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X:\Iepirkumi LD 2026\2026_95-Bakterioloģija_reaģenti_jūnijs\"/>
    </mc:Choice>
  </mc:AlternateContent>
  <xr:revisionPtr revIDLastSave="0" documentId="13_ncr:1_{ECEEAB1E-8C87-4223-8A2D-091A88E48A0D}" xr6:coauthVersionLast="47" xr6:coauthVersionMax="47" xr10:uidLastSave="{00000000-0000-0000-0000-000000000000}"/>
  <bookViews>
    <workbookView xWindow="-120" yWindow="-120" windowWidth="29040" windowHeight="15720" tabRatio="799" xr2:uid="{00000000-000D-0000-FFFF-FFFF00000000}"/>
  </bookViews>
  <sheets>
    <sheet name="Saturs" sheetId="52" r:id="rId1"/>
    <sheet name="1" sheetId="63" r:id="rId2"/>
    <sheet name="2" sheetId="64" r:id="rId3"/>
    <sheet name="3" sheetId="65" r:id="rId4"/>
    <sheet name="4" sheetId="4" r:id="rId5"/>
    <sheet name="5" sheetId="7" r:id="rId6"/>
    <sheet name="6" sheetId="58" r:id="rId7"/>
    <sheet name="7" sheetId="70" r:id="rId8"/>
    <sheet name="8" sheetId="69" r:id="rId9"/>
    <sheet name="9" sheetId="36" r:id="rId10"/>
    <sheet name="10" sheetId="46" r:id="rId11"/>
    <sheet name="11" sheetId="67" r:id="rId12"/>
    <sheet name="12" sheetId="16" r:id="rId13"/>
    <sheet name="13" sheetId="18" r:id="rId14"/>
    <sheet name="14" sheetId="74" r:id="rId15"/>
    <sheet name="15" sheetId="75" r:id="rId16"/>
    <sheet name="29" sheetId="30" state="hidden" r:id="rId17"/>
    <sheet name="16" sheetId="47" r:id="rId18"/>
    <sheet name="17" sheetId="54" r:id="rId19"/>
    <sheet name="18" sheetId="56" r:id="rId20"/>
    <sheet name="19" sheetId="71" r:id="rId21"/>
    <sheet name="20" sheetId="61" r:id="rId22"/>
    <sheet name="21" sheetId="72" r:id="rId23"/>
    <sheet name="22" sheetId="73" r:id="rId24"/>
    <sheet name="23" sheetId="28"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 i="74" l="1"/>
  <c r="F6" i="74"/>
  <c r="F7" i="73" l="1"/>
  <c r="F6" i="73"/>
  <c r="F7" i="61"/>
  <c r="F8" i="61"/>
  <c r="F9" i="61"/>
  <c r="F6" i="61"/>
  <c r="F7" i="71"/>
  <c r="F8" i="71"/>
  <c r="F6" i="71"/>
  <c r="F7" i="54"/>
  <c r="F6" i="54"/>
  <c r="F7" i="75"/>
  <c r="F6" i="75"/>
  <c r="F8" i="74"/>
  <c r="F6" i="18"/>
  <c r="F6" i="67"/>
  <c r="F7" i="46"/>
  <c r="F8" i="46"/>
  <c r="F9" i="46"/>
  <c r="F10" i="46"/>
  <c r="F6" i="46"/>
  <c r="F6" i="36"/>
  <c r="F6" i="69"/>
  <c r="F7" i="70"/>
  <c r="F8" i="70"/>
  <c r="F6" i="70"/>
  <c r="F7" i="58"/>
  <c r="F6" i="58"/>
  <c r="F7" i="7"/>
  <c r="F8" i="7"/>
  <c r="F6" i="7"/>
  <c r="F7" i="4"/>
  <c r="F8" i="4"/>
  <c r="F9" i="4"/>
  <c r="F10" i="4"/>
  <c r="F11" i="4"/>
  <c r="F6" i="4"/>
  <c r="F7" i="65"/>
  <c r="F8" i="65"/>
  <c r="F9" i="65"/>
  <c r="F10" i="65"/>
  <c r="F11" i="65"/>
  <c r="F12" i="65"/>
  <c r="F13" i="65"/>
  <c r="F14" i="65"/>
  <c r="F15" i="65"/>
  <c r="F16" i="65"/>
  <c r="F6" i="65"/>
  <c r="F7" i="64"/>
  <c r="F8" i="64"/>
  <c r="F9" i="64"/>
  <c r="F6" i="64"/>
  <c r="F8" i="63"/>
  <c r="F9" i="63"/>
  <c r="F7" i="63"/>
  <c r="F6" i="63"/>
  <c r="M7" i="47" l="1"/>
  <c r="M6" i="47"/>
  <c r="M10" i="46"/>
  <c r="M9" i="46"/>
  <c r="M8" i="46"/>
  <c r="M7" i="46"/>
  <c r="M6" i="46"/>
  <c r="M11" i="46" s="1"/>
  <c r="M6" i="70"/>
  <c r="M7" i="7" l="1"/>
  <c r="M8" i="7"/>
  <c r="M6" i="7"/>
  <c r="M10" i="4"/>
  <c r="M7" i="4"/>
  <c r="M8" i="4"/>
  <c r="M9" i="4"/>
  <c r="M11" i="4"/>
  <c r="M6" i="4"/>
  <c r="M16" i="65"/>
  <c r="M15" i="65"/>
  <c r="M14" i="65"/>
  <c r="M13" i="65"/>
  <c r="M12" i="65"/>
  <c r="M11" i="65"/>
  <c r="M6" i="63"/>
  <c r="M7" i="63"/>
  <c r="M8" i="64"/>
  <c r="M9" i="64"/>
  <c r="M7" i="64"/>
  <c r="M9" i="63"/>
  <c r="M10" i="63"/>
  <c r="M11" i="63"/>
  <c r="M8" i="63"/>
  <c r="M10" i="65"/>
  <c r="M9" i="65"/>
  <c r="M6" i="65"/>
  <c r="M7" i="65"/>
  <c r="M8" i="65"/>
  <c r="M12" i="4" l="1"/>
  <c r="M12" i="63"/>
  <c r="M9" i="7"/>
  <c r="M17" i="65"/>
  <c r="M7" i="75"/>
  <c r="M6" i="75"/>
  <c r="M9" i="75" l="1"/>
  <c r="M8" i="74" l="1"/>
  <c r="M7" i="74"/>
  <c r="M6" i="74"/>
  <c r="M10" i="74" l="1"/>
  <c r="M7" i="73"/>
  <c r="M6" i="73"/>
  <c r="M7" i="72"/>
  <c r="M6" i="72"/>
  <c r="M8" i="71"/>
  <c r="M7" i="71"/>
  <c r="M6" i="71"/>
  <c r="M11" i="56"/>
  <c r="M12" i="56"/>
  <c r="M10" i="56"/>
  <c r="M9" i="56"/>
  <c r="M7" i="56"/>
  <c r="M8" i="56"/>
  <c r="M6" i="56"/>
  <c r="M8" i="72" l="1"/>
  <c r="M13" i="56"/>
  <c r="M8" i="73"/>
  <c r="M9" i="71"/>
  <c r="M7" i="61"/>
  <c r="M8" i="61"/>
  <c r="M9" i="61"/>
  <c r="M6" i="61"/>
  <c r="M10" i="61" l="1"/>
  <c r="M8" i="70"/>
  <c r="M7" i="70"/>
  <c r="M7" i="58"/>
  <c r="M6" i="69"/>
  <c r="M8" i="69" s="1"/>
  <c r="M7" i="54"/>
  <c r="M10" i="70" l="1"/>
  <c r="M6" i="67"/>
  <c r="M7" i="67" s="1"/>
  <c r="M6" i="36"/>
  <c r="M7" i="36" s="1"/>
  <c r="M6" i="64" l="1"/>
  <c r="M10" i="64" s="1"/>
  <c r="M6" i="58" l="1"/>
  <c r="M9" i="58" s="1"/>
  <c r="M6" i="54" l="1"/>
  <c r="M8" i="54" s="1"/>
  <c r="M9" i="47" l="1"/>
  <c r="M8" i="47"/>
  <c r="M10" i="47" l="1"/>
  <c r="F8" i="30"/>
  <c r="F7" i="30"/>
  <c r="F6" i="30"/>
  <c r="F6" i="28"/>
  <c r="M6" i="28" s="1"/>
  <c r="M7" i="28" s="1"/>
  <c r="M6" i="18"/>
  <c r="M7" i="18" s="1"/>
  <c r="F6" i="16"/>
  <c r="M6" i="16" s="1"/>
  <c r="M7" i="16" s="1"/>
</calcChain>
</file>

<file path=xl/sharedStrings.xml><?xml version="1.0" encoding="utf-8"?>
<sst xmlns="http://schemas.openxmlformats.org/spreadsheetml/2006/main" count="836" uniqueCount="317">
  <si>
    <t>Preces tehniskā specifikācija</t>
  </si>
  <si>
    <t>Daļa, pozīcija</t>
  </si>
  <si>
    <t>Kopā</t>
  </si>
  <si>
    <t xml:space="preserve"> Preces nosaukums</t>
  </si>
  <si>
    <r>
      <t xml:space="preserve">Detalizēts preces apraksts 
</t>
    </r>
    <r>
      <rPr>
        <sz val="11"/>
        <rFont val="Arial"/>
        <family val="2"/>
        <charset val="186"/>
      </rPr>
      <t>(saderība, veicamās funkcijas, speciālās prasības un komplektācija u.c. pēc nepieciešamības)</t>
    </r>
  </si>
  <si>
    <t>Vienība</t>
  </si>
  <si>
    <t>Plānotais iepirkuma daudzums 
1 gadam (vienības)</t>
  </si>
  <si>
    <t>Plānotais iepirkuma daudzums 
5 gadiem 
(vienības)</t>
  </si>
  <si>
    <t>Maksimālais vienību skaits iepakojumā</t>
  </si>
  <si>
    <t>Pretendenta tehniskais piedāvājums</t>
  </si>
  <si>
    <t>Prasību izpilde, piedāvātās preces ražotājs, ražotāja dotais nosaukums</t>
  </si>
  <si>
    <t>Kataloga numurs/ preces kods</t>
  </si>
  <si>
    <t>Vienību skaits iepakojumā</t>
  </si>
  <si>
    <t>Pretendenta finanšu piedāvājums</t>
  </si>
  <si>
    <t xml:space="preserve">Cena par 1 iepakojumu, EUR bez PVN </t>
  </si>
  <si>
    <t>Cena par vienu vienību EUR bez PVN</t>
  </si>
  <si>
    <t xml:space="preserve">Kopējā cena par prognozēto vienību skaitu EUR, bez PVN </t>
  </si>
  <si>
    <t>Barojošais agars</t>
  </si>
  <si>
    <t>Barojošais buljons</t>
  </si>
  <si>
    <r>
      <rPr>
        <i/>
        <sz val="11"/>
        <color theme="1"/>
        <rFont val="Arial"/>
        <family val="2"/>
        <charset val="186"/>
      </rPr>
      <t>Trypticasae So</t>
    </r>
    <r>
      <rPr>
        <sz val="11"/>
        <color theme="1"/>
        <rFont val="Arial"/>
        <family val="2"/>
        <charset val="186"/>
      </rPr>
      <t>y agars</t>
    </r>
  </si>
  <si>
    <r>
      <t>Trypticasae Soy</t>
    </r>
    <r>
      <rPr>
        <sz val="11"/>
        <rFont val="Arial"/>
        <family val="2"/>
        <charset val="186"/>
      </rPr>
      <t xml:space="preserve"> buljons</t>
    </r>
  </si>
  <si>
    <r>
      <t xml:space="preserve">MacConkey </t>
    </r>
    <r>
      <rPr>
        <sz val="11"/>
        <color theme="1"/>
        <rFont val="Arial"/>
        <family val="2"/>
        <charset val="186"/>
      </rPr>
      <t>agars ar laktozi</t>
    </r>
  </si>
  <si>
    <r>
      <t>Fluid Thioglycollate</t>
    </r>
    <r>
      <rPr>
        <sz val="11"/>
        <rFont val="Arial"/>
        <family val="2"/>
        <charset val="186"/>
      </rPr>
      <t xml:space="preserve"> barotne</t>
    </r>
  </si>
  <si>
    <t>Pulverveida barotnes raugveida un pelējuma sēņu kultivēšanai</t>
  </si>
  <si>
    <t>plate</t>
  </si>
  <si>
    <t>Šokolādes agars izvēlīgo mikroorganismu audzēšanai</t>
  </si>
  <si>
    <t>Šokolādes agars izvēlīgo mikroorganismu audzēšanai ar bacitracīnu</t>
  </si>
  <si>
    <r>
      <t xml:space="preserve">Modificēts </t>
    </r>
    <r>
      <rPr>
        <i/>
        <sz val="11"/>
        <rFont val="Arial"/>
        <family val="2"/>
        <charset val="186"/>
      </rPr>
      <t>Thayer-Martin</t>
    </r>
    <r>
      <rPr>
        <sz val="11"/>
        <rFont val="Arial"/>
        <family val="2"/>
        <charset val="186"/>
      </rPr>
      <t xml:space="preserve"> (MTM II) agars </t>
    </r>
  </si>
  <si>
    <t>ml</t>
  </si>
  <si>
    <t>tests</t>
  </si>
  <si>
    <r>
      <t xml:space="preserve">Eksprestests </t>
    </r>
    <r>
      <rPr>
        <i/>
        <sz val="11"/>
        <color theme="1"/>
        <rFont val="Arial"/>
        <family val="2"/>
        <charset val="186"/>
      </rPr>
      <t>Staphylococcus aureus PVL (Panton Valentine leukocidine)</t>
    </r>
    <r>
      <rPr>
        <sz val="11"/>
        <color theme="1"/>
        <rFont val="Arial"/>
        <family val="2"/>
        <charset val="186"/>
      </rPr>
      <t xml:space="preserve"> toksīna noteikšanai </t>
    </r>
  </si>
  <si>
    <r>
      <t xml:space="preserve">Laterālās plūsmas imunohromatogrāfijas tests </t>
    </r>
    <r>
      <rPr>
        <i/>
        <sz val="11"/>
        <color theme="1"/>
        <rFont val="Arial"/>
        <family val="2"/>
        <charset val="186"/>
      </rPr>
      <t xml:space="preserve">Staphylococcus aureus PVL (Panton Valentine leukocidine) </t>
    </r>
    <r>
      <rPr>
        <sz val="11"/>
        <color theme="1"/>
        <rFont val="Arial"/>
        <family val="2"/>
        <charset val="186"/>
      </rPr>
      <t>toksīna noteikšanai no izaugušas kultūras</t>
    </r>
  </si>
  <si>
    <r>
      <t xml:space="preserve">Latex aglutinācijas tests </t>
    </r>
    <r>
      <rPr>
        <i/>
        <sz val="11"/>
        <rFont val="Arial"/>
        <family val="2"/>
        <charset val="186"/>
      </rPr>
      <t>Cryptococcus</t>
    </r>
    <r>
      <rPr>
        <sz val="11"/>
        <rFont val="Arial"/>
        <family val="2"/>
        <charset val="186"/>
      </rPr>
      <t xml:space="preserve"> antigēna kvalitatīvai un puskvantitatīvai (titra) noteikšanai</t>
    </r>
  </si>
  <si>
    <r>
      <t xml:space="preserve">Lateksa aglutinācijas tests ar monoklonālajām antivielām </t>
    </r>
    <r>
      <rPr>
        <i/>
        <sz val="11"/>
        <rFont val="Arial"/>
        <family val="2"/>
        <charset val="186"/>
      </rPr>
      <t xml:space="preserve">Cryptococcus </t>
    </r>
    <r>
      <rPr>
        <sz val="11"/>
        <rFont val="Arial"/>
        <family val="2"/>
        <charset val="186"/>
      </rPr>
      <t>antigēna noteikšanai asins serumā, cerebrospinālajā šķidrumā, bronhu skalojumos, urīnā un nepieciešamie reaģenti antigēna titra noteikšanai. Glikuronoksilomanāna detekcijas slieksnis asins serumā ne mazāks kā 50 ng/ml</t>
    </r>
  </si>
  <si>
    <r>
      <t>Selektīvs agars</t>
    </r>
    <r>
      <rPr>
        <i/>
        <sz val="11"/>
        <rFont val="Arial"/>
        <family val="2"/>
        <charset val="186"/>
      </rPr>
      <t xml:space="preserve"> H.pylori</t>
    </r>
    <r>
      <rPr>
        <sz val="11"/>
        <rFont val="Arial"/>
        <family val="2"/>
        <charset val="186"/>
      </rPr>
      <t xml:space="preserve"> kultivēšanai          </t>
    </r>
  </si>
  <si>
    <t xml:space="preserve">plate </t>
  </si>
  <si>
    <t>gab.</t>
  </si>
  <si>
    <t>Pulverveida barotne legionellu izdalīšanai</t>
  </si>
  <si>
    <t>flakons</t>
  </si>
  <si>
    <r>
      <t xml:space="preserve">Augšanas piedeva </t>
    </r>
    <r>
      <rPr>
        <i/>
        <sz val="11"/>
        <rFont val="Arial"/>
        <family val="2"/>
        <charset val="186"/>
      </rPr>
      <t>Legionella sp</t>
    </r>
    <r>
      <rPr>
        <sz val="11"/>
        <rFont val="Arial"/>
        <family val="2"/>
        <charset val="186"/>
      </rPr>
      <t>. kultivēšanai</t>
    </r>
  </si>
  <si>
    <r>
      <t xml:space="preserve">Selektīva piedeva </t>
    </r>
    <r>
      <rPr>
        <i/>
        <sz val="11"/>
        <rFont val="Arial"/>
        <family val="2"/>
        <charset val="186"/>
      </rPr>
      <t>Legionella sp</t>
    </r>
    <r>
      <rPr>
        <sz val="11"/>
        <rFont val="Arial"/>
        <family val="2"/>
        <charset val="186"/>
      </rPr>
      <t>. kultivēšanai</t>
    </r>
  </si>
  <si>
    <r>
      <t xml:space="preserve">Pamata agars </t>
    </r>
    <r>
      <rPr>
        <i/>
        <sz val="11"/>
        <rFont val="Arial"/>
        <family val="2"/>
        <charset val="186"/>
      </rPr>
      <t>Legionella sp</t>
    </r>
    <r>
      <rPr>
        <sz val="11"/>
        <rFont val="Arial"/>
        <family val="2"/>
        <charset val="186"/>
      </rPr>
      <t>. kultivēšanai</t>
    </r>
  </si>
  <si>
    <r>
      <rPr>
        <i/>
        <sz val="11"/>
        <rFont val="Arial"/>
        <family val="2"/>
        <charset val="186"/>
      </rPr>
      <t>Brain Heart Infusion</t>
    </r>
    <r>
      <rPr>
        <sz val="11"/>
        <rFont val="Arial"/>
        <family val="2"/>
        <charset val="186"/>
      </rPr>
      <t xml:space="preserve"> buljons</t>
    </r>
  </si>
  <si>
    <t>Elektroda glabāšanas šķīdums</t>
  </si>
  <si>
    <t>Iepakojumā ne vairāk kā 500ml</t>
  </si>
  <si>
    <t>Kalibrācijas buferis, 
4.01± 0.01</t>
  </si>
  <si>
    <t xml:space="preserve">Kalibrācijas buferis, 
7,00 ± 0,01 </t>
  </si>
  <si>
    <t>g</t>
  </si>
  <si>
    <t>Nosaukums</t>
  </si>
  <si>
    <t>Daļa</t>
  </si>
  <si>
    <t>1</t>
  </si>
  <si>
    <t>1.1</t>
  </si>
  <si>
    <t>1.2</t>
  </si>
  <si>
    <t>1.3</t>
  </si>
  <si>
    <t>1.4</t>
  </si>
  <si>
    <t>1.5</t>
  </si>
  <si>
    <t>1.6</t>
  </si>
  <si>
    <t>2.2</t>
  </si>
  <si>
    <t>13 = 6 x 12</t>
  </si>
  <si>
    <r>
      <t>Columbia CNA</t>
    </r>
    <r>
      <rPr>
        <sz val="11"/>
        <color theme="1"/>
        <rFont val="Arial"/>
        <family val="2"/>
        <charset val="186"/>
      </rPr>
      <t xml:space="preserve"> (ar kolistīnu un nalidiksīnskābi) agars</t>
    </r>
  </si>
  <si>
    <r>
      <t xml:space="preserve">Mannitol Salt </t>
    </r>
    <r>
      <rPr>
        <sz val="11"/>
        <color theme="1"/>
        <rFont val="Arial"/>
        <family val="2"/>
        <charset val="186"/>
      </rPr>
      <t>agars</t>
    </r>
  </si>
  <si>
    <t>4.1</t>
  </si>
  <si>
    <t>4.2</t>
  </si>
  <si>
    <t>4.3</t>
  </si>
  <si>
    <t>4.4</t>
  </si>
  <si>
    <r>
      <rPr>
        <i/>
        <sz val="11"/>
        <color theme="1"/>
        <rFont val="Arial"/>
        <family val="2"/>
        <charset val="186"/>
      </rPr>
      <t>Sabouraud</t>
    </r>
    <r>
      <rPr>
        <sz val="11"/>
        <color theme="1"/>
        <rFont val="Arial"/>
        <family val="2"/>
        <charset val="186"/>
      </rPr>
      <t xml:space="preserve"> dekstrozes buljons </t>
    </r>
  </si>
  <si>
    <t>7.1</t>
  </si>
  <si>
    <t>7.2</t>
  </si>
  <si>
    <t>7.3</t>
  </si>
  <si>
    <r>
      <t xml:space="preserve">Aglutinācijas testu komplekts </t>
    </r>
    <r>
      <rPr>
        <i/>
        <sz val="11"/>
        <color theme="1"/>
        <rFont val="Arial"/>
        <family val="2"/>
        <charset val="186"/>
      </rPr>
      <t>Cryptococcus</t>
    </r>
    <r>
      <rPr>
        <sz val="11"/>
        <color theme="1"/>
        <rFont val="Arial"/>
        <family val="2"/>
        <charset val="186"/>
      </rPr>
      <t xml:space="preserve"> virsmas antigēna noteikšanai</t>
    </r>
  </si>
  <si>
    <t>29.1</t>
  </si>
  <si>
    <t>29.2</t>
  </si>
  <si>
    <t>29.3</t>
  </si>
  <si>
    <t>Kopā:</t>
  </si>
  <si>
    <t>15.1</t>
  </si>
  <si>
    <r>
      <t xml:space="preserve">Kligler Iron </t>
    </r>
    <r>
      <rPr>
        <sz val="11"/>
        <color theme="1"/>
        <rFont val="Arial"/>
        <family val="2"/>
        <charset val="186"/>
      </rPr>
      <t>agars vai ekvivalents</t>
    </r>
    <r>
      <rPr>
        <i/>
        <sz val="11"/>
        <color theme="1"/>
        <rFont val="Arial"/>
        <family val="2"/>
        <charset val="186"/>
      </rPr>
      <t xml:space="preserve">
</t>
    </r>
  </si>
  <si>
    <t>Gatavas plates prasīgu mikroorganismu antibakteriālās jutības noteikšanai</t>
  </si>
  <si>
    <t>4. daļa - Pulverveida barotnes raugveida un pelējuma sēņu kultivēšanai</t>
  </si>
  <si>
    <r>
      <t xml:space="preserve">29.daļa - Barotne un piedevas </t>
    </r>
    <r>
      <rPr>
        <b/>
        <i/>
        <sz val="11"/>
        <rFont val="Arial"/>
        <family val="2"/>
        <charset val="186"/>
      </rPr>
      <t xml:space="preserve">Legionella sp. </t>
    </r>
    <r>
      <rPr>
        <b/>
        <sz val="11"/>
        <rFont val="Arial"/>
        <family val="2"/>
        <charset val="186"/>
      </rPr>
      <t xml:space="preserve">diagnostikai </t>
    </r>
  </si>
  <si>
    <t xml:space="preserve">Liofilizēts pulveris, 1 flakona saturs derīgs 500 ml barotnes pagatavošanai
</t>
  </si>
  <si>
    <t>Elektrods barotņu pH mērīšanai</t>
  </si>
  <si>
    <r>
      <t>Brain Heart infusion</t>
    </r>
    <r>
      <rPr>
        <sz val="11"/>
        <rFont val="Arial"/>
        <family val="2"/>
        <charset val="186"/>
      </rPr>
      <t xml:space="preserve"> agars</t>
    </r>
  </si>
  <si>
    <t>X</t>
  </si>
  <si>
    <r>
      <rPr>
        <i/>
        <sz val="11"/>
        <rFont val="Arial"/>
        <family val="2"/>
        <charset val="186"/>
      </rPr>
      <t>Sabouraud</t>
    </r>
    <r>
      <rPr>
        <sz val="11"/>
        <rFont val="Arial"/>
        <family val="2"/>
        <charset val="186"/>
      </rPr>
      <t xml:space="preserve"> buljons ar hloramfenikolu</t>
    </r>
  </si>
  <si>
    <r>
      <t>Pulverveida agara bāze, derīga plaša spektra mikroorganismu t.sk. izvēlīgo (</t>
    </r>
    <r>
      <rPr>
        <i/>
        <sz val="11"/>
        <rFont val="Arial"/>
        <family val="2"/>
        <charset val="186"/>
      </rPr>
      <t xml:space="preserve">Neisseria, Listeria </t>
    </r>
    <r>
      <rPr>
        <sz val="11"/>
        <rFont val="Arial"/>
        <family val="2"/>
        <charset val="186"/>
      </rPr>
      <t>un</t>
    </r>
    <r>
      <rPr>
        <i/>
        <sz val="11"/>
        <rFont val="Arial"/>
        <family val="2"/>
        <charset val="186"/>
      </rPr>
      <t xml:space="preserve"> Brucella</t>
    </r>
    <r>
      <rPr>
        <sz val="11"/>
        <rFont val="Arial"/>
        <family val="2"/>
        <charset val="186"/>
      </rPr>
      <t>), kultivēšanai, iepakojumā ne vairāk kā 500 g. Sastāvs (g/l):
Pankreatiskas sķelšanas kazeīns vai analogs 15
Sojas peptons 5
Nātrija hlorīds 5
Agars 15 
pH (pie 25°C) 7,3±0,2</t>
    </r>
  </si>
  <si>
    <t>Pulverveida agara bāze, derīga plaša spektra mikroorganismu, t.sk. izvēlīgo, kultivēšanai, sterilitātes pārbaudei, iepakojumā ne vairāk kā 500 g.  Sastāvs (g/l):
Pankreatiskas sķelšanas kazeīns vai analogs 17
Sojas peptons 3
Nātrija hlorīds 5
Dekstroze (glikoze) 2,5
Dikālija hidrogēnfosfāts 2,5
pH (pie 25°C) 7,3±0,2</t>
  </si>
  <si>
    <r>
      <t xml:space="preserve">Pulverveida agars, derīgs selektīvai </t>
    </r>
    <r>
      <rPr>
        <i/>
        <sz val="11"/>
        <rFont val="Arial"/>
        <family val="2"/>
        <charset val="186"/>
      </rPr>
      <t>Staphylococcus</t>
    </r>
    <r>
      <rPr>
        <sz val="11"/>
        <rFont val="Arial"/>
        <family val="2"/>
        <charset val="186"/>
      </rPr>
      <t xml:space="preserve"> izolēšanai un diferencālai diagnostikai, iepakojumā ne vairāk kā 500 g, Sastāvs (g/l):
Piena kazeīna un dzīvnieku audu enzīmiski hidrolizētu  olbaltumvielu maisījums 10  
Liellopu gaļas ekstrakts vai analogs 1
Nātrija hlorīds 75
D-mannīts 10
Fenolsarkanais 0,025
Agars 15
pH (pie 25°C) 7,4±0,2</t>
    </r>
  </si>
  <si>
    <r>
      <t xml:space="preserve">Pulverveida agars ar žults un eskulīna piedevām, derīgs selektīvu barotņu pagatavošanai enterokoku izdalīšanai un diferencēšanai, nomāc pārējo gram-pozitīvo mikroorganismu augšanu, izņemot </t>
    </r>
    <r>
      <rPr>
        <i/>
        <sz val="11"/>
        <rFont val="Arial"/>
        <family val="2"/>
        <charset val="186"/>
      </rPr>
      <t>Enterococcus</t>
    </r>
    <r>
      <rPr>
        <sz val="11"/>
        <rFont val="Arial"/>
        <family val="2"/>
        <charset val="186"/>
      </rPr>
      <t xml:space="preserve"> un </t>
    </r>
    <r>
      <rPr>
        <i/>
        <sz val="11"/>
        <rFont val="Arial"/>
        <family val="2"/>
        <charset val="186"/>
      </rPr>
      <t>Streptococcus bovis</t>
    </r>
    <r>
      <rPr>
        <sz val="11"/>
        <rFont val="Arial"/>
        <family val="2"/>
        <charset val="186"/>
      </rPr>
      <t>, kuri veido melnas kolonijas ar melnu oreolu apkārt, iepakojumā ne vairāk kā 500 g. Sastāvs (g/l):
Kazeīna enzimātisks hidrolizāts 17
Peptiskas pārstrādes dzīvnieku audu ekstrakts 3
Rauga ekstrakts 5
Oxgall 10
Nātrija hlorīds 5
Eskulīns 1
Dzelzs amonija citrāts 0,5
Nātrija azīds 0,15
Agars 15
pH (pie 25°C) 7,2±0,2</t>
    </r>
  </si>
  <si>
    <t>Pulverveida agars, derīgs enterobaktēriju identifikācijai ar glikozes un laktozes fermentācijas un sērūdeņraža producēšanas noteikšanu, iepakojumā ne vairāk kā 500 g, Sastāvs (g/l):
Gaļas un piena olbaltumvielu hidrolizāti  20
Liellopu gaļas ekstrakts vai analogs 3
Rauga ekstrakts 3
Laktoze 10
Dekstroze 1
Dzelzs sulfāts 0,2
Nātrija hlorīds 5
Nātrija tiosulfāts 0,3
Fenolsarkanais 0,024 
Agars 15
pH (pie 25°C) 7,4±0,2</t>
  </si>
  <si>
    <t>1. daļa - Neselektīvas, vispārējas nozīmes mikrobioloģiskās barotnes mikroorganismu kultivēšanai</t>
  </si>
  <si>
    <t>Pulverveida agara bāze, derīga neselektīvu cieto barotņu pagatavošanai, iepakojumā ne vairāk kā 500 g. Sastāvs (g/l):
Peptons 5
Nātrija hlorīds 5
Rauga un liellopu gaļas ekstrakts (vai analogs) 3.0
Agars 15
pH (pie 25°C) 7,4±0,2</t>
  </si>
  <si>
    <t xml:space="preserve">Pulverveida agara bāze, derīga neselektīva buljona pagatavošanai, iepakojumā ne vairāk kā 500 g. Sastāvs (g/l):
Peptons 5
Nātrija hlorīds 5
Rauga un liellopu gaļas ekstrakts (vai analogs) 3.0
pH (pie 25°C) 7,4±0,2
</t>
  </si>
  <si>
    <t>Īpaši barojošs pulverveida agars, derīgs prasīgu (fastidious) mikroorganismu audzēšanai, iepakojumā ne vairāk kā 500 g. Sastāvs (g/l):
Infūzijas peptona pulveris 12,5
BHI pulveris (smadzeņu–sirds infūzijas pulveris) 5,0 
Proteozes peptons 10,0 
Dekstroze (glikoze) 2,0 
Nātrija hlorīds 5,0 
Dinātrija hidrogēnfosfāts 2,5 
Agars 12.0-15,0 
pH (pie 25°C) 7,4±0,2</t>
  </si>
  <si>
    <r>
      <t>Brain Heart infusion</t>
    </r>
    <r>
      <rPr>
        <sz val="11"/>
        <rFont val="Arial"/>
        <family val="2"/>
        <charset val="186"/>
      </rPr>
      <t xml:space="preserve"> buljons</t>
    </r>
  </si>
  <si>
    <t>Pulverveida agara bāze, pievienojot 5% auna asinis, derīga plaša spektra mikroorganismu, t.sk. izvēlīgo, izolēšanai un diferenciācijai, iepakojumā ne vairāk kā 500 g. 
Sastāvs (g/l):
Dzīvnieku audu enzīmatisks hidrolizāts vai analogs  23
Kukurūzas ciete 1
Nātrija hlorīds 5
Agars 11-15
pH (pie 25°C) 7,3±0,2</t>
  </si>
  <si>
    <t>Pulverveida agara bāze Īpaši barojoša buljona pagatavošanai, derīga prasīgu (fastidious) mikroorganismu audzēšanai, iepakojumā ne vairāk kā 500 g. 
Sastāvs (g/l):
Infūzijas peptona pulveris 12,5
BHI pulveris (smadzeņu–sirds infūzijas pulveris) 5,0 
Proteozes peptons 10,0 
Dekstroze (glikoze) 2,0 
Nātrija hlorīds 5,0 
Dinātrija hidrogēnfosfāts 2,5 
Agars 12.0-15,0 
pH (pie 25°C) 7,4±0,2</t>
  </si>
  <si>
    <r>
      <t xml:space="preserve">Pulverveida agara bāze, derīga patogēnu grampozitīvu koku selektīvai izolēšanai no klīniskiem paraugiem, inhibē gram-negatīvo mikroorganismu augšanu, derīga arī </t>
    </r>
    <r>
      <rPr>
        <i/>
        <sz val="11"/>
        <rFont val="Arial"/>
        <family val="2"/>
        <charset val="186"/>
      </rPr>
      <t>Gardnerella vaginalis</t>
    </r>
    <r>
      <rPr>
        <sz val="11"/>
        <rFont val="Arial"/>
        <family val="2"/>
        <charset val="186"/>
      </rPr>
      <t xml:space="preserve"> selektīvai izolēšanai, iepakojumā ne vairāk kā 500 g, Sastāvs (g/l):
Enzimātiski sašķeltu olbaltumvielu maisījums 20.0
Piena kazeīna fermentatīvas hidrolīzes peptons 3.0
Kukurūzas ciete 1.0
Nātrija hlorīds 5.0
Kolistīna sulfāts 0,01
Nalidiksīnskābe 0,015
Agars 15
pH (pie 25°C) 7,3±0,2</t>
    </r>
  </si>
  <si>
    <t>Pulverveida agars, derīgs enterobaktēriju un citu gram-negatīvo nūjiņu kultivēšanai, diferencēšanai pēc laktozes fermentācijas, iepakojumā ne vairāk kā 500 g. 
Sastāvs (g/l):
Liellopu vai cūku kolagēna enzīmiski hidrolizēts proteīns 17
Gaļas un piena olbaltumvielu hidrolizāti 3
Laktoze 10
Nātrija hlorīds 5
Žults sāļi 1,5
Neitrāls sarkanais 0,03
Kristālvioletais 0,001
Agars 15
pH (pie 25°C) 7,1±0,2</t>
  </si>
  <si>
    <r>
      <t>Schaedler a</t>
    </r>
    <r>
      <rPr>
        <sz val="11"/>
        <rFont val="Arial"/>
        <family val="2"/>
        <charset val="186"/>
      </rPr>
      <t>gars</t>
    </r>
  </si>
  <si>
    <t>Īpaši barojošs pulverveida agars, derīgs prasīgo mikroorganismu audzēšanai, pēc nepieciešamības piemērota bagātināšanai ar 5 % aitu asinīm un K₁ vitamīnu, iepakojumā ne vairāk kā 500 g.
Sastāvs (g/l):
Kazeīna tripsīna hidrolizāts 5.67
Proteozes peptons 5.0
Sojas peptons 1.0
Yeast extract 5.0
Dekstroze (glikoze) 5.83
Nātrija hlorīds 1.67
Dikālija hidrogēnfosfāts 0.83
TRIS buferis 3.0
L-cistīns 0.4
Hemīns	0.01
Agars 15.0
pH (pie 25°C) 7,6±0,2</t>
  </si>
  <si>
    <t>Enzimātiski hidrolizēti sojas pupu milti</t>
  </si>
  <si>
    <r>
      <t xml:space="preserve">Šokolādes agara barotne ar validētu X un V faktoru papildinājumu, kas nodrošina reproducējamu </t>
    </r>
    <r>
      <rPr>
        <i/>
        <sz val="11"/>
        <rFont val="Arial"/>
        <family val="2"/>
        <charset val="186"/>
      </rPr>
      <t xml:space="preserve">Haemophilus influenzae </t>
    </r>
    <r>
      <rPr>
        <sz val="11"/>
        <rFont val="Arial"/>
        <family val="2"/>
        <charset val="186"/>
      </rPr>
      <t>augšanu polimikrobiālos klīniskajos paraugos un diferenciāciju ar pierādītu partiju savstarpējo (lot-to-lot) vienveidību, zemu bioloģisko variabilitāti un kontrolētu hemoglobīna izcelsmes X faktora un NAD bāzētā V faktora pieejamību visā standarta inkubācijas laikā (18–48 h), atbilstoši ISO 11133 standartam, gatavas plates, iepakojumā 20-120 gab.
Kazeīna pankreatiskais hidrolizāts 7,5
Gaļas peptiskais hidrolizāts 7,5
Kukurūzas ciete 1
Dikālija fosfāts 4
Kālija dihidrogēnfosfāts 1
Nātrija hlorīds 5
Hemoglobīns 10
NAD, polivitamīnu, augšanas kofaktoru piedeva 2,4
Bacitracīns 0,2
Agars 15
Pēc iepakojuma atvēršanas stabilitāte parastos lietošanas apstākļos ir validēta 4 nedēļu periodam.</t>
    </r>
  </si>
  <si>
    <r>
      <t>Šokolādes agara barotne ar validētu X un V faktoru papildinājumu, kas nodrošina reproducējamu</t>
    </r>
    <r>
      <rPr>
        <i/>
        <sz val="11"/>
        <color theme="1"/>
        <rFont val="Arial"/>
        <family val="2"/>
        <charset val="186"/>
      </rPr>
      <t xml:space="preserve"> N. gonorrhoeae </t>
    </r>
    <r>
      <rPr>
        <sz val="11"/>
        <color theme="1"/>
        <rFont val="Arial"/>
        <family val="2"/>
        <charset val="186"/>
      </rPr>
      <t>un</t>
    </r>
    <r>
      <rPr>
        <i/>
        <sz val="11"/>
        <color theme="1"/>
        <rFont val="Arial"/>
        <family val="2"/>
        <charset val="186"/>
      </rPr>
      <t xml:space="preserve"> N. meningitidis </t>
    </r>
    <r>
      <rPr>
        <sz val="11"/>
        <color theme="1"/>
        <rFont val="Arial"/>
        <family val="2"/>
        <charset val="186"/>
      </rPr>
      <t xml:space="preserve">augšanu polimikrobiālos klīniskajos paraugos un diferenciāciju ar pierādītu partiju savstarpējo (lot-to-lot) vienveidību, zemu bioloģisko variabilit āti un kontrolētu hemoglobīna izcelsmes X faktora un NAD bāzētā V faktora pieejamību visā standarta inkubācijas laikā (18–48 h), atbilstoši ISO 11133 standartam, gatavas plates, iepakojumā 10-20 gab.
Kazeīna pankreatiskais hidrolizāts 7,5
Gaļas peptiskais hidrolizāts 7,5
Kukurūzas ciete 1
Dikālija fosfāts 4
Kālija dihidrogēnfosfāts 1
Nātrija hlorīds 5
Hemoglobīns 10
NAD, polivitamīnu, augšanas kofaktoru piedeva 2,4
VTAC (Vancomycin, Colistin, Amphotericin B, Trimethoprim) maisījums &lt; 0,1
Agars 15
Pēc iepakojuma atvēršanas stabilitāte parastos lietošanas apstākļos ir validēta 4 nedēļu periodam.
</t>
    </r>
  </si>
  <si>
    <r>
      <t xml:space="preserve">Šokolādes agara barotne ar validētu X un V faktoru papildinājumu, kas nodrošina reproducējamu </t>
    </r>
    <r>
      <rPr>
        <i/>
        <sz val="11"/>
        <rFont val="Arial"/>
        <family val="2"/>
        <charset val="186"/>
      </rPr>
      <t xml:space="preserve">Haemophilus influenzae, Neisseria meningitidis </t>
    </r>
    <r>
      <rPr>
        <sz val="11"/>
        <rFont val="Arial"/>
        <family val="2"/>
        <charset val="186"/>
      </rPr>
      <t>un citu prasīgu mikroorganismu augšanu, ar pierādītu partiju savstarpējo (lot-to-lot) vienveidību, zemu bioloģisko variabilitāti un kontrolētu hemoglobīna izcelsmes X faktora un NAD bāzētā V faktora pieejamību visā standarta inkubācijas laikā (18–48 h), atbilstoši ISO 11133 standartam,  gatavas plates, iepakojumā 20-120 gab.
Kazeīna pankreatiskais hidrolizāts 7,5
Gaļas peptiskais hidrolizāts 7,5
Kukurūzas ciete 1
Dikālija fosfāts 4
Kālija dihidrogēnfosfāts 1
Nātrija hlorīds 5
Hemoglobīns 10
NAD, polivitamīnu, augšanas kofaktoru piedeva 2,4
Agars 12-15
Pēc iepakojuma atvēršanas stabilitāte parastos lietošanas apstākļos ir validēta 4 nedēļu periodam.</t>
    </r>
  </si>
  <si>
    <t>XLD agars</t>
  </si>
  <si>
    <r>
      <t xml:space="preserve">Sorbitola MacConkey (SMAC) </t>
    </r>
    <r>
      <rPr>
        <sz val="11"/>
        <color theme="1"/>
        <rFont val="Arial"/>
        <family val="2"/>
        <charset val="186"/>
      </rPr>
      <t>agars</t>
    </r>
    <r>
      <rPr>
        <i/>
        <sz val="11"/>
        <color theme="1"/>
        <rFont val="Arial"/>
        <family val="2"/>
        <charset val="186"/>
      </rPr>
      <t xml:space="preserve"> </t>
    </r>
  </si>
  <si>
    <t>KM0010</t>
  </si>
  <si>
    <t>12.1</t>
  </si>
  <si>
    <t>10.1</t>
  </si>
  <si>
    <t>10.2</t>
  </si>
  <si>
    <t>11.1</t>
  </si>
  <si>
    <t>23.1</t>
  </si>
  <si>
    <t>22.1</t>
  </si>
  <si>
    <t>5.1</t>
  </si>
  <si>
    <t>Bakterioloģiskais agars</t>
  </si>
  <si>
    <t>Sojas pupu miltu fermentatīvās škelšanas galaprodukts mikroorganismu augšanas veicināšanai, piedeva barotņu gatavošanā, sauss pulveris, pilnībā šķīstošs ūdenī, iepakojumā ne vairāk kā 500 g
Kopējais slāpeklis: ≥ 8.0 %
α-amino slāpeklis: ≥ 1.8 %
Mitrums: ≤ 6.0 %
Pelni: ≤ 22 %
Nātrija hlorīds: ≤ 5 %
pH (1% šķīdums, 25 °C) 6.0 – 7.5</t>
  </si>
  <si>
    <t>Mikrobioloģiskais agars, ko izmanto kā cietinātāju dažādu barotņu pagatavošanai. Nesatur būtiskas barības vielas un ir paredzēts pievienošanai citām sastāvdaļām: viendabīgs, brīvi plūstošs pulveris; šķīst karstā ūdenī (&gt;85 °C), nešķīst aukstā ūdenī; 1,5 % šķīdums  38–40 °C temperatūrāveido stingru, dzidru līdz viegli opalescējošu gelu;
pH (1,5 % šķīdums, 25 °C) 6,5–7,5.</t>
  </si>
  <si>
    <t>Columbia agars</t>
  </si>
  <si>
    <r>
      <t xml:space="preserve">Hromogēna selektīvi diferenciāla barotne </t>
    </r>
    <r>
      <rPr>
        <i/>
        <sz val="11"/>
        <color theme="1"/>
        <rFont val="Arial"/>
        <family val="2"/>
        <charset val="186"/>
      </rPr>
      <t>Salmonella spp</t>
    </r>
    <r>
      <rPr>
        <sz val="11"/>
        <color theme="1"/>
        <rFont val="Arial"/>
        <family val="2"/>
        <charset val="186"/>
      </rPr>
      <t>. izolēšanai un identificēšanai</t>
    </r>
  </si>
  <si>
    <r>
      <t xml:space="preserve">Pulverveida agars, paredzēts </t>
    </r>
    <r>
      <rPr>
        <i/>
        <sz val="11"/>
        <rFont val="Arial"/>
        <family val="2"/>
        <charset val="186"/>
      </rPr>
      <t>Salmonella</t>
    </r>
    <r>
      <rPr>
        <sz val="11"/>
        <rFont val="Arial"/>
        <family val="2"/>
        <charset val="186"/>
      </rPr>
      <t xml:space="preserve"> sugu identificēšanai un atšķiršanai no citiem</t>
    </r>
    <r>
      <rPr>
        <i/>
        <sz val="11"/>
        <rFont val="Arial"/>
        <family val="2"/>
        <charset val="186"/>
      </rPr>
      <t xml:space="preserve"> Enterobacteriales</t>
    </r>
    <r>
      <rPr>
        <sz val="11"/>
        <rFont val="Arial"/>
        <family val="2"/>
        <charset val="186"/>
      </rPr>
      <t xml:space="preserve"> dzimtas mikroorganismiem, īpaši </t>
    </r>
    <r>
      <rPr>
        <i/>
        <sz val="11"/>
        <rFont val="Arial"/>
        <family val="2"/>
        <charset val="186"/>
      </rPr>
      <t>Proteus</t>
    </r>
    <r>
      <rPr>
        <sz val="11"/>
        <rFont val="Arial"/>
        <family val="2"/>
        <charset val="186"/>
      </rPr>
      <t xml:space="preserve"> sugām,  iepakojumā ne vairāk kā 500 g.
Sastāvs (g/l):
Ar tripsīnu fermentatīvi šķetu piena proteīnu (peptīdu un aminoskābju) maisījums 8,0
Rauga ekstrakts 5,0
Ķīmiski vai fermentatīvi šķeltu gaļas, kazeīna vai sojas proteīnu maisījums 4,0
Nātrija hlorīds 5,0
Nātrija deoksiholāts 1,0
Neitrālais sarkanais 0,02
Laktoze 3,0
Hromogēnais maisījums 7,3
Agars 13,5
pH (pie 25°C) 7,3±0,2</t>
    </r>
  </si>
  <si>
    <t xml:space="preserve">Žults eskulīna agars </t>
  </si>
  <si>
    <r>
      <rPr>
        <i/>
        <sz val="11"/>
        <color theme="1"/>
        <rFont val="Arial"/>
        <family val="2"/>
        <charset val="186"/>
      </rPr>
      <t>Sabouraud</t>
    </r>
    <r>
      <rPr>
        <sz val="11"/>
        <color theme="1"/>
        <rFont val="Arial"/>
        <family val="2"/>
        <charset val="186"/>
      </rPr>
      <t xml:space="preserve"> dekstrozes agars</t>
    </r>
  </si>
  <si>
    <r>
      <rPr>
        <i/>
        <sz val="11"/>
        <color theme="1"/>
        <rFont val="Arial"/>
        <family val="2"/>
        <charset val="186"/>
      </rPr>
      <t>Sabouraud</t>
    </r>
    <r>
      <rPr>
        <sz val="11"/>
        <color theme="1"/>
        <rFont val="Arial"/>
        <family val="2"/>
        <charset val="186"/>
      </rPr>
      <t xml:space="preserve"> dekstrozes agars ar hloramfenikolu</t>
    </r>
  </si>
  <si>
    <t>Pulverveida agars rauga un pelējuma sēņu audzēšanai un izolēšanai, satur hloramfenikolu. Iepakojumā ne vairāk kā 500 g
Sastāvs (g/l):
Dekstroze (glikoze) 40,0 
Ar tripsīnu fermentatīvi hidrolizēts piena proteīns (triptons) 5,0
Ķīmiski vai fermentatīvi hidrolizēti gaļas, kazeīna vai sojas proteīni (peptons) 5,0
Hloramfenikols 0,5 
Agars 15,0 
pH pēc sterilizācijas (25 °C) 5,6 ± 0,2</t>
  </si>
  <si>
    <t>Pulverveida agars rauga un pelējuma sēņu audzēšanai un izolēšanai. Iepakojumā ne vairāk kā 500 g
Sastāvs (g/l):
Dekstroze (glikoze) 40,0 
Ar tripsīnu fermentatīvi hidrolizēts piena proteīns (triptons) 5,0
Ķīmiski vai fermentatīvi hidrolizēti gaļas, kazeīna vai sojas proteīni (peptons) 5,0 
Agars 15,0 
pH pēc sterilizācijas (25 °C) 5,6 ± 0,2</t>
  </si>
  <si>
    <t>Bagātināta barotne ar hloramfenikolu</t>
  </si>
  <si>
    <t>Bagātināts pulverveida agars selektīvai rauga un pelējuma sēņu audzēšanai un izolēšanai, tai skaitā vides monitoringa paraugiem, satur hloramfenikolu. Iepakojumā ne vairāk kā 500 g
Sastāvs (g/l):
Ar tripsīnu fermentatīvi hidrolizēts piena proteīns (triptons) 3,0
Ķīmiski vai fermentatīvi hidrolizēti gaļas, kazeīna vai sojas proteīni (peptons) 3,0 
Sojas proteīnu hidrolizāts (sojas peptons) 3,0 
Rauga ekstrakts 2,0
Iesala ekstrakts 1,0 
Dekstroze (glikoze) 19,0 
Kālija dihidrogēnfosfāts (KH₂PO₄)  0,5 
Dinātrija hidrogēnfosfāts (Na₂HPO₄) 0,5 
Hloramfenikols 0,5 
Agars 13,0 
pH pēc sterilizācijas (25 °C) 6,4 ± 0,2</t>
  </si>
  <si>
    <t>4.5</t>
  </si>
  <si>
    <r>
      <rPr>
        <i/>
        <sz val="11"/>
        <color theme="1"/>
        <rFont val="Arial"/>
        <family val="2"/>
        <charset val="186"/>
      </rPr>
      <t>Sabouraud</t>
    </r>
    <r>
      <rPr>
        <sz val="11"/>
        <color theme="1"/>
        <rFont val="Arial"/>
        <family val="2"/>
        <charset val="186"/>
      </rPr>
      <t xml:space="preserve"> šķidrā barotne</t>
    </r>
  </si>
  <si>
    <t>Pulverveida barotnes bāze buljona pagatavošanai selektīvai rauga un pelējuma sēņu savairošanai klīniskos paraugos. Iepakojumā ne vairāk kā 500 g 
Sastāvs (g/l):
Ar tripsīnu fermentatīvi hidrolizēts piena proteīns (triptons) 5,0
Ķīmiski vai fermentatīvi hidrolizēti gaļas, kazeīna vai sojas proteīni (peptons) 5,0 
Dextrose (Glucose) 20.0
pH pēc sterilizācijas (25 °C) 5,7 ± 0,2</t>
  </si>
  <si>
    <t>Pulverveida barotnes bāze buljona pagatavošanai selektīvai rauga un pelējuma sēņu savairošanai klīniskos paraugos. Iepakojumā ne vairāk kā 500 g 
Sastāvs (g/l):
Dekstroze (glikoze) 40,0 
Ar tripsīnu fermentatīvi hidrolizēts piena proteīns (triptons) 5,0
Ķīmiski vai fermentatīvi hidrolizēti gaļas, kazeīna vai sojas proteīni (peptons) 5,0 
pH pēc sterilizācijas (25 °C) 5,6 ± 0,2</t>
  </si>
  <si>
    <t>4.6</t>
  </si>
  <si>
    <r>
      <rPr>
        <i/>
        <sz val="11"/>
        <color theme="1"/>
        <rFont val="Arial"/>
        <family val="2"/>
        <charset val="186"/>
      </rPr>
      <t>Sabouraud</t>
    </r>
    <r>
      <rPr>
        <sz val="11"/>
        <color theme="1"/>
        <rFont val="Arial"/>
        <family val="2"/>
        <charset val="186"/>
      </rPr>
      <t xml:space="preserve"> šķidrā barotne ar hloramfenikolu un gentamicīnu</t>
    </r>
  </si>
  <si>
    <r>
      <rPr>
        <i/>
        <sz val="11"/>
        <color theme="1"/>
        <rFont val="Arial"/>
        <family val="2"/>
        <charset val="186"/>
      </rPr>
      <t xml:space="preserve">Sabouraud </t>
    </r>
    <r>
      <rPr>
        <sz val="11"/>
        <color theme="1"/>
        <rFont val="Arial"/>
        <family val="2"/>
        <charset val="186"/>
      </rPr>
      <t>šķidrā barotne ar hloramfenikolu un gentamicīnu selektīvai rauga un pelējuma sēņu savairošanai klīniskos paraugos. Gatavs lietošanai, iepakojumā ne mazāk kā 5-10 ml x 25-50 gab.
Sastāvs (g/l):
Ar tripsīnu fermentatīvi hidrolizēts piena proteīns (triptons) 5,0
Ķīmiski vai fermentatīvi hidrolizēti gaļas, kazeīna vai sojas proteīni (peptons) 5,0 
Dextrose (Glucose) 20.0
Gentamicin 0,05
Chloramphenicol 0,05
pH pēc sterilizācijas (25 °C) 5,6 ± 0,2</t>
    </r>
  </si>
  <si>
    <t xml:space="preserve">ml </t>
  </si>
  <si>
    <t>atkarībā no ražotāja</t>
  </si>
  <si>
    <r>
      <t>Skrīninga plate</t>
    </r>
    <r>
      <rPr>
        <i/>
        <sz val="11"/>
        <color theme="1"/>
        <rFont val="Arial"/>
        <family val="2"/>
        <charset val="186"/>
      </rPr>
      <t xml:space="preserve"> Aspergillus fumigatus </t>
    </r>
    <r>
      <rPr>
        <sz val="11"/>
        <color theme="1"/>
        <rFont val="Arial"/>
        <family val="2"/>
        <charset val="186"/>
      </rPr>
      <t>azolu rezistences noteikšanai</t>
    </r>
  </si>
  <si>
    <r>
      <t xml:space="preserve">Skrīninga plate ātrai </t>
    </r>
    <r>
      <rPr>
        <i/>
        <sz val="11"/>
        <color theme="1"/>
        <rFont val="Arial"/>
        <family val="2"/>
        <charset val="186"/>
      </rPr>
      <t>Aspergillus fumigatus</t>
    </r>
    <r>
      <rPr>
        <sz val="11"/>
        <color theme="1"/>
        <rFont val="Arial"/>
        <family val="2"/>
        <charset val="186"/>
      </rPr>
      <t xml:space="preserve"> azolu rezistences noteikšanai 4 iedobju agara bāzes (parasti Sabouraud / RPMI tipa modificēta barotne) platē:
augšanas kontrole
Voriconazole~2 mg/L saturošs agars
Itraconazole ~4 mg/L saturošs agars
Posaconazole ~0,5 mg/L saturošs agars</t>
    </r>
  </si>
  <si>
    <t>Sārmainais peptonūdens</t>
  </si>
  <si>
    <t>Pulverveida barotnes bāze šķidras barotnes pagatavošanai bioloģisko paraugu sterilitātes pārbaudei un aerobu, anaerobu un mikroaerofilu mikroorganismu kultivēšanai, iepakojumā ne vairāk kā 500 g. 
Sastāvs (g/l):
Triptons 15
Rauga ekstrakts 5
Dekstroze (glikoze) 5,5
Nātrija hlorīds 2,5
L-cistīns 0,5
Nātrija tioglikolāts 0,5
Resazurīna nātrijs 0,001
Agars 0,75
pH (pie 25°C) 7,1±0,2</t>
  </si>
  <si>
    <t>Pulverveida barotnes bāze un selenīta selektīvā piedeva bagātināšanas barotnes salmonellu izolēšanai no fekālijām, urīna vai citiem patoloģiskiem materiāliem pagatavošanai, iepakojumā ne vairāk kā 500 g.
Sastāvs (g/l):
Ar tripsīnu fermentatīvi hidrolizēts piena proteīns (triptons) 5,0
Laktoze 4,0
Nātrija fosfāts 10,0
Nātrija hidrogēnselenīts 4,0
pH (pie 25°C) 7,0±0,2</t>
  </si>
  <si>
    <r>
      <t xml:space="preserve">Pulverveida barotnes bāze bagātinošas sārmaina peptonūdens  barotnes ar paaugstinātu pH (~8.5) pagatavošanai un </t>
    </r>
    <r>
      <rPr>
        <i/>
        <sz val="11"/>
        <rFont val="Arial"/>
        <family val="2"/>
        <charset val="186"/>
      </rPr>
      <t>Vibrio cholerae</t>
    </r>
    <r>
      <rPr>
        <sz val="11"/>
        <rFont val="Arial"/>
        <family val="2"/>
        <charset val="186"/>
      </rPr>
      <t xml:space="preserve"> (holēras izraisītāja) selektīvai pavairošanai, iepakojumā ne vairāk kā 500 g. 
Sastāvs (g/l): 
Proteolītisku enzīmu (pepsīna) šķelts dzīvnieku audu proteīns 10,0
Nātrija hlorīds 10,0 
pH pēc sterilizācijas (25 °C) 8,4 ± 0,2</t>
    </r>
  </si>
  <si>
    <r>
      <t xml:space="preserve">Pulverveida agars, derīgs enterohemorāģiskās </t>
    </r>
    <r>
      <rPr>
        <i/>
        <sz val="11"/>
        <rFont val="Arial"/>
        <family val="2"/>
        <charset val="186"/>
      </rPr>
      <t>Escherichia coli</t>
    </r>
    <r>
      <rPr>
        <sz val="11"/>
        <rFont val="Arial"/>
        <family val="2"/>
        <charset val="186"/>
      </rPr>
      <t xml:space="preserve"> (EHEC) selektīvai izdalīšanai  un diferenciālai diagnostikai, iepakojumā ne vairāk kā 500 g. 
Sastāvs (g/l): 
Peptons 17,0
Proteozes peptons 3,0
D-sorbitols 10,0
Žultsskābju sāļu maisījums 1,5
Nātrija hlorīds 5,0
Neitrālsarkanais 0,03
Kristālvioletais 0,001
Agars 13,5
pH (pie 25°C) 7,1±0,2</t>
    </r>
  </si>
  <si>
    <t>10ml</t>
  </si>
  <si>
    <r>
      <rPr>
        <i/>
        <sz val="11"/>
        <rFont val="Arial"/>
        <family val="2"/>
        <charset val="186"/>
      </rPr>
      <t>Urea</t>
    </r>
    <r>
      <rPr>
        <sz val="11"/>
        <rFont val="Arial"/>
        <family val="2"/>
        <charset val="186"/>
      </rPr>
      <t xml:space="preserve"> buljons</t>
    </r>
  </si>
  <si>
    <t>Īpaši bagatīga šķidrā barotne stobriņos ar skrūvējamu korķi prasīgo mikroorganismu kultivēšanai, 5-10 ml ne vairāk kā 100 gab iepakojumā.
Sastāvs (g/l):
Infūzijas peptona pulveris 12,5
BHI pulveris (smadzeņu–sirds infūzijas pulveris) 5,0 
Proteozes peptons 10,0 
Dekstroze (glikoze) 2,0 
Nātrija hlorīds 5,0 
Dinātrija hidrogēnfosfāts 2,5 
pH (pie 25°C) 7,4±0,2</t>
  </si>
  <si>
    <t>10 ml</t>
  </si>
  <si>
    <t>Šķidrā barotne stobriņos ar skrūvējamu korķi, 5-10 ml 20 gab iepakojumā.
Sastāvs (g/l):
Rauga ekstrakts 0,1
Urīnviela 20,0
Dinātrija fosfāts 9,5
Monokālija fosfāts 9,1
Fenolsarkanais 0,01
pH (pie 25°C) 6,8±0,2</t>
  </si>
  <si>
    <t>Buljons prasīgo anaerobo mikroorganismu kultivēšanai</t>
  </si>
  <si>
    <t>CEFIXIME TELLURITE</t>
  </si>
  <si>
    <t>ampula</t>
  </si>
  <si>
    <t xml:space="preserve"> </t>
  </si>
  <si>
    <t>Vitamin K 1%</t>
  </si>
  <si>
    <t>Anaerobo mikroorganismu augšanu veicinošs faktors, ir paredzēts kā piedeva barotnēm. 1 ampula paredzēta 5l barotnes pagatavošanai. Iepakojumā 5 ml ampulas, ne vairāk kā 10 gab.
Vitamin K 0.05 g</t>
  </si>
  <si>
    <r>
      <t xml:space="preserve">Liofilizēta piedeva, ko pievieno </t>
    </r>
    <r>
      <rPr>
        <i/>
        <sz val="11"/>
        <rFont val="Arial"/>
        <family val="2"/>
        <charset val="186"/>
      </rPr>
      <t>MacConkey Sorbitol</t>
    </r>
    <r>
      <rPr>
        <sz val="11"/>
        <rFont val="Arial"/>
        <family val="2"/>
        <charset val="186"/>
      </rPr>
      <t xml:space="preserve"> agara barotnei, lai izolētu Escherichia coli O157:H7 no pārtikas, vides un klīniskajiem paraugiem. 1 ampula paredzēta 500 ml barotnes pagatavošanai. Iepakojumā ne vairāk kā 10 ampulas 
Cefixime 0.025 mg 
Potassium Tellurite 1.25 mg</t>
    </r>
  </si>
  <si>
    <t>Mueller-Hinton agars prasīgu mikroorganismu jutības noteikšanai ar zirga asinīm 
(MH-F)</t>
  </si>
  <si>
    <t>Mueller-Hinton agars prasīgu mikroorganismu jutības noteikšanai ar aitas asinīm 
(MHB)</t>
  </si>
  <si>
    <t>Agars prasīgu anaerobo baktēriju jutības noteikšanai ar  zirga asinīm 
(FAA-HB)</t>
  </si>
  <si>
    <t>Standartizēts Mueller-Hinton agars (MH)</t>
  </si>
  <si>
    <t>Sterilizācijas indikators</t>
  </si>
  <si>
    <t>Bioloģiskie autoklāva indikatori</t>
  </si>
  <si>
    <r>
      <rPr>
        <sz val="11"/>
        <rFont val="Arial"/>
        <family val="2"/>
        <charset val="186"/>
      </rPr>
      <t xml:space="preserve">Bioloģiskie autoklāva indikatori ar </t>
    </r>
    <r>
      <rPr>
        <i/>
        <sz val="11"/>
        <rFont val="Arial"/>
        <family val="2"/>
        <charset val="186"/>
      </rPr>
      <t>Bacillus stearothermophilus</t>
    </r>
  </si>
  <si>
    <t xml:space="preserve">Metāla korķis bez roktura, 9-10 mm mēģenēm, autoklavējams </t>
  </si>
  <si>
    <t xml:space="preserve">Metāla korķis bez roktura, 15-16 mm mēģenēm, autoklavējams </t>
  </si>
  <si>
    <t>Metāla korķi mēģenēm 10 mm</t>
  </si>
  <si>
    <t>Metāla korķi mēģenēm 16 mm</t>
  </si>
  <si>
    <t>Metāla korķi mēģenēm 18 mm</t>
  </si>
  <si>
    <t xml:space="preserve">Lignīna korķi </t>
  </si>
  <si>
    <t>Lignīna korķis, 9,5-11,5 mm</t>
  </si>
  <si>
    <t>Lignīna korķis, 11,5-13,5 mm</t>
  </si>
  <si>
    <t>Lignīna korķis, 13,0-16,0 mm</t>
  </si>
  <si>
    <t xml:space="preserve">Metāla korķis Kapsenberg ar rokturi, 15-16 mm mēģenēm, autoklavējams </t>
  </si>
  <si>
    <t>gab</t>
  </si>
  <si>
    <t>Vienreizlietojamas polipropilēna (PP) vai polistirola (PS) špateles ar taisnu rokturi un saliektu (L-veida) darba galu, paraugu sajaukšanai vai vienmērīgai izkliedēšanai uz agara virsmas Petri traukā sterilas, iepakojumā ne vairāk kā 10 gab.</t>
  </si>
  <si>
    <t>Atkārtoti lietojama stikla špātele, ar ieliektu rokturi un saliektu (L-veida) darba galu, gluda, bez porām, paraugu sajaukšanai vai vienmērīgai izkliedēšanai uz agara virsmas Petri traukā, iepakojumā ne vairāk kā 10 gab</t>
  </si>
  <si>
    <t>Vienreizlietojams sterils skalpelis ar plastmasas rokturiem</t>
  </si>
  <si>
    <t>Sterili, iepakoti pa vienam, asmens no nerūsējoša tērauda nedalāmā vienībā ar plastmasas rokturi, skalpeļa asmeņa forma Nr.10.</t>
  </si>
  <si>
    <t>L-veida špātele, stikla</t>
  </si>
  <si>
    <t>L-veida špātele, plastmasas</t>
  </si>
  <si>
    <t>Petri trauku statīvs</t>
  </si>
  <si>
    <t>Bakterioloģiskās cilpas 1 μl, mīkstas</t>
  </si>
  <si>
    <t>Bakterioloģiskās cilpas 10 μl, mīkstas</t>
  </si>
  <si>
    <r>
      <t xml:space="preserve">Streptococcus pneumoniae </t>
    </r>
    <r>
      <rPr>
        <sz val="11"/>
        <color theme="1"/>
        <rFont val="Arial, sans-serif"/>
      </rPr>
      <t>antigēna noteikšanas tests urīnā un cerebrospinālā šķidrumā ar imunohromatogrāfijas metodi</t>
    </r>
  </si>
  <si>
    <r>
      <t xml:space="preserve">Streptococcus pneumoniae </t>
    </r>
    <r>
      <rPr>
        <sz val="11"/>
        <color theme="1"/>
        <rFont val="Arial, sans-serif"/>
        <charset val="186"/>
      </rPr>
      <t>un</t>
    </r>
    <r>
      <rPr>
        <i/>
        <sz val="11"/>
        <color theme="1"/>
        <rFont val="Arial, sans-serif"/>
      </rPr>
      <t xml:space="preserve"> Legionella pneumophila </t>
    </r>
    <r>
      <rPr>
        <sz val="11"/>
        <color theme="1"/>
        <rFont val="Arial, sans-serif"/>
      </rPr>
      <t>antigēnu vienlaicīgas noteikšanas tests urīnā ar imunohromatogrāfijas metodi</t>
    </r>
  </si>
  <si>
    <r>
      <t xml:space="preserve">Legionella longbeachae </t>
    </r>
    <r>
      <rPr>
        <sz val="11"/>
        <color theme="1"/>
        <rFont val="Arial, sans-serif"/>
        <charset val="186"/>
      </rPr>
      <t>un</t>
    </r>
    <r>
      <rPr>
        <i/>
        <sz val="11"/>
        <color theme="1"/>
        <rFont val="Arial, sans-serif"/>
      </rPr>
      <t xml:space="preserve"> Legionella pneumophila </t>
    </r>
    <r>
      <rPr>
        <sz val="11"/>
        <color theme="1"/>
        <rFont val="Arial, sans-serif"/>
      </rPr>
      <t>antigēnu vienlaicīgas noteikšanas tests urīnā ar imunohromatogrāfijas metodi</t>
    </r>
  </si>
  <si>
    <r>
      <rPr>
        <sz val="11"/>
        <color theme="1"/>
        <rFont val="Arial, sans-serif"/>
      </rPr>
      <t xml:space="preserve">Eksprestests </t>
    </r>
    <r>
      <rPr>
        <i/>
        <sz val="11"/>
        <color theme="1"/>
        <rFont val="Arial, sans-serif"/>
      </rPr>
      <t>Clostridium difficile</t>
    </r>
    <r>
      <rPr>
        <sz val="11"/>
        <color theme="1"/>
        <rFont val="Arial, sans-serif"/>
      </rPr>
      <t xml:space="preserve"> noteikšanai</t>
    </r>
  </si>
  <si>
    <r>
      <t xml:space="preserve">Enzīma imūnreakcijas (EIA, enzyme immunoassay) tests ātrai </t>
    </r>
    <r>
      <rPr>
        <i/>
        <sz val="11"/>
        <color theme="1"/>
        <rFont val="Arial, sans-serif"/>
      </rPr>
      <t>C.difficile</t>
    </r>
    <r>
      <rPr>
        <sz val="11"/>
        <color theme="1"/>
        <rFont val="Arial, sans-serif"/>
      </rPr>
      <t xml:space="preserve"> noteikšanai klīniskajos paraugos vienreizlietojamā kasetnē, izmantojot specifiskas antivielas vienlaicīgi pret glutamāta dehidrogenāzi (GDH) un </t>
    </r>
    <r>
      <rPr>
        <i/>
        <sz val="11"/>
        <color theme="1"/>
        <rFont val="Arial, sans-serif"/>
      </rPr>
      <t>C.difficile</t>
    </r>
    <r>
      <rPr>
        <sz val="11"/>
        <color theme="1"/>
        <rFont val="Arial, sans-serif"/>
      </rPr>
      <t xml:space="preserve"> A un B toksīniem, rezultāta ieguves laiks na vairāk kā 45 min., iespējams veikt testu no svaigām fēcēm, sasaldētām fēcēm, fēcēm škidrās vides transporta barotnē </t>
    </r>
    <r>
      <rPr>
        <i/>
        <sz val="11"/>
        <color theme="1"/>
        <rFont val="Arial, sans-serif"/>
      </rPr>
      <t xml:space="preserve">Cary-Blair </t>
    </r>
    <r>
      <rPr>
        <sz val="11"/>
        <color theme="1"/>
        <rFont val="Arial, sans-serif"/>
      </rPr>
      <t>vai arī no uz cikloserīna-cefoksitīna-fruktozes agara izaugušas kolonijas, komplektā viss nepieciešamais testa veikšanai.</t>
    </r>
  </si>
  <si>
    <r>
      <t xml:space="preserve">Imūnhromatogrāfijas tests </t>
    </r>
    <r>
      <rPr>
        <i/>
        <sz val="11"/>
        <color theme="1"/>
        <rFont val="Arial"/>
        <family val="2"/>
        <charset val="186"/>
      </rPr>
      <t>Escherichia coli</t>
    </r>
    <r>
      <rPr>
        <sz val="11"/>
        <color theme="1"/>
        <rFont val="Arial"/>
        <family val="2"/>
        <charset val="186"/>
      </rPr>
      <t xml:space="preserve"> verocitotoksīna noteikšanai</t>
    </r>
  </si>
  <si>
    <r>
      <t xml:space="preserve">Selenite </t>
    </r>
    <r>
      <rPr>
        <sz val="11"/>
        <color theme="1"/>
        <rFont val="Arial"/>
        <family val="2"/>
        <charset val="186"/>
      </rPr>
      <t>buljons</t>
    </r>
    <r>
      <rPr>
        <i/>
        <sz val="11"/>
        <color theme="1"/>
        <rFont val="Arial"/>
        <family val="2"/>
        <charset val="186"/>
      </rPr>
      <t xml:space="preserve"> </t>
    </r>
  </si>
  <si>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Lietošanai gatavas 90 mm plates, iepakojumā 20-100 gab.
Sastāvs (g/l):
Kazeīna hidrolizāts 17,5 
Ciete 1,5 
Agars 17,0 
Kalcija joni (Ca²⁺) 20–25 mg/L
Magnija joni (Mg²⁺) 10–12,5 mg/L
pH pēc sterilizācijas (25 °C) 7.4 ± 0,2</t>
  </si>
  <si>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Lietošanai gatavas 120-150 mm diametra vai 120 mm kvadrāta plates, iepakojumā ne vairāk kā 10 gab.
Sastāvs (g/l):
Kazeīna hidrolizāts 17,5 
Ciete 1,5 
Agars 17,0 
Kalcija joni (Ca²⁺) 20–25 mg/L
Magnija joni (Mg²⁺) 10–12,5 mg/L
pH pēc sterilizācijas (25 °C) 7.4 ± 0,2</t>
  </si>
  <si>
    <r>
      <t xml:space="preserve">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paredzēts jutības testēšanai tādiem prasīgiem mikroorganismiem kā </t>
    </r>
    <r>
      <rPr>
        <i/>
        <sz val="11"/>
        <rFont val="Arial"/>
        <family val="2"/>
        <charset val="186"/>
      </rPr>
      <t>Streptococcus spp., Haemophilus spp., Moraxella catarrhalis, Campylobacter spp., Listeria monocytogenes u</t>
    </r>
    <r>
      <rPr>
        <sz val="11"/>
        <rFont val="Arial"/>
        <family val="2"/>
        <charset val="186"/>
      </rPr>
      <t>.c. Lietošanai gatavas 90 mm plates, iepakojumā 20-100 gab.
Sastāvs (g/l):
Kazeīna hidrolizāts 17,5 
Ciete 1,5 
Agars 17,0 
Kalcija joni (Ca²⁺) 20–25 mg/L
Magnija joni (Mg²⁺) 10–12,5 mg/L
pH pēc sterilizācijas (25 °C) 7.4 ± 0,2
5 % zirga asiņu
β-NAD (β-nikotīnamīda adenīna dinukleotīds) – 20 mg/L</t>
    </r>
  </si>
  <si>
    <r>
      <t xml:space="preserve">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saskaņā ar EUCAST rekomendācijām, paredzēts jutības testēšanai tādiem prasīgiem mikroorganismiem kā </t>
    </r>
    <r>
      <rPr>
        <i/>
        <sz val="11"/>
        <rFont val="Arial"/>
        <family val="2"/>
        <charset val="186"/>
      </rPr>
      <t>Streptococcus spp., Haemophilus spp., Moraxella catarrhalis, Campylobacter spp., Listeria monocytogenes</t>
    </r>
    <r>
      <rPr>
        <sz val="11"/>
        <rFont val="Arial"/>
        <family val="2"/>
        <charset val="186"/>
      </rPr>
      <t xml:space="preserve"> u.c. Lietošanai gatavas plates, iepakojumā 10 gab.
Sastāvs (g/l):
Kazeīna hidrolizāts 17,5 
Ciete 1,5 
Agars 17,0 
Kalcija joni (Ca²⁺) 20–25 mg/L
Magnija joni (Mg²⁺) 10–12,5 mg/L
pH pēc sterilizācijas (25 °C) 7.4 ± 0,2
5 % zirga asiņu
β-NAD (β-nikotīnamīda adenīna dinukleotīds) – 20 mg/L</t>
    </r>
  </si>
  <si>
    <t>Atbilstoši WH0, ISO vai FDA standartam standartizēts Mueller-Hinton agars ar kontrolētu katjonu sastāvu (Ca²⁺, Mg²⁺ u.c.) jutības testu reproducējamībai,  zemu timidīna saturu (uzlabo trimetoprim-sulfametoksazola testu precizitāti) un  vienmērīgu, plakanu agara virsmu disku difūzijas testiem (biezums: ~4 ± 0,5 mm) antimikrobiālās jutības testēšanai, paredzēts jutības testēšanai prasīgākiem mikroorganismiem. Lietošanai gatavas 90 mm plates, iepakojumā ne vairāk ka 20 gab.
Sastāvs (g/l):
Kazeīna hidrolizāts 17,5 
Ciete 1,5 
Agars 17,0 
Kalcija joni (Ca²⁺) 20–25 mg/L
Magnija joni (Mg²⁺) 10–12,5 mg/L
pH pēc sterilizācijas (25 °C) 7.4 ± 0,2
5 % zirga asiņu
β-NAD (β-nikotīnamīda adenīna dinukleotīds) – 20 mg/L</t>
  </si>
  <si>
    <t>Prasīgu anaerobo baktēriju agars, kas paredzēta anaerobo baktēriju izolēšanai un kultivēšanai un antimikrobiālās jutības testēšanai saskaņā ar EUCAST rekomendācijām. Lietošanai gatavas 90 mm plates, iepakojumā 10-20 gab.
Sastāvs (g/l):
Peptonu maisījums 23,0 
Hemīns	0,01 g
Nātrija hlorīds 5,0 
K vitamīns 0,001 
Šķīstošā ciete 1,0 
Šķīstošais pirofosfāts 0,25 
Agars 12,0 
Nātrija sukcināts	0,5 
Nātrija hidrogēnkarbonāts (nātrija bikarbonāts) 0,4 
Glikoze 1,0 
Nātrija piruvāts 1,0 
L-cisteīna hidrohlorīds (L-cisteīna HCl) 0,5 
L-arginīns 1,0 
Defibrinētas zirga asinis 50,0 ml
pH 7,2 ± 0,2</t>
  </si>
  <si>
    <t>Selenīta buljons</t>
  </si>
  <si>
    <t>Derīgs salmonellu selektīvai savairošanai un izdalīšanai, gatavs lietošanai, iepakojumā 100-600 ml
Sastāvs (g/l):
Ar tripsīnu fermentatīvi hidrolizēts piena proteīns (triptons) 5,0
Laktoze 4,0
Nātrija fosfāts 10,0
Nātrija hidrogēnselenīts 4,0
pH (pie 25°C) 7,0±0,2</t>
  </si>
  <si>
    <t>600 ml</t>
  </si>
  <si>
    <t>Buljons rauga un pelējuma sēņu selektīvai audzēšanai un izolēšanai. Stobriņos ar skrūvējamu korķi, 5-10 ml. Sastāvs (g/l):
Dekstroze 20,0
Hloramfenikols 0,5,0
Peptona maisījums 10,0
pH (pie 25°C) 5.6±0,2</t>
  </si>
  <si>
    <r>
      <t xml:space="preserve">Pulverveida agars, derīgs </t>
    </r>
    <r>
      <rPr>
        <i/>
        <sz val="11"/>
        <rFont val="Arial"/>
        <family val="2"/>
        <charset val="186"/>
      </rPr>
      <t>Salmonella</t>
    </r>
    <r>
      <rPr>
        <sz val="11"/>
        <rFont val="Arial"/>
        <family val="2"/>
        <charset val="186"/>
      </rPr>
      <t xml:space="preserve"> un </t>
    </r>
    <r>
      <rPr>
        <i/>
        <sz val="11"/>
        <rFont val="Arial"/>
        <family val="2"/>
        <charset val="186"/>
      </rPr>
      <t>Shigella</t>
    </r>
    <r>
      <rPr>
        <sz val="11"/>
        <rFont val="Arial"/>
        <family val="2"/>
        <charset val="186"/>
      </rPr>
      <t xml:space="preserve"> izdalīšanai un diferencēšanai, iepakojumā ne vairāk kā 500 g. 
Sastāvs (g/l):
Rauga ekstrakts 3
L-lizīna hidrohlorīds 5
Laktoze 7,5
Saharoze 7,5
Ksiloze 3,75
Nātrija hlorīds (NaCl) 5,0
Nātrija deoksiholāts 2,5
Nātrija tiosulfāts 6,8
Dzelzs (III) amonija citrāts (vai ekvivalents) 0,8
Fenolsarkanais 0,08
Agars 15,0                                                                                                                                                                                                                                                                                                                                                                                        
pH (pie 25°C) 7,4±0,2</t>
    </r>
  </si>
  <si>
    <t>Modificēts triptikāzes sojas buljons (mTSB)</t>
  </si>
  <si>
    <r>
      <t xml:space="preserve">Derīgs </t>
    </r>
    <r>
      <rPr>
        <i/>
        <sz val="11"/>
        <rFont val="Arial"/>
        <family val="2"/>
        <charset val="186"/>
      </rPr>
      <t>STEC (Shiga toksīnu producējošo E. coli)</t>
    </r>
    <r>
      <rPr>
        <sz val="11"/>
        <rFont val="Arial"/>
        <family val="2"/>
        <charset val="186"/>
      </rPr>
      <t xml:space="preserve"> selektīvai savairošanai un izdalīšanai, gatavs lietošanai, iepakojumā 100-600 ml
Sastāvs (g/l):
Ar tripsīnu fermentatīvi hidrolizēts piena proteīns (triptons) 17,0
Sojas peptons 3.0
Nātrija hlorīds 5,0 
Dekstroze 2.5
Laktoze 4,0
Dikālija hidrogēnfosfāts 2,5 
Žults sāļi 1.5
Novobiocīns 20mg/L
pH (pie 25°C) 7,4±0,2</t>
    </r>
  </si>
  <si>
    <t>Petri trauku statīvs, izstrādāts, lai organizētu, grupētu, transportētu un inkubētu Petri plates visas ar vienu statīvu. Paredzēts līdz 48 90 mm diametra Petri trauku ievietošanai 3 kaudzēs, izgatavots no nerūsējošā tērauda, autoklavējams, ar iespējami mazāku kopējo virsmas laukumu</t>
  </si>
  <si>
    <t>Petri trauku statīvs, izstrādāts, lai organizētu, grupētu, transportētu un inkubētu Petri plates visas ar vienu statīvu. Paredzēts līdz 16 90 mm diametra Petri trauku ievietošanai, izgatavots no nerūsējošā tērauda, autoklavējams, ar iespējami mazāku kopējo virsmas laukumu</t>
  </si>
  <si>
    <t>Plānotais iepirkuma daudzums 1 gadam (vienības)</t>
  </si>
  <si>
    <t>Plānotais iepirkuma daudzums 3 gadiem (vienības)</t>
  </si>
  <si>
    <t>Buljons īpaši prasīgo anaerobu anaerobo baktēriju audzēšanai un izolēšanai stobriņos ar skrūvējamu korķi, satur stikla lodītes baktēriju  homogenizācijai vidē, 5-10 ml ne vairāk kā 100 gab iepakojumā.
Sastāvs (g/l):
Ķīmiski vai fermentatīvi hidrolizēti gaļas, kazeīna vai sojas proteīni (peptons) 15,0
Rauga ekstrakts 10,0
Nātrija tioglikolāts 0,5
Nātrija hlorīds 2,5
Agars 0,75
L-cisteīna HCl 0,5
Resazurīns 0,001
Nātrija bikarbonāts 0,4
Hēms (haemīns)  0,005
K vitamīns  0,0005
5 mm stikla lodītes — 12 gab.vienā stobriņā</t>
  </si>
  <si>
    <r>
      <t xml:space="preserve">12. daļa - Imūnhromatogrāfijas testi ātrai </t>
    </r>
    <r>
      <rPr>
        <b/>
        <i/>
        <sz val="11"/>
        <rFont val="Arial"/>
        <family val="2"/>
        <charset val="186"/>
      </rPr>
      <t>S.aureus</t>
    </r>
    <r>
      <rPr>
        <b/>
        <sz val="11"/>
        <rFont val="Arial"/>
        <family val="2"/>
        <charset val="186"/>
      </rPr>
      <t xml:space="preserve"> PVL toksīna noteikšanai </t>
    </r>
  </si>
  <si>
    <t xml:space="preserve">11. daļa - Barotnes  stobriņos klīniski nozīmīgu un īpaši prasīgu anaerobo mikroorganismu savairošanai </t>
  </si>
  <si>
    <t>10.daļa - Barotnes  stobriņos baktēriju savairošanai un bioķīmisko īpašību pierādīšanai</t>
  </si>
  <si>
    <t>10.3</t>
  </si>
  <si>
    <t>10.4</t>
  </si>
  <si>
    <t>10.5</t>
  </si>
  <si>
    <r>
      <t xml:space="preserve">9. daļa - Reaģenti </t>
    </r>
    <r>
      <rPr>
        <b/>
        <i/>
        <sz val="11"/>
        <rFont val="Arial"/>
        <family val="2"/>
        <charset val="186"/>
      </rPr>
      <t>Aspergillus fumigatus</t>
    </r>
    <r>
      <rPr>
        <b/>
        <sz val="11"/>
        <rFont val="Arial"/>
        <family val="2"/>
        <charset val="186"/>
      </rPr>
      <t xml:space="preserve"> jutības noteikšanai pret azolu grupas preparātiem</t>
    </r>
  </si>
  <si>
    <t>9.1</t>
  </si>
  <si>
    <t>8.daļa - Gatavas plates prasīgu mikroorganismu antibakteriālās jutības noteikšanai</t>
  </si>
  <si>
    <t>8.1</t>
  </si>
  <si>
    <t>7.daļa - Gatavas plates ar asins piedevām prasīgu mikroorganismu antibakteriālās jutības noteikšanai</t>
  </si>
  <si>
    <t>6.daļa - Gatavas plates antibakteriālās jutības noteikšanai</t>
  </si>
  <si>
    <t>6.1</t>
  </si>
  <si>
    <t>6.2</t>
  </si>
  <si>
    <t>5.2</t>
  </si>
  <si>
    <t>5.3</t>
  </si>
  <si>
    <t>3. daļa - Selektīvas, diferenciāli diagnostiskās barotnes mikroorganismu kultivēšanai un identifikācijai</t>
  </si>
  <si>
    <t>3.1</t>
  </si>
  <si>
    <t>3.2</t>
  </si>
  <si>
    <t>3.3</t>
  </si>
  <si>
    <t>3.4</t>
  </si>
  <si>
    <t>3.5</t>
  </si>
  <si>
    <t>3.6</t>
  </si>
  <si>
    <t>3.7</t>
  </si>
  <si>
    <t>3.8</t>
  </si>
  <si>
    <t>3.9</t>
  </si>
  <si>
    <t>3.10</t>
  </si>
  <si>
    <t>3.11</t>
  </si>
  <si>
    <t>2. daļa - Bagātinātas, vispārējas nozīmes mikrobioloģiskās barotnes mikroorganismu kultivēšanai</t>
  </si>
  <si>
    <t>2.1</t>
  </si>
  <si>
    <t>2.3</t>
  </si>
  <si>
    <t>2.4</t>
  </si>
  <si>
    <r>
      <t xml:space="preserve">13. daļa - Aglutinācijas testu komplekts </t>
    </r>
    <r>
      <rPr>
        <b/>
        <i/>
        <sz val="11"/>
        <rFont val="Arial"/>
        <family val="2"/>
        <charset val="186"/>
      </rPr>
      <t xml:space="preserve">Cryptococcus </t>
    </r>
    <r>
      <rPr>
        <b/>
        <sz val="11"/>
        <rFont val="Arial"/>
        <family val="2"/>
        <charset val="186"/>
      </rPr>
      <t>virsmas antigēna noteikšanai</t>
    </r>
  </si>
  <si>
    <t>13.1</t>
  </si>
  <si>
    <t xml:space="preserve">14.daļa - Imūnhromatogrāfijas testi pneimoniju izraisošo patogēnu antigēna ātrai noteikšanai </t>
  </si>
  <si>
    <t>14.1</t>
  </si>
  <si>
    <t>14.2</t>
  </si>
  <si>
    <t>14.3</t>
  </si>
  <si>
    <t xml:space="preserve">15.daļa - Imūnhromatogrāfijas testi bakteriālo caureju izraisošo patogēnu antigēna ātrai noteikšanai </t>
  </si>
  <si>
    <t>15.2</t>
  </si>
  <si>
    <t>16.1</t>
  </si>
  <si>
    <t>16.2</t>
  </si>
  <si>
    <t>16.3</t>
  </si>
  <si>
    <t>16.4</t>
  </si>
  <si>
    <t>17.daļa - Selektīvas piedevas barotņu pagatavošanai</t>
  </si>
  <si>
    <t>17.1</t>
  </si>
  <si>
    <t>17.2</t>
  </si>
  <si>
    <t>18.daļa - Korķi mēģenēm</t>
  </si>
  <si>
    <t>18.1</t>
  </si>
  <si>
    <t>18.2</t>
  </si>
  <si>
    <t>18.3</t>
  </si>
  <si>
    <t>18.4</t>
  </si>
  <si>
    <t>18.5</t>
  </si>
  <si>
    <t>18.6</t>
  </si>
  <si>
    <t>18.7</t>
  </si>
  <si>
    <t>19.daļa - Piederumi laboratorijas darbam</t>
  </si>
  <si>
    <t>19.1</t>
  </si>
  <si>
    <t>19.2</t>
  </si>
  <si>
    <t>19.3</t>
  </si>
  <si>
    <t>20.daļa - Sterilizācijas indikatori</t>
  </si>
  <si>
    <t>20.1</t>
  </si>
  <si>
    <t>20.2</t>
  </si>
  <si>
    <t>20.3</t>
  </si>
  <si>
    <t>20.4</t>
  </si>
  <si>
    <t>21.daļa - Petri trauku statīvi</t>
  </si>
  <si>
    <t>21.1</t>
  </si>
  <si>
    <t>21.2</t>
  </si>
  <si>
    <t>22.daļa - Bakterioloģiskās cilpas</t>
  </si>
  <si>
    <t>22.2</t>
  </si>
  <si>
    <t>Neselektīvas, vispārējas nozīmes mikrobioloģiskās barotnes mikroorganismu kultivēšanai</t>
  </si>
  <si>
    <t>Bagātinātas, vispārējas nozīmes mikrobioloģiskās barotnes mikroorganismu kultivēšanai</t>
  </si>
  <si>
    <t>Selektīvas, diferenciāli diagnostiskās barotnes mikroorganismu kultivēšanai un identifikācijai</t>
  </si>
  <si>
    <t>Gatavas plates antibakteriālās jutības noteikšanai</t>
  </si>
  <si>
    <t>Gatavas plates ar asins piedevām prasīgu mikroorganismu antibakteriālās jutības noteikšanai</t>
  </si>
  <si>
    <t>Reaģenti Aspergillus fumigatus jutības noteikšanai pret azolu grupas preparātiem</t>
  </si>
  <si>
    <t>Barotnes  stobriņos baktēriju savairošanai un bioķīmisko īpašību pierādīšanai</t>
  </si>
  <si>
    <t xml:space="preserve">Barotnes  stobriņos klīniski nozīmīgu un īpaši prasīgu anaerobo mikroorganismu savairošanai </t>
  </si>
  <si>
    <r>
      <t xml:space="preserve">Imūnhromatogrāfijas testi ātrai </t>
    </r>
    <r>
      <rPr>
        <i/>
        <sz val="11"/>
        <color theme="1"/>
        <rFont val="Arial"/>
        <family val="2"/>
        <charset val="186"/>
      </rPr>
      <t>S.aureus</t>
    </r>
    <r>
      <rPr>
        <sz val="11"/>
        <color theme="1"/>
        <rFont val="Arial"/>
        <family val="2"/>
        <charset val="186"/>
      </rPr>
      <t xml:space="preserve"> PVL toksīna noteikšanai</t>
    </r>
  </si>
  <si>
    <t xml:space="preserve">Imūnhromatogrāfijas testi pneimoniju izraisošo patogēnu antigēna ātrai noteikšanai </t>
  </si>
  <si>
    <t>Imūnhromatogrāfijas testi bakteriālo caureju izraisošo patogēnu antigēna ātrai noteikšanai</t>
  </si>
  <si>
    <t>16. daļa -  Elektrods pagatavoto barotņu vides pH mērīšanai, saderīgs ar WTW ph 315i pH-metru</t>
  </si>
  <si>
    <t>Elektrods pagatavoto barotņu vides pH mērīšanai, saderīgs ar WTW ph 315i pH-metru</t>
  </si>
  <si>
    <t>SATURS</t>
  </si>
  <si>
    <r>
      <t xml:space="preserve">23.daļa - Barotnes selektīvai </t>
    </r>
    <r>
      <rPr>
        <b/>
        <i/>
        <sz val="11"/>
        <rFont val="Arial"/>
        <family val="2"/>
        <charset val="186"/>
      </rPr>
      <t>H</t>
    </r>
    <r>
      <rPr>
        <b/>
        <sz val="11"/>
        <rFont val="Arial"/>
        <family val="2"/>
        <charset val="186"/>
      </rPr>
      <t>.</t>
    </r>
    <r>
      <rPr>
        <b/>
        <i/>
        <sz val="11"/>
        <rFont val="Arial"/>
        <family val="2"/>
        <charset val="186"/>
      </rPr>
      <t>pylori</t>
    </r>
    <r>
      <rPr>
        <b/>
        <sz val="11"/>
        <rFont val="Arial"/>
        <family val="2"/>
        <charset val="186"/>
      </rPr>
      <t xml:space="preserve"> kultivēšanai un diferenciālai diagnostikai</t>
    </r>
  </si>
  <si>
    <t>Selektīvas piedevas barotņu pagatavošanai</t>
  </si>
  <si>
    <t>Korķi mēģenēm</t>
  </si>
  <si>
    <t>Piederumi laboratorijas darbam</t>
  </si>
  <si>
    <t>Sterilizācijas indikatori</t>
  </si>
  <si>
    <t>Petri trauku statīvi</t>
  </si>
  <si>
    <t>Bakterioloģiskās cilpas</t>
  </si>
  <si>
    <r>
      <t xml:space="preserve">Barotnes selektīvai </t>
    </r>
    <r>
      <rPr>
        <i/>
        <sz val="11"/>
        <color theme="1"/>
        <rFont val="Arial"/>
        <family val="2"/>
        <charset val="186"/>
      </rPr>
      <t>H.pylori</t>
    </r>
    <r>
      <rPr>
        <sz val="11"/>
        <color theme="1"/>
        <rFont val="Arial"/>
        <family val="2"/>
        <charset val="186"/>
      </rPr>
      <t xml:space="preserve"> kultivēšanai un diferenciālai diagnostikai</t>
    </r>
  </si>
  <si>
    <t>Pielikums Nr.3</t>
  </si>
  <si>
    <t>"Double pore" elektrods ar pH mērījuma diapazonu 0-14 un temperatūras mērījuma diapazonu 0-60°C, savietojams ar pH mērīšanas sistēmu</t>
  </si>
  <si>
    <r>
      <t xml:space="preserve">Selektīva barotne </t>
    </r>
    <r>
      <rPr>
        <i/>
        <sz val="11"/>
        <rFont val="Arial"/>
        <family val="2"/>
        <charset val="186"/>
      </rPr>
      <t>Helicobacter pylori</t>
    </r>
    <r>
      <rPr>
        <sz val="11"/>
        <rFont val="Arial"/>
        <family val="2"/>
        <charset val="186"/>
      </rPr>
      <t xml:space="preserve"> izolēšanai un kultivēšanai no kuņģa biopsijām. Lietošanai gatavas 90mm plates, iepakojumā 10-20 gab.
Sastāvs (g/l):
Kazeīna peptons (liellopu izcelsmes) – 16 g
Sojas peptons – 7 g
Gaļas ekstrakts (liellopu vai cūku izcelsmes) – 0,15 g
Nātrija hlorīds – 6 g
Agars – 15 g
Zirga plazma – 100 mL
Polivitamīnu piedeva – 10 mL
Selektīvs antibiotiku maisījums ((vankomicīns 5 mg, Polimiksīns 1250 IU, Trimethoprim 2,5 mg vai ekvivalents), kas nodrošina pavadošās mikrofloras nomākšanu – 20 mL
pH – 7,2
</t>
    </r>
  </si>
  <si>
    <t xml:space="preserve">Vienreizlietojami ķīmiskie sterilizācijas indikatori (stripi) sausā karstuma sterilizācijas procesa kontrolei pie 180°C. Indikatoriem jānodrošina skaidra un neatgriezeniska krāsas maiņa pēc noteiktās sterilizācijas temperatūras un ekspozīcijas laika sasniegšanas. Piemēroti sausā karstuma sterilizācijas skapju kontrolei. </t>
  </si>
  <si>
    <t>Ķīmiskie sterilizācijas indikatori (stripi) tvaika sterilizācijai 134°C autoklāvos, paredzēti sterilizācijas cikla (134°C 7 min) kontrolei, atbilstība EN ISO 11140-1 standarta klasei &gt;=4</t>
  </si>
  <si>
    <t xml:space="preserve">Ķīmiskie sterilizācijas indikatori (stripi) tvaika sterilizācijai 121°C autoklāvos, paredzēti sterilizācijas cikla (121°C 15 min) kontrolei, atbilstība EN ISO 11140-1 standarta klasei &gt;=4
</t>
  </si>
  <si>
    <r>
      <t xml:space="preserve">5. daļa -  Agara plates </t>
    </r>
    <r>
      <rPr>
        <b/>
        <i/>
        <sz val="11"/>
        <rFont val="Arial"/>
        <family val="2"/>
        <charset val="186"/>
      </rPr>
      <t xml:space="preserve">Neisseria meningitidis, </t>
    </r>
    <r>
      <rPr>
        <b/>
        <sz val="11"/>
        <rFont val="Arial"/>
        <family val="2"/>
        <charset val="186"/>
      </rPr>
      <t xml:space="preserve"> </t>
    </r>
    <r>
      <rPr>
        <b/>
        <i/>
        <sz val="11"/>
        <rFont val="Arial"/>
        <family val="2"/>
        <charset val="186"/>
      </rPr>
      <t xml:space="preserve">Neisseria gonorrhoeae </t>
    </r>
    <r>
      <rPr>
        <b/>
        <sz val="11"/>
        <rFont val="Arial"/>
        <family val="2"/>
        <charset val="186"/>
      </rPr>
      <t xml:space="preserve">un </t>
    </r>
    <r>
      <rPr>
        <b/>
        <i/>
        <sz val="11"/>
        <rFont val="Arial"/>
        <family val="2"/>
        <charset val="186"/>
      </rPr>
      <t>Haemophilus influenzae</t>
    </r>
    <r>
      <rPr>
        <b/>
        <sz val="11"/>
        <rFont val="Arial"/>
        <family val="2"/>
        <charset val="186"/>
      </rPr>
      <t xml:space="preserve"> kultivēšanai un diferenciālai diagnostikai</t>
    </r>
  </si>
  <si>
    <r>
      <t>Agara plates</t>
    </r>
    <r>
      <rPr>
        <i/>
        <sz val="11"/>
        <color theme="1"/>
        <rFont val="Arial"/>
        <family val="2"/>
        <charset val="186"/>
      </rPr>
      <t xml:space="preserve"> Neisseria meningitidis,  Neisseria gonorrhoeae un Haemophilus influenzae</t>
    </r>
    <r>
      <rPr>
        <sz val="11"/>
        <color theme="1"/>
        <rFont val="Arial"/>
        <family val="2"/>
        <charset val="186"/>
      </rPr>
      <t xml:space="preserve"> kultivēšanai un diferenciālai diagnostikai</t>
    </r>
  </si>
  <si>
    <t>Iepakojumā ne vairāk kā 250ml, atbilstība ISO 17025 standarta prasībām</t>
  </si>
  <si>
    <r>
      <t xml:space="preserve">Sterilas (EO vai gamma sterilizētas) vienreizlietojamas 1 µl mikrobioloģiskās inokulācijas cilpas no polipropilēna vai ekvivalenta materiāla, paredzētas aseptiskam darbam standarta mikrobioloģijas laboratorijā. Cilpas darba daļai jābūt gludai, bez atskabargām, asām malām vai citiem ražošanas defektiem. Lietojot atbilstoši paredzētajam pielietojumam - cilpa nedrīkst mehāniski bojāt agara virsmu un tai jānodrošina pietiekama mehāniskā stabilitāte precīzai parauga inokulācijai un atsevišķu koloniju pārsēšanai. Kalibrēts tilpums – 1 µl. Cilpas iepakotas sterilā iepakojumā pa ne mazāk kā 20 gab. </t>
    </r>
    <r>
      <rPr>
        <sz val="11"/>
        <rFont val="Arial"/>
        <family val="2"/>
        <charset val="186"/>
      </rPr>
      <t xml:space="preserve">CE marķējums </t>
    </r>
  </si>
  <si>
    <r>
      <t xml:space="preserve">Sterilas (EO vai gamma sterilizētas) vienreizlietojamas 10 µl mikrobioloģiskās inokulācijas cilpas no polipropilēna vai ekvivalenta materiāla, paredzētas aseptiskam darbam standarta mikrobioloģijas laboratorijā. Cilpas darba daļai jābūt gludai, bez atskabargām, asām malām vai citiem ražošanas defektiem. Lietojot atbilstoši paredzētajam pielietojumam - cilpa nedrīkst mehāniski bojāt agara virsmu un tai jānodrošina pietiekama mehāniskā stabilitāte precīzai parauga inokulācijai un atsevišķu koloniju pārsēšanai. Kalibrēts tilpums – 10 µl. Cilpas iepakotas sterilā iepakojumā pa ne mazāk kā 20 gab. </t>
    </r>
    <r>
      <rPr>
        <sz val="11"/>
        <rFont val="Arial"/>
        <family val="2"/>
        <charset val="186"/>
      </rPr>
      <t xml:space="preserve">CE marķējums </t>
    </r>
  </si>
  <si>
    <t>Apliecinājums (publikācija vai ražotāja izsniegts) par veiktiem kvalitātes pārbaudes rezultātiem atbilstoši EUCAST veiktajam pētījumam, kas nodrošina ATCC kvalitātes celmu zonu diametra mērījumus &gt;=70% gadījumu ±1mm robežā no izvirzītās mērķa vērtības. Atsauce: https://www.clinicalmicrobiologyandinfection.com/article/S1198-743X(20)30043-4/fulltext</t>
  </si>
  <si>
    <r>
      <t>Kopā ar reaģentiem tiek nodrošināta testēšanai nepieciešamā aparatūra (1 iekārta), kas nodrošina laterālās plūsmas hromatogrāfijas testa objektīvu rezultātu nolasīšanu bez operatora subjektīvās ietekmes uz rezultātu un kurai visu līguma periodu piegādātājs veic tehnisko apkalpošanu par saviem līdzekļiem.
 Prasības analizatoram:
 1. Automatizēts svītrkodu lasītājs
 2. Iespēja analizatoru pieslēgt LIS (kā minimums - unidirekcionāli).
 3. Tiek nodrošināta ārējā kalibrācija. 
 4. Kvalitātes kontroles</t>
    </r>
    <r>
      <rPr>
        <b/>
        <sz val="11"/>
        <color rgb="FFFF0000"/>
        <rFont val="Arial"/>
        <family val="2"/>
        <charset val="186"/>
      </rPr>
      <t xml:space="preserve"> </t>
    </r>
    <r>
      <rPr>
        <sz val="11"/>
        <color theme="1"/>
        <rFont val="Arial"/>
        <family val="2"/>
        <charset val="186"/>
      </rPr>
      <t>testu</t>
    </r>
    <r>
      <rPr>
        <sz val="11"/>
        <color rgb="FF000000"/>
        <rFont val="Arial"/>
        <family val="2"/>
        <charset val="186"/>
      </rPr>
      <t xml:space="preserve"> pārbaude, automātiska to interpretācija un datu saglabāšana (piemēram, "derīgs"/"nederīgs", "QC izturēta"/"QC neizturēta")
Pretendentam kopējā summā jāiekļauj visas izmaksas, kas saistītas ar iekārtu piegādes līguma izpildi, kā arī nodokļi, nodevas (izņemot PVN), tai skaitā:
 - Iekārtu piegāde, uzstādīšana, nodošana ekspluatācijā un sistēmas integrācija LIS (Laboratorijas informācijas sistēmā) "DiaLab" atbilstoši Līgumam un Latvijas Republikā spēkā esošajiem normatīvajiem aktiem, Iekārtu iepakojuma utilizācija;
 - Pasūtītāja personāla apmācību izmaksas;     
 - Servisa apkope: visu līguma periodu piegādātājs veic iekārtu tehnisko apkalpošanu par saviem līdzekļiem.
- Valsts valodā tulkota Lietotāja rokasgrāmata līguma slēgšanas gadījumā</t>
    </r>
  </si>
  <si>
    <r>
      <t xml:space="preserve">Kopā ar reaģentiem tiek nodrošināta testēšanai nepieciešamā aparatūra (1 iekārta), kas nodrošina </t>
    </r>
    <r>
      <rPr>
        <sz val="11"/>
        <color theme="1"/>
        <rFont val="Arial"/>
        <family val="2"/>
        <charset val="186"/>
      </rPr>
      <t xml:space="preserve">enzīma imūnreakcijas (hromatogrāfijas) testa </t>
    </r>
    <r>
      <rPr>
        <sz val="11"/>
        <color rgb="FF000000"/>
        <rFont val="Arial"/>
        <family val="2"/>
        <charset val="186"/>
      </rPr>
      <t>objektīvu rezultātu nolasīšanu bez operatora subjektīvās ietekmes uz rezultātu un kurai visu līguma periodu piegādātājs veic tehnisko apkalpošanu par saviem līdzekļiem.
 Prasības analizatoram:
 1. Automatizēts svītrkodu lasītājs
 2. Iespēja analizatoru pieslēgt LIS (kā minimums - unidirekcionāli).
 3. Tiek nodrošināta ārējā kalibrācija. 
 4. Kvalitātes kontroles testu pārbaude, automātiska to interpretācija un datu saglabāšana (piemēram, "derīgs"/"nederīgs", "QC izturēta"/"QC neizturēta")
Pretendentam kopējā summā jāiekļauj visas izmaksas, kas saistītas ar iekārtu piegādes līguma izpildi, kā arī nodokļi, nodevas (izņemot PVN), tai skaitā:
 - Iekārtu piegāde, uzstādīšana, nodošana ekspluatācijā un sistēmas integrācija LIS (Laboratorijas informācijas sistēmā) "DiaLab" atbilstoši Līgumam un Latvijas Republikā spēkā esošajiem normatīvajiem aktiem, Iekārtu iepakojuma utilizācija;
 - Pasūtītāja personāla apmācību izmaksas;     
 - Servisa apkope: visu līguma periodu piegādātājs veic iekārtu tehnisko apkalpošanu par saviem līdzekļiem.
- Valsts valodā tulkota Lietotāja rokasgrāmata līguma slēgšanas gadījumā</t>
    </r>
  </si>
  <si>
    <r>
      <t xml:space="preserve">Viena etapa tests, testa jutība un specifitāte urīnā ne zemāka par 90%/95% un cerebrospinālā šķidrumā - 97%/97% salīdzinot ar </t>
    </r>
    <r>
      <rPr>
        <sz val="11"/>
        <color theme="1"/>
        <rFont val="Arial"/>
        <family val="2"/>
        <charset val="186"/>
      </rPr>
      <t>uzsējumu paraugos iegūtiem rezultātiem. Komplektā viss nepieciešamais testa procedūras izpildei, pozi</t>
    </r>
    <r>
      <rPr>
        <sz val="11"/>
        <rFont val="Arial"/>
        <family val="2"/>
        <charset val="186"/>
      </rPr>
      <t xml:space="preserve">tīvās (ar inaktivētu </t>
    </r>
    <r>
      <rPr>
        <i/>
        <sz val="11"/>
        <rFont val="Arial"/>
        <family val="2"/>
        <charset val="186"/>
      </rPr>
      <t>S.pneumoniae</t>
    </r>
    <r>
      <rPr>
        <sz val="11"/>
        <rFont val="Arial"/>
        <family val="2"/>
        <charset val="186"/>
      </rPr>
      <t>) un negatīvās kontroles materiāls.</t>
    </r>
  </si>
  <si>
    <r>
      <t xml:space="preserve">Viena etapa tests, </t>
    </r>
    <r>
      <rPr>
        <i/>
        <sz val="11"/>
        <rFont val="Arial"/>
        <family val="2"/>
        <charset val="186"/>
      </rPr>
      <t>S.pneumoniae</t>
    </r>
    <r>
      <rPr>
        <sz val="11"/>
        <rFont val="Arial"/>
        <family val="2"/>
        <charset val="186"/>
      </rPr>
      <t xml:space="preserve"> jutība ne zemāka par 84% un specifitāte ne zemāka par 95%, salīdzinot ar asins uzsējumu paraugos iegūtiem rezultātiem, </t>
    </r>
    <r>
      <rPr>
        <i/>
        <sz val="11"/>
        <rFont val="Arial"/>
        <family val="2"/>
        <charset val="186"/>
      </rPr>
      <t>L.pneumophila</t>
    </r>
    <r>
      <rPr>
        <sz val="11"/>
        <rFont val="Arial"/>
        <family val="2"/>
        <charset val="186"/>
      </rPr>
      <t xml:space="preserve"> jutība ne zemāka par 85% un specifitāte ne zemāka par 95%, testējot urīna paraugus pierādītas Leģionāru slimības  pacientiem. Apliecinājums par vismaz 1, 2, 5, 6, 7, 12, 13, 14, 15 serogrupu detekcijas iespēju. Komplektā viss nepieciešamais testa procedūras izpildei, pozitīvās (ar inaktivētu </t>
    </r>
    <r>
      <rPr>
        <i/>
        <sz val="11"/>
        <rFont val="Arial"/>
        <family val="2"/>
        <charset val="186"/>
      </rPr>
      <t xml:space="preserve">S.pneumoniae </t>
    </r>
    <r>
      <rPr>
        <sz val="11"/>
        <rFont val="Arial"/>
        <family val="2"/>
        <charset val="186"/>
      </rPr>
      <t xml:space="preserve">un </t>
    </r>
    <r>
      <rPr>
        <i/>
        <sz val="11"/>
        <rFont val="Arial"/>
        <family val="2"/>
        <charset val="186"/>
      </rPr>
      <t>L.pneumophila</t>
    </r>
    <r>
      <rPr>
        <sz val="11"/>
        <rFont val="Arial"/>
        <family val="2"/>
        <charset val="186"/>
      </rPr>
      <t>) un negatīvās kontroles materiāls.</t>
    </r>
  </si>
  <si>
    <r>
      <t xml:space="preserve">Viena etapa tests, </t>
    </r>
    <r>
      <rPr>
        <i/>
        <sz val="11"/>
        <rFont val="Arial"/>
        <family val="2"/>
        <charset val="186"/>
      </rPr>
      <t>L.pneumophila</t>
    </r>
    <r>
      <rPr>
        <sz val="11"/>
        <rFont val="Arial"/>
        <family val="2"/>
        <charset val="186"/>
      </rPr>
      <t xml:space="preserve"> jutība un specifitāte ne zemāka par 95%, </t>
    </r>
    <r>
      <rPr>
        <sz val="11"/>
        <color theme="1"/>
        <rFont val="Arial"/>
        <family val="2"/>
        <charset val="186"/>
      </rPr>
      <t xml:space="preserve">testējot urīna paraugus pierādītas Leģionāru slimības  pacientiem, </t>
    </r>
    <r>
      <rPr>
        <i/>
        <sz val="11"/>
        <color theme="1"/>
        <rFont val="Arial"/>
        <family val="2"/>
        <charset val="186"/>
      </rPr>
      <t>L</t>
    </r>
    <r>
      <rPr>
        <i/>
        <sz val="11"/>
        <rFont val="Arial"/>
        <family val="2"/>
        <charset val="186"/>
      </rPr>
      <t>.longbeachae</t>
    </r>
    <r>
      <rPr>
        <sz val="11"/>
        <rFont val="Arial"/>
        <family val="2"/>
        <charset val="186"/>
      </rPr>
      <t xml:space="preserve"> jutība un specifitāte ne zemāka par 65% un 95%. Apliecinājums par vismaz 1, 2, 5, 6, 7, 12, 13, 14, 15 serogrupu detekcijas iespēju. Komplektā viss nepieciešamais testa procedūras izpildei, pozitīvās (ar inaktivētu </t>
    </r>
    <r>
      <rPr>
        <i/>
        <sz val="11"/>
        <rFont val="Arial"/>
        <family val="2"/>
        <charset val="186"/>
      </rPr>
      <t>L.pneumophila</t>
    </r>
    <r>
      <rPr>
        <sz val="11"/>
        <rFont val="Arial"/>
        <family val="2"/>
        <charset val="186"/>
      </rPr>
      <t>) un negatīvās kontroles materiāls.</t>
    </r>
  </si>
  <si>
    <t>Enzīma imūnreakcijas (EIA, enzyme immunoassay) tests ātrai Shiga toksīna (Stx1) un Shiga toksīna 2 (Stx2) vienlaicīgai noteikšanai un diferencēšanai. Tests veicams tieši no fekālā parauga un buljonā vai agara platēs kultivētas kultūras.Testa jutība ne mazāka kā 85%, specifiskums ne mazāks kā 99%.</t>
  </si>
  <si>
    <t xml:space="preserve">Apliecinājums (publikācija vai ražotāja izsniegts) par veiktiem kvalitātes pārbaudes rezultātiem atbilstoši EUCAST veiktajam pētījumam, kas nodrošina ATCC kvalitātes celmu zonu diametra mērījumus &gt;=70% gadījumu ±1mm robežā no izvirzītās mērķa vērtības. Atsauce: https://www.clinicalmicrobiologyandinfection.com/article/S1198-743X(20)30043-4/fulltext.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</si>
</sst>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0_ ;\-#,##0\ "/>
    <numFmt numFmtId="166" formatCode="#,##0.00\ &quot;€&quot;"/>
    <numFmt numFmtId="167" formatCode="_-* #,##0.00_-;\-* #,##0.00_-;_-* &quot;-&quot;??_-;_-@"/>
  </numFmts>
  <fonts count="26">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i/>
      <sz val="11"/>
      <color rgb="FF7F7F7F"/>
      <name val="Calibri"/>
      <family val="2"/>
      <charset val="186"/>
      <scheme val="minor"/>
    </font>
    <font>
      <sz val="11"/>
      <color theme="1"/>
      <name val="Arial"/>
      <family val="2"/>
      <charset val="186"/>
    </font>
    <font>
      <b/>
      <i/>
      <sz val="11"/>
      <name val="Arial"/>
      <family val="2"/>
      <charset val="186"/>
    </font>
    <font>
      <b/>
      <sz val="11"/>
      <name val="Arial"/>
      <family val="2"/>
      <charset val="186"/>
    </font>
    <font>
      <sz val="10"/>
      <name val="Arial"/>
      <family val="2"/>
      <charset val="186"/>
    </font>
    <font>
      <sz val="11"/>
      <name val="Arial"/>
      <family val="2"/>
      <charset val="186"/>
    </font>
    <font>
      <b/>
      <sz val="11"/>
      <color theme="1"/>
      <name val="Arial"/>
      <family val="2"/>
      <charset val="186"/>
    </font>
    <font>
      <sz val="11"/>
      <color rgb="FF000000"/>
      <name val="Arial"/>
      <family val="2"/>
      <charset val="186"/>
    </font>
    <font>
      <b/>
      <sz val="11"/>
      <color rgb="FF0070C0"/>
      <name val="Arial"/>
      <family val="2"/>
      <charset val="186"/>
    </font>
    <font>
      <i/>
      <sz val="11"/>
      <color theme="1"/>
      <name val="Arial"/>
      <family val="2"/>
      <charset val="186"/>
    </font>
    <font>
      <i/>
      <sz val="11"/>
      <name val="Arial"/>
      <family val="2"/>
      <charset val="186"/>
    </font>
    <font>
      <sz val="11"/>
      <color theme="1"/>
      <name val="Calibri"/>
      <family val="2"/>
      <scheme val="minor"/>
    </font>
    <font>
      <sz val="12"/>
      <color theme="1"/>
      <name val="Arial"/>
      <family val="2"/>
      <charset val="186"/>
    </font>
    <font>
      <sz val="8"/>
      <name val="Calibri"/>
      <family val="2"/>
      <charset val="186"/>
      <scheme val="minor"/>
    </font>
    <font>
      <sz val="11"/>
      <color indexed="8"/>
      <name val="Arial"/>
      <family val="2"/>
      <charset val="186"/>
    </font>
    <font>
      <sz val="12"/>
      <name val="Times New Roman"/>
      <family val="1"/>
      <charset val="186"/>
    </font>
    <font>
      <b/>
      <sz val="12"/>
      <color theme="1"/>
      <name val="Arial"/>
      <family val="2"/>
      <charset val="186"/>
    </font>
    <font>
      <sz val="10"/>
      <name val="Arial"/>
      <family val="2"/>
    </font>
    <font>
      <i/>
      <sz val="11"/>
      <color rgb="FF7F7F7F"/>
      <name val="Calibri"/>
      <family val="2"/>
      <charset val="186"/>
    </font>
    <font>
      <i/>
      <sz val="11"/>
      <color theme="1"/>
      <name val="Arial, sans-serif"/>
    </font>
    <font>
      <sz val="11"/>
      <color theme="1"/>
      <name val="Arial, sans-serif"/>
    </font>
    <font>
      <sz val="11"/>
      <color theme="1"/>
      <name val="Arial, sans-serif"/>
      <charset val="186"/>
    </font>
    <font>
      <b/>
      <sz val="11"/>
      <color rgb="FFFF0000"/>
      <name val="Arial"/>
      <family val="2"/>
      <charset val="186"/>
    </font>
  </fonts>
  <fills count="13">
    <fill>
      <patternFill patternType="none"/>
    </fill>
    <fill>
      <patternFill patternType="gray125"/>
    </fill>
    <fill>
      <patternFill patternType="solid">
        <fgColor rgb="FFC6EFCE"/>
      </patternFill>
    </fill>
    <fill>
      <patternFill patternType="solid">
        <fgColor theme="5" tint="0.59999389629810485"/>
        <bgColor indexed="64"/>
      </patternFill>
    </fill>
    <fill>
      <patternFill patternType="solid">
        <fgColor theme="0"/>
        <bgColor indexed="64"/>
      </patternFill>
    </fill>
    <fill>
      <patternFill patternType="solid">
        <fgColor rgb="FFFFFFFF"/>
        <bgColor rgb="FFFFFFFF"/>
      </patternFill>
    </fill>
    <fill>
      <patternFill patternType="solid">
        <fgColor theme="0" tint="-0.249977111117893"/>
        <bgColor indexed="64"/>
      </patternFill>
    </fill>
    <fill>
      <patternFill patternType="solid">
        <fgColor theme="9" tint="0.39997558519241921"/>
        <bgColor indexed="64"/>
      </patternFill>
    </fill>
    <fill>
      <patternFill patternType="solid">
        <fgColor indexed="42"/>
        <bgColor indexed="64"/>
      </patternFill>
    </fill>
    <fill>
      <patternFill patternType="solid">
        <fgColor indexed="9"/>
        <bgColor indexed="64"/>
      </patternFill>
    </fill>
    <fill>
      <patternFill patternType="solid">
        <fgColor theme="0"/>
        <bgColor theme="0"/>
      </patternFill>
    </fill>
    <fill>
      <patternFill patternType="solid">
        <fgColor theme="9" tint="0.79998168889431442"/>
        <bgColor indexed="64"/>
      </patternFill>
    </fill>
    <fill>
      <patternFill patternType="solid">
        <fgColor rgb="FFFFFFFF"/>
        <bgColor rgb="FFFFFFCC"/>
      </patternFill>
    </fill>
  </fills>
  <borders count="2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right style="medium">
        <color indexed="64"/>
      </right>
      <top/>
      <bottom/>
      <diagonal/>
    </border>
    <border>
      <left/>
      <right/>
      <top style="thin">
        <color auto="1"/>
      </top>
      <bottom/>
      <diagonal/>
    </border>
    <border>
      <left/>
      <right style="thin">
        <color auto="1"/>
      </right>
      <top style="thin">
        <color auto="1"/>
      </top>
      <bottom/>
      <diagonal/>
    </border>
    <border>
      <left style="thin">
        <color rgb="FF000000"/>
      </left>
      <right/>
      <top/>
      <bottom style="thin">
        <color rgb="FF000000"/>
      </bottom>
      <diagonal/>
    </border>
    <border>
      <left style="thin">
        <color rgb="FF000000"/>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14">
    <xf numFmtId="0" fontId="0" fillId="0" borderId="0"/>
    <xf numFmtId="43" fontId="1" fillId="0" borderId="0" applyFont="0" applyFill="0" applyBorder="0" applyAlignment="0" applyProtection="0"/>
    <xf numFmtId="0" fontId="2" fillId="2" borderId="0" applyNumberFormat="0" applyBorder="0" applyAlignment="0" applyProtection="0"/>
    <xf numFmtId="0" fontId="3" fillId="0" borderId="0" applyNumberFormat="0" applyFill="0" applyBorder="0" applyAlignment="0" applyProtection="0"/>
    <xf numFmtId="0" fontId="7" fillId="0" borderId="0"/>
    <xf numFmtId="0" fontId="7" fillId="0" borderId="0"/>
    <xf numFmtId="0" fontId="14" fillId="0" borderId="0"/>
    <xf numFmtId="0" fontId="14" fillId="0" borderId="0"/>
    <xf numFmtId="0" fontId="20" fillId="0" borderId="0"/>
    <xf numFmtId="0" fontId="1" fillId="0" borderId="0"/>
    <xf numFmtId="0" fontId="7" fillId="0" borderId="0"/>
    <xf numFmtId="164" fontId="1" fillId="0" borderId="0" applyFont="0" applyFill="0" applyBorder="0" applyAlignment="0" applyProtection="0"/>
    <xf numFmtId="0" fontId="14" fillId="0" borderId="0"/>
    <xf numFmtId="0" fontId="21" fillId="0" borderId="0" applyBorder="0" applyProtection="0"/>
  </cellStyleXfs>
  <cellXfs count="194">
    <xf numFmtId="0" fontId="0" fillId="0" borderId="0" xfId="0"/>
    <xf numFmtId="0" fontId="4" fillId="0" borderId="0" xfId="0" applyFont="1"/>
    <xf numFmtId="49" fontId="6" fillId="3" borderId="2" xfId="3" applyNumberFormat="1" applyFont="1" applyFill="1" applyBorder="1" applyAlignment="1">
      <alignment horizontal="center" vertical="center" wrapText="1"/>
    </xf>
    <xf numFmtId="49" fontId="8" fillId="4" borderId="3" xfId="4" applyNumberFormat="1" applyFont="1" applyFill="1" applyBorder="1" applyAlignment="1">
      <alignment horizontal="center" vertical="center"/>
    </xf>
    <xf numFmtId="49" fontId="4" fillId="0" borderId="0" xfId="0" applyNumberFormat="1" applyFont="1" applyAlignment="1">
      <alignment vertical="top"/>
    </xf>
    <xf numFmtId="0" fontId="6" fillId="3" borderId="2" xfId="0" applyFont="1" applyFill="1" applyBorder="1" applyAlignment="1">
      <alignment horizontal="center" vertical="center" wrapText="1"/>
    </xf>
    <xf numFmtId="0" fontId="9" fillId="0" borderId="0" xfId="0" applyFont="1"/>
    <xf numFmtId="0" fontId="8" fillId="4"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4" fillId="0" borderId="0" xfId="0" applyFont="1" applyAlignment="1">
      <alignment vertical="center"/>
    </xf>
    <xf numFmtId="0" fontId="8" fillId="4" borderId="3" xfId="2" applyFont="1" applyFill="1" applyBorder="1" applyAlignment="1">
      <alignment horizontal="center" vertical="center"/>
    </xf>
    <xf numFmtId="0" fontId="8" fillId="4" borderId="2" xfId="2" applyFont="1" applyFill="1" applyBorder="1" applyAlignment="1">
      <alignment horizontal="center" vertical="center"/>
    </xf>
    <xf numFmtId="165" fontId="8" fillId="4" borderId="2" xfId="1" applyNumberFormat="1" applyFont="1" applyFill="1" applyBorder="1" applyAlignment="1">
      <alignment horizontal="center" vertical="center"/>
    </xf>
    <xf numFmtId="0" fontId="5" fillId="3" borderId="2" xfId="0" applyFont="1" applyFill="1" applyBorder="1" applyAlignment="1">
      <alignment horizontal="center" vertical="center" wrapText="1"/>
    </xf>
    <xf numFmtId="165" fontId="8" fillId="4" borderId="2" xfId="1" applyNumberFormat="1" applyFont="1" applyFill="1" applyBorder="1" applyAlignment="1">
      <alignment horizontal="center" vertical="center" wrapText="1"/>
    </xf>
    <xf numFmtId="0" fontId="6" fillId="7" borderId="5" xfId="3" applyFont="1" applyFill="1" applyBorder="1" applyAlignment="1">
      <alignment horizontal="center" vertical="center" wrapText="1"/>
    </xf>
    <xf numFmtId="0" fontId="6" fillId="4" borderId="2" xfId="3" applyFont="1" applyFill="1" applyBorder="1" applyAlignment="1">
      <alignment horizontal="center" vertical="center" wrapText="1"/>
    </xf>
    <xf numFmtId="0" fontId="6" fillId="7" borderId="2" xfId="3" applyFont="1" applyFill="1" applyBorder="1" applyAlignment="1">
      <alignment horizontal="center" vertical="center" wrapText="1"/>
    </xf>
    <xf numFmtId="165" fontId="10" fillId="4" borderId="2" xfId="1" applyNumberFormat="1" applyFont="1" applyFill="1" applyBorder="1" applyAlignment="1">
      <alignment horizontal="center" vertical="center" wrapText="1"/>
    </xf>
    <xf numFmtId="0" fontId="4" fillId="4" borderId="2" xfId="0" applyFont="1" applyFill="1" applyBorder="1" applyAlignment="1">
      <alignment vertical="center"/>
    </xf>
    <xf numFmtId="0" fontId="4" fillId="4" borderId="2" xfId="0" applyFont="1" applyFill="1" applyBorder="1"/>
    <xf numFmtId="166" fontId="9" fillId="0" borderId="0" xfId="0" applyNumberFormat="1" applyFont="1"/>
    <xf numFmtId="0" fontId="6" fillId="8" borderId="2" xfId="0" applyFont="1" applyFill="1" applyBorder="1" applyAlignment="1">
      <alignment horizontal="center" vertical="center" wrapText="1"/>
    </xf>
    <xf numFmtId="166" fontId="8" fillId="4" borderId="2" xfId="0" applyNumberFormat="1" applyFont="1" applyFill="1" applyBorder="1" applyAlignment="1">
      <alignment horizontal="center" vertical="center"/>
    </xf>
    <xf numFmtId="166" fontId="10" fillId="4" borderId="2" xfId="0" applyNumberFormat="1" applyFont="1" applyFill="1" applyBorder="1" applyAlignment="1">
      <alignment horizontal="center" vertical="center"/>
    </xf>
    <xf numFmtId="166" fontId="11" fillId="0" borderId="2" xfId="0" applyNumberFormat="1" applyFont="1" applyBorder="1" applyAlignment="1">
      <alignment horizontal="center" vertical="center"/>
    </xf>
    <xf numFmtId="49" fontId="8" fillId="4" borderId="2" xfId="4" applyNumberFormat="1" applyFont="1" applyFill="1" applyBorder="1" applyAlignment="1">
      <alignment horizontal="center" vertical="center"/>
    </xf>
    <xf numFmtId="0" fontId="10" fillId="0" borderId="6" xfId="0" applyFont="1" applyBorder="1" applyAlignment="1">
      <alignment horizontal="center" vertical="center" wrapText="1"/>
    </xf>
    <xf numFmtId="0" fontId="4" fillId="5" borderId="2" xfId="0" applyFont="1" applyFill="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center" vertical="center" wrapText="1"/>
    </xf>
    <xf numFmtId="0" fontId="8" fillId="4" borderId="2" xfId="0" applyFont="1" applyFill="1" applyBorder="1" applyAlignment="1">
      <alignment vertical="center" wrapText="1"/>
    </xf>
    <xf numFmtId="0" fontId="4" fillId="4" borderId="2" xfId="0" applyFont="1" applyFill="1" applyBorder="1" applyAlignment="1">
      <alignment horizontal="center" vertical="center"/>
    </xf>
    <xf numFmtId="166" fontId="9"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12" fillId="5" borderId="2" xfId="0" applyFont="1" applyFill="1" applyBorder="1" applyAlignment="1">
      <alignment horizontal="left" vertical="center" wrapText="1"/>
    </xf>
    <xf numFmtId="0" fontId="10" fillId="0" borderId="10" xfId="0" applyFont="1" applyBorder="1" applyAlignment="1">
      <alignment horizontal="center" vertical="center" wrapText="1"/>
    </xf>
    <xf numFmtId="0" fontId="6" fillId="4" borderId="3" xfId="3" applyFont="1" applyFill="1" applyBorder="1" applyAlignment="1">
      <alignment horizontal="center" vertical="center" wrapText="1"/>
    </xf>
    <xf numFmtId="165" fontId="10" fillId="4" borderId="3" xfId="1" applyNumberFormat="1" applyFont="1" applyFill="1" applyBorder="1" applyAlignment="1">
      <alignment horizontal="center" vertical="center" wrapText="1"/>
    </xf>
    <xf numFmtId="0" fontId="4" fillId="4" borderId="3" xfId="0" applyFont="1" applyFill="1" applyBorder="1"/>
    <xf numFmtId="0" fontId="4" fillId="4" borderId="3" xfId="0" applyFont="1" applyFill="1" applyBorder="1" applyAlignment="1">
      <alignment horizontal="center" vertical="center"/>
    </xf>
    <xf numFmtId="166" fontId="8" fillId="4" borderId="3" xfId="0" applyNumberFormat="1" applyFont="1" applyFill="1" applyBorder="1" applyAlignment="1">
      <alignment horizontal="center" vertical="center"/>
    </xf>
    <xf numFmtId="166" fontId="10" fillId="4" borderId="3" xfId="0" applyNumberFormat="1" applyFont="1" applyFill="1" applyBorder="1" applyAlignment="1">
      <alignment horizontal="center" vertical="center"/>
    </xf>
    <xf numFmtId="166" fontId="11" fillId="0" borderId="11" xfId="0" applyNumberFormat="1" applyFont="1" applyBorder="1" applyAlignment="1">
      <alignment horizontal="center" vertical="center"/>
    </xf>
    <xf numFmtId="0" fontId="10" fillId="0" borderId="2" xfId="0" applyFont="1" applyBorder="1" applyAlignment="1">
      <alignment horizontal="center" vertical="center" wrapText="1"/>
    </xf>
    <xf numFmtId="0" fontId="4" fillId="10" borderId="2" xfId="0" applyFont="1" applyFill="1" applyBorder="1" applyAlignment="1">
      <alignment horizontal="left" vertical="center" wrapText="1"/>
    </xf>
    <xf numFmtId="0" fontId="4" fillId="10" borderId="2" xfId="0" applyFont="1" applyFill="1" applyBorder="1" applyAlignment="1">
      <alignment horizontal="left" vertical="top" wrapText="1"/>
    </xf>
    <xf numFmtId="0" fontId="8" fillId="0" borderId="2" xfId="0" applyFont="1" applyBorder="1" applyAlignment="1">
      <alignmen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xf>
    <xf numFmtId="0" fontId="6" fillId="3" borderId="2" xfId="4" applyFont="1" applyFill="1" applyBorder="1" applyAlignment="1">
      <alignment horizontal="center" vertical="center" wrapText="1"/>
    </xf>
    <xf numFmtId="0" fontId="0" fillId="0" borderId="0" xfId="0" applyAlignment="1">
      <alignment vertical="center"/>
    </xf>
    <xf numFmtId="165" fontId="8" fillId="0" borderId="2" xfId="1" applyNumberFormat="1" applyFont="1" applyFill="1" applyBorder="1" applyAlignment="1">
      <alignment horizontal="center" vertical="center" wrapText="1"/>
    </xf>
    <xf numFmtId="0" fontId="4" fillId="4" borderId="3" xfId="0" applyFont="1" applyFill="1" applyBorder="1" applyAlignment="1">
      <alignment vertical="center"/>
    </xf>
    <xf numFmtId="0" fontId="8" fillId="0" borderId="2" xfId="0" applyFont="1" applyBorder="1" applyAlignment="1">
      <alignment horizontal="left" vertical="center" wrapText="1"/>
    </xf>
    <xf numFmtId="0" fontId="4" fillId="0" borderId="2" xfId="0" applyFont="1" applyBorder="1"/>
    <xf numFmtId="0" fontId="4" fillId="0" borderId="2"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3" xfId="0" applyFont="1" applyBorder="1" applyAlignment="1">
      <alignment horizontal="left" vertical="center" wrapText="1"/>
    </xf>
    <xf numFmtId="165" fontId="8" fillId="0" borderId="3" xfId="1" applyNumberFormat="1" applyFont="1" applyFill="1" applyBorder="1" applyAlignment="1">
      <alignment horizontal="center" vertical="center" wrapText="1"/>
    </xf>
    <xf numFmtId="0" fontId="17" fillId="0" borderId="2" xfId="0" applyFont="1" applyBorder="1" applyAlignment="1">
      <alignment horizontal="center" vertical="center"/>
    </xf>
    <xf numFmtId="0" fontId="8" fillId="0" borderId="3" xfId="0" applyFont="1" applyBorder="1" applyAlignment="1">
      <alignment horizontal="center" vertical="center" wrapText="1"/>
    </xf>
    <xf numFmtId="0" fontId="4" fillId="0" borderId="2" xfId="0" applyFont="1" applyBorder="1" applyAlignment="1">
      <alignment vertical="center"/>
    </xf>
    <xf numFmtId="0" fontId="13" fillId="4"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9" fillId="0" borderId="2" xfId="0" applyFont="1" applyBorder="1" applyAlignment="1">
      <alignment horizontal="center" vertical="center" wrapText="1"/>
    </xf>
    <xf numFmtId="49" fontId="8" fillId="4" borderId="2" xfId="3" applyNumberFormat="1" applyFont="1" applyFill="1" applyBorder="1" applyAlignment="1">
      <alignment horizontal="center" vertical="center" wrapText="1"/>
    </xf>
    <xf numFmtId="0" fontId="8" fillId="4" borderId="2" xfId="4" applyFont="1" applyFill="1" applyBorder="1" applyAlignment="1">
      <alignment horizontal="center" vertical="top" wrapText="1"/>
    </xf>
    <xf numFmtId="0" fontId="8" fillId="4" borderId="5" xfId="3" applyFont="1" applyFill="1" applyBorder="1" applyAlignment="1">
      <alignment horizontal="center" vertical="center" wrapText="1"/>
    </xf>
    <xf numFmtId="0" fontId="8" fillId="4" borderId="2" xfId="3" applyFont="1" applyFill="1" applyBorder="1" applyAlignment="1">
      <alignment horizontal="center" vertical="center" wrapText="1"/>
    </xf>
    <xf numFmtId="0" fontId="8" fillId="9"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8" fillId="0" borderId="0" xfId="0" applyFont="1"/>
    <xf numFmtId="49" fontId="8" fillId="0" borderId="2" xfId="3" applyNumberFormat="1" applyFont="1" applyFill="1" applyBorder="1" applyAlignment="1">
      <alignment horizontal="center" vertical="center" wrapText="1"/>
    </xf>
    <xf numFmtId="0" fontId="8" fillId="0" borderId="2" xfId="4" applyFont="1" applyBorder="1" applyAlignment="1">
      <alignment horizontal="center" vertical="center" wrapText="1"/>
    </xf>
    <xf numFmtId="0" fontId="8" fillId="0" borderId="2" xfId="3" applyFont="1" applyFill="1" applyBorder="1" applyAlignment="1">
      <alignment horizontal="center" vertical="center" wrapText="1"/>
    </xf>
    <xf numFmtId="166" fontId="8" fillId="0" borderId="2" xfId="3" applyNumberFormat="1" applyFont="1" applyFill="1" applyBorder="1" applyAlignment="1">
      <alignment horizontal="center" vertical="center" wrapText="1"/>
    </xf>
    <xf numFmtId="0" fontId="8" fillId="0" borderId="2" xfId="0" applyFont="1" applyBorder="1"/>
    <xf numFmtId="0" fontId="4" fillId="0" borderId="0" xfId="0" applyFont="1" applyAlignment="1">
      <alignment horizontal="right" vertical="center"/>
    </xf>
    <xf numFmtId="0" fontId="18" fillId="0" borderId="0" xfId="0" applyFont="1"/>
    <xf numFmtId="166" fontId="8" fillId="0" borderId="2" xfId="0" applyNumberFormat="1" applyFont="1" applyBorder="1" applyAlignment="1">
      <alignment horizontal="center" vertical="center" wrapText="1"/>
    </xf>
    <xf numFmtId="0" fontId="18" fillId="0" borderId="2" xfId="0" applyFont="1" applyBorder="1"/>
    <xf numFmtId="0" fontId="8" fillId="0" borderId="2" xfId="2" applyFont="1" applyFill="1" applyBorder="1" applyAlignment="1">
      <alignment horizontal="center" vertical="center"/>
    </xf>
    <xf numFmtId="0" fontId="8" fillId="5" borderId="2" xfId="0" applyFont="1" applyFill="1" applyBorder="1" applyAlignment="1">
      <alignment horizontal="left" vertical="center" wrapText="1"/>
    </xf>
    <xf numFmtId="0" fontId="4" fillId="0" borderId="0" xfId="0" applyFont="1" applyAlignment="1">
      <alignment horizontal="right" wrapText="1"/>
    </xf>
    <xf numFmtId="0" fontId="9" fillId="0" borderId="2" xfId="0" applyFont="1" applyBorder="1" applyAlignment="1">
      <alignment horizontal="center" vertical="center"/>
    </xf>
    <xf numFmtId="0" fontId="4" fillId="10" borderId="3" xfId="0" applyFont="1" applyFill="1" applyBorder="1" applyAlignment="1">
      <alignment horizontal="left" vertical="center" wrapText="1"/>
    </xf>
    <xf numFmtId="0" fontId="4" fillId="10" borderId="3" xfId="0" applyFont="1" applyFill="1" applyBorder="1" applyAlignment="1">
      <alignment horizontal="left" vertical="top" wrapText="1"/>
    </xf>
    <xf numFmtId="0" fontId="14" fillId="0" borderId="2" xfId="0" applyFont="1" applyBorder="1" applyAlignment="1">
      <alignment horizontal="center" vertical="center" wrapText="1"/>
    </xf>
    <xf numFmtId="0" fontId="0" fillId="0" borderId="0" xfId="0" applyAlignment="1">
      <alignment wrapText="1"/>
    </xf>
    <xf numFmtId="0" fontId="4" fillId="0" borderId="2" xfId="0" applyFont="1" applyBorder="1" applyAlignment="1">
      <alignment horizontal="left" vertical="top" wrapText="1"/>
    </xf>
    <xf numFmtId="0" fontId="4" fillId="5"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0" fillId="0" borderId="2" xfId="0" applyBorder="1"/>
    <xf numFmtId="0" fontId="9" fillId="5" borderId="2" xfId="0" applyFont="1" applyFill="1" applyBorder="1" applyAlignment="1">
      <alignment horizontal="center" vertical="center" wrapText="1"/>
    </xf>
    <xf numFmtId="0" fontId="8" fillId="5" borderId="2" xfId="0" applyFont="1" applyFill="1" applyBorder="1" applyAlignment="1">
      <alignment horizontal="left" vertical="top" wrapText="1"/>
    </xf>
    <xf numFmtId="166" fontId="4" fillId="0" borderId="0" xfId="0" applyNumberFormat="1" applyFont="1"/>
    <xf numFmtId="0" fontId="8" fillId="4" borderId="2" xfId="0" applyFont="1" applyFill="1" applyBorder="1" applyAlignment="1">
      <alignment horizontal="left" vertical="top" wrapText="1"/>
    </xf>
    <xf numFmtId="0" fontId="0" fillId="0" borderId="0" xfId="0" applyAlignment="1">
      <alignment horizontal="left" vertical="center"/>
    </xf>
    <xf numFmtId="49" fontId="8" fillId="0" borderId="3" xfId="3" applyNumberFormat="1" applyFont="1" applyFill="1" applyBorder="1" applyAlignment="1">
      <alignment horizontal="center" vertical="center" wrapText="1"/>
    </xf>
    <xf numFmtId="0" fontId="8" fillId="0" borderId="3" xfId="0" applyFont="1" applyBorder="1" applyAlignment="1">
      <alignment horizontal="center" vertical="center"/>
    </xf>
    <xf numFmtId="0" fontId="8" fillId="0" borderId="3" xfId="3" applyFont="1" applyFill="1" applyBorder="1" applyAlignment="1">
      <alignment horizontal="center" vertical="center" wrapText="1"/>
    </xf>
    <xf numFmtId="0" fontId="8" fillId="0" borderId="3" xfId="0" applyFont="1" applyBorder="1"/>
    <xf numFmtId="166" fontId="8" fillId="0" borderId="3" xfId="3" applyNumberFormat="1" applyFont="1" applyFill="1" applyBorder="1" applyAlignment="1">
      <alignment horizontal="center" vertical="center" wrapText="1"/>
    </xf>
    <xf numFmtId="0" fontId="0" fillId="0" borderId="2" xfId="0" applyBorder="1" applyAlignment="1">
      <alignment horizontal="left" vertical="center"/>
    </xf>
    <xf numFmtId="0" fontId="8" fillId="4" borderId="2" xfId="0" applyFont="1" applyFill="1" applyBorder="1" applyAlignment="1">
      <alignment horizontal="center" vertical="center"/>
    </xf>
    <xf numFmtId="49" fontId="8" fillId="0" borderId="2" xfId="13" applyNumberFormat="1" applyFont="1" applyBorder="1" applyAlignment="1" applyProtection="1">
      <alignment horizontal="center" vertical="center" wrapText="1"/>
    </xf>
    <xf numFmtId="0" fontId="8" fillId="12" borderId="2" xfId="0" applyFont="1" applyFill="1" applyBorder="1" applyAlignment="1">
      <alignment horizontal="left" vertical="center" wrapText="1"/>
    </xf>
    <xf numFmtId="0" fontId="10" fillId="12" borderId="2" xfId="0" applyFont="1" applyFill="1" applyBorder="1" applyAlignment="1">
      <alignment vertical="center" wrapText="1"/>
    </xf>
    <xf numFmtId="0" fontId="8" fillId="12" borderId="2" xfId="4" applyFont="1" applyFill="1" applyBorder="1" applyAlignment="1">
      <alignment horizontal="center" vertical="center" wrapText="1"/>
    </xf>
    <xf numFmtId="165" fontId="8" fillId="12" borderId="2" xfId="11" applyNumberFormat="1" applyFont="1" applyFill="1" applyBorder="1" applyAlignment="1" applyProtection="1">
      <alignment horizontal="center" vertical="center"/>
    </xf>
    <xf numFmtId="166" fontId="11" fillId="0" borderId="9" xfId="0" applyNumberFormat="1" applyFont="1" applyBorder="1" applyAlignment="1">
      <alignment horizontal="center" vertical="center"/>
    </xf>
    <xf numFmtId="166" fontId="8" fillId="0" borderId="9" xfId="0" applyNumberFormat="1" applyFont="1" applyBorder="1" applyAlignment="1">
      <alignment horizontal="center" vertical="center"/>
    </xf>
    <xf numFmtId="49" fontId="10" fillId="12" borderId="2" xfId="13" applyNumberFormat="1" applyFont="1" applyFill="1" applyBorder="1" applyAlignment="1" applyProtection="1">
      <alignment horizontal="center" vertical="center" wrapText="1"/>
    </xf>
    <xf numFmtId="0" fontId="10" fillId="12" borderId="2" xfId="0" applyFont="1" applyFill="1" applyBorder="1" applyAlignment="1">
      <alignment horizontal="left" vertical="center" wrapText="1"/>
    </xf>
    <xf numFmtId="0" fontId="10" fillId="12" borderId="2" xfId="0" applyFont="1" applyFill="1" applyBorder="1" applyAlignment="1">
      <alignment horizontal="center" vertical="center"/>
    </xf>
    <xf numFmtId="165" fontId="10" fillId="12" borderId="2" xfId="11" applyNumberFormat="1" applyFont="1" applyFill="1" applyBorder="1" applyAlignment="1" applyProtection="1">
      <alignment horizontal="center" vertical="center"/>
    </xf>
    <xf numFmtId="0" fontId="10" fillId="12" borderId="2" xfId="13" applyFont="1" applyFill="1" applyBorder="1" applyAlignment="1" applyProtection="1">
      <alignment horizontal="center" vertical="center" wrapText="1"/>
    </xf>
    <xf numFmtId="0" fontId="10" fillId="12" borderId="2" xfId="0" applyFont="1" applyFill="1" applyBorder="1" applyAlignment="1">
      <alignment vertical="top" wrapText="1"/>
    </xf>
    <xf numFmtId="0" fontId="10" fillId="12" borderId="2" xfId="0" applyFont="1" applyFill="1" applyBorder="1" applyAlignment="1">
      <alignment horizontal="left" vertical="top" wrapText="1"/>
    </xf>
    <xf numFmtId="2" fontId="8" fillId="12" borderId="2" xfId="0" applyNumberFormat="1" applyFont="1" applyFill="1" applyBorder="1" applyAlignment="1">
      <alignment horizontal="left" vertical="top" wrapText="1"/>
    </xf>
    <xf numFmtId="3" fontId="4" fillId="0" borderId="2" xfId="0" applyNumberFormat="1" applyFont="1" applyBorder="1" applyAlignment="1">
      <alignment horizontal="center" vertical="center"/>
    </xf>
    <xf numFmtId="49" fontId="4" fillId="4" borderId="2" xfId="0" applyNumberFormat="1" applyFont="1" applyFill="1" applyBorder="1" applyAlignment="1">
      <alignment horizontal="center" vertical="center"/>
    </xf>
    <xf numFmtId="49" fontId="4" fillId="0" borderId="18" xfId="0" applyNumberFormat="1" applyFont="1" applyBorder="1" applyAlignment="1">
      <alignment horizontal="center" vertical="center"/>
    </xf>
    <xf numFmtId="0" fontId="22" fillId="0" borderId="1" xfId="0" applyFont="1" applyBorder="1" applyAlignment="1">
      <alignment horizontal="left" vertical="center" wrapText="1"/>
    </xf>
    <xf numFmtId="0" fontId="22" fillId="0" borderId="19" xfId="0" applyFont="1" applyBorder="1" applyAlignment="1">
      <alignment horizontal="left" vertical="center" wrapText="1"/>
    </xf>
    <xf numFmtId="0" fontId="4" fillId="0" borderId="20" xfId="0" applyFont="1" applyBorder="1" applyAlignment="1">
      <alignment horizontal="left" vertical="center" wrapText="1"/>
    </xf>
    <xf numFmtId="0" fontId="23" fillId="0" borderId="21" xfId="0" applyFont="1" applyBorder="1" applyAlignment="1">
      <alignment horizontal="left" vertical="center" wrapText="1"/>
    </xf>
    <xf numFmtId="0" fontId="4" fillId="0" borderId="21" xfId="0" applyFont="1" applyBorder="1" applyAlignment="1">
      <alignment horizontal="center" vertical="center"/>
    </xf>
    <xf numFmtId="0" fontId="4" fillId="0" borderId="20" xfId="0" applyFont="1" applyBorder="1" applyAlignment="1">
      <alignment horizontal="center" vertical="center" wrapText="1"/>
    </xf>
    <xf numFmtId="167" fontId="4" fillId="0" borderId="6" xfId="0" applyNumberFormat="1" applyFont="1" applyBorder="1" applyAlignment="1">
      <alignment horizontal="left" vertical="center" wrapText="1"/>
    </xf>
    <xf numFmtId="49" fontId="4" fillId="0" borderId="6" xfId="0" applyNumberFormat="1" applyFont="1" applyBorder="1" applyAlignment="1">
      <alignment vertical="center" wrapText="1"/>
    </xf>
    <xf numFmtId="167" fontId="4" fillId="0" borderId="6" xfId="0" applyNumberFormat="1" applyFont="1" applyBorder="1" applyAlignment="1">
      <alignment horizontal="center" vertical="center" wrapText="1"/>
    </xf>
    <xf numFmtId="166" fontId="4" fillId="4" borderId="2" xfId="0" applyNumberFormat="1" applyFont="1" applyFill="1" applyBorder="1" applyAlignment="1">
      <alignment horizontal="center" vertical="center"/>
    </xf>
    <xf numFmtId="166" fontId="4" fillId="4" borderId="3" xfId="0" applyNumberFormat="1" applyFont="1" applyFill="1" applyBorder="1" applyAlignment="1">
      <alignment horizontal="center" vertical="center"/>
    </xf>
    <xf numFmtId="166" fontId="8" fillId="0" borderId="9" xfId="3" applyNumberFormat="1" applyFont="1" applyFill="1" applyBorder="1" applyAlignment="1">
      <alignment horizontal="center" vertical="center" wrapText="1"/>
    </xf>
    <xf numFmtId="166" fontId="8" fillId="0" borderId="11" xfId="3" applyNumberFormat="1" applyFont="1" applyFill="1" applyBorder="1" applyAlignment="1">
      <alignment horizontal="center" vertical="center" wrapText="1"/>
    </xf>
    <xf numFmtId="166" fontId="15" fillId="0" borderId="2" xfId="0" applyNumberFormat="1" applyFont="1" applyBorder="1" applyAlignment="1">
      <alignment horizontal="center" vertical="center" wrapText="1"/>
    </xf>
    <xf numFmtId="0" fontId="8" fillId="0" borderId="2" xfId="0" applyFont="1" applyBorder="1" applyAlignment="1">
      <alignment horizontal="center" vertical="top"/>
    </xf>
    <xf numFmtId="49" fontId="4" fillId="0" borderId="22"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9" fillId="11" borderId="2" xfId="0" applyFont="1" applyFill="1" applyBorder="1" applyAlignment="1">
      <alignment horizontal="center" vertical="center"/>
    </xf>
    <xf numFmtId="0" fontId="19" fillId="0" borderId="2" xfId="0" applyFont="1" applyBorder="1" applyAlignment="1">
      <alignment horizontal="center" wrapText="1"/>
    </xf>
    <xf numFmtId="0" fontId="4" fillId="0" borderId="0" xfId="0" applyFont="1" applyAlignment="1">
      <alignment horizontal="center" vertical="center" wrapText="1"/>
    </xf>
    <xf numFmtId="0" fontId="8" fillId="0" borderId="0" xfId="0" applyFont="1" applyAlignment="1">
      <alignment horizontal="right" vertical="center"/>
    </xf>
    <xf numFmtId="0" fontId="6" fillId="0" borderId="2" xfId="3" applyFont="1" applyFill="1" applyBorder="1" applyAlignment="1">
      <alignment horizontal="center" vertical="center" wrapText="1"/>
    </xf>
    <xf numFmtId="165" fontId="10" fillId="0" borderId="2" xfId="1" applyNumberFormat="1" applyFont="1" applyFill="1" applyBorder="1" applyAlignment="1">
      <alignment horizontal="center" vertical="center" wrapText="1"/>
    </xf>
    <xf numFmtId="0" fontId="4" fillId="0" borderId="3" xfId="0" applyFont="1" applyBorder="1"/>
    <xf numFmtId="166" fontId="4" fillId="0" borderId="2" xfId="0" applyNumberFormat="1" applyFont="1" applyBorder="1" applyAlignment="1">
      <alignment horizontal="center" vertical="center"/>
    </xf>
    <xf numFmtId="166" fontId="10" fillId="0" borderId="2" xfId="0" applyNumberFormat="1" applyFont="1" applyBorder="1" applyAlignment="1">
      <alignment horizontal="center" vertical="center"/>
    </xf>
    <xf numFmtId="0" fontId="4" fillId="0" borderId="2" xfId="0" applyFont="1" applyBorder="1" applyAlignment="1">
      <alignment vertical="center" wrapText="1"/>
    </xf>
    <xf numFmtId="0" fontId="4" fillId="0" borderId="0" xfId="0" applyFont="1" applyAlignment="1">
      <alignment horizontal="right"/>
    </xf>
    <xf numFmtId="0" fontId="4" fillId="0" borderId="2" xfId="0" applyFont="1" applyBorder="1" applyAlignment="1">
      <alignment horizontal="center" vertical="top"/>
    </xf>
    <xf numFmtId="0" fontId="4" fillId="0" borderId="2" xfId="0" applyFont="1" applyBorder="1" applyAlignment="1">
      <alignment vertical="top"/>
    </xf>
    <xf numFmtId="0" fontId="4" fillId="0" borderId="0" xfId="0" applyFont="1" applyAlignment="1">
      <alignment vertical="top"/>
    </xf>
    <xf numFmtId="0" fontId="10" fillId="0" borderId="2" xfId="0" applyFont="1" applyBorder="1" applyAlignment="1">
      <alignment vertical="center" wrapText="1"/>
    </xf>
    <xf numFmtId="2" fontId="8" fillId="0" borderId="2" xfId="0" applyNumberFormat="1" applyFont="1" applyBorder="1" applyAlignment="1">
      <alignment vertical="top" wrapText="1"/>
    </xf>
    <xf numFmtId="3" fontId="4" fillId="0" borderId="2" xfId="0" applyNumberFormat="1" applyFont="1" applyFill="1" applyBorder="1" applyAlignment="1">
      <alignment horizontal="center" vertical="center" wrapText="1"/>
    </xf>
    <xf numFmtId="0" fontId="10" fillId="0" borderId="2" xfId="13" applyFont="1" applyFill="1" applyBorder="1" applyAlignment="1" applyProtection="1">
      <alignment horizontal="center" vertical="center" wrapText="1"/>
    </xf>
    <xf numFmtId="3" fontId="4" fillId="0" borderId="2"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49" fontId="9" fillId="5" borderId="1" xfId="0" applyNumberFormat="1" applyFont="1" applyFill="1" applyBorder="1" applyAlignment="1">
      <alignment horizontal="right" vertical="center" wrapText="1" indent="1"/>
    </xf>
    <xf numFmtId="49" fontId="9" fillId="5" borderId="4" xfId="0" applyNumberFormat="1" applyFont="1" applyFill="1" applyBorder="1" applyAlignment="1">
      <alignment horizontal="right" vertical="center" wrapText="1" indent="1"/>
    </xf>
    <xf numFmtId="49" fontId="9" fillId="5" borderId="5" xfId="0" applyNumberFormat="1" applyFont="1" applyFill="1" applyBorder="1" applyAlignment="1">
      <alignment horizontal="right" vertical="center" wrapText="1" indent="1"/>
    </xf>
    <xf numFmtId="49" fontId="9" fillId="5" borderId="7" xfId="0" applyNumberFormat="1" applyFont="1" applyFill="1" applyBorder="1" applyAlignment="1">
      <alignment horizontal="right" vertical="center" wrapText="1" indent="1"/>
    </xf>
    <xf numFmtId="49" fontId="9" fillId="5" borderId="8" xfId="0" applyNumberFormat="1" applyFont="1" applyFill="1" applyBorder="1" applyAlignment="1">
      <alignment horizontal="right" vertical="center" wrapText="1" indent="1"/>
    </xf>
    <xf numFmtId="49" fontId="9" fillId="5" borderId="9" xfId="0" applyNumberFormat="1" applyFont="1" applyFill="1" applyBorder="1" applyAlignment="1">
      <alignment horizontal="right" vertical="center" wrapText="1" indent="1"/>
    </xf>
    <xf numFmtId="166" fontId="6" fillId="0" borderId="2" xfId="0" applyNumberFormat="1" applyFont="1" applyBorder="1" applyAlignment="1">
      <alignment horizontal="right" vertical="center"/>
    </xf>
    <xf numFmtId="49" fontId="8" fillId="0" borderId="1" xfId="3" applyNumberFormat="1" applyFont="1" applyFill="1" applyBorder="1" applyAlignment="1">
      <alignment horizontal="left" vertical="top" wrapText="1"/>
    </xf>
    <xf numFmtId="49" fontId="8" fillId="0" borderId="4" xfId="3" applyNumberFormat="1" applyFont="1" applyFill="1" applyBorder="1" applyAlignment="1">
      <alignment horizontal="left" vertical="top" wrapText="1"/>
    </xf>
    <xf numFmtId="49" fontId="8" fillId="0" borderId="5" xfId="3" applyNumberFormat="1" applyFont="1" applyFill="1" applyBorder="1" applyAlignment="1">
      <alignment horizontal="left" vertical="top" wrapText="1"/>
    </xf>
    <xf numFmtId="166" fontId="6" fillId="0" borderId="14" xfId="0" applyNumberFormat="1" applyFont="1" applyBorder="1" applyAlignment="1">
      <alignment horizontal="right" vertical="center"/>
    </xf>
    <xf numFmtId="166" fontId="6" fillId="0" borderId="0" xfId="0" applyNumberFormat="1" applyFont="1" applyAlignment="1">
      <alignment horizontal="right" vertical="center"/>
    </xf>
    <xf numFmtId="166" fontId="6" fillId="0" borderId="15" xfId="0" applyNumberFormat="1" applyFont="1" applyBorder="1" applyAlignment="1">
      <alignment horizontal="right" vertical="center"/>
    </xf>
    <xf numFmtId="0" fontId="6" fillId="6" borderId="13" xfId="0" applyFont="1" applyFill="1" applyBorder="1" applyAlignment="1">
      <alignment horizontal="center" vertical="center"/>
    </xf>
    <xf numFmtId="0" fontId="6" fillId="6" borderId="16" xfId="0" applyFont="1" applyFill="1" applyBorder="1" applyAlignment="1">
      <alignment horizontal="center" vertical="center"/>
    </xf>
    <xf numFmtId="0" fontId="6" fillId="6" borderId="17" xfId="0" applyFont="1" applyFill="1" applyBorder="1" applyAlignment="1">
      <alignment horizontal="center" vertical="center"/>
    </xf>
    <xf numFmtId="49" fontId="10" fillId="0" borderId="1" xfId="13" applyNumberFormat="1" applyFont="1" applyFill="1" applyBorder="1" applyAlignment="1" applyProtection="1">
      <alignment horizontal="left" vertical="top" wrapText="1"/>
    </xf>
    <xf numFmtId="49" fontId="10" fillId="0" borderId="4" xfId="13" applyNumberFormat="1" applyFont="1" applyFill="1" applyBorder="1" applyAlignment="1" applyProtection="1">
      <alignment horizontal="left" vertical="top" wrapText="1"/>
    </xf>
    <xf numFmtId="49" fontId="10" fillId="0" borderId="5" xfId="13" applyNumberFormat="1" applyFont="1" applyFill="1" applyBorder="1" applyAlignment="1" applyProtection="1">
      <alignment horizontal="left" vertical="top" wrapText="1"/>
    </xf>
    <xf numFmtId="0" fontId="6" fillId="6" borderId="1" xfId="0" applyFont="1" applyFill="1" applyBorder="1" applyAlignment="1">
      <alignment horizontal="center" vertical="top"/>
    </xf>
    <xf numFmtId="0" fontId="6" fillId="6" borderId="4" xfId="0" applyFont="1" applyFill="1" applyBorder="1" applyAlignment="1">
      <alignment horizontal="center" vertical="top"/>
    </xf>
    <xf numFmtId="0" fontId="6" fillId="6" borderId="5" xfId="0" applyFont="1" applyFill="1" applyBorder="1" applyAlignment="1">
      <alignment horizontal="center" vertical="top"/>
    </xf>
  </cellXfs>
  <cellStyles count="14">
    <cellStyle name="Comma" xfId="1" builtinId="3"/>
    <cellStyle name="Comma 2" xfId="11" xr:uid="{7CD55877-23F4-44B8-9EF9-DF4341FA10CB}"/>
    <cellStyle name="Excel Built-in Explanatory Text" xfId="13" xr:uid="{FF223A62-D943-4A90-9310-60F4A306AA9C}"/>
    <cellStyle name="Explanatory Text" xfId="3" builtinId="53"/>
    <cellStyle name="Good" xfId="2" builtinId="26"/>
    <cellStyle name="Normal" xfId="0" builtinId="0"/>
    <cellStyle name="Normal 2" xfId="4" xr:uid="{00000000-0005-0000-0000-000004000000}"/>
    <cellStyle name="Normal 2 2" xfId="9" xr:uid="{E86A4C3F-4A33-40BC-8574-304B026AF318}"/>
    <cellStyle name="Normal 2 2 2" xfId="10" xr:uid="{C41F95E2-67EF-478C-B627-83933E51C306}"/>
    <cellStyle name="Normal 4" xfId="8" xr:uid="{743C11DA-01A6-412B-B157-6C444AAA1CBC}"/>
    <cellStyle name="Normal 4 2" xfId="5" xr:uid="{00000000-0005-0000-0000-000005000000}"/>
    <cellStyle name="Normal 7" xfId="7" xr:uid="{42F76483-8A0E-4DB0-9941-FA372E540E65}"/>
    <cellStyle name="Normal 8 2" xfId="6" xr:uid="{00000000-0005-0000-0000-000006000000}"/>
    <cellStyle name="Parasts 2" xfId="12" xr:uid="{B80A403C-D88C-4ABB-90E5-8963F4091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166C-C31C-466B-8C71-702C628D066A}">
  <dimension ref="A1:B33"/>
  <sheetViews>
    <sheetView tabSelected="1" zoomScale="98" zoomScaleNormal="98" workbookViewId="0">
      <selection activeCell="G22" sqref="G22"/>
    </sheetView>
  </sheetViews>
  <sheetFormatPr defaultColWidth="8.85546875" defaultRowHeight="14.25"/>
  <cols>
    <col min="1" max="1" width="8.85546875" style="1"/>
    <col min="2" max="2" width="105" style="1" customWidth="1"/>
    <col min="3" max="16384" width="8.85546875" style="1"/>
  </cols>
  <sheetData>
    <row r="1" spans="1:2" ht="21" customHeight="1">
      <c r="B1" s="86"/>
    </row>
    <row r="2" spans="1:2">
      <c r="B2" s="153" t="s">
        <v>298</v>
      </c>
    </row>
    <row r="3" spans="1:2" ht="15" customHeight="1">
      <c r="B3" s="144"/>
    </row>
    <row r="4" spans="1:2" ht="30.6" customHeight="1">
      <c r="B4" s="143" t="s">
        <v>289</v>
      </c>
    </row>
    <row r="5" spans="1:2">
      <c r="B5" s="56"/>
    </row>
    <row r="6" spans="1:2" ht="29.45" customHeight="1">
      <c r="A6" s="66" t="s">
        <v>49</v>
      </c>
      <c r="B6" s="87" t="s">
        <v>48</v>
      </c>
    </row>
    <row r="7" spans="1:2" ht="24.6" customHeight="1">
      <c r="A7" s="57">
        <v>1</v>
      </c>
      <c r="B7" s="63" t="s">
        <v>276</v>
      </c>
    </row>
    <row r="8" spans="1:2" s="156" customFormat="1">
      <c r="A8" s="154">
        <v>2</v>
      </c>
      <c r="B8" s="155" t="s">
        <v>277</v>
      </c>
    </row>
    <row r="9" spans="1:2">
      <c r="A9" s="49">
        <v>3</v>
      </c>
      <c r="B9" s="63" t="s">
        <v>278</v>
      </c>
    </row>
    <row r="10" spans="1:2">
      <c r="A10" s="57">
        <v>4</v>
      </c>
      <c r="B10" s="63" t="s">
        <v>23</v>
      </c>
    </row>
    <row r="11" spans="1:2" ht="28.5">
      <c r="A11" s="57">
        <v>5</v>
      </c>
      <c r="B11" s="152" t="s">
        <v>305</v>
      </c>
    </row>
    <row r="12" spans="1:2">
      <c r="A12" s="49">
        <v>6</v>
      </c>
      <c r="B12" s="63" t="s">
        <v>279</v>
      </c>
    </row>
    <row r="13" spans="1:2">
      <c r="A13" s="57">
        <v>7</v>
      </c>
      <c r="B13" s="63" t="s">
        <v>280</v>
      </c>
    </row>
    <row r="14" spans="1:2">
      <c r="A14" s="57">
        <v>8</v>
      </c>
      <c r="B14" s="63" t="s">
        <v>76</v>
      </c>
    </row>
    <row r="15" spans="1:2">
      <c r="A15" s="49">
        <v>9</v>
      </c>
      <c r="B15" s="19" t="s">
        <v>281</v>
      </c>
    </row>
    <row r="16" spans="1:2">
      <c r="A16" s="57">
        <v>10</v>
      </c>
      <c r="B16" s="63" t="s">
        <v>282</v>
      </c>
    </row>
    <row r="17" spans="1:2">
      <c r="A17" s="57">
        <v>11</v>
      </c>
      <c r="B17" s="63" t="s">
        <v>283</v>
      </c>
    </row>
    <row r="18" spans="1:2">
      <c r="A18" s="49">
        <v>12</v>
      </c>
      <c r="B18" s="63" t="s">
        <v>284</v>
      </c>
    </row>
    <row r="19" spans="1:2">
      <c r="A19" s="57">
        <v>13</v>
      </c>
      <c r="B19" s="63" t="s">
        <v>69</v>
      </c>
    </row>
    <row r="20" spans="1:2">
      <c r="A20" s="57">
        <v>14</v>
      </c>
      <c r="B20" s="63" t="s">
        <v>285</v>
      </c>
    </row>
    <row r="21" spans="1:2">
      <c r="A21" s="49">
        <v>15</v>
      </c>
      <c r="B21" s="63" t="s">
        <v>286</v>
      </c>
    </row>
    <row r="22" spans="1:2">
      <c r="A22" s="49">
        <v>16</v>
      </c>
      <c r="B22" s="63" t="s">
        <v>288</v>
      </c>
    </row>
    <row r="23" spans="1:2">
      <c r="A23" s="49">
        <v>17</v>
      </c>
      <c r="B23" s="63" t="s">
        <v>291</v>
      </c>
    </row>
    <row r="24" spans="1:2" ht="18.600000000000001" customHeight="1">
      <c r="A24" s="49">
        <v>18</v>
      </c>
      <c r="B24" s="63" t="s">
        <v>292</v>
      </c>
    </row>
    <row r="25" spans="1:2" ht="18.600000000000001" customHeight="1">
      <c r="A25" s="49">
        <v>19</v>
      </c>
      <c r="B25" s="63" t="s">
        <v>293</v>
      </c>
    </row>
    <row r="26" spans="1:2" ht="18.600000000000001" customHeight="1">
      <c r="A26" s="49">
        <v>20</v>
      </c>
      <c r="B26" s="63" t="s">
        <v>294</v>
      </c>
    </row>
    <row r="27" spans="1:2" ht="18.600000000000001" customHeight="1">
      <c r="A27" s="49">
        <v>21</v>
      </c>
      <c r="B27" s="63" t="s">
        <v>295</v>
      </c>
    </row>
    <row r="28" spans="1:2" ht="18.600000000000001" customHeight="1">
      <c r="A28" s="49">
        <v>22</v>
      </c>
      <c r="B28" s="63" t="s">
        <v>296</v>
      </c>
    </row>
    <row r="29" spans="1:2" ht="18.600000000000001" customHeight="1">
      <c r="A29" s="49">
        <v>23</v>
      </c>
      <c r="B29" s="63" t="s">
        <v>297</v>
      </c>
    </row>
    <row r="30" spans="1:2" ht="18.600000000000001" customHeight="1">
      <c r="A30" s="145"/>
      <c r="B30" s="9"/>
    </row>
    <row r="31" spans="1:2" ht="20.45" customHeight="1">
      <c r="B31" s="80"/>
    </row>
    <row r="33" spans="2:2">
      <c r="B33" s="146"/>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47B6-1051-489B-9C7A-DD1A7403D231}">
  <dimension ref="A1:Q13"/>
  <sheetViews>
    <sheetView topLeftCell="A4" zoomScale="64" zoomScaleNormal="64" workbookViewId="0">
      <selection activeCell="C11" sqref="C11"/>
    </sheetView>
  </sheetViews>
  <sheetFormatPr defaultRowHeight="15"/>
  <cols>
    <col min="2" max="2" width="35.28515625" customWidth="1"/>
    <col min="3" max="3" width="64.7109375" customWidth="1"/>
    <col min="4" max="4" width="14" customWidth="1"/>
    <col min="5" max="5" width="12.5703125" customWidth="1"/>
    <col min="6" max="6" width="11.85546875" customWidth="1"/>
    <col min="7" max="7" width="14.42578125" customWidth="1"/>
    <col min="8" max="8" width="20.28515625" customWidth="1"/>
    <col min="9" max="9" width="14.28515625" customWidth="1"/>
    <col min="10" max="10" width="14" customWidth="1"/>
    <col min="11" max="11" width="15" style="35" customWidth="1"/>
    <col min="12" max="12" width="14.28515625" customWidth="1"/>
    <col min="13" max="13" width="19.28515625" customWidth="1"/>
    <col min="15" max="15" width="18.85546875" customWidth="1"/>
    <col min="17" max="17" width="17.85546875" customWidth="1"/>
  </cols>
  <sheetData>
    <row r="1" spans="1:17">
      <c r="A1" s="1"/>
      <c r="B1" s="1"/>
      <c r="C1" s="1"/>
      <c r="D1" s="1"/>
      <c r="E1" s="1"/>
      <c r="F1" s="1"/>
      <c r="G1" s="1"/>
      <c r="H1" s="1"/>
      <c r="I1" s="1"/>
      <c r="J1" s="1"/>
      <c r="K1" s="34"/>
      <c r="L1" s="1"/>
      <c r="M1" s="1"/>
    </row>
    <row r="2" spans="1:17">
      <c r="A2" s="162" t="s">
        <v>0</v>
      </c>
      <c r="B2" s="163"/>
      <c r="C2" s="163"/>
      <c r="D2" s="163"/>
      <c r="E2" s="163"/>
      <c r="F2" s="164"/>
      <c r="G2" s="13"/>
      <c r="H2" s="165" t="s">
        <v>9</v>
      </c>
      <c r="I2" s="165"/>
      <c r="J2" s="165"/>
      <c r="K2" s="166" t="s">
        <v>13</v>
      </c>
      <c r="L2" s="167"/>
      <c r="M2" s="168"/>
    </row>
    <row r="3" spans="1:17" ht="75">
      <c r="A3" s="2" t="s">
        <v>1</v>
      </c>
      <c r="B3" s="5" t="s">
        <v>3</v>
      </c>
      <c r="C3" s="5" t="s">
        <v>4</v>
      </c>
      <c r="D3" s="5" t="s">
        <v>5</v>
      </c>
      <c r="E3" s="51" t="s">
        <v>6</v>
      </c>
      <c r="F3" s="51" t="s">
        <v>205</v>
      </c>
      <c r="G3" s="5" t="s">
        <v>8</v>
      </c>
      <c r="H3" s="15" t="s">
        <v>10</v>
      </c>
      <c r="I3" s="17" t="s">
        <v>11</v>
      </c>
      <c r="J3" s="17" t="s">
        <v>12</v>
      </c>
      <c r="K3" s="22" t="s">
        <v>14</v>
      </c>
      <c r="L3" s="22" t="s">
        <v>15</v>
      </c>
      <c r="M3" s="22" t="s">
        <v>16</v>
      </c>
    </row>
    <row r="4" spans="1:17">
      <c r="A4" s="67" t="s">
        <v>50</v>
      </c>
      <c r="B4" s="8">
        <v>2</v>
      </c>
      <c r="C4" s="8">
        <v>3</v>
      </c>
      <c r="D4" s="8">
        <v>4</v>
      </c>
      <c r="E4" s="68">
        <v>5</v>
      </c>
      <c r="F4" s="8">
        <v>6</v>
      </c>
      <c r="G4" s="8">
        <v>7</v>
      </c>
      <c r="H4" s="69">
        <v>8</v>
      </c>
      <c r="I4" s="70">
        <v>9</v>
      </c>
      <c r="J4" s="70">
        <v>10</v>
      </c>
      <c r="K4" s="71">
        <v>11</v>
      </c>
      <c r="L4" s="71">
        <v>12</v>
      </c>
      <c r="M4" s="71" t="s">
        <v>58</v>
      </c>
    </row>
    <row r="5" spans="1:17" ht="26.45" customHeight="1">
      <c r="A5" s="169" t="s">
        <v>89</v>
      </c>
      <c r="B5" s="170"/>
      <c r="C5" s="170"/>
      <c r="D5" s="170"/>
      <c r="E5" s="170"/>
      <c r="F5" s="170"/>
      <c r="G5" s="170"/>
      <c r="H5" s="170"/>
      <c r="I5" s="170"/>
      <c r="J5" s="170"/>
      <c r="K5" s="170"/>
      <c r="L5" s="170"/>
      <c r="M5" s="171"/>
    </row>
    <row r="6" spans="1:17" ht="128.44999999999999" customHeight="1">
      <c r="A6" s="3" t="s">
        <v>51</v>
      </c>
      <c r="B6" s="72" t="s">
        <v>17</v>
      </c>
      <c r="C6" s="29" t="s">
        <v>90</v>
      </c>
      <c r="D6" s="30" t="s">
        <v>47</v>
      </c>
      <c r="E6" s="84">
        <v>500</v>
      </c>
      <c r="F6" s="45">
        <f>(E6*3)</f>
        <v>1500</v>
      </c>
      <c r="G6" s="53">
        <v>500</v>
      </c>
      <c r="H6" s="90"/>
      <c r="I6" s="18"/>
      <c r="J6" s="19"/>
      <c r="K6" s="135"/>
      <c r="L6" s="23"/>
      <c r="M6" s="24">
        <f t="shared" ref="M6:M7" si="0">L6*F6</f>
        <v>0</v>
      </c>
      <c r="O6" s="91"/>
    </row>
    <row r="7" spans="1:17" ht="102" customHeight="1">
      <c r="A7" s="3" t="s">
        <v>52</v>
      </c>
      <c r="B7" s="72" t="s">
        <v>18</v>
      </c>
      <c r="C7" s="29" t="s">
        <v>91</v>
      </c>
      <c r="D7" s="30" t="s">
        <v>47</v>
      </c>
      <c r="E7" s="84">
        <v>500</v>
      </c>
      <c r="F7" s="45">
        <f>(E7*3)</f>
        <v>1500</v>
      </c>
      <c r="G7" s="53">
        <v>500</v>
      </c>
      <c r="H7" s="16"/>
      <c r="I7" s="18"/>
      <c r="J7" s="20"/>
      <c r="K7" s="135"/>
      <c r="L7" s="23"/>
      <c r="M7" s="24">
        <f t="shared" si="0"/>
        <v>0</v>
      </c>
      <c r="O7" s="91"/>
      <c r="Q7" s="91"/>
    </row>
    <row r="8" spans="1:17" ht="137.44999999999999" customHeight="1">
      <c r="A8" s="3" t="s">
        <v>53</v>
      </c>
      <c r="B8" s="93" t="s">
        <v>19</v>
      </c>
      <c r="C8" s="29" t="s">
        <v>84</v>
      </c>
      <c r="D8" s="30" t="s">
        <v>47</v>
      </c>
      <c r="E8" s="84">
        <v>10000</v>
      </c>
      <c r="F8" s="45">
        <f t="shared" ref="F8:F9" si="1">(E8*3)</f>
        <v>30000</v>
      </c>
      <c r="G8" s="53">
        <v>500</v>
      </c>
      <c r="H8" s="16"/>
      <c r="I8" s="18"/>
      <c r="J8" s="20"/>
      <c r="K8" s="135"/>
      <c r="L8" s="23"/>
      <c r="M8" s="24">
        <f>L8*F8</f>
        <v>0</v>
      </c>
      <c r="O8" s="91"/>
      <c r="Q8" s="91"/>
    </row>
    <row r="9" spans="1:17" ht="148.9" customHeight="1">
      <c r="A9" s="3" t="s">
        <v>54</v>
      </c>
      <c r="B9" s="64" t="s">
        <v>20</v>
      </c>
      <c r="C9" s="29" t="s">
        <v>85</v>
      </c>
      <c r="D9" s="30" t="s">
        <v>47</v>
      </c>
      <c r="E9" s="84">
        <v>500</v>
      </c>
      <c r="F9" s="45">
        <f t="shared" si="1"/>
        <v>1500</v>
      </c>
      <c r="G9" s="53">
        <v>500</v>
      </c>
      <c r="H9" s="16"/>
      <c r="I9" s="18"/>
      <c r="J9" s="20"/>
      <c r="K9" s="135"/>
      <c r="L9" s="23"/>
      <c r="M9" s="24">
        <f t="shared" ref="M9:M11" si="2">L9*F9</f>
        <v>0</v>
      </c>
      <c r="O9" s="91"/>
    </row>
    <row r="10" spans="1:17" ht="159" customHeight="1">
      <c r="A10" s="3" t="s">
        <v>55</v>
      </c>
      <c r="B10" s="94" t="s">
        <v>100</v>
      </c>
      <c r="C10" s="55" t="s">
        <v>115</v>
      </c>
      <c r="D10" s="30" t="s">
        <v>47</v>
      </c>
      <c r="E10" s="84"/>
      <c r="F10" s="45">
        <v>1000</v>
      </c>
      <c r="G10" s="53">
        <v>500</v>
      </c>
      <c r="H10" s="147"/>
      <c r="I10" s="148"/>
      <c r="J10" s="149"/>
      <c r="K10" s="150"/>
      <c r="L10" s="58"/>
      <c r="M10" s="151">
        <f t="shared" si="2"/>
        <v>0</v>
      </c>
      <c r="O10" s="91"/>
    </row>
    <row r="11" spans="1:17" ht="123.6" customHeight="1">
      <c r="A11" s="3" t="s">
        <v>56</v>
      </c>
      <c r="B11" s="94" t="s">
        <v>114</v>
      </c>
      <c r="C11" s="152" t="s">
        <v>116</v>
      </c>
      <c r="D11" s="30" t="s">
        <v>47</v>
      </c>
      <c r="E11" s="84"/>
      <c r="F11" s="45">
        <v>1000</v>
      </c>
      <c r="G11" s="53">
        <v>500</v>
      </c>
      <c r="H11" s="147"/>
      <c r="I11" s="148"/>
      <c r="J11" s="56"/>
      <c r="K11" s="150"/>
      <c r="L11" s="58"/>
      <c r="M11" s="151">
        <f t="shared" si="2"/>
        <v>0</v>
      </c>
      <c r="O11" s="91"/>
    </row>
    <row r="12" spans="1:17" ht="21" customHeight="1">
      <c r="A12" s="172" t="s">
        <v>73</v>
      </c>
      <c r="B12" s="173"/>
      <c r="C12" s="173"/>
      <c r="D12" s="173"/>
      <c r="E12" s="173"/>
      <c r="F12" s="173"/>
      <c r="G12" s="173"/>
      <c r="H12" s="173"/>
      <c r="I12" s="173"/>
      <c r="J12" s="173"/>
      <c r="K12" s="173"/>
      <c r="L12" s="174"/>
      <c r="M12" s="25">
        <f>SUM(M6:M11)</f>
        <v>0</v>
      </c>
    </row>
    <row r="13" spans="1:17">
      <c r="A13" s="4"/>
      <c r="B13" s="1"/>
      <c r="C13" s="1"/>
      <c r="D13" s="9"/>
      <c r="E13" s="9"/>
      <c r="F13" s="9"/>
      <c r="G13" s="9"/>
      <c r="H13" s="1"/>
      <c r="I13" s="1"/>
      <c r="J13" s="21"/>
      <c r="K13" s="33"/>
      <c r="L13" s="1"/>
      <c r="M13" s="1"/>
    </row>
  </sheetData>
  <mergeCells count="5">
    <mergeCell ref="A2:F2"/>
    <mergeCell ref="H2:J2"/>
    <mergeCell ref="K2:M2"/>
    <mergeCell ref="A5:M5"/>
    <mergeCell ref="A12:L1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62A9B-10C8-4DCC-A95B-9394657C7D6A}">
  <dimension ref="A1:M11"/>
  <sheetViews>
    <sheetView topLeftCell="A4" zoomScale="66" zoomScaleNormal="66" workbookViewId="0">
      <selection activeCell="B6" sqref="B6"/>
    </sheetView>
  </sheetViews>
  <sheetFormatPr defaultRowHeight="15"/>
  <cols>
    <col min="2" max="2" width="35.28515625" customWidth="1"/>
    <col min="3" max="3" width="64.7109375" customWidth="1"/>
    <col min="4" max="4" width="14" customWidth="1"/>
    <col min="5" max="5" width="12.5703125" customWidth="1"/>
    <col min="6" max="6" width="13.140625" customWidth="1"/>
    <col min="7" max="7" width="16" customWidth="1"/>
    <col min="8" max="8" width="15.28515625" customWidth="1"/>
    <col min="9" max="9" width="14.28515625" customWidth="1"/>
    <col min="10" max="10" width="14" customWidth="1"/>
    <col min="11" max="11" width="15" style="35" customWidth="1"/>
    <col min="12" max="12" width="14.28515625" customWidth="1"/>
    <col min="13" max="13" width="19.28515625" customWidth="1"/>
    <col min="15" max="15" width="17.85546875" customWidth="1"/>
  </cols>
  <sheetData>
    <row r="1" spans="1:13">
      <c r="A1" s="1"/>
      <c r="B1" s="1"/>
      <c r="C1" s="1"/>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1"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6.45" customHeight="1">
      <c r="A5" s="169" t="s">
        <v>235</v>
      </c>
      <c r="B5" s="170"/>
      <c r="C5" s="170"/>
      <c r="D5" s="170"/>
      <c r="E5" s="170"/>
      <c r="F5" s="170"/>
      <c r="G5" s="170"/>
      <c r="H5" s="170"/>
      <c r="I5" s="170"/>
      <c r="J5" s="170"/>
      <c r="K5" s="170"/>
      <c r="L5" s="170"/>
      <c r="M5" s="171"/>
    </row>
    <row r="6" spans="1:13" ht="135" customHeight="1">
      <c r="A6" s="3" t="s">
        <v>236</v>
      </c>
      <c r="B6" s="36" t="s">
        <v>117</v>
      </c>
      <c r="C6" s="55" t="s">
        <v>94</v>
      </c>
      <c r="D6" s="30" t="s">
        <v>47</v>
      </c>
      <c r="E6" s="84">
        <v>20000</v>
      </c>
      <c r="F6" s="45">
        <f>(E6*3)</f>
        <v>60000</v>
      </c>
      <c r="G6" s="53">
        <v>500</v>
      </c>
      <c r="H6" s="16"/>
      <c r="I6" s="95"/>
      <c r="J6" s="20"/>
      <c r="K6" s="135"/>
      <c r="L6" s="23"/>
      <c r="M6" s="24">
        <f>L6*F6</f>
        <v>0</v>
      </c>
    </row>
    <row r="7" spans="1:13" ht="165.75" customHeight="1">
      <c r="A7" s="3" t="s">
        <v>57</v>
      </c>
      <c r="B7" s="64" t="s">
        <v>81</v>
      </c>
      <c r="C7" s="85" t="s">
        <v>92</v>
      </c>
      <c r="D7" s="30" t="s">
        <v>47</v>
      </c>
      <c r="E7" s="84">
        <v>500</v>
      </c>
      <c r="F7" s="45">
        <f t="shared" ref="F7:F9" si="0">(E7*3)</f>
        <v>1500</v>
      </c>
      <c r="G7" s="53">
        <v>500</v>
      </c>
      <c r="H7" s="16"/>
      <c r="I7" s="18"/>
      <c r="J7" s="20"/>
      <c r="K7" s="135"/>
      <c r="L7" s="23"/>
      <c r="M7" s="24">
        <f t="shared" ref="M7:M9" si="1">L7*F7</f>
        <v>0</v>
      </c>
    </row>
    <row r="8" spans="1:13" ht="182.25" customHeight="1">
      <c r="A8" s="3" t="s">
        <v>237</v>
      </c>
      <c r="B8" s="64" t="s">
        <v>93</v>
      </c>
      <c r="C8" s="85" t="s">
        <v>95</v>
      </c>
      <c r="D8" s="30" t="s">
        <v>47</v>
      </c>
      <c r="E8" s="84">
        <v>500</v>
      </c>
      <c r="F8" s="45">
        <f t="shared" si="0"/>
        <v>1500</v>
      </c>
      <c r="G8" s="53">
        <v>500</v>
      </c>
      <c r="H8" s="16"/>
      <c r="I8" s="18"/>
      <c r="J8" s="20"/>
      <c r="K8" s="135"/>
      <c r="L8" s="23"/>
      <c r="M8" s="24">
        <f t="shared" si="1"/>
        <v>0</v>
      </c>
    </row>
    <row r="9" spans="1:13" ht="256.5" customHeight="1">
      <c r="A9" s="3" t="s">
        <v>238</v>
      </c>
      <c r="B9" s="64" t="s">
        <v>98</v>
      </c>
      <c r="C9" s="85" t="s">
        <v>99</v>
      </c>
      <c r="D9" s="30" t="s">
        <v>47</v>
      </c>
      <c r="E9" s="84">
        <v>500</v>
      </c>
      <c r="F9" s="45">
        <f t="shared" si="0"/>
        <v>1500</v>
      </c>
      <c r="G9" s="53">
        <v>500</v>
      </c>
      <c r="H9" s="16"/>
      <c r="I9" s="18"/>
      <c r="J9" s="20"/>
      <c r="K9" s="135"/>
      <c r="L9" s="23"/>
      <c r="M9" s="24">
        <f t="shared" si="1"/>
        <v>0</v>
      </c>
    </row>
    <row r="10" spans="1:13" ht="21" customHeight="1">
      <c r="A10" s="172" t="s">
        <v>73</v>
      </c>
      <c r="B10" s="173"/>
      <c r="C10" s="173"/>
      <c r="D10" s="173"/>
      <c r="E10" s="173"/>
      <c r="F10" s="173"/>
      <c r="G10" s="173"/>
      <c r="H10" s="173"/>
      <c r="I10" s="173"/>
      <c r="J10" s="173"/>
      <c r="K10" s="173"/>
      <c r="L10" s="174"/>
      <c r="M10" s="25">
        <f>SUM(M6:M9)</f>
        <v>0</v>
      </c>
    </row>
    <row r="11" spans="1:13">
      <c r="A11" s="4"/>
      <c r="B11" s="1"/>
      <c r="C11" s="1"/>
      <c r="D11" s="9"/>
      <c r="E11" s="9"/>
      <c r="F11" s="9"/>
      <c r="G11" s="9"/>
      <c r="H11" s="1"/>
      <c r="I11" s="1"/>
      <c r="J11" s="21"/>
      <c r="K11" s="33"/>
      <c r="L11" s="1"/>
      <c r="M11" s="1"/>
    </row>
  </sheetData>
  <mergeCells count="5">
    <mergeCell ref="A2:F2"/>
    <mergeCell ref="H2:J2"/>
    <mergeCell ref="K2:M2"/>
    <mergeCell ref="A5:M5"/>
    <mergeCell ref="A10:L10"/>
  </mergeCells>
  <phoneticPr fontId="16"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D8F48-C844-44E4-8829-2F8AAC0C26FD}">
  <dimension ref="A1:O18"/>
  <sheetViews>
    <sheetView topLeftCell="A10" zoomScale="69" zoomScaleNormal="69" workbookViewId="0">
      <selection activeCell="O6" sqref="O6"/>
    </sheetView>
  </sheetViews>
  <sheetFormatPr defaultRowHeight="15"/>
  <cols>
    <col min="2" max="2" width="35.28515625" customWidth="1"/>
    <col min="3" max="3" width="64.710937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4" customWidth="1"/>
    <col min="11" max="11" width="15" style="35" customWidth="1"/>
    <col min="12" max="12" width="14.28515625" customWidth="1"/>
    <col min="13" max="13" width="19.28515625" customWidth="1"/>
    <col min="15" max="15" width="18.85546875" customWidth="1"/>
    <col min="17" max="17" width="17.85546875" customWidth="1"/>
  </cols>
  <sheetData>
    <row r="1" spans="1:15">
      <c r="A1" s="1"/>
      <c r="B1" s="1"/>
      <c r="C1" s="1"/>
      <c r="D1" s="1"/>
      <c r="E1" s="1"/>
      <c r="F1" s="1"/>
      <c r="G1" s="1"/>
      <c r="H1" s="1"/>
      <c r="I1" s="1"/>
      <c r="J1" s="1"/>
      <c r="K1" s="34"/>
      <c r="L1" s="1"/>
      <c r="M1" s="1"/>
    </row>
    <row r="2" spans="1:15">
      <c r="A2" s="162" t="s">
        <v>0</v>
      </c>
      <c r="B2" s="163"/>
      <c r="C2" s="163"/>
      <c r="D2" s="163"/>
      <c r="E2" s="163"/>
      <c r="F2" s="164"/>
      <c r="G2" s="13"/>
      <c r="H2" s="165" t="s">
        <v>9</v>
      </c>
      <c r="I2" s="165"/>
      <c r="J2" s="165"/>
      <c r="K2" s="166" t="s">
        <v>13</v>
      </c>
      <c r="L2" s="167"/>
      <c r="M2" s="168"/>
    </row>
    <row r="3" spans="1:15" ht="120">
      <c r="A3" s="2" t="s">
        <v>1</v>
      </c>
      <c r="B3" s="5" t="s">
        <v>3</v>
      </c>
      <c r="C3" s="5" t="s">
        <v>4</v>
      </c>
      <c r="D3" s="5" t="s">
        <v>5</v>
      </c>
      <c r="E3" s="51" t="s">
        <v>6</v>
      </c>
      <c r="F3" s="5" t="s">
        <v>205</v>
      </c>
      <c r="G3" s="5" t="s">
        <v>8</v>
      </c>
      <c r="H3" s="15" t="s">
        <v>10</v>
      </c>
      <c r="I3" s="17" t="s">
        <v>11</v>
      </c>
      <c r="J3" s="17" t="s">
        <v>12</v>
      </c>
      <c r="K3" s="22" t="s">
        <v>14</v>
      </c>
      <c r="L3" s="22" t="s">
        <v>15</v>
      </c>
      <c r="M3" s="22" t="s">
        <v>16</v>
      </c>
    </row>
    <row r="4" spans="1:15">
      <c r="A4" s="67" t="s">
        <v>50</v>
      </c>
      <c r="B4" s="8">
        <v>2</v>
      </c>
      <c r="C4" s="8">
        <v>3</v>
      </c>
      <c r="D4" s="8">
        <v>4</v>
      </c>
      <c r="E4" s="68">
        <v>5</v>
      </c>
      <c r="F4" s="8">
        <v>6</v>
      </c>
      <c r="G4" s="8">
        <v>7</v>
      </c>
      <c r="H4" s="69">
        <v>8</v>
      </c>
      <c r="I4" s="70">
        <v>9</v>
      </c>
      <c r="J4" s="70">
        <v>10</v>
      </c>
      <c r="K4" s="71">
        <v>11</v>
      </c>
      <c r="L4" s="71">
        <v>12</v>
      </c>
      <c r="M4" s="71" t="s">
        <v>58</v>
      </c>
    </row>
    <row r="5" spans="1:15" ht="26.45" customHeight="1">
      <c r="A5" s="169" t="s">
        <v>223</v>
      </c>
      <c r="B5" s="170"/>
      <c r="C5" s="170"/>
      <c r="D5" s="170"/>
      <c r="E5" s="170"/>
      <c r="F5" s="170"/>
      <c r="G5" s="170"/>
      <c r="H5" s="170"/>
      <c r="I5" s="170"/>
      <c r="J5" s="170"/>
      <c r="K5" s="170"/>
      <c r="L5" s="170"/>
      <c r="M5" s="171"/>
    </row>
    <row r="6" spans="1:15" ht="195.75" customHeight="1">
      <c r="A6" s="3" t="s">
        <v>224</v>
      </c>
      <c r="B6" s="36" t="s">
        <v>59</v>
      </c>
      <c r="C6" s="85" t="s">
        <v>96</v>
      </c>
      <c r="D6" s="30" t="s">
        <v>47</v>
      </c>
      <c r="E6" s="84">
        <v>6500</v>
      </c>
      <c r="F6" s="12">
        <f>(E6*3)</f>
        <v>19500</v>
      </c>
      <c r="G6" s="53">
        <v>500</v>
      </c>
      <c r="H6" s="96"/>
      <c r="I6" s="18"/>
      <c r="J6" s="20"/>
      <c r="K6" s="135"/>
      <c r="L6" s="23"/>
      <c r="M6" s="24">
        <f t="shared" ref="M6:M7" si="0">L6*F6</f>
        <v>0</v>
      </c>
    </row>
    <row r="7" spans="1:15" ht="156.75">
      <c r="A7" s="3" t="s">
        <v>225</v>
      </c>
      <c r="B7" s="36" t="s">
        <v>60</v>
      </c>
      <c r="C7" s="55" t="s">
        <v>86</v>
      </c>
      <c r="D7" s="30" t="s">
        <v>47</v>
      </c>
      <c r="E7" s="11">
        <v>11000</v>
      </c>
      <c r="F7" s="12">
        <f t="shared" ref="F7:F16" si="1">(E7*3)</f>
        <v>33000</v>
      </c>
      <c r="G7" s="53">
        <v>500</v>
      </c>
      <c r="H7" s="96"/>
      <c r="I7" s="18"/>
      <c r="J7" s="20"/>
      <c r="K7" s="135"/>
      <c r="L7" s="23"/>
      <c r="M7" s="24">
        <f t="shared" si="0"/>
        <v>0</v>
      </c>
      <c r="O7" s="91"/>
    </row>
    <row r="8" spans="1:15" ht="185.25">
      <c r="A8" s="3" t="s">
        <v>226</v>
      </c>
      <c r="B8" s="36" t="s">
        <v>21</v>
      </c>
      <c r="C8" s="85" t="s">
        <v>97</v>
      </c>
      <c r="D8" s="30" t="s">
        <v>47</v>
      </c>
      <c r="E8" s="84">
        <v>10000</v>
      </c>
      <c r="F8" s="12">
        <f t="shared" si="1"/>
        <v>30000</v>
      </c>
      <c r="G8" s="53">
        <v>500</v>
      </c>
      <c r="H8" s="96"/>
      <c r="I8" s="18"/>
      <c r="J8" s="20"/>
      <c r="K8" s="135"/>
      <c r="L8" s="23"/>
      <c r="M8" s="24">
        <f t="shared" ref="M8:M16" si="2">L8*F8</f>
        <v>0</v>
      </c>
      <c r="O8" s="91"/>
    </row>
    <row r="9" spans="1:15" ht="228">
      <c r="A9" s="3" t="s">
        <v>227</v>
      </c>
      <c r="B9" s="65" t="s">
        <v>120</v>
      </c>
      <c r="C9" s="97" t="s">
        <v>87</v>
      </c>
      <c r="D9" s="30" t="s">
        <v>47</v>
      </c>
      <c r="E9" s="28">
        <v>500</v>
      </c>
      <c r="F9" s="12">
        <f t="shared" si="1"/>
        <v>1500</v>
      </c>
      <c r="G9" s="53">
        <v>500</v>
      </c>
      <c r="H9" s="87"/>
      <c r="I9" s="18"/>
      <c r="J9" s="20"/>
      <c r="K9" s="135"/>
      <c r="L9" s="23"/>
      <c r="M9" s="24">
        <f t="shared" si="2"/>
        <v>0</v>
      </c>
      <c r="O9" s="91"/>
    </row>
    <row r="10" spans="1:15" ht="199.5">
      <c r="A10" s="3" t="s">
        <v>228</v>
      </c>
      <c r="B10" s="64" t="s">
        <v>22</v>
      </c>
      <c r="C10" s="97" t="s">
        <v>139</v>
      </c>
      <c r="D10" s="30" t="s">
        <v>47</v>
      </c>
      <c r="E10" s="11">
        <v>1500</v>
      </c>
      <c r="F10" s="12">
        <f t="shared" si="1"/>
        <v>4500</v>
      </c>
      <c r="G10" s="53">
        <v>500</v>
      </c>
      <c r="H10" s="96"/>
      <c r="I10" s="18"/>
      <c r="J10" s="20"/>
      <c r="K10" s="135"/>
      <c r="L10" s="23"/>
      <c r="M10" s="24">
        <f t="shared" si="2"/>
        <v>0</v>
      </c>
    </row>
    <row r="11" spans="1:15" ht="199.5">
      <c r="A11" s="3" t="s">
        <v>229</v>
      </c>
      <c r="B11" s="36" t="s">
        <v>75</v>
      </c>
      <c r="C11" s="97" t="s">
        <v>88</v>
      </c>
      <c r="D11" s="30" t="s">
        <v>47</v>
      </c>
      <c r="E11" s="11">
        <v>2500</v>
      </c>
      <c r="F11" s="12">
        <f t="shared" si="1"/>
        <v>7500</v>
      </c>
      <c r="G11" s="53">
        <v>500</v>
      </c>
      <c r="H11" s="16"/>
      <c r="I11" s="18"/>
      <c r="J11" s="40"/>
      <c r="K11" s="136"/>
      <c r="L11" s="42"/>
      <c r="M11" s="43">
        <f t="shared" si="2"/>
        <v>0</v>
      </c>
      <c r="O11" s="91"/>
    </row>
    <row r="12" spans="1:15" ht="142.5">
      <c r="A12" s="3" t="s">
        <v>230</v>
      </c>
      <c r="B12" s="36" t="s">
        <v>188</v>
      </c>
      <c r="C12" s="85" t="s">
        <v>140</v>
      </c>
      <c r="D12" s="30" t="s">
        <v>47</v>
      </c>
      <c r="E12" s="11">
        <v>500</v>
      </c>
      <c r="F12" s="12">
        <f t="shared" si="1"/>
        <v>1500</v>
      </c>
      <c r="G12" s="53">
        <v>500</v>
      </c>
      <c r="H12" s="16"/>
      <c r="I12" s="18"/>
      <c r="J12" s="20"/>
      <c r="K12" s="135"/>
      <c r="L12" s="23"/>
      <c r="M12" s="24">
        <f t="shared" si="2"/>
        <v>0</v>
      </c>
      <c r="O12" s="91"/>
    </row>
    <row r="13" spans="1:15" ht="261" customHeight="1">
      <c r="A13" s="3" t="s">
        <v>231</v>
      </c>
      <c r="B13" s="36" t="s">
        <v>104</v>
      </c>
      <c r="C13" s="97" t="s">
        <v>199</v>
      </c>
      <c r="D13" s="30" t="s">
        <v>47</v>
      </c>
      <c r="E13" s="11">
        <v>1000</v>
      </c>
      <c r="F13" s="12">
        <f t="shared" si="1"/>
        <v>3000</v>
      </c>
      <c r="G13" s="53">
        <v>500</v>
      </c>
      <c r="H13" s="16"/>
      <c r="I13" s="18"/>
      <c r="J13" s="20"/>
      <c r="K13" s="135"/>
      <c r="L13" s="23"/>
      <c r="M13" s="24">
        <f t="shared" si="2"/>
        <v>0</v>
      </c>
      <c r="O13" s="91"/>
    </row>
    <row r="14" spans="1:15" ht="242.25">
      <c r="A14" s="3" t="s">
        <v>232</v>
      </c>
      <c r="B14" s="93" t="s">
        <v>118</v>
      </c>
      <c r="C14" s="85" t="s">
        <v>119</v>
      </c>
      <c r="D14" s="30" t="s">
        <v>47</v>
      </c>
      <c r="E14" s="11">
        <v>500</v>
      </c>
      <c r="F14" s="12">
        <f t="shared" si="1"/>
        <v>1500</v>
      </c>
      <c r="G14" s="53">
        <v>500</v>
      </c>
      <c r="H14" s="16"/>
      <c r="I14" s="18"/>
      <c r="J14" s="20"/>
      <c r="K14" s="135"/>
      <c r="L14" s="23"/>
      <c r="M14" s="24">
        <f t="shared" si="2"/>
        <v>0</v>
      </c>
      <c r="O14" s="91"/>
    </row>
    <row r="15" spans="1:15" ht="185.25">
      <c r="A15" s="3" t="s">
        <v>233</v>
      </c>
      <c r="B15" s="36" t="s">
        <v>105</v>
      </c>
      <c r="C15" s="85" t="s">
        <v>142</v>
      </c>
      <c r="D15" s="30" t="s">
        <v>47</v>
      </c>
      <c r="E15" s="11">
        <v>500</v>
      </c>
      <c r="F15" s="12">
        <f t="shared" si="1"/>
        <v>1500</v>
      </c>
      <c r="G15" s="53">
        <v>500</v>
      </c>
      <c r="H15" s="16"/>
      <c r="I15" s="18"/>
      <c r="J15" s="20"/>
      <c r="K15" s="135"/>
      <c r="L15" s="23"/>
      <c r="M15" s="24">
        <f t="shared" si="2"/>
        <v>0</v>
      </c>
      <c r="O15" s="91" t="s">
        <v>106</v>
      </c>
    </row>
    <row r="16" spans="1:15" ht="114">
      <c r="A16" s="3" t="s">
        <v>234</v>
      </c>
      <c r="B16" s="93" t="s">
        <v>138</v>
      </c>
      <c r="C16" s="85" t="s">
        <v>141</v>
      </c>
      <c r="D16" s="30" t="s">
        <v>47</v>
      </c>
      <c r="E16" s="11">
        <v>500</v>
      </c>
      <c r="F16" s="12">
        <f t="shared" si="1"/>
        <v>1500</v>
      </c>
      <c r="G16" s="53">
        <v>500</v>
      </c>
      <c r="H16" s="16"/>
      <c r="I16" s="18"/>
      <c r="J16" s="20"/>
      <c r="K16" s="32"/>
      <c r="L16" s="23"/>
      <c r="M16" s="24">
        <f t="shared" si="2"/>
        <v>0</v>
      </c>
      <c r="O16" s="91"/>
    </row>
    <row r="17" spans="1:13" ht="21" customHeight="1">
      <c r="A17" s="172" t="s">
        <v>73</v>
      </c>
      <c r="B17" s="173"/>
      <c r="C17" s="173"/>
      <c r="D17" s="173"/>
      <c r="E17" s="173"/>
      <c r="F17" s="173"/>
      <c r="G17" s="173"/>
      <c r="H17" s="173"/>
      <c r="I17" s="173"/>
      <c r="J17" s="173"/>
      <c r="K17" s="173"/>
      <c r="L17" s="174"/>
      <c r="M17" s="25">
        <f>SUM(M6:M16)</f>
        <v>0</v>
      </c>
    </row>
    <row r="18" spans="1:13">
      <c r="A18" s="4"/>
      <c r="B18" s="1"/>
      <c r="C18" s="1"/>
      <c r="D18" s="9"/>
      <c r="E18" s="9"/>
      <c r="F18" s="9"/>
      <c r="G18" s="9"/>
      <c r="H18" s="1"/>
      <c r="I18" s="1"/>
      <c r="J18" s="21"/>
      <c r="K18" s="33"/>
      <c r="L18" s="1"/>
      <c r="M18" s="1"/>
    </row>
  </sheetData>
  <mergeCells count="5">
    <mergeCell ref="A2:F2"/>
    <mergeCell ref="H2:J2"/>
    <mergeCell ref="K2:M2"/>
    <mergeCell ref="A5:M5"/>
    <mergeCell ref="A17:L1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3"/>
  <sheetViews>
    <sheetView topLeftCell="A10" zoomScale="75" zoomScaleNormal="75" workbookViewId="0">
      <selection activeCell="M7" sqref="M7"/>
    </sheetView>
  </sheetViews>
  <sheetFormatPr defaultRowHeight="15"/>
  <cols>
    <col min="2" max="2" width="49.140625" customWidth="1"/>
    <col min="3" max="3" width="55.28515625" customWidth="1"/>
    <col min="4" max="4" width="14" customWidth="1"/>
    <col min="5" max="5" width="12.5703125" customWidth="1"/>
    <col min="6" max="6" width="13" customWidth="1"/>
    <col min="7" max="7" width="14.42578125" customWidth="1"/>
    <col min="8" max="8" width="15.28515625" customWidth="1"/>
    <col min="9" max="9" width="14.28515625" customWidth="1"/>
    <col min="10" max="10" width="12.85546875" customWidth="1"/>
    <col min="11" max="11" width="13.42578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2.9" customHeight="1">
      <c r="A5" s="169" t="s">
        <v>77</v>
      </c>
      <c r="B5" s="170"/>
      <c r="C5" s="170"/>
      <c r="D5" s="170"/>
      <c r="E5" s="170"/>
      <c r="F5" s="170"/>
      <c r="G5" s="170"/>
      <c r="H5" s="170"/>
      <c r="I5" s="170"/>
      <c r="J5" s="170"/>
      <c r="K5" s="170"/>
      <c r="L5" s="170"/>
      <c r="M5" s="171"/>
    </row>
    <row r="6" spans="1:13" ht="142.5">
      <c r="A6" s="3" t="s">
        <v>61</v>
      </c>
      <c r="B6" s="88" t="s">
        <v>121</v>
      </c>
      <c r="C6" s="89" t="s">
        <v>124</v>
      </c>
      <c r="D6" s="7" t="s">
        <v>47</v>
      </c>
      <c r="E6" s="10">
        <v>1000</v>
      </c>
      <c r="F6" s="45">
        <f>(E6*3)</f>
        <v>3000</v>
      </c>
      <c r="G6" s="60">
        <v>500</v>
      </c>
      <c r="H6" s="38"/>
      <c r="I6" s="18"/>
      <c r="J6" s="19"/>
      <c r="K6" s="135"/>
      <c r="L6" s="23"/>
      <c r="M6" s="24">
        <f>L6*F6</f>
        <v>0</v>
      </c>
    </row>
    <row r="7" spans="1:13" ht="171">
      <c r="A7" s="3" t="s">
        <v>62</v>
      </c>
      <c r="B7" s="88" t="s">
        <v>122</v>
      </c>
      <c r="C7" s="89" t="s">
        <v>123</v>
      </c>
      <c r="D7" s="7" t="s">
        <v>47</v>
      </c>
      <c r="E7" s="10">
        <v>1000</v>
      </c>
      <c r="F7" s="45">
        <f t="shared" ref="F7:F11" si="0">(E7*3)</f>
        <v>3000</v>
      </c>
      <c r="G7" s="60">
        <v>500</v>
      </c>
      <c r="H7" s="38"/>
      <c r="I7" s="39"/>
      <c r="J7" s="40"/>
      <c r="K7" s="135"/>
      <c r="L7" s="23"/>
      <c r="M7" s="24">
        <f>L7*F7</f>
        <v>0</v>
      </c>
    </row>
    <row r="8" spans="1:13" ht="256.5">
      <c r="A8" s="26" t="s">
        <v>63</v>
      </c>
      <c r="B8" s="46" t="s">
        <v>125</v>
      </c>
      <c r="C8" s="47" t="s">
        <v>126</v>
      </c>
      <c r="D8" s="8" t="s">
        <v>47</v>
      </c>
      <c r="E8" s="11">
        <v>500</v>
      </c>
      <c r="F8" s="45">
        <f t="shared" si="0"/>
        <v>1500</v>
      </c>
      <c r="G8" s="53">
        <v>500</v>
      </c>
      <c r="H8" s="16"/>
      <c r="I8" s="39"/>
      <c r="J8" s="40"/>
      <c r="K8" s="135"/>
      <c r="L8" s="23"/>
      <c r="M8" s="24">
        <f t="shared" ref="M8:M11" si="1">L8*F8</f>
        <v>0</v>
      </c>
    </row>
    <row r="9" spans="1:13" ht="142.5">
      <c r="A9" s="3" t="s">
        <v>64</v>
      </c>
      <c r="B9" s="46" t="s">
        <v>128</v>
      </c>
      <c r="C9" s="47" t="s">
        <v>129</v>
      </c>
      <c r="D9" s="8" t="s">
        <v>47</v>
      </c>
      <c r="E9" s="11">
        <v>500</v>
      </c>
      <c r="F9" s="45">
        <f t="shared" si="0"/>
        <v>1500</v>
      </c>
      <c r="G9" s="53">
        <v>500</v>
      </c>
      <c r="H9" s="16"/>
      <c r="I9" s="39"/>
      <c r="J9" s="40"/>
      <c r="K9" s="135"/>
      <c r="L9" s="23"/>
      <c r="M9" s="24">
        <f t="shared" si="1"/>
        <v>0</v>
      </c>
    </row>
    <row r="10" spans="1:13" ht="185.25">
      <c r="A10" s="26" t="s">
        <v>127</v>
      </c>
      <c r="B10" s="72" t="s">
        <v>132</v>
      </c>
      <c r="C10" s="92" t="s">
        <v>133</v>
      </c>
      <c r="D10" s="30" t="s">
        <v>134</v>
      </c>
      <c r="E10" s="84">
        <v>1000</v>
      </c>
      <c r="F10" s="45">
        <f t="shared" si="0"/>
        <v>3000</v>
      </c>
      <c r="G10" s="53" t="s">
        <v>135</v>
      </c>
      <c r="H10" s="147"/>
      <c r="I10" s="39"/>
      <c r="J10" s="40"/>
      <c r="K10" s="135"/>
      <c r="L10" s="23"/>
      <c r="M10" s="24">
        <f t="shared" si="1"/>
        <v>0</v>
      </c>
    </row>
    <row r="11" spans="1:13" ht="142.5">
      <c r="A11" s="26" t="s">
        <v>131</v>
      </c>
      <c r="B11" s="46" t="s">
        <v>65</v>
      </c>
      <c r="C11" s="47" t="s">
        <v>130</v>
      </c>
      <c r="D11" s="8" t="s">
        <v>47</v>
      </c>
      <c r="E11" s="11">
        <v>1000</v>
      </c>
      <c r="F11" s="45">
        <f t="shared" si="0"/>
        <v>3000</v>
      </c>
      <c r="G11" s="53">
        <v>500</v>
      </c>
      <c r="H11" s="16"/>
      <c r="I11" s="18"/>
      <c r="J11" s="20"/>
      <c r="K11" s="135"/>
      <c r="L11" s="23"/>
      <c r="M11" s="24">
        <f t="shared" si="1"/>
        <v>0</v>
      </c>
    </row>
    <row r="12" spans="1:13">
      <c r="A12" s="175" t="s">
        <v>73</v>
      </c>
      <c r="B12" s="176"/>
      <c r="C12" s="176"/>
      <c r="D12" s="176"/>
      <c r="E12" s="176"/>
      <c r="F12" s="176"/>
      <c r="G12" s="176"/>
      <c r="H12" s="176"/>
      <c r="I12" s="176"/>
      <c r="J12" s="176"/>
      <c r="K12" s="176"/>
      <c r="L12" s="177"/>
      <c r="M12" s="44">
        <f>SUM(M6:M11)</f>
        <v>0</v>
      </c>
    </row>
    <row r="13" spans="1:13">
      <c r="A13" s="4"/>
      <c r="B13" s="1"/>
      <c r="C13" s="1"/>
      <c r="D13" s="9"/>
      <c r="E13" s="9"/>
      <c r="F13" s="9"/>
      <c r="G13" s="9"/>
      <c r="H13" s="1"/>
      <c r="I13" s="1"/>
      <c r="J13" s="21"/>
      <c r="K13" s="33"/>
      <c r="L13" s="1"/>
      <c r="M13" s="1"/>
    </row>
  </sheetData>
  <mergeCells count="5">
    <mergeCell ref="A2:F2"/>
    <mergeCell ref="H2:J2"/>
    <mergeCell ref="K2:M2"/>
    <mergeCell ref="A12:L12"/>
    <mergeCell ref="A5:M5"/>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6"/>
  <sheetViews>
    <sheetView topLeftCell="A7" zoomScale="64" zoomScaleNormal="64" workbookViewId="0">
      <selection activeCell="C8" sqref="C8"/>
    </sheetView>
  </sheetViews>
  <sheetFormatPr defaultRowHeight="15"/>
  <cols>
    <col min="2" max="2" width="41.57031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85546875" customWidth="1"/>
    <col min="11" max="11" width="13.5703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s="52" customFormat="1" ht="25.9" customHeight="1">
      <c r="A5" s="169" t="s">
        <v>304</v>
      </c>
      <c r="B5" s="170"/>
      <c r="C5" s="170"/>
      <c r="D5" s="170"/>
      <c r="E5" s="170"/>
      <c r="F5" s="170"/>
      <c r="G5" s="170"/>
      <c r="H5" s="170"/>
      <c r="I5" s="170"/>
      <c r="J5" s="170"/>
      <c r="K5" s="170"/>
      <c r="L5" s="170"/>
      <c r="M5" s="171"/>
    </row>
    <row r="6" spans="1:13" ht="299.25">
      <c r="A6" s="3" t="s">
        <v>113</v>
      </c>
      <c r="B6" s="48" t="s">
        <v>25</v>
      </c>
      <c r="C6" s="55" t="s">
        <v>103</v>
      </c>
      <c r="D6" s="30" t="s">
        <v>24</v>
      </c>
      <c r="E6" s="30">
        <v>1200</v>
      </c>
      <c r="F6" s="27">
        <f>(E6*3)</f>
        <v>3600</v>
      </c>
      <c r="G6" s="14">
        <v>20</v>
      </c>
      <c r="H6" s="16"/>
      <c r="I6" s="18"/>
      <c r="J6" s="19"/>
      <c r="K6" s="135"/>
      <c r="L6" s="135"/>
      <c r="M6" s="24">
        <f>L6*F6</f>
        <v>0</v>
      </c>
    </row>
    <row r="7" spans="1:13" ht="313.5">
      <c r="A7" s="3" t="s">
        <v>221</v>
      </c>
      <c r="B7" s="31" t="s">
        <v>26</v>
      </c>
      <c r="C7" s="65" t="s">
        <v>101</v>
      </c>
      <c r="D7" s="8" t="s">
        <v>24</v>
      </c>
      <c r="E7" s="8">
        <v>4000</v>
      </c>
      <c r="F7" s="27">
        <f t="shared" ref="F7:F8" si="0">(E7*3)</f>
        <v>12000</v>
      </c>
      <c r="G7" s="14">
        <v>20</v>
      </c>
      <c r="H7" s="16"/>
      <c r="I7" s="18"/>
      <c r="J7" s="20"/>
      <c r="K7" s="135"/>
      <c r="L7" s="135"/>
      <c r="M7" s="24">
        <f>L7*F7</f>
        <v>0</v>
      </c>
    </row>
    <row r="8" spans="1:13" ht="326.25" customHeight="1">
      <c r="A8" s="26" t="s">
        <v>222</v>
      </c>
      <c r="B8" s="31" t="s">
        <v>27</v>
      </c>
      <c r="C8" s="92" t="s">
        <v>102</v>
      </c>
      <c r="D8" s="8" t="s">
        <v>24</v>
      </c>
      <c r="E8" s="8">
        <v>100</v>
      </c>
      <c r="F8" s="27">
        <f t="shared" si="0"/>
        <v>300</v>
      </c>
      <c r="G8" s="14">
        <v>20</v>
      </c>
      <c r="H8" s="16"/>
      <c r="I8" s="18"/>
      <c r="J8" s="20"/>
      <c r="K8" s="135"/>
      <c r="L8" s="135"/>
      <c r="M8" s="24">
        <f>L8*F8</f>
        <v>0</v>
      </c>
    </row>
    <row r="9" spans="1:13">
      <c r="A9" s="175" t="s">
        <v>73</v>
      </c>
      <c r="B9" s="176"/>
      <c r="C9" s="176"/>
      <c r="D9" s="176"/>
      <c r="E9" s="176"/>
      <c r="F9" s="176"/>
      <c r="G9" s="176"/>
      <c r="H9" s="176"/>
      <c r="I9" s="176"/>
      <c r="J9" s="176"/>
      <c r="K9" s="176"/>
      <c r="L9" s="177"/>
      <c r="M9" s="44">
        <f>SUM(M6:M8)</f>
        <v>0</v>
      </c>
    </row>
    <row r="10" spans="1:13">
      <c r="A10" s="4"/>
      <c r="B10" s="1"/>
      <c r="C10" s="1"/>
      <c r="D10" s="9"/>
      <c r="E10" s="9"/>
      <c r="F10" s="9"/>
      <c r="G10" s="9"/>
      <c r="H10" s="1"/>
      <c r="I10" s="1"/>
      <c r="J10" s="21"/>
      <c r="K10" s="33"/>
      <c r="L10" s="1"/>
      <c r="M10" s="1"/>
    </row>
    <row r="16" spans="1:13">
      <c r="B16" s="52"/>
    </row>
  </sheetData>
  <mergeCells count="5">
    <mergeCell ref="A2:F2"/>
    <mergeCell ref="H2:J2"/>
    <mergeCell ref="K2:M2"/>
    <mergeCell ref="A9:L9"/>
    <mergeCell ref="A5:M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EF119-A7DD-4D52-83E5-DFA5295A4C3C}">
  <dimension ref="A1:M9"/>
  <sheetViews>
    <sheetView topLeftCell="A4" zoomScale="80" zoomScaleNormal="80" workbookViewId="0">
      <selection activeCell="A8" sqref="A8:L8"/>
    </sheetView>
  </sheetViews>
  <sheetFormatPr defaultColWidth="8.85546875" defaultRowHeight="14.25"/>
  <cols>
    <col min="1" max="1" width="8.85546875" style="1"/>
    <col min="2" max="2" width="32.85546875" style="1" customWidth="1"/>
    <col min="3" max="3" width="62.42578125" style="1" customWidth="1"/>
    <col min="4" max="4" width="8.85546875" style="1"/>
    <col min="5" max="5" width="11.5703125" style="1" customWidth="1"/>
    <col min="6" max="6" width="12.85546875" style="1" customWidth="1"/>
    <col min="7" max="7" width="15.42578125" style="1" customWidth="1"/>
    <col min="8" max="8" width="20.28515625" style="1" customWidth="1"/>
    <col min="9" max="9" width="13.28515625" style="1" customWidth="1"/>
    <col min="10" max="10" width="12" style="1" customWidth="1"/>
    <col min="11" max="11" width="18.28515625" style="1" customWidth="1"/>
    <col min="12" max="12" width="16.140625" style="1" customWidth="1"/>
    <col min="13" max="13" width="23.28515625" style="1" customWidth="1"/>
    <col min="14" max="16384" width="8.85546875" style="1"/>
  </cols>
  <sheetData>
    <row r="1" spans="1:13" ht="15">
      <c r="C1" s="6"/>
      <c r="K1" s="34"/>
    </row>
    <row r="2" spans="1:13">
      <c r="A2" s="162" t="s">
        <v>0</v>
      </c>
      <c r="B2" s="163"/>
      <c r="C2" s="163"/>
      <c r="D2" s="163"/>
      <c r="E2" s="163"/>
      <c r="F2" s="164"/>
      <c r="G2" s="13"/>
      <c r="H2" s="165" t="s">
        <v>9</v>
      </c>
      <c r="I2" s="165"/>
      <c r="J2" s="165"/>
      <c r="K2" s="166" t="s">
        <v>13</v>
      </c>
      <c r="L2" s="167"/>
      <c r="M2" s="168"/>
    </row>
    <row r="3" spans="1:13" ht="85.9"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5" customHeight="1">
      <c r="A5" s="169" t="s">
        <v>218</v>
      </c>
      <c r="B5" s="170"/>
      <c r="C5" s="170"/>
      <c r="D5" s="170"/>
      <c r="E5" s="170"/>
      <c r="F5" s="170"/>
      <c r="G5" s="170"/>
      <c r="H5" s="170"/>
      <c r="I5" s="170"/>
      <c r="J5" s="170"/>
      <c r="K5" s="170"/>
      <c r="L5" s="170"/>
      <c r="M5" s="171"/>
    </row>
    <row r="6" spans="1:13" s="74" customFormat="1" ht="213.75">
      <c r="A6" s="75" t="s">
        <v>219</v>
      </c>
      <c r="B6" s="55" t="s">
        <v>158</v>
      </c>
      <c r="C6" s="65" t="s">
        <v>189</v>
      </c>
      <c r="D6" s="30" t="s">
        <v>24</v>
      </c>
      <c r="E6" s="76">
        <v>10000</v>
      </c>
      <c r="F6" s="30">
        <f>E6*3</f>
        <v>30000</v>
      </c>
      <c r="G6" s="77">
        <v>100</v>
      </c>
      <c r="H6" s="77"/>
      <c r="I6" s="77"/>
      <c r="J6" s="79"/>
      <c r="K6" s="79"/>
      <c r="L6" s="78"/>
      <c r="M6" s="78">
        <f>L6*F6</f>
        <v>0</v>
      </c>
    </row>
    <row r="7" spans="1:13" s="74" customFormat="1" ht="227.25" customHeight="1">
      <c r="A7" s="75" t="s">
        <v>220</v>
      </c>
      <c r="B7" s="55" t="s">
        <v>158</v>
      </c>
      <c r="C7" s="65" t="s">
        <v>190</v>
      </c>
      <c r="D7" s="30" t="s">
        <v>24</v>
      </c>
      <c r="E7" s="76">
        <v>2880</v>
      </c>
      <c r="F7" s="30">
        <f>E7*3</f>
        <v>8640</v>
      </c>
      <c r="G7" s="77">
        <v>10</v>
      </c>
      <c r="H7" s="77"/>
      <c r="I7" s="77"/>
      <c r="J7" s="79"/>
      <c r="K7" s="79"/>
      <c r="L7" s="78"/>
      <c r="M7" s="78">
        <f>L7*F7</f>
        <v>0</v>
      </c>
    </row>
    <row r="8" spans="1:13" s="74" customFormat="1" ht="32.25" customHeight="1">
      <c r="A8" s="179" t="s">
        <v>309</v>
      </c>
      <c r="B8" s="180"/>
      <c r="C8" s="180"/>
      <c r="D8" s="180"/>
      <c r="E8" s="180"/>
      <c r="F8" s="180"/>
      <c r="G8" s="180"/>
      <c r="H8" s="180"/>
      <c r="I8" s="180"/>
      <c r="J8" s="180"/>
      <c r="K8" s="180"/>
      <c r="L8" s="181"/>
      <c r="M8" s="137"/>
    </row>
    <row r="9" spans="1:13" s="74" customFormat="1" ht="16.149999999999999" customHeight="1">
      <c r="A9" s="178" t="s">
        <v>73</v>
      </c>
      <c r="B9" s="178"/>
      <c r="C9" s="178"/>
      <c r="D9" s="178"/>
      <c r="E9" s="178"/>
      <c r="F9" s="178"/>
      <c r="G9" s="178"/>
      <c r="H9" s="178"/>
      <c r="I9" s="178"/>
      <c r="J9" s="178"/>
      <c r="K9" s="178"/>
      <c r="L9" s="178"/>
      <c r="M9" s="113">
        <f>SUM(M6:M7)</f>
        <v>0</v>
      </c>
    </row>
  </sheetData>
  <mergeCells count="6">
    <mergeCell ref="A2:F2"/>
    <mergeCell ref="H2:J2"/>
    <mergeCell ref="K2:M2"/>
    <mergeCell ref="A9:L9"/>
    <mergeCell ref="A5:M5"/>
    <mergeCell ref="A8:L8"/>
  </mergeCells>
  <phoneticPr fontId="16"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8D52-02FA-471D-B205-D2DE83DCD3EC}">
  <dimension ref="A1:M10"/>
  <sheetViews>
    <sheetView topLeftCell="A7" zoomScale="70" zoomScaleNormal="70" workbookViewId="0">
      <selection activeCell="A9" sqref="A9:L9"/>
    </sheetView>
  </sheetViews>
  <sheetFormatPr defaultColWidth="8.85546875" defaultRowHeight="14.25"/>
  <cols>
    <col min="1" max="1" width="8.85546875" style="1"/>
    <col min="2" max="2" width="32.85546875" style="1" customWidth="1"/>
    <col min="3" max="3" width="62.42578125" style="1" customWidth="1"/>
    <col min="4" max="4" width="8.85546875" style="1"/>
    <col min="5" max="5" width="11.5703125" style="1" customWidth="1"/>
    <col min="6" max="6" width="12.85546875" style="1" customWidth="1"/>
    <col min="7" max="7" width="15.42578125" style="1" customWidth="1"/>
    <col min="8" max="8" width="20.28515625" style="1" customWidth="1"/>
    <col min="9" max="9" width="13.28515625" style="1" customWidth="1"/>
    <col min="10" max="10" width="12" style="1" customWidth="1"/>
    <col min="11" max="11" width="18.28515625" style="1" customWidth="1"/>
    <col min="12" max="12" width="16.140625" style="1" customWidth="1"/>
    <col min="13" max="13" width="23.28515625" style="1" customWidth="1"/>
    <col min="14" max="16384" width="8.85546875" style="1"/>
  </cols>
  <sheetData>
    <row r="1" spans="1:13" ht="15">
      <c r="C1" s="6"/>
      <c r="K1" s="34"/>
    </row>
    <row r="2" spans="1:13">
      <c r="A2" s="162" t="s">
        <v>0</v>
      </c>
      <c r="B2" s="163"/>
      <c r="C2" s="163"/>
      <c r="D2" s="163"/>
      <c r="E2" s="163"/>
      <c r="F2" s="164"/>
      <c r="G2" s="13"/>
      <c r="H2" s="165" t="s">
        <v>9</v>
      </c>
      <c r="I2" s="165"/>
      <c r="J2" s="165"/>
      <c r="K2" s="166" t="s">
        <v>13</v>
      </c>
      <c r="L2" s="167"/>
      <c r="M2" s="168"/>
    </row>
    <row r="3" spans="1:13" ht="85.9"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5" customHeight="1">
      <c r="A5" s="169" t="s">
        <v>217</v>
      </c>
      <c r="B5" s="170"/>
      <c r="C5" s="170"/>
      <c r="D5" s="170"/>
      <c r="E5" s="170"/>
      <c r="F5" s="170"/>
      <c r="G5" s="170"/>
      <c r="H5" s="170"/>
      <c r="I5" s="170"/>
      <c r="J5" s="170"/>
      <c r="K5" s="170"/>
      <c r="L5" s="170"/>
      <c r="M5" s="171"/>
    </row>
    <row r="6" spans="1:13" s="74" customFormat="1" ht="285">
      <c r="A6" s="75" t="s">
        <v>66</v>
      </c>
      <c r="B6" s="55" t="s">
        <v>155</v>
      </c>
      <c r="C6" s="65" t="s">
        <v>191</v>
      </c>
      <c r="D6" s="30" t="s">
        <v>24</v>
      </c>
      <c r="E6" s="76">
        <v>3600</v>
      </c>
      <c r="F6" s="30">
        <f>E6*3</f>
        <v>10800</v>
      </c>
      <c r="G6" s="77">
        <v>20</v>
      </c>
      <c r="H6" s="77"/>
      <c r="I6" s="77"/>
      <c r="J6" s="79"/>
      <c r="K6" s="58"/>
      <c r="L6" s="78"/>
      <c r="M6" s="78">
        <f>L6*F6</f>
        <v>0</v>
      </c>
    </row>
    <row r="7" spans="1:13" s="74" customFormat="1" ht="285">
      <c r="A7" s="75" t="s">
        <v>67</v>
      </c>
      <c r="B7" s="55" t="s">
        <v>155</v>
      </c>
      <c r="C7" s="65" t="s">
        <v>192</v>
      </c>
      <c r="D7" s="30" t="s">
        <v>24</v>
      </c>
      <c r="E7" s="76">
        <v>240</v>
      </c>
      <c r="F7" s="30">
        <f t="shared" ref="F7:F8" si="0">E7*3</f>
        <v>720</v>
      </c>
      <c r="G7" s="77">
        <v>10</v>
      </c>
      <c r="H7" s="77"/>
      <c r="I7" s="77"/>
      <c r="J7" s="79"/>
      <c r="K7" s="79"/>
      <c r="L7" s="78"/>
      <c r="M7" s="78">
        <f>L7*F7</f>
        <v>0</v>
      </c>
    </row>
    <row r="8" spans="1:13" s="74" customFormat="1" ht="242.25">
      <c r="A8" s="75" t="s">
        <v>68</v>
      </c>
      <c r="B8" s="55" t="s">
        <v>156</v>
      </c>
      <c r="C8" s="65" t="s">
        <v>193</v>
      </c>
      <c r="D8" s="30" t="s">
        <v>24</v>
      </c>
      <c r="E8" s="76">
        <v>40</v>
      </c>
      <c r="F8" s="30">
        <f t="shared" si="0"/>
        <v>120</v>
      </c>
      <c r="G8" s="77">
        <v>20</v>
      </c>
      <c r="H8" s="77"/>
      <c r="I8" s="77"/>
      <c r="J8" s="79"/>
      <c r="K8" s="79"/>
      <c r="L8" s="78"/>
      <c r="M8" s="78">
        <f>L8*F8</f>
        <v>0</v>
      </c>
    </row>
    <row r="9" spans="1:13" s="74" customFormat="1" ht="30" customHeight="1">
      <c r="A9" s="179" t="s">
        <v>316</v>
      </c>
      <c r="B9" s="180"/>
      <c r="C9" s="180"/>
      <c r="D9" s="180"/>
      <c r="E9" s="180"/>
      <c r="F9" s="180"/>
      <c r="G9" s="180"/>
      <c r="H9" s="180"/>
      <c r="I9" s="180"/>
      <c r="J9" s="180"/>
      <c r="K9" s="180"/>
      <c r="L9" s="181"/>
      <c r="M9" s="138"/>
    </row>
    <row r="10" spans="1:13" s="74" customFormat="1" ht="16.149999999999999" customHeight="1">
      <c r="A10" s="182" t="s">
        <v>73</v>
      </c>
      <c r="B10" s="183"/>
      <c r="C10" s="183"/>
      <c r="D10" s="183"/>
      <c r="E10" s="183"/>
      <c r="F10" s="183"/>
      <c r="G10" s="183"/>
      <c r="H10" s="183"/>
      <c r="I10" s="183"/>
      <c r="J10" s="183"/>
      <c r="K10" s="183"/>
      <c r="L10" s="184"/>
      <c r="M10" s="44">
        <f>SUM(M6:M8)</f>
        <v>0</v>
      </c>
    </row>
  </sheetData>
  <mergeCells count="6">
    <mergeCell ref="A2:F2"/>
    <mergeCell ref="H2:J2"/>
    <mergeCell ref="K2:M2"/>
    <mergeCell ref="A5:M5"/>
    <mergeCell ref="A10:L10"/>
    <mergeCell ref="A9:L9"/>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3CB36-EC20-4021-90E7-B6A012703264}">
  <dimension ref="A1:M8"/>
  <sheetViews>
    <sheetView zoomScale="80" zoomScaleNormal="80" workbookViewId="0">
      <selection activeCell="C15" sqref="C15"/>
    </sheetView>
  </sheetViews>
  <sheetFormatPr defaultColWidth="8.85546875" defaultRowHeight="14.25"/>
  <cols>
    <col min="1" max="1" width="8.85546875" style="1"/>
    <col min="2" max="2" width="32.85546875" style="1" customWidth="1"/>
    <col min="3" max="3" width="62.42578125" style="1" customWidth="1"/>
    <col min="4" max="4" width="8.85546875" style="1"/>
    <col min="5" max="5" width="11.5703125" style="1" customWidth="1"/>
    <col min="6" max="6" width="12.42578125" style="1" customWidth="1"/>
    <col min="7" max="7" width="15.42578125" style="1" customWidth="1"/>
    <col min="8" max="8" width="20.28515625" style="1" customWidth="1"/>
    <col min="9" max="9" width="13.28515625" style="1" customWidth="1"/>
    <col min="10" max="10" width="12" style="1" customWidth="1"/>
    <col min="11" max="11" width="18.28515625" style="1" customWidth="1"/>
    <col min="12" max="12" width="16.140625" style="1" customWidth="1"/>
    <col min="13" max="13" width="23.28515625" style="1" customWidth="1"/>
    <col min="14" max="16384" width="8.85546875" style="1"/>
  </cols>
  <sheetData>
    <row r="1" spans="1:13" ht="15">
      <c r="C1" s="6"/>
      <c r="K1" s="34"/>
    </row>
    <row r="2" spans="1:13">
      <c r="A2" s="162" t="s">
        <v>0</v>
      </c>
      <c r="B2" s="163"/>
      <c r="C2" s="163"/>
      <c r="D2" s="163"/>
      <c r="E2" s="163"/>
      <c r="F2" s="164"/>
      <c r="G2" s="13"/>
      <c r="H2" s="165" t="s">
        <v>9</v>
      </c>
      <c r="I2" s="165"/>
      <c r="J2" s="165"/>
      <c r="K2" s="166" t="s">
        <v>13</v>
      </c>
      <c r="L2" s="167"/>
      <c r="M2" s="168"/>
    </row>
    <row r="3" spans="1:13" ht="85.9" customHeight="1">
      <c r="A3" s="2" t="s">
        <v>1</v>
      </c>
      <c r="B3" s="5" t="s">
        <v>3</v>
      </c>
      <c r="C3" s="5" t="s">
        <v>4</v>
      </c>
      <c r="D3" s="5" t="s">
        <v>5</v>
      </c>
      <c r="E3" s="51" t="s">
        <v>204</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5" customHeight="1">
      <c r="A5" s="169" t="s">
        <v>215</v>
      </c>
      <c r="B5" s="170"/>
      <c r="C5" s="170"/>
      <c r="D5" s="170"/>
      <c r="E5" s="170"/>
      <c r="F5" s="170"/>
      <c r="G5" s="170"/>
      <c r="H5" s="170"/>
      <c r="I5" s="170"/>
      <c r="J5" s="170"/>
      <c r="K5" s="170"/>
      <c r="L5" s="170"/>
      <c r="M5" s="171"/>
    </row>
    <row r="6" spans="1:13" s="74" customFormat="1" ht="285">
      <c r="A6" s="75" t="s">
        <v>216</v>
      </c>
      <c r="B6" s="55" t="s">
        <v>157</v>
      </c>
      <c r="C6" s="55" t="s">
        <v>194</v>
      </c>
      <c r="D6" s="30" t="s">
        <v>24</v>
      </c>
      <c r="E6" s="76">
        <v>480</v>
      </c>
      <c r="F6" s="30">
        <f>E6*3</f>
        <v>1440</v>
      </c>
      <c r="G6" s="77">
        <v>20</v>
      </c>
      <c r="H6" s="77"/>
      <c r="I6" s="77"/>
      <c r="J6" s="79"/>
      <c r="K6" s="79"/>
      <c r="L6" s="78"/>
      <c r="M6" s="78">
        <f>L6*F6</f>
        <v>0</v>
      </c>
    </row>
    <row r="7" spans="1:13" s="74" customFormat="1" ht="30" customHeight="1">
      <c r="A7" s="179" t="s">
        <v>316</v>
      </c>
      <c r="B7" s="180"/>
      <c r="C7" s="180"/>
      <c r="D7" s="180"/>
      <c r="E7" s="180"/>
      <c r="F7" s="180"/>
      <c r="G7" s="180"/>
      <c r="H7" s="180"/>
      <c r="I7" s="180"/>
      <c r="J7" s="180"/>
      <c r="K7" s="180"/>
      <c r="L7" s="181"/>
      <c r="M7" s="137"/>
    </row>
    <row r="8" spans="1:13" s="74" customFormat="1" ht="16.149999999999999" customHeight="1">
      <c r="A8" s="178" t="s">
        <v>73</v>
      </c>
      <c r="B8" s="178"/>
      <c r="C8" s="178"/>
      <c r="D8" s="178"/>
      <c r="E8" s="178"/>
      <c r="F8" s="178"/>
      <c r="G8" s="178"/>
      <c r="H8" s="178"/>
      <c r="I8" s="178"/>
      <c r="J8" s="178"/>
      <c r="K8" s="178"/>
      <c r="L8" s="178"/>
      <c r="M8" s="113">
        <f>SUM(M6:M6)</f>
        <v>0</v>
      </c>
    </row>
  </sheetData>
  <mergeCells count="6">
    <mergeCell ref="A2:F2"/>
    <mergeCell ref="H2:J2"/>
    <mergeCell ref="K2:M2"/>
    <mergeCell ref="A5:M5"/>
    <mergeCell ref="A8:L8"/>
    <mergeCell ref="A7:L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M8"/>
  <sheetViews>
    <sheetView zoomScale="80" zoomScaleNormal="80" workbookViewId="0">
      <selection activeCell="M8" sqref="M8"/>
    </sheetView>
  </sheetViews>
  <sheetFormatPr defaultRowHeight="15"/>
  <cols>
    <col min="2" max="2" width="49.1406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3.28515625" customWidth="1"/>
    <col min="11" max="11" width="13.710937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85" t="s">
        <v>213</v>
      </c>
      <c r="B5" s="186"/>
      <c r="C5" s="186"/>
      <c r="D5" s="186"/>
      <c r="E5" s="186"/>
      <c r="F5" s="186"/>
      <c r="G5" s="186"/>
      <c r="H5" s="186"/>
      <c r="I5" s="186"/>
      <c r="J5" s="186"/>
      <c r="K5" s="186"/>
      <c r="L5" s="186"/>
      <c r="M5" s="187"/>
    </row>
    <row r="6" spans="1:13" ht="99.75">
      <c r="A6" s="26" t="s">
        <v>214</v>
      </c>
      <c r="B6" s="73" t="s">
        <v>136</v>
      </c>
      <c r="C6" s="72" t="s">
        <v>137</v>
      </c>
      <c r="D6" s="57" t="s">
        <v>36</v>
      </c>
      <c r="E6" s="57">
        <v>25</v>
      </c>
      <c r="F6" s="45">
        <f>(E6*3)</f>
        <v>75</v>
      </c>
      <c r="G6" s="14">
        <v>25</v>
      </c>
      <c r="H6" s="16"/>
      <c r="I6" s="18"/>
      <c r="J6" s="19"/>
      <c r="K6" s="32"/>
      <c r="L6" s="58"/>
      <c r="M6" s="24">
        <f>L6*F6</f>
        <v>0</v>
      </c>
    </row>
    <row r="7" spans="1:13">
      <c r="A7" s="175" t="s">
        <v>2</v>
      </c>
      <c r="B7" s="176"/>
      <c r="C7" s="176"/>
      <c r="D7" s="176"/>
      <c r="E7" s="176"/>
      <c r="F7" s="176"/>
      <c r="G7" s="176"/>
      <c r="H7" s="176"/>
      <c r="I7" s="176"/>
      <c r="J7" s="176"/>
      <c r="K7" s="176"/>
      <c r="L7" s="177"/>
      <c r="M7" s="113">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12"/>
  <sheetViews>
    <sheetView topLeftCell="A7" zoomScale="80" zoomScaleNormal="80" workbookViewId="0">
      <selection activeCell="B8" sqref="B8"/>
    </sheetView>
  </sheetViews>
  <sheetFormatPr defaultRowHeight="15"/>
  <cols>
    <col min="2" max="2" width="35.28515625" customWidth="1"/>
    <col min="3" max="3" width="64.7109375" customWidth="1"/>
    <col min="4" max="4" width="14.85546875" customWidth="1"/>
    <col min="5" max="5" width="12.5703125" customWidth="1"/>
    <col min="6" max="6" width="11.85546875" customWidth="1"/>
    <col min="7" max="7" width="14.42578125" customWidth="1"/>
    <col min="8" max="8" width="15.28515625" customWidth="1"/>
    <col min="9" max="9" width="14.28515625" customWidth="1"/>
    <col min="10" max="10" width="12.7109375" customWidth="1"/>
    <col min="11" max="11" width="13.42578125" style="35" customWidth="1"/>
    <col min="12" max="12" width="14.28515625" customWidth="1"/>
    <col min="13" max="13" width="19.28515625" customWidth="1"/>
    <col min="14" max="14" width="20.5703125" customWidth="1"/>
  </cols>
  <sheetData>
    <row r="1" spans="1:14">
      <c r="A1" s="1"/>
      <c r="B1" s="1"/>
      <c r="C1" s="6"/>
      <c r="D1" s="1"/>
      <c r="E1" s="1"/>
      <c r="F1" s="1"/>
      <c r="G1" s="1"/>
      <c r="H1" s="1"/>
      <c r="I1" s="1"/>
      <c r="J1" s="1"/>
      <c r="K1" s="34"/>
      <c r="L1" s="1"/>
      <c r="M1" s="1"/>
    </row>
    <row r="2" spans="1:14">
      <c r="A2" s="162" t="s">
        <v>0</v>
      </c>
      <c r="B2" s="163"/>
      <c r="C2" s="163"/>
      <c r="D2" s="163"/>
      <c r="E2" s="163"/>
      <c r="F2" s="164"/>
      <c r="G2" s="13"/>
      <c r="H2" s="165" t="s">
        <v>9</v>
      </c>
      <c r="I2" s="165"/>
      <c r="J2" s="165"/>
      <c r="K2" s="166" t="s">
        <v>13</v>
      </c>
      <c r="L2" s="167"/>
      <c r="M2" s="168"/>
    </row>
    <row r="3" spans="1:14" ht="120">
      <c r="A3" s="2" t="s">
        <v>1</v>
      </c>
      <c r="B3" s="5" t="s">
        <v>3</v>
      </c>
      <c r="C3" s="5" t="s">
        <v>4</v>
      </c>
      <c r="D3" s="5" t="s">
        <v>5</v>
      </c>
      <c r="E3" s="51" t="s">
        <v>6</v>
      </c>
      <c r="F3" s="5" t="s">
        <v>205</v>
      </c>
      <c r="G3" s="5" t="s">
        <v>8</v>
      </c>
      <c r="H3" s="15" t="s">
        <v>10</v>
      </c>
      <c r="I3" s="17" t="s">
        <v>11</v>
      </c>
      <c r="J3" s="17" t="s">
        <v>12</v>
      </c>
      <c r="K3" s="22" t="s">
        <v>14</v>
      </c>
      <c r="L3" s="22" t="s">
        <v>15</v>
      </c>
      <c r="M3" s="22" t="s">
        <v>16</v>
      </c>
    </row>
    <row r="4" spans="1:14">
      <c r="A4" s="67" t="s">
        <v>50</v>
      </c>
      <c r="B4" s="8">
        <v>2</v>
      </c>
      <c r="C4" s="8">
        <v>3</v>
      </c>
      <c r="D4" s="8">
        <v>4</v>
      </c>
      <c r="E4" s="68">
        <v>5</v>
      </c>
      <c r="F4" s="8">
        <v>6</v>
      </c>
      <c r="G4" s="8">
        <v>7</v>
      </c>
      <c r="H4" s="69">
        <v>8</v>
      </c>
      <c r="I4" s="70">
        <v>9</v>
      </c>
      <c r="J4" s="70">
        <v>10</v>
      </c>
      <c r="K4" s="71">
        <v>11</v>
      </c>
      <c r="L4" s="71">
        <v>12</v>
      </c>
      <c r="M4" s="71" t="s">
        <v>58</v>
      </c>
    </row>
    <row r="5" spans="1:14">
      <c r="A5" s="169" t="s">
        <v>209</v>
      </c>
      <c r="B5" s="170"/>
      <c r="C5" s="170"/>
      <c r="D5" s="170"/>
      <c r="E5" s="170"/>
      <c r="F5" s="170"/>
      <c r="G5" s="170"/>
      <c r="H5" s="170"/>
      <c r="I5" s="170"/>
      <c r="J5" s="170"/>
      <c r="K5" s="170"/>
      <c r="L5" s="170"/>
      <c r="M5" s="171"/>
    </row>
    <row r="6" spans="1:14" ht="156.75">
      <c r="A6" s="3" t="s">
        <v>108</v>
      </c>
      <c r="B6" s="65" t="s">
        <v>42</v>
      </c>
      <c r="C6" s="55" t="s">
        <v>145</v>
      </c>
      <c r="D6" s="30" t="s">
        <v>28</v>
      </c>
      <c r="E6" s="61">
        <v>2000</v>
      </c>
      <c r="F6" s="37">
        <f>(E6*3)</f>
        <v>6000</v>
      </c>
      <c r="G6" s="53" t="s">
        <v>143</v>
      </c>
      <c r="H6" s="16"/>
      <c r="I6" s="18"/>
      <c r="J6" s="19"/>
      <c r="K6" s="32"/>
      <c r="L6" s="23"/>
      <c r="M6" s="24">
        <f>L6*F6</f>
        <v>0</v>
      </c>
      <c r="N6" s="91"/>
    </row>
    <row r="7" spans="1:14" ht="128.25">
      <c r="A7" s="3" t="s">
        <v>109</v>
      </c>
      <c r="B7" s="65" t="s">
        <v>144</v>
      </c>
      <c r="C7" s="29" t="s">
        <v>147</v>
      </c>
      <c r="D7" s="62" t="s">
        <v>28</v>
      </c>
      <c r="E7" s="62">
        <v>40</v>
      </c>
      <c r="F7" s="45">
        <f t="shared" ref="F7:F10" si="0">(E7*3)</f>
        <v>120</v>
      </c>
      <c r="G7" s="60" t="s">
        <v>146</v>
      </c>
      <c r="H7" s="38"/>
      <c r="I7" s="39"/>
      <c r="J7" s="40"/>
      <c r="K7" s="41"/>
      <c r="L7" s="23"/>
      <c r="M7" s="24">
        <f>L7*F7</f>
        <v>0</v>
      </c>
    </row>
    <row r="8" spans="1:14" ht="114">
      <c r="A8" s="3" t="s">
        <v>210</v>
      </c>
      <c r="B8" s="65" t="s">
        <v>195</v>
      </c>
      <c r="C8" s="55" t="s">
        <v>196</v>
      </c>
      <c r="D8" s="30" t="s">
        <v>28</v>
      </c>
      <c r="E8" s="61">
        <v>6000</v>
      </c>
      <c r="F8" s="45">
        <f t="shared" si="0"/>
        <v>18000</v>
      </c>
      <c r="G8" s="53" t="s">
        <v>197</v>
      </c>
      <c r="H8" s="16"/>
      <c r="I8" s="18"/>
      <c r="J8" s="20"/>
      <c r="K8" s="32"/>
      <c r="L8" s="23"/>
      <c r="M8" s="24">
        <f>L8*F8</f>
        <v>0</v>
      </c>
    </row>
    <row r="9" spans="1:14" ht="85.5">
      <c r="A9" s="3" t="s">
        <v>211</v>
      </c>
      <c r="B9" s="65" t="s">
        <v>83</v>
      </c>
      <c r="C9" s="99" t="s">
        <v>198</v>
      </c>
      <c r="D9" s="30" t="s">
        <v>28</v>
      </c>
      <c r="E9" s="61">
        <v>1000</v>
      </c>
      <c r="F9" s="45">
        <f t="shared" si="0"/>
        <v>3000</v>
      </c>
      <c r="G9" s="53" t="s">
        <v>146</v>
      </c>
      <c r="H9" s="16"/>
      <c r="I9" s="18"/>
      <c r="J9" s="20"/>
      <c r="K9" s="32"/>
      <c r="L9" s="23"/>
      <c r="M9" s="24">
        <f>L9*F9</f>
        <v>0</v>
      </c>
    </row>
    <row r="10" spans="1:14" ht="184.5" customHeight="1">
      <c r="A10" s="26" t="s">
        <v>212</v>
      </c>
      <c r="B10" s="65" t="s">
        <v>200</v>
      </c>
      <c r="C10" s="55" t="s">
        <v>201</v>
      </c>
      <c r="D10" s="30" t="s">
        <v>28</v>
      </c>
      <c r="E10" s="61">
        <v>2500</v>
      </c>
      <c r="F10" s="45">
        <f t="shared" si="0"/>
        <v>7500</v>
      </c>
      <c r="G10" s="53" t="s">
        <v>146</v>
      </c>
      <c r="H10" s="16"/>
      <c r="I10" s="18"/>
      <c r="J10" s="20"/>
      <c r="K10" s="32"/>
      <c r="L10" s="23"/>
      <c r="M10" s="24">
        <f>L10*F10</f>
        <v>0</v>
      </c>
    </row>
    <row r="11" spans="1:14">
      <c r="A11" s="175" t="s">
        <v>2</v>
      </c>
      <c r="B11" s="176"/>
      <c r="C11" s="176"/>
      <c r="D11" s="176"/>
      <c r="E11" s="176"/>
      <c r="F11" s="176"/>
      <c r="G11" s="176"/>
      <c r="H11" s="176"/>
      <c r="I11" s="176"/>
      <c r="J11" s="176"/>
      <c r="K11" s="176"/>
      <c r="L11" s="177"/>
      <c r="M11" s="44">
        <f>SUM(M6:M10)</f>
        <v>0</v>
      </c>
    </row>
    <row r="12" spans="1:14">
      <c r="A12" s="4"/>
      <c r="B12" s="1"/>
      <c r="C12" s="1"/>
      <c r="D12" s="9"/>
      <c r="E12" s="9"/>
      <c r="F12" s="9"/>
      <c r="G12" s="9"/>
      <c r="H12" s="1"/>
      <c r="I12" s="1"/>
      <c r="J12" s="21"/>
      <c r="K12" s="33"/>
      <c r="L12" s="1"/>
      <c r="M12" s="1"/>
    </row>
  </sheetData>
  <mergeCells count="5">
    <mergeCell ref="A2:F2"/>
    <mergeCell ref="H2:J2"/>
    <mergeCell ref="K2:M2"/>
    <mergeCell ref="A11:L11"/>
    <mergeCell ref="A5:M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7D50-95E7-4C1E-ABA3-8204EBCD736D}">
  <dimension ref="A1:M7"/>
  <sheetViews>
    <sheetView zoomScale="77" zoomScaleNormal="77" workbookViewId="0">
      <selection activeCell="C6" sqref="C6"/>
    </sheetView>
  </sheetViews>
  <sheetFormatPr defaultRowHeight="15"/>
  <cols>
    <col min="2" max="2" width="35.28515625" customWidth="1"/>
    <col min="3" max="3" width="64.7109375" customWidth="1"/>
    <col min="4" max="4" width="15.140625" customWidth="1"/>
    <col min="5" max="5" width="12.5703125" customWidth="1"/>
    <col min="6" max="6" width="11.85546875" customWidth="1"/>
    <col min="7" max="7" width="14.42578125" customWidth="1"/>
    <col min="8" max="8" width="15.28515625" customWidth="1"/>
    <col min="9" max="9" width="14.28515625" customWidth="1"/>
    <col min="10" max="10" width="12.7109375" customWidth="1"/>
    <col min="11" max="11" width="13.4257812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208</v>
      </c>
      <c r="B5" s="170"/>
      <c r="C5" s="170"/>
      <c r="D5" s="170"/>
      <c r="E5" s="170"/>
      <c r="F5" s="170"/>
      <c r="G5" s="170"/>
      <c r="H5" s="170"/>
      <c r="I5" s="170"/>
      <c r="J5" s="170"/>
      <c r="K5" s="170"/>
      <c r="L5" s="170"/>
      <c r="M5" s="171"/>
    </row>
    <row r="6" spans="1:13" ht="242.25">
      <c r="A6" s="26" t="s">
        <v>110</v>
      </c>
      <c r="B6" s="65" t="s">
        <v>148</v>
      </c>
      <c r="C6" s="99" t="s">
        <v>206</v>
      </c>
      <c r="D6" s="30" t="s">
        <v>28</v>
      </c>
      <c r="E6" s="61">
        <v>1500</v>
      </c>
      <c r="F6" s="45">
        <f>(E6*3)</f>
        <v>4500</v>
      </c>
      <c r="G6" s="53" t="s">
        <v>143</v>
      </c>
      <c r="H6" s="16"/>
      <c r="I6" s="18"/>
      <c r="J6" s="19"/>
      <c r="K6" s="32"/>
      <c r="L6" s="23"/>
      <c r="M6" s="24">
        <f>(F6)*L6</f>
        <v>0</v>
      </c>
    </row>
    <row r="7" spans="1:13">
      <c r="A7" s="175" t="s">
        <v>2</v>
      </c>
      <c r="B7" s="176"/>
      <c r="C7" s="176"/>
      <c r="D7" s="176"/>
      <c r="E7" s="176"/>
      <c r="F7" s="176"/>
      <c r="G7" s="176"/>
      <c r="H7" s="176"/>
      <c r="I7" s="176"/>
      <c r="J7" s="176"/>
      <c r="K7" s="176"/>
      <c r="L7" s="177"/>
      <c r="M7" s="44">
        <f>M6</f>
        <v>0</v>
      </c>
    </row>
  </sheetData>
  <mergeCells count="5">
    <mergeCell ref="A2:F2"/>
    <mergeCell ref="H2:J2"/>
    <mergeCell ref="K2:M2"/>
    <mergeCell ref="A5:M5"/>
    <mergeCell ref="A7:L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M8"/>
  <sheetViews>
    <sheetView zoomScale="80" zoomScaleNormal="80" workbookViewId="0">
      <selection activeCell="M8" sqref="M8"/>
    </sheetView>
  </sheetViews>
  <sheetFormatPr defaultRowHeight="15"/>
  <cols>
    <col min="2" max="2" width="49.1406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3" customWidth="1"/>
    <col min="11" max="11" width="13.8554687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0.45" customHeight="1">
      <c r="A5" s="169" t="s">
        <v>207</v>
      </c>
      <c r="B5" s="170"/>
      <c r="C5" s="170"/>
      <c r="D5" s="170"/>
      <c r="E5" s="170"/>
      <c r="F5" s="170"/>
      <c r="G5" s="170"/>
      <c r="H5" s="170"/>
      <c r="I5" s="170"/>
      <c r="J5" s="170"/>
      <c r="K5" s="170"/>
      <c r="L5" s="170"/>
      <c r="M5" s="171"/>
    </row>
    <row r="6" spans="1:13" ht="55.15" customHeight="1">
      <c r="A6" s="26" t="s">
        <v>107</v>
      </c>
      <c r="B6" s="72" t="s">
        <v>30</v>
      </c>
      <c r="C6" s="72" t="s">
        <v>31</v>
      </c>
      <c r="D6" s="30" t="s">
        <v>29</v>
      </c>
      <c r="E6" s="50">
        <v>25</v>
      </c>
      <c r="F6" s="45">
        <f>(E6*5)</f>
        <v>125</v>
      </c>
      <c r="G6" s="14" t="s">
        <v>82</v>
      </c>
      <c r="H6" s="16"/>
      <c r="I6" s="18"/>
      <c r="J6" s="19"/>
      <c r="K6" s="32"/>
      <c r="L6" s="23"/>
      <c r="M6" s="24">
        <f>L6*F6</f>
        <v>0</v>
      </c>
    </row>
    <row r="7" spans="1:13">
      <c r="A7" s="175" t="s">
        <v>73</v>
      </c>
      <c r="B7" s="176"/>
      <c r="C7" s="176"/>
      <c r="D7" s="176"/>
      <c r="E7" s="176"/>
      <c r="F7" s="176"/>
      <c r="G7" s="176"/>
      <c r="H7" s="176"/>
      <c r="I7" s="176"/>
      <c r="J7" s="176"/>
      <c r="K7" s="176"/>
      <c r="L7" s="177"/>
      <c r="M7" s="44">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2"/>
  </sheetPr>
  <dimension ref="A1:M8"/>
  <sheetViews>
    <sheetView zoomScale="80" zoomScaleNormal="80" workbookViewId="0">
      <selection activeCell="C6" sqref="C6"/>
    </sheetView>
  </sheetViews>
  <sheetFormatPr defaultRowHeight="15"/>
  <cols>
    <col min="2" max="2" width="40.710937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3.140625" customWidth="1"/>
    <col min="11" max="11" width="13.5703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s="52" customFormat="1" ht="22.15" customHeight="1">
      <c r="A5" s="169" t="s">
        <v>239</v>
      </c>
      <c r="B5" s="170"/>
      <c r="C5" s="170"/>
      <c r="D5" s="170"/>
      <c r="E5" s="170"/>
      <c r="F5" s="170"/>
      <c r="G5" s="170"/>
      <c r="H5" s="170"/>
      <c r="I5" s="170"/>
      <c r="J5" s="170"/>
      <c r="K5" s="170"/>
      <c r="L5" s="170"/>
      <c r="M5" s="171"/>
    </row>
    <row r="6" spans="1:13" ht="94.9" customHeight="1">
      <c r="A6" s="26" t="s">
        <v>240</v>
      </c>
      <c r="B6" s="55" t="s">
        <v>32</v>
      </c>
      <c r="C6" s="55" t="s">
        <v>33</v>
      </c>
      <c r="D6" s="30" t="s">
        <v>29</v>
      </c>
      <c r="E6" s="30">
        <v>200</v>
      </c>
      <c r="F6" s="45">
        <f>(E6*3)</f>
        <v>600</v>
      </c>
      <c r="G6" s="14">
        <v>50</v>
      </c>
      <c r="H6" s="16"/>
      <c r="I6" s="18"/>
      <c r="J6" s="19"/>
      <c r="K6" s="32"/>
      <c r="L6" s="23"/>
      <c r="M6" s="24">
        <f>L6*F6</f>
        <v>0</v>
      </c>
    </row>
    <row r="7" spans="1:13">
      <c r="A7" s="175" t="s">
        <v>73</v>
      </c>
      <c r="B7" s="176"/>
      <c r="C7" s="176"/>
      <c r="D7" s="176"/>
      <c r="E7" s="176"/>
      <c r="F7" s="176"/>
      <c r="G7" s="176"/>
      <c r="H7" s="176"/>
      <c r="I7" s="176"/>
      <c r="J7" s="176"/>
      <c r="K7" s="176"/>
      <c r="L7" s="177"/>
      <c r="M7" s="44">
        <f>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E7CF8-EEA8-4AB5-92C6-A35B2225CDC7}">
  <dimension ref="A2:M10"/>
  <sheetViews>
    <sheetView topLeftCell="A6" zoomScale="80" zoomScaleNormal="80" workbookViewId="0">
      <selection activeCell="A9" sqref="A9:L9"/>
    </sheetView>
  </sheetViews>
  <sheetFormatPr defaultRowHeight="15"/>
  <cols>
    <col min="1" max="1" width="13" customWidth="1"/>
    <col min="2" max="2" width="28.5703125" customWidth="1"/>
    <col min="3" max="3" width="44.5703125" customWidth="1"/>
    <col min="4" max="4" width="12" customWidth="1"/>
    <col min="5" max="5" width="13.85546875" customWidth="1"/>
    <col min="6" max="6" width="12.28515625" customWidth="1"/>
    <col min="7" max="7" width="15.42578125" customWidth="1"/>
    <col min="8" max="8" width="20.28515625" customWidth="1"/>
    <col min="9" max="9" width="13.28515625" customWidth="1"/>
    <col min="10" max="10" width="12" customWidth="1"/>
    <col min="11" max="11" width="18.28515625" customWidth="1"/>
    <col min="12" max="12" width="16.140625" customWidth="1"/>
    <col min="13" max="13" width="23.28515625" customWidth="1"/>
  </cols>
  <sheetData>
    <row r="2" spans="1:13">
      <c r="A2" s="162" t="s">
        <v>0</v>
      </c>
      <c r="B2" s="163"/>
      <c r="C2" s="163"/>
      <c r="D2" s="163"/>
      <c r="E2" s="163"/>
      <c r="F2" s="164"/>
      <c r="G2" s="13"/>
      <c r="H2" s="165" t="s">
        <v>9</v>
      </c>
      <c r="I2" s="165"/>
      <c r="J2" s="165"/>
      <c r="K2" s="166" t="s">
        <v>13</v>
      </c>
      <c r="L2" s="167"/>
      <c r="M2" s="168"/>
    </row>
    <row r="3" spans="1:13" ht="75">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241</v>
      </c>
      <c r="B5" s="170"/>
      <c r="C5" s="170"/>
      <c r="D5" s="170"/>
      <c r="E5" s="170"/>
      <c r="F5" s="170"/>
      <c r="G5" s="170"/>
      <c r="H5" s="170"/>
      <c r="I5" s="170"/>
      <c r="J5" s="170"/>
      <c r="K5" s="170"/>
      <c r="L5" s="170"/>
      <c r="M5" s="171"/>
    </row>
    <row r="6" spans="1:13" ht="185.25">
      <c r="A6" s="125" t="s">
        <v>242</v>
      </c>
      <c r="B6" s="126" t="s">
        <v>183</v>
      </c>
      <c r="C6" s="29" t="s">
        <v>313</v>
      </c>
      <c r="D6" s="57" t="s">
        <v>29</v>
      </c>
      <c r="E6" s="159">
        <v>3000</v>
      </c>
      <c r="F6" s="160">
        <f>E6*3</f>
        <v>9000</v>
      </c>
      <c r="G6" s="50"/>
      <c r="H6" s="30"/>
      <c r="I6" s="50"/>
      <c r="J6" s="83"/>
      <c r="K6" s="83"/>
      <c r="L6" s="82"/>
      <c r="M6" s="114">
        <f t="shared" ref="M6:M7" si="0">L6*F6</f>
        <v>0</v>
      </c>
    </row>
    <row r="7" spans="1:13" ht="114">
      <c r="A7" s="125" t="s">
        <v>243</v>
      </c>
      <c r="B7" s="127" t="s">
        <v>182</v>
      </c>
      <c r="C7" s="55" t="s">
        <v>312</v>
      </c>
      <c r="D7" s="57" t="s">
        <v>29</v>
      </c>
      <c r="E7" s="161">
        <v>1800</v>
      </c>
      <c r="F7" s="160">
        <f t="shared" ref="F7" si="1">E7*3</f>
        <v>5400</v>
      </c>
      <c r="G7" s="140"/>
      <c r="H7" s="30"/>
      <c r="I7" s="50"/>
      <c r="J7" s="83"/>
      <c r="K7" s="83"/>
      <c r="L7" s="82"/>
      <c r="M7" s="114">
        <f t="shared" si="0"/>
        <v>0</v>
      </c>
    </row>
    <row r="8" spans="1:13" ht="159.75" customHeight="1">
      <c r="A8" s="125" t="s">
        <v>244</v>
      </c>
      <c r="B8" s="126" t="s">
        <v>184</v>
      </c>
      <c r="C8" s="55" t="s">
        <v>314</v>
      </c>
      <c r="D8" s="117" t="s">
        <v>36</v>
      </c>
      <c r="E8" s="118">
        <v>1000</v>
      </c>
      <c r="F8" s="119">
        <f t="shared" ref="F8" si="2">E8*3</f>
        <v>3000</v>
      </c>
      <c r="G8" s="50"/>
      <c r="H8" s="30"/>
      <c r="I8" s="50"/>
      <c r="J8" s="83"/>
      <c r="K8" s="83"/>
      <c r="L8" s="82"/>
      <c r="M8" s="114">
        <f>L8*F8</f>
        <v>0</v>
      </c>
    </row>
    <row r="9" spans="1:13" ht="173.25" customHeight="1">
      <c r="A9" s="188" t="s">
        <v>310</v>
      </c>
      <c r="B9" s="189"/>
      <c r="C9" s="189"/>
      <c r="D9" s="189"/>
      <c r="E9" s="189"/>
      <c r="F9" s="189"/>
      <c r="G9" s="189"/>
      <c r="H9" s="189"/>
      <c r="I9" s="189"/>
      <c r="J9" s="189"/>
      <c r="K9" s="189"/>
      <c r="L9" s="190"/>
      <c r="M9" s="114"/>
    </row>
    <row r="10" spans="1:13">
      <c r="A10" s="178" t="s">
        <v>73</v>
      </c>
      <c r="B10" s="178"/>
      <c r="C10" s="178"/>
      <c r="D10" s="178"/>
      <c r="E10" s="178"/>
      <c r="F10" s="178"/>
      <c r="G10" s="178"/>
      <c r="H10" s="178"/>
      <c r="I10" s="178"/>
      <c r="J10" s="178"/>
      <c r="K10" s="178"/>
      <c r="L10" s="178"/>
      <c r="M10" s="113">
        <f>SUM(M6:M8)</f>
        <v>0</v>
      </c>
    </row>
  </sheetData>
  <mergeCells count="6">
    <mergeCell ref="A2:F2"/>
    <mergeCell ref="H2:J2"/>
    <mergeCell ref="K2:M2"/>
    <mergeCell ref="A5:M5"/>
    <mergeCell ref="A10:L10"/>
    <mergeCell ref="A9:L9"/>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F98E-FB18-4722-B9DC-DC87E6A66F46}">
  <dimension ref="A2:M9"/>
  <sheetViews>
    <sheetView zoomScale="80" zoomScaleNormal="80" workbookViewId="0">
      <selection activeCell="A8" sqref="A8:L8"/>
    </sheetView>
  </sheetViews>
  <sheetFormatPr defaultRowHeight="15"/>
  <cols>
    <col min="1" max="1" width="13" customWidth="1"/>
    <col min="2" max="2" width="28.5703125" customWidth="1"/>
    <col min="3" max="3" width="53.28515625" customWidth="1"/>
    <col min="4" max="4" width="12" customWidth="1"/>
    <col min="5" max="5" width="13.85546875" customWidth="1"/>
    <col min="6" max="6" width="12" customWidth="1"/>
    <col min="7" max="7" width="15.42578125" customWidth="1"/>
    <col min="8" max="8" width="20.28515625" customWidth="1"/>
    <col min="9" max="9" width="13.28515625" customWidth="1"/>
    <col min="10" max="10" width="12" customWidth="1"/>
    <col min="11" max="11" width="18.28515625" customWidth="1"/>
    <col min="12" max="12" width="16.140625" customWidth="1"/>
    <col min="13" max="13" width="23.28515625" customWidth="1"/>
  </cols>
  <sheetData>
    <row r="2" spans="1:13">
      <c r="A2" s="162" t="s">
        <v>0</v>
      </c>
      <c r="B2" s="163"/>
      <c r="C2" s="163"/>
      <c r="D2" s="163"/>
      <c r="E2" s="163"/>
      <c r="F2" s="164"/>
      <c r="G2" s="13"/>
      <c r="H2" s="165" t="s">
        <v>9</v>
      </c>
      <c r="I2" s="165"/>
      <c r="J2" s="165"/>
      <c r="K2" s="166" t="s">
        <v>13</v>
      </c>
      <c r="L2" s="167"/>
      <c r="M2" s="168"/>
    </row>
    <row r="3" spans="1:13" ht="75">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245</v>
      </c>
      <c r="B5" s="170"/>
      <c r="C5" s="170"/>
      <c r="D5" s="170"/>
      <c r="E5" s="170"/>
      <c r="F5" s="170"/>
      <c r="G5" s="170"/>
      <c r="H5" s="170"/>
      <c r="I5" s="170"/>
      <c r="J5" s="170"/>
      <c r="K5" s="170"/>
      <c r="L5" s="170"/>
      <c r="M5" s="171"/>
    </row>
    <row r="6" spans="1:13" ht="156.75">
      <c r="A6" s="141" t="s">
        <v>74</v>
      </c>
      <c r="B6" s="128" t="s">
        <v>185</v>
      </c>
      <c r="C6" s="129" t="s">
        <v>186</v>
      </c>
      <c r="D6" s="130" t="s">
        <v>29</v>
      </c>
      <c r="E6" s="131">
        <v>1800</v>
      </c>
      <c r="F6" s="119">
        <f>E6*3</f>
        <v>5400</v>
      </c>
      <c r="G6" s="50"/>
      <c r="H6" s="30"/>
      <c r="I6" s="50"/>
      <c r="J6" s="83"/>
      <c r="K6" s="83"/>
      <c r="L6" s="82"/>
      <c r="M6" s="114">
        <f t="shared" ref="M6:M7" si="0">L6*F6</f>
        <v>0</v>
      </c>
    </row>
    <row r="7" spans="1:13" ht="85.5">
      <c r="A7" s="142" t="s">
        <v>246</v>
      </c>
      <c r="B7" s="132" t="s">
        <v>187</v>
      </c>
      <c r="C7" s="133" t="s">
        <v>315</v>
      </c>
      <c r="D7" s="134" t="s">
        <v>29</v>
      </c>
      <c r="E7" s="123">
        <v>150</v>
      </c>
      <c r="F7" s="119">
        <f>E7*3</f>
        <v>450</v>
      </c>
      <c r="G7" s="50"/>
      <c r="H7" s="30"/>
      <c r="I7" s="50"/>
      <c r="J7" s="83"/>
      <c r="K7" s="83"/>
      <c r="L7" s="82"/>
      <c r="M7" s="114">
        <f t="shared" si="0"/>
        <v>0</v>
      </c>
    </row>
    <row r="8" spans="1:13" ht="184.5" customHeight="1">
      <c r="A8" s="188" t="s">
        <v>311</v>
      </c>
      <c r="B8" s="189"/>
      <c r="C8" s="189"/>
      <c r="D8" s="189"/>
      <c r="E8" s="189"/>
      <c r="F8" s="189"/>
      <c r="G8" s="189"/>
      <c r="H8" s="189"/>
      <c r="I8" s="189"/>
      <c r="J8" s="189"/>
      <c r="K8" s="189"/>
      <c r="L8" s="190"/>
      <c r="M8" s="114"/>
    </row>
    <row r="9" spans="1:13">
      <c r="A9" s="178" t="s">
        <v>73</v>
      </c>
      <c r="B9" s="178"/>
      <c r="C9" s="178"/>
      <c r="D9" s="178"/>
      <c r="E9" s="178"/>
      <c r="F9" s="178"/>
      <c r="G9" s="178"/>
      <c r="H9" s="178"/>
      <c r="I9" s="178"/>
      <c r="J9" s="178"/>
      <c r="K9" s="178"/>
      <c r="L9" s="178"/>
      <c r="M9" s="113">
        <f>SUM(M6:M8)</f>
        <v>0</v>
      </c>
    </row>
  </sheetData>
  <mergeCells count="6">
    <mergeCell ref="A9:L9"/>
    <mergeCell ref="A2:F2"/>
    <mergeCell ref="H2:J2"/>
    <mergeCell ref="K2:M2"/>
    <mergeCell ref="A5:M5"/>
    <mergeCell ref="A8:L8"/>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M10"/>
  <sheetViews>
    <sheetView zoomScale="80" zoomScaleNormal="80" workbookViewId="0">
      <selection activeCell="E63" sqref="E63"/>
    </sheetView>
  </sheetViews>
  <sheetFormatPr defaultRowHeight="15"/>
  <cols>
    <col min="2" max="2" width="42.5703125" customWidth="1"/>
    <col min="3" max="3" width="55.28515625" customWidth="1"/>
    <col min="4" max="4" width="17.28515625" customWidth="1"/>
    <col min="5" max="5" width="12.5703125" customWidth="1"/>
    <col min="6" max="6" width="11.85546875" customWidth="1"/>
    <col min="7" max="7" width="14.42578125" customWidth="1"/>
    <col min="8" max="8" width="15.28515625" customWidth="1"/>
    <col min="9" max="9" width="14.28515625" customWidth="1"/>
    <col min="10" max="10" width="12.7109375" customWidth="1"/>
    <col min="11" max="11" width="13.42578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7</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78</v>
      </c>
      <c r="B5" s="170"/>
      <c r="C5" s="170"/>
      <c r="D5" s="170"/>
      <c r="E5" s="170"/>
      <c r="F5" s="170"/>
      <c r="G5" s="170"/>
      <c r="H5" s="170"/>
      <c r="I5" s="170"/>
      <c r="J5" s="170"/>
      <c r="K5" s="170"/>
      <c r="L5" s="170"/>
      <c r="M5" s="171"/>
    </row>
    <row r="6" spans="1:13" ht="31.15" customHeight="1">
      <c r="A6" s="3" t="s">
        <v>70</v>
      </c>
      <c r="B6" s="59" t="s">
        <v>41</v>
      </c>
      <c r="C6" s="59" t="s">
        <v>37</v>
      </c>
      <c r="D6" s="62" t="s">
        <v>47</v>
      </c>
      <c r="E6" s="62">
        <v>500</v>
      </c>
      <c r="F6" s="37">
        <f>(E6*5)</f>
        <v>2500</v>
      </c>
      <c r="G6" s="60">
        <v>500</v>
      </c>
      <c r="H6" s="38"/>
      <c r="I6" s="39"/>
      <c r="J6" s="54"/>
      <c r="K6" s="41"/>
      <c r="L6" s="42"/>
      <c r="M6" s="43"/>
    </row>
    <row r="7" spans="1:13" ht="31.15" customHeight="1">
      <c r="A7" s="26" t="s">
        <v>71</v>
      </c>
      <c r="B7" s="55" t="s">
        <v>39</v>
      </c>
      <c r="C7" s="29" t="s">
        <v>79</v>
      </c>
      <c r="D7" s="30" t="s">
        <v>38</v>
      </c>
      <c r="E7" s="30">
        <v>40</v>
      </c>
      <c r="F7" s="45">
        <f t="shared" ref="F7" si="0">(E7*5)</f>
        <v>200</v>
      </c>
      <c r="G7" s="53" t="s">
        <v>82</v>
      </c>
      <c r="H7" s="16"/>
      <c r="I7" s="18"/>
      <c r="J7" s="20"/>
      <c r="K7" s="32"/>
      <c r="L7" s="23"/>
      <c r="M7" s="24"/>
    </row>
    <row r="8" spans="1:13" ht="31.15" customHeight="1">
      <c r="A8" s="26" t="s">
        <v>72</v>
      </c>
      <c r="B8" s="55" t="s">
        <v>40</v>
      </c>
      <c r="C8" s="29" t="s">
        <v>79</v>
      </c>
      <c r="D8" s="30" t="s">
        <v>38</v>
      </c>
      <c r="E8" s="30">
        <v>40</v>
      </c>
      <c r="F8" s="45">
        <f t="shared" ref="F8" si="1">(E8*5)</f>
        <v>200</v>
      </c>
      <c r="G8" s="53" t="s">
        <v>82</v>
      </c>
      <c r="H8" s="16"/>
      <c r="I8" s="18"/>
      <c r="J8" s="20"/>
      <c r="K8" s="32"/>
      <c r="L8" s="23"/>
      <c r="M8" s="24"/>
    </row>
    <row r="9" spans="1:13">
      <c r="A9" s="175" t="s">
        <v>2</v>
      </c>
      <c r="B9" s="176"/>
      <c r="C9" s="176"/>
      <c r="D9" s="176"/>
      <c r="E9" s="176"/>
      <c r="F9" s="176"/>
      <c r="G9" s="176"/>
      <c r="H9" s="176"/>
      <c r="I9" s="176"/>
      <c r="J9" s="176"/>
      <c r="K9" s="176"/>
      <c r="L9" s="177"/>
      <c r="M9" s="44"/>
    </row>
    <row r="10" spans="1:13">
      <c r="A10" s="4"/>
      <c r="B10" s="1"/>
      <c r="C10" s="1"/>
      <c r="D10" s="9"/>
      <c r="E10" s="9"/>
      <c r="F10" s="9"/>
      <c r="G10" s="9"/>
      <c r="H10" s="1"/>
      <c r="I10" s="1"/>
      <c r="J10" s="21"/>
      <c r="K10" s="33"/>
      <c r="L10" s="1"/>
      <c r="M10" s="1"/>
    </row>
  </sheetData>
  <mergeCells count="5">
    <mergeCell ref="A2:F2"/>
    <mergeCell ref="H2:J2"/>
    <mergeCell ref="K2:M2"/>
    <mergeCell ref="A9:L9"/>
    <mergeCell ref="A5:M5"/>
  </mergeCells>
  <phoneticPr fontId="16"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11"/>
  <sheetViews>
    <sheetView zoomScale="80" zoomScaleNormal="80" workbookViewId="0">
      <selection activeCell="C18" sqref="C18"/>
    </sheetView>
  </sheetViews>
  <sheetFormatPr defaultRowHeight="15"/>
  <cols>
    <col min="2" max="2" width="32.57031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7109375" customWidth="1"/>
    <col min="11" max="11" width="13.42578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91" t="s">
        <v>287</v>
      </c>
      <c r="B5" s="192"/>
      <c r="C5" s="192"/>
      <c r="D5" s="192"/>
      <c r="E5" s="192"/>
      <c r="F5" s="192"/>
      <c r="G5" s="192"/>
      <c r="H5" s="192"/>
      <c r="I5" s="192"/>
      <c r="J5" s="192"/>
      <c r="K5" s="192"/>
      <c r="L5" s="192"/>
      <c r="M5" s="193"/>
    </row>
    <row r="6" spans="1:13" s="52" customFormat="1" ht="42.75">
      <c r="A6" s="3" t="s">
        <v>247</v>
      </c>
      <c r="B6" s="72" t="s">
        <v>80</v>
      </c>
      <c r="C6" s="72" t="s">
        <v>299</v>
      </c>
      <c r="D6" s="57" t="s">
        <v>36</v>
      </c>
      <c r="E6" s="49"/>
      <c r="F6" s="37">
        <v>2</v>
      </c>
      <c r="G6" s="53">
        <v>1</v>
      </c>
      <c r="H6" s="16"/>
      <c r="I6" s="18"/>
      <c r="J6" s="19"/>
      <c r="K6" s="32"/>
      <c r="L6" s="139"/>
      <c r="M6" s="24">
        <f>L6*F6</f>
        <v>0</v>
      </c>
    </row>
    <row r="7" spans="1:13" s="52" customFormat="1" ht="33.6" customHeight="1">
      <c r="A7" s="3" t="s">
        <v>248</v>
      </c>
      <c r="B7" s="72" t="s">
        <v>43</v>
      </c>
      <c r="C7" s="72" t="s">
        <v>44</v>
      </c>
      <c r="D7" s="57" t="s">
        <v>28</v>
      </c>
      <c r="E7" s="49"/>
      <c r="F7" s="45">
        <v>2000</v>
      </c>
      <c r="G7" s="60">
        <v>500</v>
      </c>
      <c r="H7" s="38"/>
      <c r="I7" s="39"/>
      <c r="J7" s="54"/>
      <c r="K7" s="136"/>
      <c r="L7" s="139"/>
      <c r="M7" s="24">
        <f t="shared" ref="M7:M9" si="0">L7*F7</f>
        <v>0</v>
      </c>
    </row>
    <row r="8" spans="1:13" s="52" customFormat="1" ht="33.6" customHeight="1">
      <c r="A8" s="3" t="s">
        <v>249</v>
      </c>
      <c r="B8" s="72" t="s">
        <v>45</v>
      </c>
      <c r="C8" s="72" t="s">
        <v>306</v>
      </c>
      <c r="D8" s="57" t="s">
        <v>28</v>
      </c>
      <c r="E8" s="49"/>
      <c r="F8" s="45">
        <v>1000</v>
      </c>
      <c r="G8" s="53">
        <v>250</v>
      </c>
      <c r="H8" s="16"/>
      <c r="I8" s="18"/>
      <c r="J8" s="19"/>
      <c r="K8" s="136"/>
      <c r="L8" s="139"/>
      <c r="M8" s="24">
        <f t="shared" si="0"/>
        <v>0</v>
      </c>
    </row>
    <row r="9" spans="1:13" s="52" customFormat="1" ht="33.6" customHeight="1">
      <c r="A9" s="26" t="s">
        <v>250</v>
      </c>
      <c r="B9" s="72" t="s">
        <v>46</v>
      </c>
      <c r="C9" s="72" t="s">
        <v>306</v>
      </c>
      <c r="D9" s="57" t="s">
        <v>28</v>
      </c>
      <c r="E9" s="49"/>
      <c r="F9" s="45">
        <v>1000</v>
      </c>
      <c r="G9" s="53">
        <v>250</v>
      </c>
      <c r="H9" s="16"/>
      <c r="I9" s="18"/>
      <c r="J9" s="19"/>
      <c r="K9" s="135"/>
      <c r="L9" s="139"/>
      <c r="M9" s="24">
        <f t="shared" si="0"/>
        <v>0</v>
      </c>
    </row>
    <row r="10" spans="1:13">
      <c r="A10" s="175" t="s">
        <v>2</v>
      </c>
      <c r="B10" s="176"/>
      <c r="C10" s="176"/>
      <c r="D10" s="176"/>
      <c r="E10" s="176"/>
      <c r="F10" s="176"/>
      <c r="G10" s="176"/>
      <c r="H10" s="176"/>
      <c r="I10" s="176"/>
      <c r="J10" s="176"/>
      <c r="K10" s="176"/>
      <c r="L10" s="177"/>
      <c r="M10" s="44">
        <f>SUM(M6:M9)</f>
        <v>0</v>
      </c>
    </row>
    <row r="11" spans="1:13">
      <c r="A11" s="4"/>
      <c r="B11" s="1"/>
      <c r="C11" s="1"/>
      <c r="D11" s="9"/>
      <c r="E11" s="9"/>
      <c r="F11" s="9"/>
      <c r="G11" s="9"/>
      <c r="H11" s="1"/>
      <c r="I11" s="1"/>
      <c r="J11" s="21"/>
      <c r="K11" s="33"/>
      <c r="L11" s="1"/>
      <c r="M11" s="1"/>
    </row>
  </sheetData>
  <mergeCells count="5">
    <mergeCell ref="A2:F2"/>
    <mergeCell ref="H2:J2"/>
    <mergeCell ref="K2:M2"/>
    <mergeCell ref="A10:L10"/>
    <mergeCell ref="A5:M5"/>
  </mergeCells>
  <phoneticPr fontId="16"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928DC-D7BB-4682-A319-C5C008BCF501}">
  <dimension ref="A1:M15"/>
  <sheetViews>
    <sheetView zoomScale="80" zoomScaleNormal="80" workbookViewId="0">
      <selection activeCell="I27" sqref="I27"/>
    </sheetView>
  </sheetViews>
  <sheetFormatPr defaultColWidth="8.85546875" defaultRowHeight="14.25"/>
  <cols>
    <col min="1" max="1" width="8.85546875" style="1"/>
    <col min="2" max="2" width="25.28515625" style="1" customWidth="1"/>
    <col min="3" max="3" width="63.85546875" style="1" customWidth="1"/>
    <col min="4" max="4" width="10.42578125" style="1" customWidth="1"/>
    <col min="5" max="5" width="11.5703125" style="1" customWidth="1"/>
    <col min="6" max="6" width="12.42578125" style="1" customWidth="1"/>
    <col min="7" max="7" width="15.42578125" style="1" customWidth="1"/>
    <col min="8" max="8" width="20.28515625" style="1" customWidth="1"/>
    <col min="9" max="9" width="13.28515625" style="1" customWidth="1"/>
    <col min="10" max="10" width="12" style="1" customWidth="1"/>
    <col min="11" max="11" width="18.28515625" style="1" customWidth="1"/>
    <col min="12" max="12" width="16.140625" style="1" customWidth="1"/>
    <col min="13" max="13" width="23.28515625" style="1" customWidth="1"/>
    <col min="14" max="16384" width="8.85546875" style="1"/>
  </cols>
  <sheetData>
    <row r="1" spans="1:13" ht="15">
      <c r="C1" s="6"/>
      <c r="K1" s="34"/>
    </row>
    <row r="2" spans="1:13">
      <c r="A2" s="162" t="s">
        <v>0</v>
      </c>
      <c r="B2" s="163"/>
      <c r="C2" s="163"/>
      <c r="D2" s="163"/>
      <c r="E2" s="163"/>
      <c r="F2" s="164"/>
      <c r="G2" s="13"/>
      <c r="H2" s="165" t="s">
        <v>9</v>
      </c>
      <c r="I2" s="165"/>
      <c r="J2" s="165"/>
      <c r="K2" s="166" t="s">
        <v>13</v>
      </c>
      <c r="L2" s="167"/>
      <c r="M2" s="168"/>
    </row>
    <row r="3" spans="1:13" ht="85.9" customHeight="1">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5" customHeight="1">
      <c r="A5" s="169" t="s">
        <v>251</v>
      </c>
      <c r="B5" s="170"/>
      <c r="C5" s="170"/>
      <c r="D5" s="170"/>
      <c r="E5" s="170"/>
      <c r="F5" s="170"/>
      <c r="G5" s="170"/>
      <c r="H5" s="170"/>
      <c r="I5" s="170"/>
      <c r="J5" s="170"/>
      <c r="K5" s="170"/>
      <c r="L5" s="170"/>
      <c r="M5" s="171"/>
    </row>
    <row r="6" spans="1:13" s="74" customFormat="1" ht="107.25" customHeight="1">
      <c r="A6" s="101" t="s">
        <v>252</v>
      </c>
      <c r="B6" s="100" t="s">
        <v>149</v>
      </c>
      <c r="C6" s="59" t="s">
        <v>154</v>
      </c>
      <c r="D6" s="62" t="s">
        <v>150</v>
      </c>
      <c r="E6" s="102">
        <v>20</v>
      </c>
      <c r="F6" s="62">
        <f>E6*3</f>
        <v>60</v>
      </c>
      <c r="G6" s="103">
        <v>10</v>
      </c>
      <c r="H6" s="103"/>
      <c r="I6" s="103"/>
      <c r="J6" s="104"/>
      <c r="K6" s="104"/>
      <c r="L6" s="105"/>
      <c r="M6" s="105">
        <f>L6*F6</f>
        <v>0</v>
      </c>
    </row>
    <row r="7" spans="1:13" s="74" customFormat="1" ht="76.5" customHeight="1">
      <c r="A7" s="101" t="s">
        <v>253</v>
      </c>
      <c r="B7" s="106" t="s">
        <v>152</v>
      </c>
      <c r="C7" s="55" t="s">
        <v>153</v>
      </c>
      <c r="D7" s="30" t="s">
        <v>150</v>
      </c>
      <c r="E7" s="50">
        <v>10</v>
      </c>
      <c r="F7" s="62">
        <f>E7*3</f>
        <v>30</v>
      </c>
      <c r="G7" s="50">
        <v>10</v>
      </c>
      <c r="H7" s="77"/>
      <c r="I7" s="77"/>
      <c r="J7" s="79"/>
      <c r="K7" s="79"/>
      <c r="L7" s="78"/>
      <c r="M7" s="78">
        <f>L7*F7</f>
        <v>0</v>
      </c>
    </row>
    <row r="8" spans="1:13" s="74" customFormat="1" ht="16.149999999999999" customHeight="1">
      <c r="A8" s="178" t="s">
        <v>73</v>
      </c>
      <c r="B8" s="178"/>
      <c r="C8" s="178"/>
      <c r="D8" s="178"/>
      <c r="E8" s="178"/>
      <c r="F8" s="178"/>
      <c r="G8" s="178"/>
      <c r="H8" s="178"/>
      <c r="I8" s="178"/>
      <c r="J8" s="178"/>
      <c r="K8" s="178"/>
      <c r="L8" s="178"/>
      <c r="M8" s="44">
        <f>SUM(M6:M7)</f>
        <v>0</v>
      </c>
    </row>
    <row r="9" spans="1:13">
      <c r="M9" s="98"/>
    </row>
    <row r="15" spans="1:13">
      <c r="E15" s="1" t="s">
        <v>151</v>
      </c>
    </row>
  </sheetData>
  <mergeCells count="5">
    <mergeCell ref="A2:F2"/>
    <mergeCell ref="H2:J2"/>
    <mergeCell ref="K2:M2"/>
    <mergeCell ref="A8:L8"/>
    <mergeCell ref="A5:M5"/>
  </mergeCells>
  <phoneticPr fontId="16"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9219-C0FF-43BE-9F26-9DB3EF1AB08D}">
  <dimension ref="A1:M13"/>
  <sheetViews>
    <sheetView zoomScale="80" zoomScaleNormal="80" workbookViewId="0">
      <selection activeCell="L6" sqref="L6:L12"/>
    </sheetView>
  </sheetViews>
  <sheetFormatPr defaultColWidth="8.85546875" defaultRowHeight="14.25"/>
  <cols>
    <col min="1" max="1" width="13" style="1" customWidth="1"/>
    <col min="2" max="2" width="28.5703125" style="1" customWidth="1"/>
    <col min="3" max="3" width="44.5703125" style="1" customWidth="1"/>
    <col min="4" max="4" width="12" style="1" customWidth="1"/>
    <col min="5" max="5" width="13.85546875" style="1" customWidth="1"/>
    <col min="6" max="6" width="12.85546875" style="1" customWidth="1"/>
    <col min="7" max="7" width="15.42578125" style="1" customWidth="1"/>
    <col min="8" max="8" width="20.28515625" style="1" customWidth="1"/>
    <col min="9" max="9" width="13.28515625" style="1" customWidth="1"/>
    <col min="10" max="10" width="12" style="1" customWidth="1"/>
    <col min="11" max="11" width="18.28515625" style="1" customWidth="1"/>
    <col min="12" max="12" width="16.140625" style="1" customWidth="1"/>
    <col min="13" max="13" width="23.28515625" style="1" customWidth="1"/>
    <col min="14" max="16384" width="8.85546875" style="1"/>
  </cols>
  <sheetData>
    <row r="1" spans="1:13" ht="15">
      <c r="C1" s="6"/>
      <c r="K1" s="34"/>
    </row>
    <row r="2" spans="1:13">
      <c r="A2" s="162" t="s">
        <v>0</v>
      </c>
      <c r="B2" s="163"/>
      <c r="C2" s="163"/>
      <c r="D2" s="163"/>
      <c r="E2" s="163"/>
      <c r="F2" s="164"/>
      <c r="G2" s="13"/>
      <c r="H2" s="165" t="s">
        <v>9</v>
      </c>
      <c r="I2" s="165"/>
      <c r="J2" s="165"/>
      <c r="K2" s="166" t="s">
        <v>13</v>
      </c>
      <c r="L2" s="167"/>
      <c r="M2" s="168"/>
    </row>
    <row r="3" spans="1:13" ht="85.9" customHeight="1">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14.45" customHeight="1">
      <c r="A5" s="169" t="s">
        <v>254</v>
      </c>
      <c r="B5" s="170"/>
      <c r="C5" s="170"/>
      <c r="D5" s="170"/>
      <c r="E5" s="170"/>
      <c r="F5" s="170"/>
      <c r="G5" s="170"/>
      <c r="H5" s="170"/>
      <c r="I5" s="170"/>
      <c r="J5" s="170"/>
      <c r="K5" s="170"/>
      <c r="L5" s="170"/>
      <c r="M5" s="171"/>
    </row>
    <row r="6" spans="1:13" s="81" customFormat="1" ht="39" customHeight="1">
      <c r="A6" s="115" t="s">
        <v>255</v>
      </c>
      <c r="B6" s="116" t="s">
        <v>164</v>
      </c>
      <c r="C6" s="116" t="s">
        <v>162</v>
      </c>
      <c r="D6" s="117" t="s">
        <v>36</v>
      </c>
      <c r="E6" s="118"/>
      <c r="F6" s="119">
        <v>200</v>
      </c>
      <c r="G6" s="50"/>
      <c r="H6" s="30"/>
      <c r="I6" s="50"/>
      <c r="J6" s="83"/>
      <c r="K6" s="83"/>
      <c r="L6" s="82"/>
      <c r="M6" s="114">
        <f t="shared" ref="M6:M7" si="0">L6*F6</f>
        <v>0</v>
      </c>
    </row>
    <row r="7" spans="1:13" s="81" customFormat="1" ht="39" customHeight="1">
      <c r="A7" s="115" t="s">
        <v>256</v>
      </c>
      <c r="B7" s="116" t="s">
        <v>165</v>
      </c>
      <c r="C7" s="116" t="s">
        <v>163</v>
      </c>
      <c r="D7" s="117" t="s">
        <v>36</v>
      </c>
      <c r="E7" s="118"/>
      <c r="F7" s="119">
        <v>200</v>
      </c>
      <c r="G7" s="50"/>
      <c r="H7" s="30"/>
      <c r="I7" s="50"/>
      <c r="J7" s="83"/>
      <c r="K7" s="83"/>
      <c r="L7" s="82"/>
      <c r="M7" s="114">
        <f t="shared" si="0"/>
        <v>0</v>
      </c>
    </row>
    <row r="8" spans="1:13" s="81" customFormat="1" ht="39" customHeight="1">
      <c r="A8" s="115" t="s">
        <v>257</v>
      </c>
      <c r="B8" s="116" t="s">
        <v>165</v>
      </c>
      <c r="C8" s="116" t="s">
        <v>171</v>
      </c>
      <c r="D8" s="117" t="s">
        <v>36</v>
      </c>
      <c r="E8" s="118"/>
      <c r="F8" s="119">
        <v>500</v>
      </c>
      <c r="G8" s="50"/>
      <c r="H8" s="30"/>
      <c r="I8" s="50"/>
      <c r="J8" s="83"/>
      <c r="K8" s="83"/>
      <c r="L8" s="82"/>
      <c r="M8" s="114">
        <f>L8*F8</f>
        <v>0</v>
      </c>
    </row>
    <row r="9" spans="1:13" s="81" customFormat="1" ht="39" customHeight="1">
      <c r="A9" s="115" t="s">
        <v>258</v>
      </c>
      <c r="B9" s="116" t="s">
        <v>166</v>
      </c>
      <c r="C9" s="116" t="s">
        <v>171</v>
      </c>
      <c r="D9" s="117" t="s">
        <v>36</v>
      </c>
      <c r="E9" s="118"/>
      <c r="F9" s="119">
        <v>200</v>
      </c>
      <c r="G9" s="50"/>
      <c r="H9" s="30"/>
      <c r="I9" s="50"/>
      <c r="J9" s="83"/>
      <c r="K9" s="83"/>
      <c r="L9" s="82"/>
      <c r="M9" s="114">
        <f>L9*F9</f>
        <v>0</v>
      </c>
    </row>
    <row r="10" spans="1:13" s="81" customFormat="1" ht="39" customHeight="1">
      <c r="A10" s="115" t="s">
        <v>259</v>
      </c>
      <c r="B10" s="116" t="s">
        <v>167</v>
      </c>
      <c r="C10" s="116" t="s">
        <v>168</v>
      </c>
      <c r="D10" s="117" t="s">
        <v>36</v>
      </c>
      <c r="E10" s="118"/>
      <c r="F10" s="119">
        <v>1000</v>
      </c>
      <c r="G10" s="50"/>
      <c r="H10" s="30"/>
      <c r="I10" s="50"/>
      <c r="J10" s="83"/>
      <c r="K10" s="83"/>
      <c r="L10" s="82"/>
      <c r="M10" s="114">
        <f>L10*F10</f>
        <v>0</v>
      </c>
    </row>
    <row r="11" spans="1:13" s="81" customFormat="1" ht="39" customHeight="1">
      <c r="A11" s="115" t="s">
        <v>260</v>
      </c>
      <c r="B11" s="116" t="s">
        <v>167</v>
      </c>
      <c r="C11" s="116" t="s">
        <v>169</v>
      </c>
      <c r="D11" s="117" t="s">
        <v>36</v>
      </c>
      <c r="E11" s="118"/>
      <c r="F11" s="119">
        <v>1000</v>
      </c>
      <c r="G11" s="50"/>
      <c r="H11" s="30"/>
      <c r="I11" s="50"/>
      <c r="J11" s="83"/>
      <c r="K11" s="83"/>
      <c r="L11" s="82"/>
      <c r="M11" s="114">
        <f t="shared" ref="M11:M12" si="1">L11*F11</f>
        <v>0</v>
      </c>
    </row>
    <row r="12" spans="1:13" s="81" customFormat="1" ht="39" customHeight="1">
      <c r="A12" s="115" t="s">
        <v>261</v>
      </c>
      <c r="B12" s="116" t="s">
        <v>167</v>
      </c>
      <c r="C12" s="116" t="s">
        <v>170</v>
      </c>
      <c r="D12" s="117" t="s">
        <v>36</v>
      </c>
      <c r="E12" s="118"/>
      <c r="F12" s="119">
        <v>1000</v>
      </c>
      <c r="G12" s="50"/>
      <c r="H12" s="30"/>
      <c r="I12" s="50"/>
      <c r="J12" s="83"/>
      <c r="K12" s="83"/>
      <c r="L12" s="82"/>
      <c r="M12" s="114">
        <f t="shared" si="1"/>
        <v>0</v>
      </c>
    </row>
    <row r="13" spans="1:13" s="74" customFormat="1" ht="16.149999999999999" customHeight="1">
      <c r="A13" s="178" t="s">
        <v>73</v>
      </c>
      <c r="B13" s="178"/>
      <c r="C13" s="178"/>
      <c r="D13" s="178"/>
      <c r="E13" s="178"/>
      <c r="F13" s="178"/>
      <c r="G13" s="178"/>
      <c r="H13" s="178"/>
      <c r="I13" s="178"/>
      <c r="J13" s="178"/>
      <c r="K13" s="178"/>
      <c r="L13" s="178"/>
      <c r="M13" s="113">
        <f>SUM(M6:M12)</f>
        <v>0</v>
      </c>
    </row>
  </sheetData>
  <mergeCells count="5">
    <mergeCell ref="A2:F2"/>
    <mergeCell ref="H2:J2"/>
    <mergeCell ref="K2:M2"/>
    <mergeCell ref="A13:L13"/>
    <mergeCell ref="A5:M5"/>
  </mergeCells>
  <phoneticPr fontId="16" type="noConversion"/>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DAB5-7531-40DE-9E9B-2BEC6850293B}">
  <dimension ref="A2:M9"/>
  <sheetViews>
    <sheetView zoomScale="77" zoomScaleNormal="77" workbookViewId="0">
      <selection activeCell="K17" sqref="K17"/>
    </sheetView>
  </sheetViews>
  <sheetFormatPr defaultRowHeight="15"/>
  <cols>
    <col min="2" max="2" width="49.1406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85546875" customWidth="1"/>
    <col min="11" max="11" width="13.7109375" customWidth="1"/>
    <col min="12" max="12" width="14.28515625" customWidth="1"/>
    <col min="13" max="13" width="19.28515625" customWidth="1"/>
  </cols>
  <sheetData>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262</v>
      </c>
      <c r="B5" s="170"/>
      <c r="C5" s="170"/>
      <c r="D5" s="170"/>
      <c r="E5" s="170"/>
      <c r="F5" s="170"/>
      <c r="G5" s="170"/>
      <c r="H5" s="170"/>
      <c r="I5" s="170"/>
      <c r="J5" s="170"/>
      <c r="K5" s="170"/>
      <c r="L5" s="170"/>
      <c r="M5" s="171"/>
    </row>
    <row r="6" spans="1:13" ht="57">
      <c r="A6" s="108" t="s">
        <v>263</v>
      </c>
      <c r="B6" s="109" t="s">
        <v>177</v>
      </c>
      <c r="C6" s="121" t="s">
        <v>174</v>
      </c>
      <c r="D6" s="111" t="s">
        <v>172</v>
      </c>
      <c r="E6" s="50">
        <v>50</v>
      </c>
      <c r="F6" s="50">
        <f>E6*3</f>
        <v>150</v>
      </c>
      <c r="G6" s="107"/>
      <c r="H6" s="107"/>
      <c r="I6" s="107"/>
      <c r="J6" s="107"/>
      <c r="K6" s="107"/>
      <c r="L6" s="23"/>
      <c r="M6" s="23">
        <f>L6*F6</f>
        <v>0</v>
      </c>
    </row>
    <row r="7" spans="1:13" ht="62.25" customHeight="1">
      <c r="A7" s="108" t="s">
        <v>264</v>
      </c>
      <c r="B7" s="109" t="s">
        <v>178</v>
      </c>
      <c r="C7" s="122" t="s">
        <v>173</v>
      </c>
      <c r="D7" s="111" t="s">
        <v>172</v>
      </c>
      <c r="E7" s="50">
        <v>100</v>
      </c>
      <c r="F7" s="50">
        <f t="shared" ref="F7:F8" si="0">E7*3</f>
        <v>300</v>
      </c>
      <c r="G7" s="107"/>
      <c r="H7" s="107"/>
      <c r="I7" s="107"/>
      <c r="J7" s="107"/>
      <c r="K7" s="107"/>
      <c r="L7" s="23"/>
      <c r="M7" s="23">
        <f t="shared" ref="M7:M8" si="1">L7*F7</f>
        <v>0</v>
      </c>
    </row>
    <row r="8" spans="1:13" ht="42.75">
      <c r="A8" s="108" t="s">
        <v>265</v>
      </c>
      <c r="B8" s="109" t="s">
        <v>175</v>
      </c>
      <c r="C8" s="122" t="s">
        <v>176</v>
      </c>
      <c r="D8" s="111" t="s">
        <v>172</v>
      </c>
      <c r="E8" s="50">
        <v>350</v>
      </c>
      <c r="F8" s="50">
        <f t="shared" si="0"/>
        <v>1050</v>
      </c>
      <c r="G8" s="107"/>
      <c r="H8" s="107"/>
      <c r="I8" s="107"/>
      <c r="J8" s="107"/>
      <c r="K8" s="107"/>
      <c r="L8" s="23"/>
      <c r="M8" s="23">
        <f t="shared" si="1"/>
        <v>0</v>
      </c>
    </row>
    <row r="9" spans="1:13">
      <c r="A9" s="175" t="s">
        <v>2</v>
      </c>
      <c r="B9" s="176"/>
      <c r="C9" s="176"/>
      <c r="D9" s="176"/>
      <c r="E9" s="176"/>
      <c r="F9" s="176"/>
      <c r="G9" s="176"/>
      <c r="H9" s="176"/>
      <c r="I9" s="176"/>
      <c r="J9" s="176"/>
      <c r="K9" s="176"/>
      <c r="L9" s="177"/>
      <c r="M9" s="25">
        <f>SUM(M6:M8)</f>
        <v>0</v>
      </c>
    </row>
  </sheetData>
  <mergeCells count="5">
    <mergeCell ref="A2:F2"/>
    <mergeCell ref="H2:J2"/>
    <mergeCell ref="K2:M2"/>
    <mergeCell ref="A5:M5"/>
    <mergeCell ref="A9:L9"/>
  </mergeCells>
  <phoneticPr fontId="16"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1D5A-BE75-4322-85EE-7B0FCB407A91}">
  <dimension ref="A1:M11"/>
  <sheetViews>
    <sheetView zoomScale="80" zoomScaleNormal="80" workbookViewId="0">
      <selection activeCell="J22" sqref="J22"/>
    </sheetView>
  </sheetViews>
  <sheetFormatPr defaultRowHeight="15"/>
  <cols>
    <col min="2" max="2" width="30.7109375" customWidth="1"/>
    <col min="3" max="3" width="6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85546875" customWidth="1"/>
    <col min="11" max="11" width="13.710937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ht="22.15" customHeight="1">
      <c r="A5" s="169" t="s">
        <v>266</v>
      </c>
      <c r="B5" s="170"/>
      <c r="C5" s="170"/>
      <c r="D5" s="170"/>
      <c r="E5" s="170"/>
      <c r="F5" s="170"/>
      <c r="G5" s="170"/>
      <c r="H5" s="170"/>
      <c r="I5" s="170"/>
      <c r="J5" s="170"/>
      <c r="K5" s="170"/>
      <c r="L5" s="170"/>
      <c r="M5" s="171"/>
    </row>
    <row r="6" spans="1:13" ht="90" customHeight="1">
      <c r="A6" s="108" t="s">
        <v>267</v>
      </c>
      <c r="B6" s="109" t="s">
        <v>159</v>
      </c>
      <c r="C6" s="157" t="s">
        <v>301</v>
      </c>
      <c r="D6" s="111" t="s">
        <v>36</v>
      </c>
      <c r="E6" s="57">
        <v>580</v>
      </c>
      <c r="F6" s="50">
        <f>E6*3</f>
        <v>1740</v>
      </c>
      <c r="G6" s="107"/>
      <c r="H6" s="107"/>
      <c r="I6" s="107"/>
      <c r="J6" s="107"/>
      <c r="K6" s="107"/>
      <c r="L6" s="23"/>
      <c r="M6" s="23">
        <f>L6*F6</f>
        <v>0</v>
      </c>
    </row>
    <row r="7" spans="1:13" ht="48" customHeight="1">
      <c r="A7" s="108" t="s">
        <v>268</v>
      </c>
      <c r="B7" s="109" t="s">
        <v>159</v>
      </c>
      <c r="C7" s="158" t="s">
        <v>303</v>
      </c>
      <c r="D7" s="111" t="s">
        <v>36</v>
      </c>
      <c r="E7" s="57">
        <v>4100</v>
      </c>
      <c r="F7" s="50">
        <f t="shared" ref="F7:F9" si="0">E7*3</f>
        <v>12300</v>
      </c>
      <c r="G7" s="107"/>
      <c r="H7" s="107"/>
      <c r="I7" s="107"/>
      <c r="J7" s="107"/>
      <c r="K7" s="107"/>
      <c r="L7" s="23"/>
      <c r="M7" s="23">
        <f t="shared" ref="M7:M9" si="1">L7*F7</f>
        <v>0</v>
      </c>
    </row>
    <row r="8" spans="1:13" ht="42.75">
      <c r="A8" s="108" t="s">
        <v>269</v>
      </c>
      <c r="B8" s="109" t="s">
        <v>159</v>
      </c>
      <c r="C8" s="55" t="s">
        <v>302</v>
      </c>
      <c r="D8" s="111" t="s">
        <v>36</v>
      </c>
      <c r="E8" s="57">
        <v>3100</v>
      </c>
      <c r="F8" s="50">
        <f t="shared" si="0"/>
        <v>9300</v>
      </c>
      <c r="G8" s="107"/>
      <c r="H8" s="107"/>
      <c r="I8" s="107"/>
      <c r="J8" s="107"/>
      <c r="K8" s="107"/>
      <c r="L8" s="23"/>
      <c r="M8" s="23">
        <f t="shared" si="1"/>
        <v>0</v>
      </c>
    </row>
    <row r="9" spans="1:13" ht="36.6" customHeight="1">
      <c r="A9" s="108" t="s">
        <v>270</v>
      </c>
      <c r="B9" s="109" t="s">
        <v>160</v>
      </c>
      <c r="C9" s="109" t="s">
        <v>161</v>
      </c>
      <c r="D9" s="111" t="s">
        <v>36</v>
      </c>
      <c r="E9" s="57">
        <v>30</v>
      </c>
      <c r="F9" s="50">
        <f t="shared" si="0"/>
        <v>90</v>
      </c>
      <c r="G9" s="107"/>
      <c r="H9" s="107"/>
      <c r="I9" s="107"/>
      <c r="J9" s="107"/>
      <c r="K9" s="107"/>
      <c r="L9" s="23"/>
      <c r="M9" s="23">
        <f t="shared" si="1"/>
        <v>0</v>
      </c>
    </row>
    <row r="10" spans="1:13">
      <c r="A10" s="175" t="s">
        <v>2</v>
      </c>
      <c r="B10" s="176"/>
      <c r="C10" s="176"/>
      <c r="D10" s="176"/>
      <c r="E10" s="176"/>
      <c r="F10" s="176"/>
      <c r="G10" s="176"/>
      <c r="H10" s="176"/>
      <c r="I10" s="176"/>
      <c r="J10" s="176"/>
      <c r="K10" s="176"/>
      <c r="L10" s="177"/>
      <c r="M10" s="25">
        <f>SUM(M6:M9)</f>
        <v>0</v>
      </c>
    </row>
    <row r="11" spans="1:13">
      <c r="A11" s="4"/>
      <c r="B11" s="1"/>
      <c r="C11" s="1"/>
      <c r="D11" s="9"/>
      <c r="E11" s="9"/>
      <c r="F11" s="9"/>
      <c r="G11" s="9"/>
      <c r="H11" s="1"/>
      <c r="I11" s="1"/>
      <c r="J11" s="21"/>
      <c r="K11" s="33"/>
      <c r="L11" s="1"/>
      <c r="M11" s="1"/>
    </row>
  </sheetData>
  <mergeCells count="5">
    <mergeCell ref="A2:F2"/>
    <mergeCell ref="H2:J2"/>
    <mergeCell ref="K2:M2"/>
    <mergeCell ref="A10:L10"/>
    <mergeCell ref="A5:M5"/>
  </mergeCells>
  <phoneticPr fontId="16" type="noConversion"/>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6C00-FA90-4AB5-B255-DCECADF0E863}">
  <dimension ref="A2:M8"/>
  <sheetViews>
    <sheetView zoomScale="80" zoomScaleNormal="80" workbookViewId="0">
      <selection activeCell="K14" sqref="K14"/>
    </sheetView>
  </sheetViews>
  <sheetFormatPr defaultRowHeight="15"/>
  <cols>
    <col min="2" max="2" width="49.1406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85546875" customWidth="1"/>
    <col min="11" max="11" width="13.7109375" customWidth="1"/>
    <col min="12" max="12" width="14.28515625" customWidth="1"/>
    <col min="13" max="13" width="19.28515625" customWidth="1"/>
  </cols>
  <sheetData>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271</v>
      </c>
      <c r="B5" s="170"/>
      <c r="C5" s="170"/>
      <c r="D5" s="170"/>
      <c r="E5" s="170"/>
      <c r="F5" s="170"/>
      <c r="G5" s="170"/>
      <c r="H5" s="170"/>
      <c r="I5" s="170"/>
      <c r="J5" s="170"/>
      <c r="K5" s="170"/>
      <c r="L5" s="170"/>
      <c r="M5" s="171"/>
    </row>
    <row r="6" spans="1:13" ht="87" customHeight="1">
      <c r="A6" s="108" t="s">
        <v>272</v>
      </c>
      <c r="B6" s="109" t="s">
        <v>179</v>
      </c>
      <c r="C6" s="110" t="s">
        <v>202</v>
      </c>
      <c r="D6" s="111" t="s">
        <v>36</v>
      </c>
      <c r="E6" s="50"/>
      <c r="F6" s="50">
        <v>10</v>
      </c>
      <c r="G6" s="107"/>
      <c r="H6" s="107"/>
      <c r="I6" s="107"/>
      <c r="J6" s="107"/>
      <c r="K6" s="107"/>
      <c r="L6" s="23"/>
      <c r="M6" s="23">
        <f>L6*F6</f>
        <v>0</v>
      </c>
    </row>
    <row r="7" spans="1:13" ht="73.5" customHeight="1">
      <c r="A7" s="108" t="s">
        <v>273</v>
      </c>
      <c r="B7" s="109" t="s">
        <v>179</v>
      </c>
      <c r="C7" s="120" t="s">
        <v>203</v>
      </c>
      <c r="D7" s="111" t="s">
        <v>36</v>
      </c>
      <c r="E7" s="50"/>
      <c r="F7" s="112">
        <v>20</v>
      </c>
      <c r="G7" s="107"/>
      <c r="H7" s="107"/>
      <c r="I7" s="107"/>
      <c r="J7" s="107"/>
      <c r="K7" s="107"/>
      <c r="L7" s="23"/>
      <c r="M7" s="23">
        <f t="shared" ref="M7" si="0">L7*F7</f>
        <v>0</v>
      </c>
    </row>
    <row r="8" spans="1:13">
      <c r="A8" s="175" t="s">
        <v>2</v>
      </c>
      <c r="B8" s="176"/>
      <c r="C8" s="176"/>
      <c r="D8" s="176"/>
      <c r="E8" s="176"/>
      <c r="F8" s="176"/>
      <c r="G8" s="176"/>
      <c r="H8" s="176"/>
      <c r="I8" s="176"/>
      <c r="J8" s="176"/>
      <c r="K8" s="176"/>
      <c r="L8" s="177"/>
      <c r="M8" s="25">
        <f>SUM(M6:M7)</f>
        <v>0</v>
      </c>
    </row>
  </sheetData>
  <mergeCells count="5">
    <mergeCell ref="A2:F2"/>
    <mergeCell ref="H2:J2"/>
    <mergeCell ref="K2:M2"/>
    <mergeCell ref="A5:M5"/>
    <mergeCell ref="A8:L8"/>
  </mergeCells>
  <phoneticPr fontId="16"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69CC-C37D-4B7E-9B52-14741C81D9C2}">
  <dimension ref="A2:M8"/>
  <sheetViews>
    <sheetView zoomScale="80" zoomScaleNormal="80" workbookViewId="0">
      <selection activeCell="S6" sqref="S6"/>
    </sheetView>
  </sheetViews>
  <sheetFormatPr defaultRowHeight="15"/>
  <cols>
    <col min="2" max="2" width="33.28515625" customWidth="1"/>
    <col min="3" max="3" width="55.28515625" customWidth="1"/>
    <col min="4" max="4" width="14" customWidth="1"/>
    <col min="5" max="5" width="12.5703125" customWidth="1"/>
    <col min="6" max="6" width="12.42578125" customWidth="1"/>
    <col min="7" max="8" width="15.28515625" customWidth="1"/>
    <col min="9" max="9" width="14.28515625" customWidth="1"/>
    <col min="10" max="10" width="12.85546875" customWidth="1"/>
    <col min="11" max="11" width="13.7109375" customWidth="1"/>
    <col min="12" max="12" width="14.28515625" customWidth="1"/>
    <col min="13" max="13" width="19.28515625" customWidth="1"/>
  </cols>
  <sheetData>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274</v>
      </c>
      <c r="B5" s="170"/>
      <c r="C5" s="170"/>
      <c r="D5" s="170"/>
      <c r="E5" s="170"/>
      <c r="F5" s="170"/>
      <c r="G5" s="170"/>
      <c r="H5" s="170"/>
      <c r="I5" s="170"/>
      <c r="J5" s="170"/>
      <c r="K5" s="170"/>
      <c r="L5" s="170"/>
      <c r="M5" s="171"/>
    </row>
    <row r="6" spans="1:13" ht="189" customHeight="1">
      <c r="A6" s="124" t="s">
        <v>112</v>
      </c>
      <c r="B6" s="72" t="s">
        <v>180</v>
      </c>
      <c r="C6" s="72" t="s">
        <v>307</v>
      </c>
      <c r="D6" s="57" t="s">
        <v>36</v>
      </c>
      <c r="E6" s="123">
        <v>200000</v>
      </c>
      <c r="F6" s="50">
        <f>E6*3</f>
        <v>600000</v>
      </c>
      <c r="G6" s="8"/>
      <c r="H6" s="107"/>
      <c r="I6" s="107"/>
      <c r="J6" s="107"/>
      <c r="K6" s="107"/>
      <c r="L6" s="23"/>
      <c r="M6" s="23">
        <f>L6*F6</f>
        <v>0</v>
      </c>
    </row>
    <row r="7" spans="1:13" ht="192.75" customHeight="1">
      <c r="A7" s="124" t="s">
        <v>275</v>
      </c>
      <c r="B7" s="72" t="s">
        <v>181</v>
      </c>
      <c r="C7" s="72" t="s">
        <v>308</v>
      </c>
      <c r="D7" s="57" t="s">
        <v>36</v>
      </c>
      <c r="E7" s="123">
        <v>150000</v>
      </c>
      <c r="F7" s="50">
        <f>E7*3</f>
        <v>450000</v>
      </c>
      <c r="G7" s="107"/>
      <c r="H7" s="107"/>
      <c r="I7" s="107"/>
      <c r="J7" s="107"/>
      <c r="K7" s="107"/>
      <c r="L7" s="23"/>
      <c r="M7" s="23">
        <f t="shared" ref="M7" si="0">L7*F7</f>
        <v>0</v>
      </c>
    </row>
    <row r="8" spans="1:13">
      <c r="A8" s="175" t="s">
        <v>2</v>
      </c>
      <c r="B8" s="176"/>
      <c r="C8" s="176"/>
      <c r="D8" s="176"/>
      <c r="E8" s="176"/>
      <c r="F8" s="176"/>
      <c r="G8" s="176"/>
      <c r="H8" s="176"/>
      <c r="I8" s="176"/>
      <c r="J8" s="176"/>
      <c r="K8" s="176"/>
      <c r="L8" s="177"/>
      <c r="M8" s="25">
        <f>SUM(M6:M7)</f>
        <v>0</v>
      </c>
    </row>
  </sheetData>
  <mergeCells count="5">
    <mergeCell ref="A2:F2"/>
    <mergeCell ref="H2:J2"/>
    <mergeCell ref="K2:M2"/>
    <mergeCell ref="A5:M5"/>
    <mergeCell ref="A8:L8"/>
  </mergeCells>
  <phoneticPr fontId="16" type="noConversion"/>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M8"/>
  <sheetViews>
    <sheetView topLeftCell="A3" zoomScale="80" zoomScaleNormal="80" workbookViewId="0">
      <selection activeCell="C12" sqref="C12"/>
    </sheetView>
  </sheetViews>
  <sheetFormatPr defaultRowHeight="15"/>
  <cols>
    <col min="2" max="2" width="49.140625" customWidth="1"/>
    <col min="3" max="3" width="55.28515625" customWidth="1"/>
    <col min="4" max="4" width="14" customWidth="1"/>
    <col min="5" max="5" width="12.5703125" customWidth="1"/>
    <col min="6" max="6" width="11.85546875" customWidth="1"/>
    <col min="7" max="7" width="14.42578125" customWidth="1"/>
    <col min="8" max="8" width="15.28515625" customWidth="1"/>
    <col min="9" max="9" width="14.28515625" customWidth="1"/>
    <col min="10" max="10" width="12.7109375" customWidth="1"/>
    <col min="11" max="11" width="13.42578125" style="35" customWidth="1"/>
    <col min="12" max="12" width="14.28515625" customWidth="1"/>
    <col min="13" max="13" width="19.28515625" customWidth="1"/>
  </cols>
  <sheetData>
    <row r="1" spans="1:13">
      <c r="A1" s="1"/>
      <c r="B1" s="1"/>
      <c r="C1" s="6"/>
      <c r="D1" s="1"/>
      <c r="E1" s="1"/>
      <c r="F1" s="1"/>
      <c r="G1" s="1"/>
      <c r="H1" s="1"/>
      <c r="I1" s="1"/>
      <c r="J1" s="1"/>
      <c r="K1" s="34"/>
      <c r="L1" s="1"/>
      <c r="M1" s="1"/>
    </row>
    <row r="2" spans="1:13">
      <c r="A2" s="162" t="s">
        <v>0</v>
      </c>
      <c r="B2" s="163"/>
      <c r="C2" s="163"/>
      <c r="D2" s="163"/>
      <c r="E2" s="163"/>
      <c r="F2" s="164"/>
      <c r="G2" s="13"/>
      <c r="H2" s="165" t="s">
        <v>9</v>
      </c>
      <c r="I2" s="165"/>
      <c r="J2" s="165"/>
      <c r="K2" s="166" t="s">
        <v>13</v>
      </c>
      <c r="L2" s="167"/>
      <c r="M2" s="168"/>
    </row>
    <row r="3" spans="1:13" ht="120">
      <c r="A3" s="2" t="s">
        <v>1</v>
      </c>
      <c r="B3" s="5" t="s">
        <v>3</v>
      </c>
      <c r="C3" s="5" t="s">
        <v>4</v>
      </c>
      <c r="D3" s="5" t="s">
        <v>5</v>
      </c>
      <c r="E3" s="51" t="s">
        <v>6</v>
      </c>
      <c r="F3" s="5" t="s">
        <v>205</v>
      </c>
      <c r="G3" s="5" t="s">
        <v>8</v>
      </c>
      <c r="H3" s="15" t="s">
        <v>10</v>
      </c>
      <c r="I3" s="17" t="s">
        <v>11</v>
      </c>
      <c r="J3" s="17" t="s">
        <v>12</v>
      </c>
      <c r="K3" s="22" t="s">
        <v>14</v>
      </c>
      <c r="L3" s="22" t="s">
        <v>15</v>
      </c>
      <c r="M3" s="22" t="s">
        <v>16</v>
      </c>
    </row>
    <row r="4" spans="1:13">
      <c r="A4" s="67" t="s">
        <v>50</v>
      </c>
      <c r="B4" s="8">
        <v>2</v>
      </c>
      <c r="C4" s="8">
        <v>3</v>
      </c>
      <c r="D4" s="8">
        <v>4</v>
      </c>
      <c r="E4" s="68">
        <v>5</v>
      </c>
      <c r="F4" s="8">
        <v>6</v>
      </c>
      <c r="G4" s="8">
        <v>7</v>
      </c>
      <c r="H4" s="69">
        <v>8</v>
      </c>
      <c r="I4" s="70">
        <v>9</v>
      </c>
      <c r="J4" s="70">
        <v>10</v>
      </c>
      <c r="K4" s="71">
        <v>11</v>
      </c>
      <c r="L4" s="71">
        <v>12</v>
      </c>
      <c r="M4" s="71" t="s">
        <v>58</v>
      </c>
    </row>
    <row r="5" spans="1:13">
      <c r="A5" s="169" t="s">
        <v>290</v>
      </c>
      <c r="B5" s="170"/>
      <c r="C5" s="170"/>
      <c r="D5" s="170"/>
      <c r="E5" s="170"/>
      <c r="F5" s="170"/>
      <c r="G5" s="170"/>
      <c r="H5" s="170"/>
      <c r="I5" s="170"/>
      <c r="J5" s="170"/>
      <c r="K5" s="170"/>
      <c r="L5" s="170"/>
      <c r="M5" s="171"/>
    </row>
    <row r="6" spans="1:13" ht="231.75" customHeight="1">
      <c r="A6" s="26" t="s">
        <v>111</v>
      </c>
      <c r="B6" s="65" t="s">
        <v>34</v>
      </c>
      <c r="C6" s="29" t="s">
        <v>300</v>
      </c>
      <c r="D6" s="30" t="s">
        <v>35</v>
      </c>
      <c r="E6" s="50">
        <v>40</v>
      </c>
      <c r="F6" s="27">
        <f>(E6*5)</f>
        <v>200</v>
      </c>
      <c r="G6" s="14">
        <v>20</v>
      </c>
      <c r="H6" s="16"/>
      <c r="I6" s="18"/>
      <c r="J6" s="19"/>
      <c r="K6" s="32"/>
      <c r="L6" s="23"/>
      <c r="M6" s="24">
        <f>L6*F6</f>
        <v>0</v>
      </c>
    </row>
    <row r="7" spans="1:13">
      <c r="A7" s="175" t="s">
        <v>2</v>
      </c>
      <c r="B7" s="176"/>
      <c r="C7" s="176"/>
      <c r="D7" s="176"/>
      <c r="E7" s="176"/>
      <c r="F7" s="176"/>
      <c r="G7" s="176"/>
      <c r="H7" s="176"/>
      <c r="I7" s="176"/>
      <c r="J7" s="176"/>
      <c r="K7" s="176"/>
      <c r="L7" s="177"/>
      <c r="M7" s="44">
        <f>SUM(M6:M6)</f>
        <v>0</v>
      </c>
    </row>
    <row r="8" spans="1:13">
      <c r="A8" s="4"/>
      <c r="B8" s="1"/>
      <c r="C8" s="1"/>
      <c r="D8" s="9"/>
      <c r="E8" s="9"/>
      <c r="F8" s="9"/>
      <c r="G8" s="9"/>
      <c r="H8" s="1"/>
      <c r="I8" s="1"/>
      <c r="J8" s="21"/>
      <c r="K8" s="33"/>
      <c r="L8" s="1"/>
      <c r="M8" s="1"/>
    </row>
  </sheetData>
  <mergeCells count="5">
    <mergeCell ref="A2:F2"/>
    <mergeCell ref="H2:J2"/>
    <mergeCell ref="K2:M2"/>
    <mergeCell ref="A7:L7"/>
    <mergeCell ref="A5: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Saturs</vt:lpstr>
      <vt:lpstr>1</vt:lpstr>
      <vt:lpstr>2</vt:lpstr>
      <vt:lpstr>3</vt:lpstr>
      <vt:lpstr>4</vt:lpstr>
      <vt:lpstr>5</vt:lpstr>
      <vt:lpstr>6</vt:lpstr>
      <vt:lpstr>7</vt:lpstr>
      <vt:lpstr>8</vt:lpstr>
      <vt:lpstr>9</vt:lpstr>
      <vt:lpstr>10</vt:lpstr>
      <vt:lpstr>11</vt:lpstr>
      <vt:lpstr>12</vt:lpstr>
      <vt:lpstr>13</vt:lpstr>
      <vt:lpstr>14</vt:lpstr>
      <vt:lpstr>15</vt:lpstr>
      <vt:lpstr>29</vt:lpstr>
      <vt:lpstr>16</vt:lpstr>
      <vt:lpstr>17</vt:lpstr>
      <vt:lpstr>18</vt:lpstr>
      <vt:lpstr>19</vt:lpstr>
      <vt:lpstr>20</vt:lpstr>
      <vt:lpstr>21</vt:lpstr>
      <vt:lpstr>22</vt:lpstr>
      <vt:lpstr>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Rudzīte</dc:creator>
  <cp:lastModifiedBy>Dace Rudzīte</cp:lastModifiedBy>
  <dcterms:created xsi:type="dcterms:W3CDTF">2024-08-16T21:08:27Z</dcterms:created>
  <dcterms:modified xsi:type="dcterms:W3CDTF">2026-07-10T08:32:14Z</dcterms:modified>
</cp:coreProperties>
</file>