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https://vasvni.sharepoint.com/sites/G001/Shared Documents/Darba dokumenti/4_UPPVD/I_Citadeles 7/3.Iepirkumi/3.2.Būvdarbi/Tāmes/"/>
    </mc:Choice>
  </mc:AlternateContent>
  <xr:revisionPtr revIDLastSave="535" documentId="13_ncr:1_{B8539C01-B2EB-48BD-B8AF-54C8D731F237}" xr6:coauthVersionLast="47" xr6:coauthVersionMax="47" xr10:uidLastSave="{3BE54941-7492-430C-835D-6FA91C8CF103}"/>
  <bookViews>
    <workbookView xWindow="-110" yWindow="-110" windowWidth="19420" windowHeight="10420" tabRatio="724" firstSheet="20" activeTab="29" xr2:uid="{00000000-000D-0000-FFFF-FFFF00000000}"/>
  </bookViews>
  <sheets>
    <sheet name="Koptame_VNI" sheetId="2" r:id="rId1"/>
    <sheet name="kops1_VNI" sheetId="22" r:id="rId2"/>
    <sheet name="1.2._VNI" sheetId="10" r:id="rId3"/>
    <sheet name="1.3._VNI" sheetId="11" r:id="rId4"/>
    <sheet name="1.4._VNI" sheetId="12" r:id="rId5"/>
    <sheet name="1.5._VNI" sheetId="13" r:id="rId6"/>
    <sheet name="1.6._VNI" sheetId="14" r:id="rId7"/>
    <sheet name="1.7._VNI" sheetId="15" r:id="rId8"/>
    <sheet name="1.11._VNI" sheetId="19" r:id="rId9"/>
    <sheet name="1.12._VNI" sheetId="67" r:id="rId10"/>
    <sheet name="kops2_VNI" sheetId="33" r:id="rId11"/>
    <sheet name="2.1._VNI" sheetId="34" r:id="rId12"/>
    <sheet name="2.2._VNI" sheetId="35" r:id="rId13"/>
    <sheet name="2.3._VNI" sheetId="36" r:id="rId14"/>
    <sheet name="2.4._VNI" sheetId="37" r:id="rId15"/>
    <sheet name="2.5._VNI" sheetId="38" r:id="rId16"/>
    <sheet name="2.6._VNI" sheetId="39" r:id="rId17"/>
    <sheet name="2.7._VNI" sheetId="40" r:id="rId18"/>
    <sheet name="2.8._VNI" sheetId="41" r:id="rId19"/>
    <sheet name="2.9._VNI" sheetId="42" r:id="rId20"/>
    <sheet name="2.10._VNI" sheetId="43" r:id="rId21"/>
    <sheet name="2.11._VNI" sheetId="44" r:id="rId22"/>
    <sheet name="2.12._VNI" sheetId="45" r:id="rId23"/>
    <sheet name="kops3_VNI" sheetId="54" r:id="rId24"/>
    <sheet name="3.1._VNI" sheetId="55" r:id="rId25"/>
    <sheet name="3.2._VNI" sheetId="56" r:id="rId26"/>
    <sheet name="3.3._VNI" sheetId="57" r:id="rId27"/>
    <sheet name="3.4._VNI" sheetId="58" r:id="rId28"/>
    <sheet name="kops4_VNI" sheetId="65" r:id="rId29"/>
    <sheet name="4.1._VNI" sheetId="66" r:id="rId30"/>
  </sheets>
  <externalReferences>
    <externalReference r:id="rId31"/>
  </externalReferences>
  <definedNames>
    <definedName name="_xlnm._FilterDatabase" localSheetId="11" hidden="1">'2.1._VNI'!$D$1:$D$54</definedName>
    <definedName name="_xlnm._FilterDatabase" localSheetId="12" hidden="1">'2.2._VNI'!$D$1:$D$57</definedName>
    <definedName name="_xlnm._FilterDatabase" localSheetId="13" hidden="1">'2.3._VNI'!$E$1:$E$131</definedName>
    <definedName name="_xlnm._FilterDatabase" localSheetId="14" hidden="1">'2.4._VNI'!$E$1:$E$245</definedName>
    <definedName name="_xlnm._FilterDatabase" localSheetId="15" hidden="1">'2.5._VNI'!$E$1:$E$128</definedName>
    <definedName name="_xlnm._FilterDatabase" localSheetId="16" hidden="1">'2.6._VNI'!$E$1:$E$98</definedName>
    <definedName name="_xlnm._FilterDatabase" localSheetId="17" hidden="1">'2.7._VNI'!$E$1:$E$115</definedName>
    <definedName name="_xlnm._FilterDatabase" localSheetId="24" hidden="1">'3.1._VNI'!$D$1:$D$42</definedName>
    <definedName name="_xlnm._FilterDatabase" localSheetId="25" hidden="1">'3.2._VNI'!$D$1:$D$57</definedName>
    <definedName name="_xlnm._FilterDatabase" localSheetId="26" hidden="1">'3.3._VNI'!$D$1:$D$72</definedName>
    <definedName name="_xlnm._FilterDatabase" localSheetId="27" hidden="1">'3.4._VNI'!$E$1:$E$59</definedName>
    <definedName name="_xlnm._FilterDatabase" localSheetId="29" hidden="1">'4.1._VNI'!$G$1:$G$72</definedName>
    <definedName name="A">'[1]2'!$A$1</definedName>
    <definedName name="P" localSheetId="8">#REF!</definedName>
    <definedName name="P" localSheetId="9">#REF!</definedName>
    <definedName name="P" localSheetId="2">#REF!</definedName>
    <definedName name="P" localSheetId="3">#REF!</definedName>
    <definedName name="P" localSheetId="4">#REF!</definedName>
    <definedName name="P" localSheetId="5">#REF!</definedName>
    <definedName name="P" localSheetId="6">#REF!</definedName>
    <definedName name="P" localSheetId="7">#REF!</definedName>
    <definedName name="P" localSheetId="11">#REF!</definedName>
    <definedName name="P" localSheetId="20">#REF!</definedName>
    <definedName name="P" localSheetId="21">#REF!</definedName>
    <definedName name="P" localSheetId="22">#REF!</definedName>
    <definedName name="P" localSheetId="12">#REF!</definedName>
    <definedName name="P" localSheetId="13">#REF!</definedName>
    <definedName name="P" localSheetId="14">#REF!</definedName>
    <definedName name="P" localSheetId="15">#REF!</definedName>
    <definedName name="P" localSheetId="16">#REF!</definedName>
    <definedName name="P" localSheetId="17">#REF!</definedName>
    <definedName name="P" localSheetId="18">#REF!</definedName>
    <definedName name="P" localSheetId="19">#REF!</definedName>
    <definedName name="P" localSheetId="24">#REF!</definedName>
    <definedName name="P" localSheetId="25">#REF!</definedName>
    <definedName name="P" localSheetId="26">#REF!</definedName>
    <definedName name="P" localSheetId="27">#REF!</definedName>
    <definedName name="P" localSheetId="29">#REF!</definedName>
    <definedName name="P" localSheetId="1">#REF!</definedName>
    <definedName name="P" localSheetId="10">#REF!</definedName>
    <definedName name="P" localSheetId="23">#REF!</definedName>
    <definedName name="P" localSheetId="28">#REF!</definedName>
    <definedName name="P">#REF!</definedName>
    <definedName name="_xlnm.Print_Area" localSheetId="9">'1.12._VNI'!$A$1:$P$27</definedName>
    <definedName name="_xlnm.Print_Area" localSheetId="3">'1.3._VNI'!$A$1:$P$31</definedName>
    <definedName name="_xlnm.Print_Area" localSheetId="4">'1.4._VNI'!$A$1:$P$31</definedName>
    <definedName name="_xlnm.Print_Area" localSheetId="5">'1.5._VNI'!$A$1:$P$30</definedName>
    <definedName name="_xlnm.Print_Area" localSheetId="6">'1.6._VNI'!$A$1:$P$30</definedName>
    <definedName name="_xlnm.Print_Area" localSheetId="7">'1.7._VNI'!$A$1:$P$27</definedName>
    <definedName name="_xlnm.Print_Area" localSheetId="11">'2.1._VNI'!$A$1:$P$54</definedName>
    <definedName name="_xlnm.Print_Area" localSheetId="20">'2.10._VNI'!$A$1:$Q$51</definedName>
    <definedName name="_xlnm.Print_Area" localSheetId="21">'2.11._VNI'!$A$1:$Q$56</definedName>
    <definedName name="_xlnm.Print_Area" localSheetId="22">'2.12._VNI'!$A$1:$Q$33</definedName>
    <definedName name="_xlnm.Print_Area" localSheetId="12">'2.2._VNI'!$A$1:$P$57</definedName>
    <definedName name="_xlnm.Print_Area" localSheetId="13">'2.3._VNI'!$A$1:$Q$128</definedName>
    <definedName name="_xlnm.Print_Area" localSheetId="14">'2.4._VNI'!$A$1:$Q$245</definedName>
    <definedName name="_xlnm.Print_Area" localSheetId="15">'2.5._VNI'!$A$1:$Q$128</definedName>
    <definedName name="_xlnm.Print_Area" localSheetId="16">'2.6._VNI'!$A$1:$Q$98</definedName>
    <definedName name="_xlnm.Print_Area" localSheetId="17">'2.7._VNI'!$A$1:$Q$115</definedName>
    <definedName name="_xlnm.Print_Area" localSheetId="19">'2.9._VNI'!$A$1:$Q$50</definedName>
    <definedName name="_xlnm.Print_Area" localSheetId="26">'3.3._VNI'!$A$1:$P$71</definedName>
    <definedName name="_xlnm.Print_Area" localSheetId="27">'3.4._VNI'!$A$1:$Q$59</definedName>
    <definedName name="_xlnm.Print_Area" localSheetId="29">'4.1._VNI'!$A$1:$P$117</definedName>
    <definedName name="_xlnm.Print_Area" localSheetId="1">kops1_VNI!$A$1:$I$44</definedName>
    <definedName name="_xlnm.Print_Area" localSheetId="0">Koptame_VNI!$A$1:$D$46</definedName>
    <definedName name="_xlnm.Print_Titles" localSheetId="8">'1.11._VNI'!$11:$12</definedName>
    <definedName name="_xlnm.Print_Titles" localSheetId="9">'1.12._VNI'!$11:$12</definedName>
    <definedName name="_xlnm.Print_Titles" localSheetId="2">'1.2._VNI'!$11:$12</definedName>
    <definedName name="_xlnm.Print_Titles" localSheetId="3">'1.3._VNI'!$11:$12</definedName>
    <definedName name="_xlnm.Print_Titles" localSheetId="4">'1.4._VNI'!$11:$12</definedName>
    <definedName name="_xlnm.Print_Titles" localSheetId="5">'1.5._VNI'!$11:$12</definedName>
    <definedName name="_xlnm.Print_Titles" localSheetId="6">'1.6._VNI'!$11:$12</definedName>
    <definedName name="_xlnm.Print_Titles" localSheetId="7">'1.7._VNI'!$11:$12</definedName>
    <definedName name="_xlnm.Print_Titles" localSheetId="11">'2.1._VNI'!$11:$12</definedName>
    <definedName name="_xlnm.Print_Titles" localSheetId="20">'2.10._VNI'!$11:$12</definedName>
    <definedName name="_xlnm.Print_Titles" localSheetId="21">'2.11._VNI'!$11:$12</definedName>
    <definedName name="_xlnm.Print_Titles" localSheetId="22">'2.12._VNI'!$11:$12</definedName>
    <definedName name="_xlnm.Print_Titles" localSheetId="12">'2.2._VNI'!$11:$12</definedName>
    <definedName name="_xlnm.Print_Titles" localSheetId="13">'2.3._VNI'!$11:$12</definedName>
    <definedName name="_xlnm.Print_Titles" localSheetId="14">'2.4._VNI'!$11:$12</definedName>
    <definedName name="_xlnm.Print_Titles" localSheetId="15">'2.5._VNI'!$11:$12</definedName>
    <definedName name="_xlnm.Print_Titles" localSheetId="16">'2.6._VNI'!$11:$12</definedName>
    <definedName name="_xlnm.Print_Titles" localSheetId="17">'2.7._VNI'!$11:$12</definedName>
    <definedName name="_xlnm.Print_Titles" localSheetId="18">'2.8._VNI'!$11:$12</definedName>
    <definedName name="_xlnm.Print_Titles" localSheetId="19">'2.9._VNI'!$11:$12</definedName>
    <definedName name="_xlnm.Print_Titles" localSheetId="24">'3.1._VNI'!$11:$12</definedName>
    <definedName name="_xlnm.Print_Titles" localSheetId="25">'3.2._VNI'!$11:$12</definedName>
    <definedName name="_xlnm.Print_Titles" localSheetId="26">'3.3._VNI'!$11:$12</definedName>
    <definedName name="_xlnm.Print_Titles" localSheetId="27">'3.4._VNI'!$11:$12</definedName>
    <definedName name="_xlnm.Print_Titles" localSheetId="29">'4.1._VNI'!$11:$12</definedName>
    <definedName name="_xlnm.Print_Titles" localSheetId="1">kops1_VNI!$18:$19</definedName>
    <definedName name="_xlnm.Print_Titles" localSheetId="10">kops2_VNI!$18:$19</definedName>
    <definedName name="_xlnm.Print_Titles" localSheetId="23">kops3_VNI!$18:$19</definedName>
    <definedName name="_xlnm.Print_Titles" localSheetId="28">kops4_VNI!$18:$19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62" i="66" l="1"/>
  <c r="E29" i="66"/>
  <c r="K42" i="66"/>
  <c r="L42" i="66"/>
  <c r="M42" i="66"/>
  <c r="N42" i="66"/>
  <c r="O42" i="66"/>
  <c r="P42" i="66" s="1"/>
  <c r="K40" i="66"/>
  <c r="L40" i="66"/>
  <c r="M40" i="66"/>
  <c r="P40" i="66" s="1"/>
  <c r="N40" i="66"/>
  <c r="O40" i="66"/>
  <c r="K38" i="66"/>
  <c r="L38" i="66"/>
  <c r="M38" i="66"/>
  <c r="N38" i="66"/>
  <c r="O38" i="66"/>
  <c r="K36" i="66"/>
  <c r="L36" i="66"/>
  <c r="M36" i="66"/>
  <c r="N36" i="66"/>
  <c r="O36" i="66"/>
  <c r="P36" i="66" s="1"/>
  <c r="K25" i="66"/>
  <c r="L25" i="66"/>
  <c r="M25" i="66"/>
  <c r="P25" i="66" s="1"/>
  <c r="N25" i="66"/>
  <c r="O25" i="66"/>
  <c r="M34" i="66"/>
  <c r="K34" i="66"/>
  <c r="L34" i="66"/>
  <c r="N34" i="66"/>
  <c r="O34" i="66"/>
  <c r="P41" i="44"/>
  <c r="O41" i="44"/>
  <c r="P29" i="44"/>
  <c r="P21" i="44"/>
  <c r="O21" i="44"/>
  <c r="P17" i="44"/>
  <c r="O17" i="44"/>
  <c r="N43" i="44"/>
  <c r="M31" i="44"/>
  <c r="L27" i="44"/>
  <c r="M23" i="44"/>
  <c r="N20" i="44"/>
  <c r="M17" i="44"/>
  <c r="L18" i="44"/>
  <c r="M18" i="44"/>
  <c r="O18" i="44"/>
  <c r="P18" i="44"/>
  <c r="M19" i="44"/>
  <c r="O19" i="44"/>
  <c r="P19" i="44"/>
  <c r="O20" i="44"/>
  <c r="P20" i="44"/>
  <c r="N21" i="44"/>
  <c r="M21" i="44"/>
  <c r="N22" i="44"/>
  <c r="M22" i="44"/>
  <c r="O22" i="44"/>
  <c r="P22" i="44"/>
  <c r="O23" i="44"/>
  <c r="P23" i="44"/>
  <c r="L24" i="44"/>
  <c r="M24" i="44"/>
  <c r="O24" i="44"/>
  <c r="P24" i="44"/>
  <c r="F25" i="44"/>
  <c r="M25" i="44" s="1"/>
  <c r="L25" i="44"/>
  <c r="L26" i="44"/>
  <c r="M26" i="44"/>
  <c r="O26" i="44"/>
  <c r="P26" i="44"/>
  <c r="M27" i="44"/>
  <c r="O27" i="44"/>
  <c r="P27" i="44"/>
  <c r="M28" i="44"/>
  <c r="O28" i="44"/>
  <c r="P28" i="44"/>
  <c r="N29" i="44"/>
  <c r="M29" i="44"/>
  <c r="O29" i="44"/>
  <c r="L30" i="44"/>
  <c r="M30" i="44"/>
  <c r="N30" i="44"/>
  <c r="O30" i="44"/>
  <c r="Q30" i="44" s="1"/>
  <c r="P30" i="44"/>
  <c r="H31" i="44"/>
  <c r="L31" i="44"/>
  <c r="N31" i="44"/>
  <c r="O31" i="44"/>
  <c r="P31" i="44"/>
  <c r="M39" i="44"/>
  <c r="O39" i="44"/>
  <c r="P39" i="44"/>
  <c r="L40" i="44"/>
  <c r="M40" i="44"/>
  <c r="O40" i="44"/>
  <c r="P40" i="44"/>
  <c r="M41" i="44"/>
  <c r="N41" i="44"/>
  <c r="N42" i="44"/>
  <c r="M42" i="44"/>
  <c r="O42" i="44"/>
  <c r="P42" i="44"/>
  <c r="O43" i="44"/>
  <c r="P43" i="44"/>
  <c r="O36" i="42"/>
  <c r="O35" i="42"/>
  <c r="M35" i="42"/>
  <c r="M34" i="42"/>
  <c r="O34" i="42"/>
  <c r="F33" i="42"/>
  <c r="O32" i="42"/>
  <c r="N32" i="42"/>
  <c r="M32" i="42"/>
  <c r="M31" i="42"/>
  <c r="O31" i="42"/>
  <c r="N31" i="42"/>
  <c r="O30" i="42"/>
  <c r="N30" i="42"/>
  <c r="M30" i="42"/>
  <c r="P30" i="42"/>
  <c r="O29" i="42"/>
  <c r="M29" i="42"/>
  <c r="O28" i="42"/>
  <c r="N28" i="42"/>
  <c r="M28" i="42"/>
  <c r="M27" i="42"/>
  <c r="O27" i="42"/>
  <c r="N27" i="42"/>
  <c r="O26" i="42"/>
  <c r="N26" i="42"/>
  <c r="M26" i="42"/>
  <c r="P26" i="42"/>
  <c r="O25" i="42"/>
  <c r="M25" i="42"/>
  <c r="O24" i="42"/>
  <c r="M24" i="42"/>
  <c r="O23" i="42"/>
  <c r="M23" i="42"/>
  <c r="O22" i="42"/>
  <c r="M22" i="42"/>
  <c r="O21" i="42"/>
  <c r="M21" i="42"/>
  <c r="O20" i="42"/>
  <c r="M20" i="42"/>
  <c r="O19" i="42"/>
  <c r="O18" i="42"/>
  <c r="O17" i="42"/>
  <c r="M17" i="42"/>
  <c r="O16" i="42"/>
  <c r="N16" i="42"/>
  <c r="M16" i="42"/>
  <c r="P38" i="66" l="1"/>
  <c r="P34" i="66"/>
  <c r="L22" i="44"/>
  <c r="K18" i="42"/>
  <c r="P18" i="42" s="1"/>
  <c r="N18" i="42"/>
  <c r="N19" i="42"/>
  <c r="K19" i="42"/>
  <c r="L19" i="42" s="1"/>
  <c r="M19" i="42"/>
  <c r="M18" i="42"/>
  <c r="N20" i="42"/>
  <c r="M33" i="42"/>
  <c r="N24" i="42"/>
  <c r="K31" i="42"/>
  <c r="L31" i="42" s="1"/>
  <c r="Q41" i="44"/>
  <c r="L41" i="44"/>
  <c r="Q29" i="44"/>
  <c r="Q22" i="44"/>
  <c r="Q42" i="44"/>
  <c r="L17" i="44"/>
  <c r="O25" i="44"/>
  <c r="Q20" i="44"/>
  <c r="Q43" i="44"/>
  <c r="Q31" i="44"/>
  <c r="Q21" i="44"/>
  <c r="L39" i="44"/>
  <c r="N39" i="44"/>
  <c r="Q39" i="44" s="1"/>
  <c r="L19" i="44"/>
  <c r="N19" i="44"/>
  <c r="Q19" i="44" s="1"/>
  <c r="L28" i="44"/>
  <c r="N28" i="44"/>
  <c r="Q28" i="44" s="1"/>
  <c r="M20" i="44"/>
  <c r="L42" i="44"/>
  <c r="N40" i="44"/>
  <c r="Q40" i="44" s="1"/>
  <c r="N24" i="44"/>
  <c r="Q24" i="44" s="1"/>
  <c r="M43" i="44"/>
  <c r="L21" i="44"/>
  <c r="N18" i="44"/>
  <c r="Q18" i="44" s="1"/>
  <c r="L43" i="44"/>
  <c r="L29" i="44"/>
  <c r="P25" i="44"/>
  <c r="L20" i="44"/>
  <c r="N25" i="44"/>
  <c r="N26" i="44"/>
  <c r="Q26" i="44" s="1"/>
  <c r="N17" i="44"/>
  <c r="Q17" i="44" s="1"/>
  <c r="N27" i="44"/>
  <c r="Q27" i="44" s="1"/>
  <c r="Q26" i="42"/>
  <c r="Q30" i="42"/>
  <c r="K33" i="42"/>
  <c r="P33" i="42" s="1"/>
  <c r="N33" i="42"/>
  <c r="N36" i="42"/>
  <c r="K36" i="42"/>
  <c r="P36" i="42" s="1"/>
  <c r="K34" i="42"/>
  <c r="P34" i="42" s="1"/>
  <c r="L34" i="42"/>
  <c r="N34" i="42"/>
  <c r="K16" i="42"/>
  <c r="P16" i="42" s="1"/>
  <c r="Q16" i="42" s="1"/>
  <c r="K20" i="42"/>
  <c r="P20" i="42" s="1"/>
  <c r="Q20" i="42" s="1"/>
  <c r="K24" i="42"/>
  <c r="P24" i="42" s="1"/>
  <c r="Q24" i="42" s="1"/>
  <c r="P28" i="42"/>
  <c r="Q28" i="42" s="1"/>
  <c r="P32" i="42"/>
  <c r="Q32" i="42" s="1"/>
  <c r="O33" i="42"/>
  <c r="P19" i="42"/>
  <c r="Q19" i="42" s="1"/>
  <c r="P27" i="42"/>
  <c r="Q27" i="42" s="1"/>
  <c r="P31" i="42"/>
  <c r="Q31" i="42" s="1"/>
  <c r="M36" i="42"/>
  <c r="L33" i="42" l="1"/>
  <c r="L24" i="42"/>
  <c r="L18" i="42"/>
  <c r="Q18" i="42"/>
  <c r="Q25" i="44"/>
  <c r="N23" i="42"/>
  <c r="K23" i="42"/>
  <c r="P23" i="42" s="1"/>
  <c r="N22" i="42"/>
  <c r="L22" i="42"/>
  <c r="K22" i="42"/>
  <c r="P22" i="42" s="1"/>
  <c r="L20" i="42"/>
  <c r="N35" i="42"/>
  <c r="K35" i="42"/>
  <c r="L23" i="44"/>
  <c r="N23" i="44"/>
  <c r="Q23" i="44" s="1"/>
  <c r="N21" i="42"/>
  <c r="K21" i="42"/>
  <c r="P21" i="42" s="1"/>
  <c r="L16" i="42"/>
  <c r="N29" i="42"/>
  <c r="P29" i="42"/>
  <c r="Q36" i="42"/>
  <c r="N17" i="42"/>
  <c r="K17" i="42"/>
  <c r="P17" i="42" s="1"/>
  <c r="L36" i="42"/>
  <c r="Q34" i="42"/>
  <c r="N25" i="42"/>
  <c r="K25" i="42"/>
  <c r="P25" i="42" s="1"/>
  <c r="Q33" i="42"/>
  <c r="L23" i="42" l="1"/>
  <c r="Q22" i="42"/>
  <c r="P35" i="42"/>
  <c r="Q35" i="42" s="1"/>
  <c r="L35" i="42"/>
  <c r="Q23" i="42"/>
  <c r="Q29" i="42"/>
  <c r="L25" i="42"/>
  <c r="Q25" i="42"/>
  <c r="L17" i="42"/>
  <c r="L21" i="42"/>
  <c r="Q17" i="42"/>
  <c r="Q21" i="42"/>
  <c r="O14" i="44" l="1"/>
  <c r="N14" i="44"/>
  <c r="M14" i="44"/>
  <c r="L14" i="44"/>
  <c r="K14" i="44"/>
  <c r="P14" i="44" l="1"/>
  <c r="Q14" i="44" s="1"/>
  <c r="O14" i="42" l="1"/>
  <c r="N14" i="42"/>
  <c r="M14" i="42"/>
  <c r="L14" i="42"/>
  <c r="K14" i="42"/>
  <c r="P14" i="42" l="1"/>
  <c r="L15" i="40" l="1"/>
  <c r="M15" i="40"/>
  <c r="N15" i="40"/>
  <c r="O15" i="40"/>
  <c r="P15" i="40"/>
  <c r="M16" i="40"/>
  <c r="O16" i="40"/>
  <c r="P16" i="40"/>
  <c r="M17" i="40"/>
  <c r="O17" i="40"/>
  <c r="M18" i="40"/>
  <c r="O18" i="40"/>
  <c r="M19" i="40"/>
  <c r="O19" i="40"/>
  <c r="M20" i="40"/>
  <c r="O20" i="40"/>
  <c r="M21" i="40"/>
  <c r="O21" i="40"/>
  <c r="M22" i="40"/>
  <c r="O22" i="40"/>
  <c r="P22" i="40"/>
  <c r="M23" i="40"/>
  <c r="O23" i="40"/>
  <c r="M24" i="40"/>
  <c r="O24" i="40"/>
  <c r="P24" i="40"/>
  <c r="M25" i="40"/>
  <c r="O25" i="40"/>
  <c r="P25" i="40"/>
  <c r="M26" i="40"/>
  <c r="O26" i="40"/>
  <c r="P26" i="40"/>
  <c r="L27" i="40"/>
  <c r="M27" i="40"/>
  <c r="N27" i="40"/>
  <c r="Q27" i="40" s="1"/>
  <c r="O27" i="40"/>
  <c r="P27" i="40"/>
  <c r="L28" i="40"/>
  <c r="M28" i="40"/>
  <c r="N28" i="40"/>
  <c r="O28" i="40"/>
  <c r="P28" i="40"/>
  <c r="M29" i="40"/>
  <c r="O29" i="40"/>
  <c r="M31" i="40"/>
  <c r="O31" i="40"/>
  <c r="M33" i="40"/>
  <c r="O33" i="40"/>
  <c r="M34" i="40"/>
  <c r="O34" i="40"/>
  <c r="M38" i="40"/>
  <c r="O38" i="40"/>
  <c r="M39" i="40"/>
  <c r="O39" i="40"/>
  <c r="L40" i="40"/>
  <c r="M40" i="40"/>
  <c r="N40" i="40"/>
  <c r="O40" i="40"/>
  <c r="P40" i="40"/>
  <c r="L41" i="40"/>
  <c r="M41" i="40"/>
  <c r="N41" i="40"/>
  <c r="O41" i="40"/>
  <c r="P41" i="40"/>
  <c r="M42" i="40"/>
  <c r="O42" i="40"/>
  <c r="M43" i="40"/>
  <c r="O43" i="40"/>
  <c r="M44" i="40"/>
  <c r="O44" i="40"/>
  <c r="M45" i="40"/>
  <c r="O45" i="40"/>
  <c r="M46" i="40"/>
  <c r="O46" i="40"/>
  <c r="M47" i="40"/>
  <c r="O47" i="40"/>
  <c r="M48" i="40"/>
  <c r="O48" i="40"/>
  <c r="M49" i="40"/>
  <c r="O49" i="40"/>
  <c r="M50" i="40"/>
  <c r="O50" i="40"/>
  <c r="M51" i="40"/>
  <c r="O51" i="40"/>
  <c r="M52" i="40"/>
  <c r="O52" i="40"/>
  <c r="M53" i="40"/>
  <c r="O53" i="40"/>
  <c r="M54" i="40"/>
  <c r="O54" i="40"/>
  <c r="M55" i="40"/>
  <c r="O55" i="40"/>
  <c r="L56" i="40"/>
  <c r="M56" i="40"/>
  <c r="N56" i="40"/>
  <c r="O56" i="40"/>
  <c r="P56" i="40"/>
  <c r="L57" i="40"/>
  <c r="M57" i="40"/>
  <c r="N57" i="40"/>
  <c r="O57" i="40"/>
  <c r="P57" i="40"/>
  <c r="L58" i="40"/>
  <c r="M58" i="40"/>
  <c r="N58" i="40"/>
  <c r="O58" i="40"/>
  <c r="P58" i="40"/>
  <c r="L59" i="40"/>
  <c r="M59" i="40"/>
  <c r="N59" i="40"/>
  <c r="O59" i="40"/>
  <c r="P59" i="40"/>
  <c r="L60" i="40"/>
  <c r="M60" i="40"/>
  <c r="N60" i="40"/>
  <c r="O60" i="40"/>
  <c r="P60" i="40"/>
  <c r="L61" i="40"/>
  <c r="M61" i="40"/>
  <c r="N61" i="40"/>
  <c r="O61" i="40"/>
  <c r="P61" i="40"/>
  <c r="M63" i="40"/>
  <c r="O63" i="40"/>
  <c r="M65" i="40"/>
  <c r="O65" i="40"/>
  <c r="M66" i="40"/>
  <c r="O66" i="40"/>
  <c r="L67" i="40"/>
  <c r="M67" i="40"/>
  <c r="N67" i="40"/>
  <c r="O67" i="40"/>
  <c r="P67" i="40"/>
  <c r="L68" i="40"/>
  <c r="M68" i="40"/>
  <c r="N68" i="40"/>
  <c r="O68" i="40"/>
  <c r="P68" i="40"/>
  <c r="L69" i="40"/>
  <c r="M69" i="40"/>
  <c r="N69" i="40"/>
  <c r="O69" i="40"/>
  <c r="P69" i="40"/>
  <c r="M70" i="40"/>
  <c r="O70" i="40"/>
  <c r="M72" i="40"/>
  <c r="O72" i="40"/>
  <c r="M74" i="40"/>
  <c r="O74" i="40"/>
  <c r="M75" i="40"/>
  <c r="O75" i="40"/>
  <c r="L76" i="40"/>
  <c r="M76" i="40"/>
  <c r="N76" i="40"/>
  <c r="O76" i="40"/>
  <c r="P76" i="40"/>
  <c r="L77" i="40"/>
  <c r="M77" i="40"/>
  <c r="N77" i="40"/>
  <c r="O77" i="40"/>
  <c r="P77" i="40"/>
  <c r="M78" i="40"/>
  <c r="O78" i="40"/>
  <c r="M80" i="40"/>
  <c r="O80" i="40"/>
  <c r="M81" i="40"/>
  <c r="O81" i="40"/>
  <c r="M82" i="40"/>
  <c r="O82" i="40"/>
  <c r="M84" i="40"/>
  <c r="O84" i="40"/>
  <c r="L85" i="40"/>
  <c r="M85" i="40"/>
  <c r="N85" i="40"/>
  <c r="O85" i="40"/>
  <c r="P85" i="40"/>
  <c r="L86" i="40"/>
  <c r="M86" i="40"/>
  <c r="N86" i="40"/>
  <c r="O86" i="40"/>
  <c r="P86" i="40"/>
  <c r="M88" i="40"/>
  <c r="O88" i="40"/>
  <c r="M89" i="40"/>
  <c r="O89" i="40"/>
  <c r="M90" i="40"/>
  <c r="O90" i="40"/>
  <c r="M91" i="40"/>
  <c r="O91" i="40"/>
  <c r="M92" i="40"/>
  <c r="O92" i="40"/>
  <c r="M93" i="40"/>
  <c r="O93" i="40"/>
  <c r="M94" i="40"/>
  <c r="O94" i="40"/>
  <c r="M95" i="40"/>
  <c r="O95" i="40"/>
  <c r="M96" i="40"/>
  <c r="O96" i="40"/>
  <c r="M97" i="40"/>
  <c r="O97" i="40"/>
  <c r="M99" i="40"/>
  <c r="O99" i="40"/>
  <c r="M100" i="40"/>
  <c r="O100" i="40"/>
  <c r="M101" i="40"/>
  <c r="O101" i="40"/>
  <c r="K94" i="40"/>
  <c r="P94" i="40" s="1"/>
  <c r="K93" i="40"/>
  <c r="P93" i="40" s="1"/>
  <c r="K92" i="40"/>
  <c r="P92" i="40" s="1"/>
  <c r="K91" i="40"/>
  <c r="P91" i="40" s="1"/>
  <c r="K90" i="40"/>
  <c r="P90" i="40" s="1"/>
  <c r="K89" i="40"/>
  <c r="P89" i="40" s="1"/>
  <c r="K88" i="40"/>
  <c r="P88" i="40" s="1"/>
  <c r="N99" i="40"/>
  <c r="K98" i="40"/>
  <c r="N97" i="40"/>
  <c r="N96" i="40"/>
  <c r="K100" i="40"/>
  <c r="P100" i="40" s="1"/>
  <c r="K101" i="40"/>
  <c r="N42" i="40"/>
  <c r="K44" i="40"/>
  <c r="P44" i="40" s="1"/>
  <c r="K47" i="40"/>
  <c r="P47" i="40" s="1"/>
  <c r="K55" i="40"/>
  <c r="P55" i="40" s="1"/>
  <c r="K54" i="40"/>
  <c r="P54" i="40" s="1"/>
  <c r="K53" i="40"/>
  <c r="P53" i="40" s="1"/>
  <c r="K52" i="40"/>
  <c r="P52" i="40" s="1"/>
  <c r="K51" i="40"/>
  <c r="P51" i="40" s="1"/>
  <c r="K50" i="40"/>
  <c r="P50" i="40" s="1"/>
  <c r="N49" i="40"/>
  <c r="K84" i="40"/>
  <c r="P84" i="40" s="1"/>
  <c r="K83" i="40"/>
  <c r="K81" i="40"/>
  <c r="P81" i="40" s="1"/>
  <c r="K80" i="40"/>
  <c r="P80" i="40" s="1"/>
  <c r="K79" i="40"/>
  <c r="K78" i="40"/>
  <c r="P78" i="40" s="1"/>
  <c r="K75" i="40"/>
  <c r="P75" i="40" s="1"/>
  <c r="K74" i="40"/>
  <c r="P74" i="40" s="1"/>
  <c r="K73" i="40"/>
  <c r="K72" i="40"/>
  <c r="P72" i="40" s="1"/>
  <c r="K71" i="40"/>
  <c r="K70" i="40"/>
  <c r="P70" i="40" s="1"/>
  <c r="N66" i="40"/>
  <c r="K64" i="40"/>
  <c r="K62" i="40"/>
  <c r="K39" i="40"/>
  <c r="P39" i="40" s="1"/>
  <c r="K38" i="40"/>
  <c r="P38" i="40" s="1"/>
  <c r="K37" i="40"/>
  <c r="K34" i="40"/>
  <c r="P34" i="40" s="1"/>
  <c r="K33" i="40"/>
  <c r="P33" i="40" s="1"/>
  <c r="K35" i="40"/>
  <c r="K31" i="40"/>
  <c r="K30" i="40"/>
  <c r="K29" i="40"/>
  <c r="P29" i="40" s="1"/>
  <c r="K17" i="40"/>
  <c r="P17" i="40" s="1"/>
  <c r="K16" i="40"/>
  <c r="N23" i="40"/>
  <c r="K20" i="40"/>
  <c r="P20" i="40" s="1"/>
  <c r="K18" i="40"/>
  <c r="P18" i="40" s="1"/>
  <c r="L22" i="40"/>
  <c r="L26" i="40"/>
  <c r="N25" i="40"/>
  <c r="L24" i="40"/>
  <c r="M16" i="39"/>
  <c r="O16" i="39"/>
  <c r="M17" i="39"/>
  <c r="O17" i="39"/>
  <c r="M18" i="39"/>
  <c r="O18" i="39"/>
  <c r="M19" i="39"/>
  <c r="O19" i="39"/>
  <c r="M20" i="39"/>
  <c r="O20" i="39"/>
  <c r="M21" i="39"/>
  <c r="O21" i="39"/>
  <c r="M22" i="39"/>
  <c r="O22" i="39"/>
  <c r="M23" i="39"/>
  <c r="O23" i="39"/>
  <c r="M24" i="39"/>
  <c r="O24" i="39"/>
  <c r="M25" i="39"/>
  <c r="O25" i="39"/>
  <c r="M26" i="39"/>
  <c r="O26" i="39"/>
  <c r="M27" i="39"/>
  <c r="O27" i="39"/>
  <c r="M28" i="39"/>
  <c r="O28" i="39"/>
  <c r="M29" i="39"/>
  <c r="O29" i="39"/>
  <c r="M30" i="39"/>
  <c r="O30" i="39"/>
  <c r="M31" i="39"/>
  <c r="O31" i="39"/>
  <c r="M32" i="39"/>
  <c r="O32" i="39"/>
  <c r="M33" i="39"/>
  <c r="O33" i="39"/>
  <c r="M34" i="39"/>
  <c r="O34" i="39"/>
  <c r="M35" i="39"/>
  <c r="O35" i="39"/>
  <c r="M36" i="39"/>
  <c r="O36" i="39"/>
  <c r="M37" i="39"/>
  <c r="O37" i="39"/>
  <c r="M38" i="39"/>
  <c r="O38" i="39"/>
  <c r="M39" i="39"/>
  <c r="O39" i="39"/>
  <c r="M40" i="39"/>
  <c r="O40" i="39"/>
  <c r="M41" i="39"/>
  <c r="O41" i="39"/>
  <c r="M42" i="39"/>
  <c r="O42" i="39"/>
  <c r="M43" i="39"/>
  <c r="O43" i="39"/>
  <c r="M44" i="39"/>
  <c r="O44" i="39"/>
  <c r="M45" i="39"/>
  <c r="O45" i="39"/>
  <c r="M46" i="39"/>
  <c r="O46" i="39"/>
  <c r="M47" i="39"/>
  <c r="O47" i="39"/>
  <c r="M48" i="39"/>
  <c r="O48" i="39"/>
  <c r="M49" i="39"/>
  <c r="O49" i="39"/>
  <c r="M50" i="39"/>
  <c r="O50" i="39"/>
  <c r="M51" i="39"/>
  <c r="O51" i="39"/>
  <c r="M52" i="39"/>
  <c r="O52" i="39"/>
  <c r="M53" i="39"/>
  <c r="O53" i="39"/>
  <c r="M54" i="39"/>
  <c r="O54" i="39"/>
  <c r="M55" i="39"/>
  <c r="O55" i="39"/>
  <c r="M56" i="39"/>
  <c r="O56" i="39"/>
  <c r="M57" i="39"/>
  <c r="O57" i="39"/>
  <c r="M58" i="39"/>
  <c r="O58" i="39"/>
  <c r="M59" i="39"/>
  <c r="O59" i="39"/>
  <c r="M60" i="39"/>
  <c r="O60" i="39"/>
  <c r="M61" i="39"/>
  <c r="O61" i="39"/>
  <c r="M62" i="39"/>
  <c r="O62" i="39"/>
  <c r="M63" i="39"/>
  <c r="O63" i="39"/>
  <c r="M64" i="39"/>
  <c r="O64" i="39"/>
  <c r="M65" i="39"/>
  <c r="O65" i="39"/>
  <c r="M66" i="39"/>
  <c r="O66" i="39"/>
  <c r="M67" i="39"/>
  <c r="O67" i="39"/>
  <c r="M68" i="39"/>
  <c r="O68" i="39"/>
  <c r="M69" i="39"/>
  <c r="O69" i="39"/>
  <c r="M70" i="39"/>
  <c r="O70" i="39"/>
  <c r="M71" i="39"/>
  <c r="O71" i="39"/>
  <c r="M72" i="39"/>
  <c r="O72" i="39"/>
  <c r="M73" i="39"/>
  <c r="O73" i="39"/>
  <c r="M74" i="39"/>
  <c r="O74" i="39"/>
  <c r="M75" i="39"/>
  <c r="O75" i="39"/>
  <c r="M76" i="39"/>
  <c r="O76" i="39"/>
  <c r="M77" i="39"/>
  <c r="O77" i="39"/>
  <c r="M78" i="39"/>
  <c r="O78" i="39"/>
  <c r="M79" i="39"/>
  <c r="O79" i="39"/>
  <c r="M80" i="39"/>
  <c r="O80" i="39"/>
  <c r="M81" i="39"/>
  <c r="O81" i="39"/>
  <c r="M82" i="39"/>
  <c r="O82" i="39"/>
  <c r="M83" i="39"/>
  <c r="N83" i="39"/>
  <c r="O83" i="39"/>
  <c r="M84" i="39"/>
  <c r="N84" i="39"/>
  <c r="O84" i="39"/>
  <c r="K84" i="39"/>
  <c r="L84" i="39" s="1"/>
  <c r="K83" i="39"/>
  <c r="P83" i="39" s="1"/>
  <c r="K81" i="39"/>
  <c r="P81" i="39" s="1"/>
  <c r="K80" i="39"/>
  <c r="P80" i="39" s="1"/>
  <c r="K78" i="39"/>
  <c r="P78" i="39" s="1"/>
  <c r="K77" i="39"/>
  <c r="P77" i="39" s="1"/>
  <c r="K76" i="39"/>
  <c r="P76" i="39" s="1"/>
  <c r="K75" i="39"/>
  <c r="P75" i="39" s="1"/>
  <c r="K74" i="39"/>
  <c r="P74" i="39" s="1"/>
  <c r="K73" i="39"/>
  <c r="P73" i="39" s="1"/>
  <c r="K72" i="39"/>
  <c r="P72" i="39" s="1"/>
  <c r="K71" i="39"/>
  <c r="P71" i="39" s="1"/>
  <c r="K70" i="39"/>
  <c r="P70" i="39" s="1"/>
  <c r="K69" i="39"/>
  <c r="P69" i="39" s="1"/>
  <c r="K68" i="39"/>
  <c r="P68" i="39" s="1"/>
  <c r="K67" i="39"/>
  <c r="P67" i="39" s="1"/>
  <c r="K66" i="39"/>
  <c r="P66" i="39" s="1"/>
  <c r="K64" i="39"/>
  <c r="P64" i="39" s="1"/>
  <c r="K62" i="39"/>
  <c r="P62" i="39" s="1"/>
  <c r="K61" i="39"/>
  <c r="P61" i="39" s="1"/>
  <c r="K60" i="39"/>
  <c r="P60" i="39" s="1"/>
  <c r="K59" i="39"/>
  <c r="P59" i="39" s="1"/>
  <c r="K58" i="39"/>
  <c r="P58" i="39" s="1"/>
  <c r="K57" i="39"/>
  <c r="P57" i="39" s="1"/>
  <c r="K55" i="39"/>
  <c r="P55" i="39" s="1"/>
  <c r="K53" i="39"/>
  <c r="P53" i="39" s="1"/>
  <c r="K52" i="39"/>
  <c r="P52" i="39" s="1"/>
  <c r="K51" i="39"/>
  <c r="P51" i="39" s="1"/>
  <c r="N50" i="39"/>
  <c r="K49" i="39"/>
  <c r="P49" i="39" s="1"/>
  <c r="K48" i="39"/>
  <c r="P48" i="39" s="1"/>
  <c r="K47" i="39"/>
  <c r="P47" i="39" s="1"/>
  <c r="K46" i="39"/>
  <c r="P46" i="39" s="1"/>
  <c r="K45" i="39"/>
  <c r="P45" i="39" s="1"/>
  <c r="K44" i="39"/>
  <c r="P44" i="39" s="1"/>
  <c r="K43" i="39"/>
  <c r="P43" i="39" s="1"/>
  <c r="K42" i="39"/>
  <c r="P42" i="39" s="1"/>
  <c r="K40" i="39"/>
  <c r="P40" i="39" s="1"/>
  <c r="K39" i="39"/>
  <c r="P39" i="39" s="1"/>
  <c r="K38" i="39"/>
  <c r="P38" i="39" s="1"/>
  <c r="K37" i="39"/>
  <c r="P37" i="39" s="1"/>
  <c r="K36" i="39"/>
  <c r="P36" i="39" s="1"/>
  <c r="K34" i="39"/>
  <c r="P34" i="39" s="1"/>
  <c r="K33" i="39"/>
  <c r="P33" i="39" s="1"/>
  <c r="K32" i="39"/>
  <c r="P32" i="39" s="1"/>
  <c r="K31" i="39"/>
  <c r="P31" i="39" s="1"/>
  <c r="K30" i="39"/>
  <c r="P30" i="39" s="1"/>
  <c r="K29" i="39"/>
  <c r="P29" i="39" s="1"/>
  <c r="K28" i="39"/>
  <c r="P28" i="39" s="1"/>
  <c r="K27" i="39"/>
  <c r="P27" i="39" s="1"/>
  <c r="K26" i="39"/>
  <c r="P26" i="39" s="1"/>
  <c r="K25" i="39"/>
  <c r="P25" i="39" s="1"/>
  <c r="K24" i="39"/>
  <c r="P24" i="39" s="1"/>
  <c r="K23" i="39"/>
  <c r="P23" i="39" s="1"/>
  <c r="K22" i="39"/>
  <c r="P22" i="39" s="1"/>
  <c r="K21" i="39"/>
  <c r="P21" i="39" s="1"/>
  <c r="K20" i="39"/>
  <c r="P20" i="39" s="1"/>
  <c r="K19" i="39"/>
  <c r="P19" i="39" s="1"/>
  <c r="K18" i="39"/>
  <c r="P18" i="39" s="1"/>
  <c r="K17" i="39"/>
  <c r="P17" i="39" s="1"/>
  <c r="K16" i="39"/>
  <c r="P16" i="39" s="1"/>
  <c r="M16" i="38"/>
  <c r="O16" i="38"/>
  <c r="M17" i="38"/>
  <c r="O17" i="38"/>
  <c r="M18" i="38"/>
  <c r="O18" i="38"/>
  <c r="M19" i="38"/>
  <c r="O19" i="38"/>
  <c r="M20" i="38"/>
  <c r="O20" i="38"/>
  <c r="M21" i="38"/>
  <c r="O21" i="38"/>
  <c r="M22" i="38"/>
  <c r="O22" i="38"/>
  <c r="M23" i="38"/>
  <c r="O23" i="38"/>
  <c r="M24" i="38"/>
  <c r="O24" i="38"/>
  <c r="M25" i="38"/>
  <c r="O25" i="38"/>
  <c r="M26" i="38"/>
  <c r="O26" i="38"/>
  <c r="M27" i="38"/>
  <c r="O27" i="38"/>
  <c r="M28" i="38"/>
  <c r="O28" i="38"/>
  <c r="M29" i="38"/>
  <c r="O29" i="38"/>
  <c r="M30" i="38"/>
  <c r="O30" i="38"/>
  <c r="M31" i="38"/>
  <c r="O31" i="38"/>
  <c r="M32" i="38"/>
  <c r="O32" i="38"/>
  <c r="M33" i="38"/>
  <c r="O33" i="38"/>
  <c r="M34" i="38"/>
  <c r="O34" i="38"/>
  <c r="M35" i="38"/>
  <c r="O35" i="38"/>
  <c r="M36" i="38"/>
  <c r="O36" i="38"/>
  <c r="M37" i="38"/>
  <c r="O37" i="38"/>
  <c r="M38" i="38"/>
  <c r="O38" i="38"/>
  <c r="M39" i="38"/>
  <c r="O39" i="38"/>
  <c r="M40" i="38"/>
  <c r="O40" i="38"/>
  <c r="M41" i="38"/>
  <c r="O41" i="38"/>
  <c r="M42" i="38"/>
  <c r="O42" i="38"/>
  <c r="M43" i="38"/>
  <c r="O43" i="38"/>
  <c r="M44" i="38"/>
  <c r="O44" i="38"/>
  <c r="M45" i="38"/>
  <c r="O45" i="38"/>
  <c r="M46" i="38"/>
  <c r="O46" i="38"/>
  <c r="M47" i="38"/>
  <c r="O47" i="38"/>
  <c r="M48" i="38"/>
  <c r="O48" i="38"/>
  <c r="M49" i="38"/>
  <c r="O49" i="38"/>
  <c r="M50" i="38"/>
  <c r="O50" i="38"/>
  <c r="M51" i="38"/>
  <c r="O51" i="38"/>
  <c r="M52" i="38"/>
  <c r="O52" i="38"/>
  <c r="M53" i="38"/>
  <c r="O53" i="38"/>
  <c r="M54" i="38"/>
  <c r="O54" i="38"/>
  <c r="M55" i="38"/>
  <c r="O55" i="38"/>
  <c r="M56" i="38"/>
  <c r="O56" i="38"/>
  <c r="M57" i="38"/>
  <c r="O57" i="38"/>
  <c r="M58" i="38"/>
  <c r="O58" i="38"/>
  <c r="M59" i="38"/>
  <c r="O59" i="38"/>
  <c r="M60" i="38"/>
  <c r="O60" i="38"/>
  <c r="M61" i="38"/>
  <c r="O61" i="38"/>
  <c r="M62" i="38"/>
  <c r="O62" i="38"/>
  <c r="M63" i="38"/>
  <c r="O63" i="38"/>
  <c r="M64" i="38"/>
  <c r="O64" i="38"/>
  <c r="M65" i="38"/>
  <c r="O65" i="38"/>
  <c r="M66" i="38"/>
  <c r="O66" i="38"/>
  <c r="M67" i="38"/>
  <c r="O67" i="38"/>
  <c r="M68" i="38"/>
  <c r="O68" i="38"/>
  <c r="M69" i="38"/>
  <c r="O69" i="38"/>
  <c r="M70" i="38"/>
  <c r="O70" i="38"/>
  <c r="M71" i="38"/>
  <c r="O71" i="38"/>
  <c r="M72" i="38"/>
  <c r="O72" i="38"/>
  <c r="M73" i="38"/>
  <c r="O73" i="38"/>
  <c r="M74" i="38"/>
  <c r="O74" i="38"/>
  <c r="M75" i="38"/>
  <c r="O75" i="38"/>
  <c r="M76" i="38"/>
  <c r="O76" i="38"/>
  <c r="M77" i="38"/>
  <c r="O77" i="38"/>
  <c r="M78" i="38"/>
  <c r="O78" i="38"/>
  <c r="M79" i="38"/>
  <c r="O79" i="38"/>
  <c r="M80" i="38"/>
  <c r="O80" i="38"/>
  <c r="M81" i="38"/>
  <c r="O81" i="38"/>
  <c r="M82" i="38"/>
  <c r="O82" i="38"/>
  <c r="M83" i="38"/>
  <c r="O83" i="38"/>
  <c r="M84" i="38"/>
  <c r="O84" i="38"/>
  <c r="M85" i="38"/>
  <c r="O85" i="38"/>
  <c r="M86" i="38"/>
  <c r="O86" i="38"/>
  <c r="M87" i="38"/>
  <c r="O87" i="38"/>
  <c r="M88" i="38"/>
  <c r="O88" i="38"/>
  <c r="M89" i="38"/>
  <c r="O89" i="38"/>
  <c r="M90" i="38"/>
  <c r="O90" i="38"/>
  <c r="M91" i="38"/>
  <c r="O91" i="38"/>
  <c r="M92" i="38"/>
  <c r="O92" i="38"/>
  <c r="M93" i="38"/>
  <c r="O93" i="38"/>
  <c r="M94" i="38"/>
  <c r="N94" i="38"/>
  <c r="O94" i="38"/>
  <c r="M95" i="38"/>
  <c r="O95" i="38"/>
  <c r="M96" i="38"/>
  <c r="O96" i="38"/>
  <c r="M97" i="38"/>
  <c r="O97" i="38"/>
  <c r="M98" i="38"/>
  <c r="O98" i="38"/>
  <c r="M99" i="38"/>
  <c r="O99" i="38"/>
  <c r="M100" i="38"/>
  <c r="O100" i="38"/>
  <c r="M101" i="38"/>
  <c r="O101" i="38"/>
  <c r="M102" i="38"/>
  <c r="O102" i="38"/>
  <c r="M103" i="38"/>
  <c r="N103" i="38"/>
  <c r="O103" i="38"/>
  <c r="M104" i="38"/>
  <c r="O104" i="38"/>
  <c r="M105" i="38"/>
  <c r="O105" i="38"/>
  <c r="M106" i="38"/>
  <c r="O106" i="38"/>
  <c r="M107" i="38"/>
  <c r="O107" i="38"/>
  <c r="M108" i="38"/>
  <c r="O108" i="38"/>
  <c r="M109" i="38"/>
  <c r="O109" i="38"/>
  <c r="M110" i="38"/>
  <c r="O110" i="38"/>
  <c r="P110" i="38"/>
  <c r="M111" i="38"/>
  <c r="O111" i="38"/>
  <c r="M112" i="38"/>
  <c r="O112" i="38"/>
  <c r="M113" i="38"/>
  <c r="N113" i="38"/>
  <c r="O113" i="38"/>
  <c r="M114" i="38"/>
  <c r="N114" i="38"/>
  <c r="O114" i="38"/>
  <c r="N71" i="39" l="1"/>
  <c r="N76" i="39"/>
  <c r="L76" i="39"/>
  <c r="K50" i="39"/>
  <c r="P50" i="39" s="1"/>
  <c r="Q40" i="40"/>
  <c r="Q76" i="40"/>
  <c r="Q25" i="40"/>
  <c r="L29" i="40"/>
  <c r="Q28" i="40"/>
  <c r="Q15" i="40"/>
  <c r="Q86" i="40"/>
  <c r="N72" i="40"/>
  <c r="Q72" i="40" s="1"/>
  <c r="L38" i="40"/>
  <c r="Q56" i="40"/>
  <c r="N90" i="40"/>
  <c r="Q90" i="40" s="1"/>
  <c r="Q58" i="40"/>
  <c r="L47" i="40"/>
  <c r="N94" i="40"/>
  <c r="Q94" i="40" s="1"/>
  <c r="L64" i="40"/>
  <c r="L51" i="40"/>
  <c r="L91" i="40"/>
  <c r="K63" i="40"/>
  <c r="P63" i="40" s="1"/>
  <c r="N33" i="40"/>
  <c r="Q33" i="40" s="1"/>
  <c r="K97" i="40"/>
  <c r="P97" i="40" s="1"/>
  <c r="Q97" i="40" s="1"/>
  <c r="N88" i="40"/>
  <c r="Q88" i="40" s="1"/>
  <c r="L62" i="40"/>
  <c r="L25" i="40"/>
  <c r="L98" i="40"/>
  <c r="Q60" i="40"/>
  <c r="L75" i="40"/>
  <c r="K19" i="40"/>
  <c r="P19" i="40" s="1"/>
  <c r="N92" i="40"/>
  <c r="Q92" i="40" s="1"/>
  <c r="L88" i="40"/>
  <c r="N53" i="40"/>
  <c r="Q53" i="40" s="1"/>
  <c r="N31" i="40"/>
  <c r="L84" i="40"/>
  <c r="Q77" i="40"/>
  <c r="L89" i="40"/>
  <c r="Q68" i="40"/>
  <c r="N101" i="40"/>
  <c r="L73" i="40"/>
  <c r="L53" i="40"/>
  <c r="L100" i="40"/>
  <c r="L101" i="40"/>
  <c r="P101" i="40"/>
  <c r="P31" i="40"/>
  <c r="L31" i="40"/>
  <c r="K65" i="40"/>
  <c r="P65" i="40" s="1"/>
  <c r="N81" i="40"/>
  <c r="Q81" i="40" s="1"/>
  <c r="N44" i="40"/>
  <c r="Q44" i="40" s="1"/>
  <c r="K66" i="40"/>
  <c r="P66" i="40" s="1"/>
  <c r="Q66" i="40" s="1"/>
  <c r="K48" i="40"/>
  <c r="P48" i="40" s="1"/>
  <c r="K42" i="40"/>
  <c r="P42" i="40" s="1"/>
  <c r="Q42" i="40" s="1"/>
  <c r="L90" i="40"/>
  <c r="L79" i="40"/>
  <c r="N70" i="40"/>
  <c r="Q70" i="40" s="1"/>
  <c r="Q59" i="40"/>
  <c r="L55" i="40"/>
  <c r="N46" i="40"/>
  <c r="L33" i="40"/>
  <c r="N20" i="40"/>
  <c r="Q20" i="40" s="1"/>
  <c r="N18" i="40"/>
  <c r="Q18" i="40" s="1"/>
  <c r="N16" i="40"/>
  <c r="Q16" i="40" s="1"/>
  <c r="K36" i="40"/>
  <c r="L36" i="40" s="1"/>
  <c r="L92" i="40"/>
  <c r="Q85" i="40"/>
  <c r="L81" i="40"/>
  <c r="Q61" i="40"/>
  <c r="N48" i="40"/>
  <c r="L44" i="40"/>
  <c r="L35" i="40"/>
  <c r="N26" i="40"/>
  <c r="Q26" i="40" s="1"/>
  <c r="N24" i="40"/>
  <c r="Q24" i="40" s="1"/>
  <c r="N22" i="40"/>
  <c r="Q22" i="40" s="1"/>
  <c r="N55" i="40"/>
  <c r="Q55" i="40" s="1"/>
  <c r="K82" i="40"/>
  <c r="P82" i="40" s="1"/>
  <c r="K46" i="40"/>
  <c r="P46" i="40" s="1"/>
  <c r="K87" i="40"/>
  <c r="K96" i="40"/>
  <c r="P96" i="40" s="1"/>
  <c r="Q96" i="40" s="1"/>
  <c r="L94" i="40"/>
  <c r="L83" i="40"/>
  <c r="N74" i="40"/>
  <c r="Q74" i="40" s="1"/>
  <c r="L70" i="40"/>
  <c r="N63" i="40"/>
  <c r="N50" i="40"/>
  <c r="Q50" i="40" s="1"/>
  <c r="N39" i="40"/>
  <c r="Q39" i="40" s="1"/>
  <c r="L20" i="40"/>
  <c r="L18" i="40"/>
  <c r="L16" i="40"/>
  <c r="K99" i="40"/>
  <c r="P99" i="40" s="1"/>
  <c r="Q99" i="40" s="1"/>
  <c r="K32" i="40"/>
  <c r="L32" i="40" s="1"/>
  <c r="K45" i="40"/>
  <c r="P45" i="40" s="1"/>
  <c r="N100" i="40"/>
  <c r="Q100" i="40" s="1"/>
  <c r="N89" i="40"/>
  <c r="Q89" i="40" s="1"/>
  <c r="L72" i="40"/>
  <c r="N65" i="40"/>
  <c r="N52" i="40"/>
  <c r="Q52" i="40" s="1"/>
  <c r="Q41" i="40"/>
  <c r="L37" i="40"/>
  <c r="Q57" i="40"/>
  <c r="K49" i="40"/>
  <c r="N91" i="40"/>
  <c r="Q91" i="40" s="1"/>
  <c r="N78" i="40"/>
  <c r="Q78" i="40" s="1"/>
  <c r="L74" i="40"/>
  <c r="Q67" i="40"/>
  <c r="N54" i="40"/>
  <c r="Q54" i="40" s="1"/>
  <c r="L50" i="40"/>
  <c r="N43" i="40"/>
  <c r="L39" i="40"/>
  <c r="L30" i="40"/>
  <c r="K43" i="40"/>
  <c r="P43" i="40" s="1"/>
  <c r="N93" i="40"/>
  <c r="Q93" i="40" s="1"/>
  <c r="N80" i="40"/>
  <c r="Q80" i="40" s="1"/>
  <c r="Q69" i="40"/>
  <c r="L52" i="40"/>
  <c r="N45" i="40"/>
  <c r="N34" i="40"/>
  <c r="Q34" i="40" s="1"/>
  <c r="N95" i="40"/>
  <c r="N82" i="40"/>
  <c r="L78" i="40"/>
  <c r="L54" i="40"/>
  <c r="N47" i="40"/>
  <c r="Q47" i="40" s="1"/>
  <c r="N21" i="40"/>
  <c r="N19" i="40"/>
  <c r="N17" i="40"/>
  <c r="Q17" i="40" s="1"/>
  <c r="K21" i="40"/>
  <c r="P21" i="40" s="1"/>
  <c r="K95" i="40"/>
  <c r="P95" i="40" s="1"/>
  <c r="L93" i="40"/>
  <c r="N84" i="40"/>
  <c r="Q84" i="40" s="1"/>
  <c r="L80" i="40"/>
  <c r="L34" i="40"/>
  <c r="N29" i="40"/>
  <c r="Q29" i="40" s="1"/>
  <c r="N75" i="40"/>
  <c r="Q75" i="40" s="1"/>
  <c r="L71" i="40"/>
  <c r="N51" i="40"/>
  <c r="Q51" i="40" s="1"/>
  <c r="N38" i="40"/>
  <c r="Q38" i="40" s="1"/>
  <c r="L17" i="40"/>
  <c r="N66" i="39"/>
  <c r="L62" i="39"/>
  <c r="L57" i="39"/>
  <c r="N28" i="39"/>
  <c r="Q28" i="39" s="1"/>
  <c r="N52" i="39"/>
  <c r="Q52" i="39" s="1"/>
  <c r="N47" i="39"/>
  <c r="Q47" i="39" s="1"/>
  <c r="L38" i="39"/>
  <c r="L33" i="39"/>
  <c r="L28" i="39"/>
  <c r="N23" i="39"/>
  <c r="N42" i="39"/>
  <c r="Q42" i="39" s="1"/>
  <c r="K54" i="39"/>
  <c r="P54" i="39" s="1"/>
  <c r="Q54" i="39" s="1"/>
  <c r="N78" i="39"/>
  <c r="L74" i="39"/>
  <c r="N64" i="39"/>
  <c r="Q64" i="39" s="1"/>
  <c r="L17" i="39"/>
  <c r="K35" i="39"/>
  <c r="P35" i="39" s="1"/>
  <c r="Q35" i="39" s="1"/>
  <c r="K56" i="39"/>
  <c r="P56" i="39" s="1"/>
  <c r="L64" i="39"/>
  <c r="L45" i="39"/>
  <c r="L26" i="39"/>
  <c r="N16" i="39"/>
  <c r="Q16" i="39" s="1"/>
  <c r="N54" i="39"/>
  <c r="N35" i="39"/>
  <c r="L21" i="39"/>
  <c r="L69" i="39"/>
  <c r="N59" i="39"/>
  <c r="Q59" i="39" s="1"/>
  <c r="L52" i="39"/>
  <c r="L40" i="39"/>
  <c r="N30" i="39"/>
  <c r="Q30" i="39" s="1"/>
  <c r="N18" i="39"/>
  <c r="Q18" i="39" s="1"/>
  <c r="L16" i="39"/>
  <c r="K82" i="39"/>
  <c r="P82" i="39" s="1"/>
  <c r="L83" i="39"/>
  <c r="N73" i="39"/>
  <c r="Q73" i="39" s="1"/>
  <c r="L71" i="39"/>
  <c r="N61" i="39"/>
  <c r="Q61" i="39" s="1"/>
  <c r="L59" i="39"/>
  <c r="N49" i="39"/>
  <c r="Q49" i="39" s="1"/>
  <c r="L47" i="39"/>
  <c r="N37" i="39"/>
  <c r="Q37" i="39" s="1"/>
  <c r="N25" i="39"/>
  <c r="Q25" i="39" s="1"/>
  <c r="L23" i="39"/>
  <c r="L50" i="39"/>
  <c r="N80" i="39"/>
  <c r="L78" i="39"/>
  <c r="N68" i="39"/>
  <c r="L66" i="39"/>
  <c r="N56" i="39"/>
  <c r="N44" i="39"/>
  <c r="Q44" i="39" s="1"/>
  <c r="L42" i="39"/>
  <c r="N32" i="39"/>
  <c r="Q32" i="39" s="1"/>
  <c r="L30" i="39"/>
  <c r="N20" i="39"/>
  <c r="Q20" i="39" s="1"/>
  <c r="L18" i="39"/>
  <c r="K63" i="39"/>
  <c r="P63" i="39" s="1"/>
  <c r="N75" i="39"/>
  <c r="L73" i="39"/>
  <c r="N63" i="39"/>
  <c r="L61" i="39"/>
  <c r="N51" i="39"/>
  <c r="L49" i="39"/>
  <c r="N39" i="39"/>
  <c r="Q39" i="39" s="1"/>
  <c r="L37" i="39"/>
  <c r="N27" i="39"/>
  <c r="Q27" i="39" s="1"/>
  <c r="L25" i="39"/>
  <c r="P84" i="39"/>
  <c r="Q84" i="39" s="1"/>
  <c r="N82" i="39"/>
  <c r="L80" i="39"/>
  <c r="N70" i="39"/>
  <c r="Q70" i="39" s="1"/>
  <c r="L68" i="39"/>
  <c r="N58" i="39"/>
  <c r="Q58" i="39" s="1"/>
  <c r="N46" i="39"/>
  <c r="Q46" i="39" s="1"/>
  <c r="L44" i="39"/>
  <c r="N34" i="39"/>
  <c r="Q34" i="39" s="1"/>
  <c r="L32" i="39"/>
  <c r="N22" i="39"/>
  <c r="Q22" i="39" s="1"/>
  <c r="L20" i="39"/>
  <c r="N40" i="39"/>
  <c r="Q40" i="39" s="1"/>
  <c r="N77" i="39"/>
  <c r="L75" i="39"/>
  <c r="N65" i="39"/>
  <c r="N53" i="39"/>
  <c r="Q53" i="39" s="1"/>
  <c r="L51" i="39"/>
  <c r="N41" i="39"/>
  <c r="L39" i="39"/>
  <c r="N29" i="39"/>
  <c r="Q29" i="39" s="1"/>
  <c r="L27" i="39"/>
  <c r="N17" i="39"/>
  <c r="Q17" i="39" s="1"/>
  <c r="K41" i="39"/>
  <c r="P41" i="39" s="1"/>
  <c r="K65" i="39"/>
  <c r="P65" i="39" s="1"/>
  <c r="Q65" i="39" s="1"/>
  <c r="N72" i="39"/>
  <c r="Q72" i="39" s="1"/>
  <c r="L70" i="39"/>
  <c r="N60" i="39"/>
  <c r="Q60" i="39" s="1"/>
  <c r="L58" i="39"/>
  <c r="N48" i="39"/>
  <c r="Q48" i="39" s="1"/>
  <c r="L46" i="39"/>
  <c r="N36" i="39"/>
  <c r="Q36" i="39" s="1"/>
  <c r="L34" i="39"/>
  <c r="N24" i="39"/>
  <c r="Q24" i="39" s="1"/>
  <c r="L22" i="39"/>
  <c r="Q76" i="39"/>
  <c r="N79" i="39"/>
  <c r="L77" i="39"/>
  <c r="N67" i="39"/>
  <c r="N55" i="39"/>
  <c r="Q55" i="39" s="1"/>
  <c r="L53" i="39"/>
  <c r="N43" i="39"/>
  <c r="Q43" i="39" s="1"/>
  <c r="N31" i="39"/>
  <c r="Q31" i="39" s="1"/>
  <c r="L29" i="39"/>
  <c r="N19" i="39"/>
  <c r="Q19" i="39" s="1"/>
  <c r="L81" i="39"/>
  <c r="N74" i="39"/>
  <c r="Q74" i="39" s="1"/>
  <c r="L72" i="39"/>
  <c r="N62" i="39"/>
  <c r="L60" i="39"/>
  <c r="L48" i="39"/>
  <c r="N38" i="39"/>
  <c r="Q38" i="39" s="1"/>
  <c r="L36" i="39"/>
  <c r="N26" i="39"/>
  <c r="Q26" i="39" s="1"/>
  <c r="L24" i="39"/>
  <c r="K79" i="39"/>
  <c r="P79" i="39" s="1"/>
  <c r="N81" i="39"/>
  <c r="Q81" i="39" s="1"/>
  <c r="N69" i="39"/>
  <c r="Q69" i="39" s="1"/>
  <c r="L67" i="39"/>
  <c r="N57" i="39"/>
  <c r="Q57" i="39" s="1"/>
  <c r="L55" i="39"/>
  <c r="N45" i="39"/>
  <c r="Q45" i="39" s="1"/>
  <c r="L43" i="39"/>
  <c r="N33" i="39"/>
  <c r="Q33" i="39" s="1"/>
  <c r="L31" i="39"/>
  <c r="N21" i="39"/>
  <c r="Q21" i="39" s="1"/>
  <c r="L19" i="39"/>
  <c r="Q83" i="39"/>
  <c r="Q71" i="39"/>
  <c r="Q23" i="39"/>
  <c r="Q78" i="39"/>
  <c r="Q66" i="39"/>
  <c r="Q80" i="39"/>
  <c r="Q68" i="39"/>
  <c r="Q75" i="39"/>
  <c r="Q51" i="39"/>
  <c r="Q77" i="39"/>
  <c r="Q67" i="39"/>
  <c r="Q62" i="39"/>
  <c r="Q50" i="39"/>
  <c r="K103" i="38"/>
  <c r="K114" i="38"/>
  <c r="K113" i="38"/>
  <c r="K104" i="38"/>
  <c r="P104" i="38" s="1"/>
  <c r="K94" i="38"/>
  <c r="K93" i="38"/>
  <c r="P93" i="38" s="1"/>
  <c r="K82" i="38"/>
  <c r="P82" i="38" s="1"/>
  <c r="K75" i="38"/>
  <c r="P75" i="38" s="1"/>
  <c r="K76" i="38"/>
  <c r="P76" i="38" s="1"/>
  <c r="K66" i="38"/>
  <c r="P66" i="38" s="1"/>
  <c r="K63" i="38"/>
  <c r="P63" i="38" s="1"/>
  <c r="K47" i="38"/>
  <c r="P47" i="38" s="1"/>
  <c r="K50" i="38"/>
  <c r="P50" i="38" s="1"/>
  <c r="K44" i="38"/>
  <c r="P44" i="38" s="1"/>
  <c r="K30" i="38"/>
  <c r="P30" i="38" s="1"/>
  <c r="K25" i="38"/>
  <c r="P25" i="38" s="1"/>
  <c r="L15" i="55"/>
  <c r="N15" i="55"/>
  <c r="L16" i="55"/>
  <c r="N16" i="55"/>
  <c r="L17" i="55"/>
  <c r="N17" i="55"/>
  <c r="L18" i="55"/>
  <c r="N18" i="55"/>
  <c r="L19" i="55"/>
  <c r="N19" i="55"/>
  <c r="L20" i="55"/>
  <c r="N20" i="55"/>
  <c r="L21" i="55"/>
  <c r="N21" i="55"/>
  <c r="L22" i="55"/>
  <c r="N22" i="55"/>
  <c r="L23" i="55"/>
  <c r="N23" i="55"/>
  <c r="L24" i="55"/>
  <c r="N24" i="55"/>
  <c r="L25" i="55"/>
  <c r="N25" i="55"/>
  <c r="L26" i="55"/>
  <c r="N26" i="55"/>
  <c r="L27" i="55"/>
  <c r="N27" i="55"/>
  <c r="L28" i="55"/>
  <c r="N28" i="55"/>
  <c r="L29" i="55"/>
  <c r="N29" i="55"/>
  <c r="M30" i="55"/>
  <c r="N30" i="55"/>
  <c r="J30" i="55"/>
  <c r="K30" i="55" s="1"/>
  <c r="L30" i="55"/>
  <c r="J29" i="55"/>
  <c r="O29" i="55" s="1"/>
  <c r="J28" i="55"/>
  <c r="O28" i="55" s="1"/>
  <c r="J27" i="55"/>
  <c r="O27" i="55" s="1"/>
  <c r="J26" i="55"/>
  <c r="O26" i="55" s="1"/>
  <c r="J25" i="55"/>
  <c r="O25" i="55" s="1"/>
  <c r="J24" i="55"/>
  <c r="O24" i="55" s="1"/>
  <c r="J23" i="55"/>
  <c r="O23" i="55" s="1"/>
  <c r="J22" i="55"/>
  <c r="O22" i="55" s="1"/>
  <c r="J21" i="55"/>
  <c r="O21" i="55" s="1"/>
  <c r="J20" i="55"/>
  <c r="O20" i="55" s="1"/>
  <c r="J19" i="55"/>
  <c r="O19" i="55" s="1"/>
  <c r="J18" i="55"/>
  <c r="O18" i="55" s="1"/>
  <c r="J17" i="55"/>
  <c r="O17" i="55" s="1"/>
  <c r="J16" i="55"/>
  <c r="O16" i="55" s="1"/>
  <c r="J15" i="55"/>
  <c r="O15" i="55" s="1"/>
  <c r="K15" i="56"/>
  <c r="L15" i="56"/>
  <c r="M15" i="56"/>
  <c r="N15" i="56"/>
  <c r="O15" i="56"/>
  <c r="L16" i="56"/>
  <c r="N16" i="56"/>
  <c r="L17" i="56"/>
  <c r="N17" i="56"/>
  <c r="O17" i="56"/>
  <c r="L18" i="56"/>
  <c r="N18" i="56"/>
  <c r="O18" i="56"/>
  <c r="L19" i="56"/>
  <c r="N19" i="56"/>
  <c r="L20" i="56"/>
  <c r="N20" i="56"/>
  <c r="O20" i="56"/>
  <c r="L21" i="56"/>
  <c r="N21" i="56"/>
  <c r="O21" i="56"/>
  <c r="L22" i="56"/>
  <c r="N22" i="56"/>
  <c r="L23" i="56"/>
  <c r="N23" i="56"/>
  <c r="L24" i="56"/>
  <c r="N24" i="56"/>
  <c r="O24" i="56"/>
  <c r="L25" i="56"/>
  <c r="N25" i="56"/>
  <c r="O25" i="56"/>
  <c r="K26" i="56"/>
  <c r="L26" i="56"/>
  <c r="M26" i="56"/>
  <c r="N26" i="56"/>
  <c r="O26" i="56"/>
  <c r="K27" i="56"/>
  <c r="L27" i="56"/>
  <c r="M27" i="56"/>
  <c r="N27" i="56"/>
  <c r="O27" i="56"/>
  <c r="L28" i="56"/>
  <c r="N28" i="56"/>
  <c r="O28" i="56"/>
  <c r="L29" i="56"/>
  <c r="N29" i="56"/>
  <c r="O29" i="56"/>
  <c r="L30" i="56"/>
  <c r="N30" i="56"/>
  <c r="L31" i="56"/>
  <c r="N31" i="56"/>
  <c r="L32" i="56"/>
  <c r="N32" i="56"/>
  <c r="L33" i="56"/>
  <c r="N33" i="56"/>
  <c r="L34" i="56"/>
  <c r="N34" i="56"/>
  <c r="L35" i="56"/>
  <c r="N35" i="56"/>
  <c r="L36" i="56"/>
  <c r="N36" i="56"/>
  <c r="O36" i="56"/>
  <c r="L37" i="56"/>
  <c r="N37" i="56"/>
  <c r="O37" i="56"/>
  <c r="L38" i="56"/>
  <c r="N38" i="56"/>
  <c r="L39" i="56"/>
  <c r="N39" i="56"/>
  <c r="L40" i="56"/>
  <c r="N40" i="56"/>
  <c r="L41" i="56"/>
  <c r="N41" i="56"/>
  <c r="L42" i="56"/>
  <c r="N42" i="56"/>
  <c r="L43" i="56"/>
  <c r="N43" i="56"/>
  <c r="L44" i="56"/>
  <c r="N44" i="56"/>
  <c r="O44" i="56"/>
  <c r="K45" i="56"/>
  <c r="L45" i="56"/>
  <c r="M45" i="56"/>
  <c r="N45" i="56"/>
  <c r="O45" i="56"/>
  <c r="M44" i="56"/>
  <c r="J43" i="56"/>
  <c r="O43" i="56" s="1"/>
  <c r="M42" i="56"/>
  <c r="J41" i="56"/>
  <c r="O41" i="56" s="1"/>
  <c r="J40" i="56"/>
  <c r="O40" i="56" s="1"/>
  <c r="J39" i="56"/>
  <c r="O39" i="56" s="1"/>
  <c r="J38" i="56"/>
  <c r="O38" i="56" s="1"/>
  <c r="K37" i="56"/>
  <c r="M36" i="56"/>
  <c r="J35" i="56"/>
  <c r="O35" i="56" s="1"/>
  <c r="J33" i="56"/>
  <c r="O33" i="56" s="1"/>
  <c r="J32" i="56"/>
  <c r="O32" i="56" s="1"/>
  <c r="J31" i="56"/>
  <c r="O31" i="56" s="1"/>
  <c r="J30" i="56"/>
  <c r="O30" i="56" s="1"/>
  <c r="K29" i="56"/>
  <c r="K28" i="56"/>
  <c r="K25" i="56"/>
  <c r="K24" i="56"/>
  <c r="J23" i="56"/>
  <c r="O23" i="56" s="1"/>
  <c r="J22" i="56"/>
  <c r="O22" i="56" s="1"/>
  <c r="K21" i="56"/>
  <c r="M20" i="56"/>
  <c r="O19" i="56"/>
  <c r="M18" i="56"/>
  <c r="K17" i="56"/>
  <c r="M16" i="56"/>
  <c r="K15" i="57"/>
  <c r="L15" i="57"/>
  <c r="M15" i="57"/>
  <c r="N15" i="57"/>
  <c r="O15" i="57"/>
  <c r="K16" i="57"/>
  <c r="L16" i="57"/>
  <c r="M16" i="57"/>
  <c r="N16" i="57"/>
  <c r="O16" i="57"/>
  <c r="K17" i="57"/>
  <c r="K18" i="57"/>
  <c r="K19" i="57"/>
  <c r="K20" i="57"/>
  <c r="L20" i="57"/>
  <c r="M20" i="57"/>
  <c r="N20" i="57"/>
  <c r="O20" i="57"/>
  <c r="K21" i="57"/>
  <c r="L21" i="57"/>
  <c r="M21" i="57"/>
  <c r="N21" i="57"/>
  <c r="O21" i="57"/>
  <c r="K22" i="57"/>
  <c r="L22" i="57"/>
  <c r="M22" i="57"/>
  <c r="N22" i="57"/>
  <c r="O22" i="57"/>
  <c r="K23" i="57"/>
  <c r="L23" i="57"/>
  <c r="M23" i="57"/>
  <c r="N23" i="57"/>
  <c r="O23" i="57"/>
  <c r="K24" i="57"/>
  <c r="L24" i="57"/>
  <c r="M24" i="57"/>
  <c r="N24" i="57"/>
  <c r="O24" i="57"/>
  <c r="K25" i="57"/>
  <c r="L25" i="57"/>
  <c r="M25" i="57"/>
  <c r="N25" i="57"/>
  <c r="O25" i="57"/>
  <c r="K26" i="57"/>
  <c r="L26" i="57"/>
  <c r="M26" i="57"/>
  <c r="N26" i="57"/>
  <c r="O26" i="57"/>
  <c r="K27" i="57"/>
  <c r="L27" i="57"/>
  <c r="M27" i="57"/>
  <c r="N27" i="57"/>
  <c r="O27" i="57"/>
  <c r="K28" i="57"/>
  <c r="L28" i="57"/>
  <c r="M28" i="57"/>
  <c r="N28" i="57"/>
  <c r="O28" i="57"/>
  <c r="K29" i="57"/>
  <c r="L29" i="57"/>
  <c r="M29" i="57"/>
  <c r="N29" i="57"/>
  <c r="O29" i="57"/>
  <c r="K30" i="57"/>
  <c r="L30" i="57"/>
  <c r="M30" i="57"/>
  <c r="N30" i="57"/>
  <c r="O30" i="57"/>
  <c r="K31" i="57"/>
  <c r="K32" i="57"/>
  <c r="L32" i="57"/>
  <c r="M32" i="57"/>
  <c r="N32" i="57"/>
  <c r="O32" i="57"/>
  <c r="K33" i="57"/>
  <c r="K34" i="57"/>
  <c r="K35" i="57"/>
  <c r="L35" i="57"/>
  <c r="M35" i="57"/>
  <c r="N35" i="57"/>
  <c r="O35" i="57"/>
  <c r="K36" i="57"/>
  <c r="L36" i="57"/>
  <c r="M36" i="57"/>
  <c r="N36" i="57"/>
  <c r="O36" i="57"/>
  <c r="K37" i="57"/>
  <c r="L37" i="57"/>
  <c r="M37" i="57"/>
  <c r="N37" i="57"/>
  <c r="O37" i="57"/>
  <c r="K38" i="57"/>
  <c r="L38" i="57"/>
  <c r="M38" i="57"/>
  <c r="N38" i="57"/>
  <c r="O38" i="57"/>
  <c r="K39" i="57"/>
  <c r="L39" i="57"/>
  <c r="M39" i="57"/>
  <c r="N39" i="57"/>
  <c r="O39" i="57"/>
  <c r="K40" i="57"/>
  <c r="L40" i="57"/>
  <c r="M40" i="57"/>
  <c r="N40" i="57"/>
  <c r="O40" i="57"/>
  <c r="K41" i="57"/>
  <c r="L41" i="57"/>
  <c r="M41" i="57"/>
  <c r="N41" i="57"/>
  <c r="O41" i="57"/>
  <c r="K42" i="57"/>
  <c r="L42" i="57"/>
  <c r="M42" i="57"/>
  <c r="N42" i="57"/>
  <c r="O42" i="57"/>
  <c r="K43" i="57"/>
  <c r="L43" i="57"/>
  <c r="M43" i="57"/>
  <c r="N43" i="57"/>
  <c r="O43" i="57"/>
  <c r="L46" i="57"/>
  <c r="N46" i="57"/>
  <c r="O46" i="57"/>
  <c r="L47" i="57"/>
  <c r="N47" i="57"/>
  <c r="O47" i="57"/>
  <c r="L49" i="57"/>
  <c r="N49" i="57"/>
  <c r="O49" i="57"/>
  <c r="K50" i="57"/>
  <c r="L50" i="57"/>
  <c r="M50" i="57"/>
  <c r="N50" i="57"/>
  <c r="O50" i="57"/>
  <c r="K51" i="57"/>
  <c r="L51" i="57"/>
  <c r="M51" i="57"/>
  <c r="N51" i="57"/>
  <c r="O51" i="57"/>
  <c r="L52" i="57"/>
  <c r="N52" i="57"/>
  <c r="O52" i="57"/>
  <c r="K53" i="57"/>
  <c r="L53" i="57"/>
  <c r="M53" i="57"/>
  <c r="N53" i="57"/>
  <c r="O53" i="57"/>
  <c r="K54" i="57"/>
  <c r="L54" i="57"/>
  <c r="M54" i="57"/>
  <c r="N54" i="57"/>
  <c r="O54" i="57"/>
  <c r="K58" i="57"/>
  <c r="L58" i="57"/>
  <c r="M58" i="57"/>
  <c r="N58" i="57"/>
  <c r="O58" i="57"/>
  <c r="K59" i="57"/>
  <c r="L59" i="57"/>
  <c r="M59" i="57"/>
  <c r="N59" i="57"/>
  <c r="O59" i="57"/>
  <c r="L60" i="57"/>
  <c r="N60" i="57"/>
  <c r="O60" i="57"/>
  <c r="M52" i="57"/>
  <c r="K60" i="57"/>
  <c r="J55" i="57"/>
  <c r="K49" i="57"/>
  <c r="K48" i="57"/>
  <c r="Q45" i="40" l="1"/>
  <c r="Q79" i="39"/>
  <c r="Q56" i="39"/>
  <c r="P27" i="57"/>
  <c r="P21" i="57"/>
  <c r="Q41" i="39"/>
  <c r="L54" i="39"/>
  <c r="Q63" i="39"/>
  <c r="Q82" i="39"/>
  <c r="L97" i="40"/>
  <c r="Q65" i="40"/>
  <c r="Q101" i="40"/>
  <c r="L19" i="40"/>
  <c r="Q19" i="40"/>
  <c r="Q63" i="40"/>
  <c r="L66" i="40"/>
  <c r="Q31" i="40"/>
  <c r="Q82" i="40"/>
  <c r="L48" i="40"/>
  <c r="Q48" i="40"/>
  <c r="L65" i="40"/>
  <c r="L63" i="40"/>
  <c r="K32" i="56"/>
  <c r="M24" i="56"/>
  <c r="P24" i="56" s="1"/>
  <c r="M40" i="56"/>
  <c r="K36" i="56"/>
  <c r="P15" i="56"/>
  <c r="M22" i="56"/>
  <c r="K18" i="56"/>
  <c r="M37" i="56"/>
  <c r="P37" i="56" s="1"/>
  <c r="P35" i="57"/>
  <c r="P59" i="57"/>
  <c r="P37" i="57"/>
  <c r="P51" i="57"/>
  <c r="P30" i="57"/>
  <c r="P23" i="57"/>
  <c r="P15" i="57"/>
  <c r="P29" i="57"/>
  <c r="P25" i="57"/>
  <c r="P39" i="57"/>
  <c r="P53" i="57"/>
  <c r="P41" i="57"/>
  <c r="P43" i="57"/>
  <c r="K52" i="57"/>
  <c r="L99" i="40"/>
  <c r="L23" i="40"/>
  <c r="P23" i="40"/>
  <c r="Q23" i="40" s="1"/>
  <c r="Q95" i="40"/>
  <c r="L95" i="40"/>
  <c r="Q43" i="40"/>
  <c r="Q21" i="40"/>
  <c r="L42" i="40"/>
  <c r="L82" i="40"/>
  <c r="L96" i="40"/>
  <c r="L43" i="40"/>
  <c r="P49" i="40"/>
  <c r="Q49" i="40" s="1"/>
  <c r="L49" i="40"/>
  <c r="L45" i="40"/>
  <c r="L87" i="40"/>
  <c r="Q46" i="40"/>
  <c r="L21" i="40"/>
  <c r="L46" i="40"/>
  <c r="L56" i="39"/>
  <c r="L35" i="39"/>
  <c r="L82" i="39"/>
  <c r="L79" i="39"/>
  <c r="L65" i="39"/>
  <c r="L63" i="39"/>
  <c r="L41" i="39"/>
  <c r="K16" i="38"/>
  <c r="P16" i="38" s="1"/>
  <c r="L16" i="38"/>
  <c r="N16" i="38"/>
  <c r="L94" i="38"/>
  <c r="P94" i="38"/>
  <c r="Q94" i="38" s="1"/>
  <c r="K37" i="38"/>
  <c r="P37" i="38" s="1"/>
  <c r="N37" i="38"/>
  <c r="K107" i="38"/>
  <c r="P107" i="38" s="1"/>
  <c r="N107" i="38"/>
  <c r="L107" i="38"/>
  <c r="K18" i="38"/>
  <c r="P18" i="38" s="1"/>
  <c r="N18" i="38"/>
  <c r="K28" i="38"/>
  <c r="P28" i="38" s="1"/>
  <c r="N28" i="38"/>
  <c r="N38" i="38"/>
  <c r="K60" i="38"/>
  <c r="P60" i="38" s="1"/>
  <c r="N60" i="38"/>
  <c r="K85" i="38"/>
  <c r="P85" i="38" s="1"/>
  <c r="N85" i="38"/>
  <c r="K96" i="38"/>
  <c r="P96" i="38" s="1"/>
  <c r="N96" i="38"/>
  <c r="K108" i="38"/>
  <c r="P108" i="38" s="1"/>
  <c r="N108" i="38"/>
  <c r="N55" i="38"/>
  <c r="K26" i="38"/>
  <c r="P26" i="38" s="1"/>
  <c r="N26" i="38"/>
  <c r="K58" i="38"/>
  <c r="P58" i="38" s="1"/>
  <c r="N58" i="38"/>
  <c r="K83" i="38"/>
  <c r="P83" i="38" s="1"/>
  <c r="N83" i="38"/>
  <c r="K27" i="38"/>
  <c r="P27" i="38" s="1"/>
  <c r="N27" i="38"/>
  <c r="K59" i="38"/>
  <c r="P59" i="38" s="1"/>
  <c r="N59" i="38"/>
  <c r="L75" i="38"/>
  <c r="N75" i="38"/>
  <c r="Q75" i="38" s="1"/>
  <c r="K19" i="38"/>
  <c r="P19" i="38" s="1"/>
  <c r="N19" i="38"/>
  <c r="K29" i="38"/>
  <c r="P29" i="38" s="1"/>
  <c r="N29" i="38"/>
  <c r="K38" i="38"/>
  <c r="P38" i="38" s="1"/>
  <c r="K51" i="38"/>
  <c r="P51" i="38" s="1"/>
  <c r="L51" i="38"/>
  <c r="N51" i="38"/>
  <c r="K61" i="38"/>
  <c r="P61" i="38" s="1"/>
  <c r="N61" i="38"/>
  <c r="K67" i="38"/>
  <c r="P67" i="38" s="1"/>
  <c r="N67" i="38"/>
  <c r="K73" i="38"/>
  <c r="P73" i="38" s="1"/>
  <c r="N73" i="38"/>
  <c r="K86" i="38"/>
  <c r="P86" i="38" s="1"/>
  <c r="N86" i="38"/>
  <c r="K97" i="38"/>
  <c r="P97" i="38" s="1"/>
  <c r="N97" i="38"/>
  <c r="Q97" i="38" s="1"/>
  <c r="K109" i="38"/>
  <c r="P109" i="38" s="1"/>
  <c r="N109" i="38"/>
  <c r="K33" i="38"/>
  <c r="P33" i="38" s="1"/>
  <c r="N33" i="38"/>
  <c r="K36" i="38"/>
  <c r="P36" i="38" s="1"/>
  <c r="N36" i="38"/>
  <c r="K65" i="38"/>
  <c r="P65" i="38" s="1"/>
  <c r="N65" i="38"/>
  <c r="Q65" i="38" s="1"/>
  <c r="K106" i="38"/>
  <c r="P106" i="38" s="1"/>
  <c r="N106" i="38"/>
  <c r="L50" i="38"/>
  <c r="N50" i="38"/>
  <c r="Q50" i="38" s="1"/>
  <c r="K84" i="38"/>
  <c r="P84" i="38" s="1"/>
  <c r="N84" i="38"/>
  <c r="K20" i="38"/>
  <c r="P20" i="38" s="1"/>
  <c r="N20" i="38"/>
  <c r="L30" i="38"/>
  <c r="N30" i="38"/>
  <c r="Q30" i="38" s="1"/>
  <c r="K39" i="38"/>
  <c r="P39" i="38" s="1"/>
  <c r="N39" i="38"/>
  <c r="K52" i="38"/>
  <c r="P52" i="38" s="1"/>
  <c r="N52" i="38"/>
  <c r="K62" i="38"/>
  <c r="P62" i="38" s="1"/>
  <c r="N62" i="38"/>
  <c r="K68" i="38"/>
  <c r="P68" i="38" s="1"/>
  <c r="N68" i="38"/>
  <c r="Q68" i="38" s="1"/>
  <c r="K71" i="38"/>
  <c r="P71" i="38" s="1"/>
  <c r="N71" i="38"/>
  <c r="K87" i="38"/>
  <c r="P87" i="38" s="1"/>
  <c r="N87" i="38"/>
  <c r="K98" i="38"/>
  <c r="P98" i="38" s="1"/>
  <c r="N98" i="38"/>
  <c r="L110" i="38"/>
  <c r="N110" i="38"/>
  <c r="Q110" i="38" s="1"/>
  <c r="N24" i="38"/>
  <c r="K46" i="38"/>
  <c r="P46" i="38" s="1"/>
  <c r="N46" i="38"/>
  <c r="K17" i="38"/>
  <c r="P17" i="38" s="1"/>
  <c r="N17" i="38"/>
  <c r="L66" i="38"/>
  <c r="N66" i="38"/>
  <c r="Q66" i="38" s="1"/>
  <c r="K95" i="38"/>
  <c r="P95" i="38" s="1"/>
  <c r="N95" i="38"/>
  <c r="K21" i="38"/>
  <c r="P21" i="38" s="1"/>
  <c r="N21" i="38"/>
  <c r="K40" i="38"/>
  <c r="P40" i="38" s="1"/>
  <c r="N40" i="38"/>
  <c r="K53" i="38"/>
  <c r="P53" i="38" s="1"/>
  <c r="N53" i="38"/>
  <c r="L47" i="38"/>
  <c r="N47" i="38"/>
  <c r="Q47" i="38" s="1"/>
  <c r="K81" i="38"/>
  <c r="P81" i="38" s="1"/>
  <c r="N81" i="38"/>
  <c r="K69" i="38"/>
  <c r="P69" i="38" s="1"/>
  <c r="N69" i="38"/>
  <c r="K88" i="38"/>
  <c r="P88" i="38" s="1"/>
  <c r="N88" i="38"/>
  <c r="Q88" i="38" s="1"/>
  <c r="K99" i="38"/>
  <c r="P99" i="38" s="1"/>
  <c r="N99" i="38"/>
  <c r="Q99" i="38" s="1"/>
  <c r="K111" i="38"/>
  <c r="P111" i="38" s="1"/>
  <c r="N111" i="38"/>
  <c r="K22" i="38"/>
  <c r="P22" i="38" s="1"/>
  <c r="N22" i="38"/>
  <c r="K31" i="38"/>
  <c r="P31" i="38" s="1"/>
  <c r="N31" i="38"/>
  <c r="K41" i="38"/>
  <c r="P41" i="38" s="1"/>
  <c r="N41" i="38"/>
  <c r="Q41" i="38" s="1"/>
  <c r="L54" i="38"/>
  <c r="N54" i="38"/>
  <c r="K80" i="38"/>
  <c r="P80" i="38" s="1"/>
  <c r="N80" i="38"/>
  <c r="N70" i="38"/>
  <c r="K89" i="38"/>
  <c r="P89" i="38" s="1"/>
  <c r="N89" i="38"/>
  <c r="K100" i="38"/>
  <c r="P100" i="38" s="1"/>
  <c r="N100" i="38"/>
  <c r="K112" i="38"/>
  <c r="P112" i="38" s="1"/>
  <c r="N112" i="38"/>
  <c r="K23" i="38"/>
  <c r="P23" i="38" s="1"/>
  <c r="L23" i="38"/>
  <c r="N23" i="38"/>
  <c r="K32" i="38"/>
  <c r="P32" i="38" s="1"/>
  <c r="N32" i="38"/>
  <c r="K42" i="38"/>
  <c r="P42" i="38" s="1"/>
  <c r="N42" i="38"/>
  <c r="K54" i="38"/>
  <c r="P54" i="38" s="1"/>
  <c r="K48" i="38"/>
  <c r="P48" i="38" s="1"/>
  <c r="N48" i="38"/>
  <c r="K79" i="38"/>
  <c r="P79" i="38" s="1"/>
  <c r="N79" i="38"/>
  <c r="K70" i="38"/>
  <c r="P70" i="38" s="1"/>
  <c r="K90" i="38"/>
  <c r="P90" i="38" s="1"/>
  <c r="N90" i="38"/>
  <c r="K101" i="38"/>
  <c r="P101" i="38" s="1"/>
  <c r="N101" i="38"/>
  <c r="P113" i="38"/>
  <c r="Q113" i="38" s="1"/>
  <c r="L113" i="38"/>
  <c r="K43" i="38"/>
  <c r="P43" i="38" s="1"/>
  <c r="N43" i="38"/>
  <c r="K78" i="38"/>
  <c r="P78" i="38" s="1"/>
  <c r="N78" i="38"/>
  <c r="K91" i="38"/>
  <c r="P91" i="38" s="1"/>
  <c r="N91" i="38"/>
  <c r="K102" i="38"/>
  <c r="P102" i="38" s="1"/>
  <c r="N102" i="38"/>
  <c r="N34" i="38"/>
  <c r="K55" i="38"/>
  <c r="P55" i="38" s="1"/>
  <c r="N77" i="38"/>
  <c r="K92" i="38"/>
  <c r="P92" i="38" s="1"/>
  <c r="N92" i="38"/>
  <c r="L103" i="38"/>
  <c r="P103" i="38"/>
  <c r="Q103" i="38" s="1"/>
  <c r="L25" i="38"/>
  <c r="N25" i="38"/>
  <c r="Q25" i="38" s="1"/>
  <c r="K34" i="38"/>
  <c r="P34" i="38" s="1"/>
  <c r="K56" i="38"/>
  <c r="P56" i="38" s="1"/>
  <c r="N56" i="38"/>
  <c r="Q56" i="38" s="1"/>
  <c r="K77" i="38"/>
  <c r="P77" i="38" s="1"/>
  <c r="Q77" i="38" s="1"/>
  <c r="L82" i="38"/>
  <c r="N82" i="38"/>
  <c r="Q82" i="38" s="1"/>
  <c r="L93" i="38"/>
  <c r="N93" i="38"/>
  <c r="Q93" i="38" s="1"/>
  <c r="K49" i="38"/>
  <c r="P49" i="38" s="1"/>
  <c r="N49" i="38"/>
  <c r="K72" i="38"/>
  <c r="P72" i="38" s="1"/>
  <c r="N72" i="38"/>
  <c r="L114" i="38"/>
  <c r="P114" i="38"/>
  <c r="Q114" i="38" s="1"/>
  <c r="K24" i="38"/>
  <c r="P24" i="38" s="1"/>
  <c r="L44" i="38"/>
  <c r="N44" i="38"/>
  <c r="Q44" i="38" s="1"/>
  <c r="L63" i="38"/>
  <c r="N63" i="38"/>
  <c r="Q63" i="38" s="1"/>
  <c r="K74" i="38"/>
  <c r="P74" i="38" s="1"/>
  <c r="N74" i="38"/>
  <c r="Q74" i="38" s="1"/>
  <c r="L104" i="38"/>
  <c r="N104" i="38"/>
  <c r="Q104" i="38" s="1"/>
  <c r="K35" i="38"/>
  <c r="P35" i="38" s="1"/>
  <c r="N35" i="38"/>
  <c r="K45" i="38"/>
  <c r="P45" i="38" s="1"/>
  <c r="L45" i="38"/>
  <c r="N45" i="38"/>
  <c r="K57" i="38"/>
  <c r="P57" i="38" s="1"/>
  <c r="N57" i="38"/>
  <c r="K64" i="38"/>
  <c r="P64" i="38" s="1"/>
  <c r="N64" i="38"/>
  <c r="N76" i="38"/>
  <c r="Q76" i="38" s="1"/>
  <c r="L76" i="38"/>
  <c r="K105" i="38"/>
  <c r="P105" i="38" s="1"/>
  <c r="N105" i="38"/>
  <c r="O30" i="55"/>
  <c r="P30" i="55" s="1"/>
  <c r="M28" i="55"/>
  <c r="P28" i="55" s="1"/>
  <c r="M26" i="55"/>
  <c r="P26" i="55" s="1"/>
  <c r="M24" i="55"/>
  <c r="P24" i="55" s="1"/>
  <c r="M22" i="55"/>
  <c r="P22" i="55" s="1"/>
  <c r="M20" i="55"/>
  <c r="P20" i="55" s="1"/>
  <c r="M18" i="55"/>
  <c r="P18" i="55" s="1"/>
  <c r="M16" i="55"/>
  <c r="P16" i="55" s="1"/>
  <c r="K28" i="55"/>
  <c r="K26" i="55"/>
  <c r="K24" i="55"/>
  <c r="K22" i="55"/>
  <c r="K20" i="55"/>
  <c r="K18" i="55"/>
  <c r="K16" i="55"/>
  <c r="M29" i="55"/>
  <c r="P29" i="55" s="1"/>
  <c r="M27" i="55"/>
  <c r="P27" i="55" s="1"/>
  <c r="M25" i="55"/>
  <c r="P25" i="55" s="1"/>
  <c r="M23" i="55"/>
  <c r="P23" i="55" s="1"/>
  <c r="M21" i="55"/>
  <c r="P21" i="55" s="1"/>
  <c r="M19" i="55"/>
  <c r="P19" i="55" s="1"/>
  <c r="M17" i="55"/>
  <c r="P17" i="55" s="1"/>
  <c r="M15" i="55"/>
  <c r="P15" i="55" s="1"/>
  <c r="K29" i="55"/>
  <c r="K27" i="55"/>
  <c r="K25" i="55"/>
  <c r="K23" i="55"/>
  <c r="K21" i="55"/>
  <c r="K19" i="55"/>
  <c r="K17" i="55"/>
  <c r="K15" i="55"/>
  <c r="J42" i="56"/>
  <c r="O42" i="56" s="1"/>
  <c r="P42" i="56" s="1"/>
  <c r="P36" i="56"/>
  <c r="J16" i="56"/>
  <c r="O16" i="56" s="1"/>
  <c r="P16" i="56" s="1"/>
  <c r="K44" i="56"/>
  <c r="P18" i="56"/>
  <c r="M35" i="56"/>
  <c r="P35" i="56" s="1"/>
  <c r="K31" i="56"/>
  <c r="P27" i="56"/>
  <c r="P20" i="56"/>
  <c r="M23" i="56"/>
  <c r="P23" i="56" s="1"/>
  <c r="P44" i="56"/>
  <c r="M29" i="56"/>
  <c r="K23" i="56"/>
  <c r="P40" i="56"/>
  <c r="K16" i="56"/>
  <c r="J34" i="56"/>
  <c r="O34" i="56" s="1"/>
  <c r="M39" i="56"/>
  <c r="P39" i="56" s="1"/>
  <c r="K35" i="56"/>
  <c r="P26" i="56"/>
  <c r="K22" i="56"/>
  <c r="M41" i="56"/>
  <c r="P41" i="56" s="1"/>
  <c r="M28" i="56"/>
  <c r="P28" i="56" s="1"/>
  <c r="K20" i="56"/>
  <c r="M43" i="56"/>
  <c r="P43" i="56" s="1"/>
  <c r="K39" i="56"/>
  <c r="M30" i="56"/>
  <c r="P30" i="56" s="1"/>
  <c r="M17" i="56"/>
  <c r="P17" i="56" s="1"/>
  <c r="P22" i="56"/>
  <c r="K33" i="56"/>
  <c r="P45" i="56"/>
  <c r="K41" i="56"/>
  <c r="M32" i="56"/>
  <c r="P32" i="56" s="1"/>
  <c r="M19" i="56"/>
  <c r="P19" i="56" s="1"/>
  <c r="K43" i="56"/>
  <c r="M34" i="56"/>
  <c r="K30" i="56"/>
  <c r="M21" i="56"/>
  <c r="P21" i="56" s="1"/>
  <c r="K19" i="56"/>
  <c r="M38" i="56"/>
  <c r="P38" i="56" s="1"/>
  <c r="M25" i="56"/>
  <c r="P25" i="56" s="1"/>
  <c r="P29" i="56"/>
  <c r="K38" i="56"/>
  <c r="M31" i="56"/>
  <c r="P31" i="56" s="1"/>
  <c r="K40" i="56"/>
  <c r="M33" i="56"/>
  <c r="P33" i="56" s="1"/>
  <c r="J57" i="57"/>
  <c r="K57" i="57" s="1"/>
  <c r="J56" i="57"/>
  <c r="K56" i="57" s="1"/>
  <c r="P54" i="57"/>
  <c r="P32" i="57"/>
  <c r="P16" i="57"/>
  <c r="M60" i="57"/>
  <c r="P60" i="57" s="1"/>
  <c r="M49" i="57"/>
  <c r="P49" i="57" s="1"/>
  <c r="P38" i="57"/>
  <c r="P40" i="57"/>
  <c r="P42" i="57"/>
  <c r="P20" i="57"/>
  <c r="P36" i="57"/>
  <c r="P22" i="57"/>
  <c r="P24" i="57"/>
  <c r="K55" i="57"/>
  <c r="P26" i="57"/>
  <c r="P58" i="57"/>
  <c r="P50" i="57"/>
  <c r="P28" i="57"/>
  <c r="P52" i="57"/>
  <c r="L56" i="38" l="1"/>
  <c r="Q42" i="38"/>
  <c r="L42" i="38"/>
  <c r="L112" i="38"/>
  <c r="L52" i="38"/>
  <c r="L96" i="38"/>
  <c r="L79" i="38"/>
  <c r="L86" i="38"/>
  <c r="Q51" i="38"/>
  <c r="Q58" i="38"/>
  <c r="Q96" i="38"/>
  <c r="Q92" i="38"/>
  <c r="Q87" i="38"/>
  <c r="L77" i="38"/>
  <c r="Q33" i="38"/>
  <c r="Q59" i="38"/>
  <c r="Q84" i="38"/>
  <c r="Q91" i="38"/>
  <c r="Q23" i="38"/>
  <c r="Q17" i="38"/>
  <c r="Q36" i="38"/>
  <c r="L36" i="38"/>
  <c r="Q16" i="38"/>
  <c r="L84" i="38"/>
  <c r="L59" i="38"/>
  <c r="L92" i="38"/>
  <c r="Q95" i="38"/>
  <c r="L95" i="38"/>
  <c r="L31" i="38"/>
  <c r="L87" i="38"/>
  <c r="Q64" i="38"/>
  <c r="Q40" i="38"/>
  <c r="L39" i="38"/>
  <c r="Q86" i="38"/>
  <c r="Q27" i="38"/>
  <c r="L108" i="38"/>
  <c r="L28" i="38"/>
  <c r="L88" i="38"/>
  <c r="L40" i="38"/>
  <c r="L71" i="38"/>
  <c r="Q43" i="38"/>
  <c r="Q83" i="38"/>
  <c r="L100" i="38"/>
  <c r="Q31" i="38"/>
  <c r="L21" i="38"/>
  <c r="L24" i="38"/>
  <c r="L68" i="38"/>
  <c r="Q100" i="38"/>
  <c r="L19" i="38"/>
  <c r="L58" i="38"/>
  <c r="Q85" i="38"/>
  <c r="L105" i="38"/>
  <c r="Q81" i="38"/>
  <c r="Q61" i="38"/>
  <c r="Q26" i="38"/>
  <c r="Q60" i="38"/>
  <c r="Q105" i="38"/>
  <c r="Q72" i="38"/>
  <c r="Q90" i="38"/>
  <c r="Q52" i="38"/>
  <c r="L61" i="38"/>
  <c r="L26" i="38"/>
  <c r="L60" i="38"/>
  <c r="K42" i="56"/>
  <c r="L64" i="38"/>
  <c r="L72" i="38"/>
  <c r="Q34" i="38"/>
  <c r="L43" i="38"/>
  <c r="Q70" i="38"/>
  <c r="L17" i="38"/>
  <c r="Q107" i="38"/>
  <c r="L34" i="38"/>
  <c r="Q79" i="38"/>
  <c r="L70" i="38"/>
  <c r="Q22" i="38"/>
  <c r="Q69" i="38"/>
  <c r="Q55" i="38"/>
  <c r="Q57" i="38"/>
  <c r="L74" i="38"/>
  <c r="Q49" i="38"/>
  <c r="L102" i="38"/>
  <c r="Q48" i="38"/>
  <c r="Q80" i="38"/>
  <c r="L22" i="38"/>
  <c r="L69" i="38"/>
  <c r="Q46" i="38"/>
  <c r="L33" i="38"/>
  <c r="L73" i="38"/>
  <c r="Q29" i="38"/>
  <c r="L27" i="38"/>
  <c r="L55" i="38"/>
  <c r="Q37" i="38"/>
  <c r="L57" i="38"/>
  <c r="L49" i="38"/>
  <c r="Q102" i="38"/>
  <c r="L48" i="38"/>
  <c r="Q112" i="38"/>
  <c r="L80" i="38"/>
  <c r="Q21" i="38"/>
  <c r="L46" i="38"/>
  <c r="Q71" i="38"/>
  <c r="Q39" i="38"/>
  <c r="Q73" i="38"/>
  <c r="L29" i="38"/>
  <c r="Q108" i="38"/>
  <c r="Q38" i="38"/>
  <c r="L37" i="38"/>
  <c r="Q101" i="38"/>
  <c r="Q111" i="38"/>
  <c r="Q106" i="38"/>
  <c r="Q109" i="38"/>
  <c r="Q67" i="38"/>
  <c r="L83" i="38"/>
  <c r="L38" i="38"/>
  <c r="Q45" i="38"/>
  <c r="L91" i="38"/>
  <c r="L101" i="38"/>
  <c r="Q54" i="38"/>
  <c r="L111" i="38"/>
  <c r="L81" i="38"/>
  <c r="Q24" i="38"/>
  <c r="L106" i="38"/>
  <c r="L109" i="38"/>
  <c r="L67" i="38"/>
  <c r="Q19" i="38"/>
  <c r="Q28" i="38"/>
  <c r="Q35" i="38"/>
  <c r="Q78" i="38"/>
  <c r="L90" i="38"/>
  <c r="L41" i="38"/>
  <c r="L99" i="38"/>
  <c r="Q20" i="38"/>
  <c r="L65" i="38"/>
  <c r="L97" i="38"/>
  <c r="Q18" i="38"/>
  <c r="L35" i="38"/>
  <c r="L78" i="38"/>
  <c r="Q32" i="38"/>
  <c r="L89" i="38"/>
  <c r="Q53" i="38"/>
  <c r="L98" i="38"/>
  <c r="Q62" i="38"/>
  <c r="L20" i="38"/>
  <c r="L18" i="38"/>
  <c r="L32" i="38"/>
  <c r="Q89" i="38"/>
  <c r="L53" i="38"/>
  <c r="Q98" i="38"/>
  <c r="L62" i="38"/>
  <c r="L85" i="38"/>
  <c r="P34" i="56"/>
  <c r="K34" i="56"/>
  <c r="K44" i="57" l="1"/>
  <c r="K45" i="57"/>
  <c r="K46" i="57"/>
  <c r="M46" i="57"/>
  <c r="P46" i="57" s="1"/>
  <c r="K47" i="57"/>
  <c r="M47" i="57"/>
  <c r="P47" i="57" s="1"/>
  <c r="E57" i="57"/>
  <c r="E55" i="57"/>
  <c r="E48" i="57"/>
  <c r="E45" i="57"/>
  <c r="E44" i="57"/>
  <c r="M44" i="57" s="1"/>
  <c r="E34" i="57"/>
  <c r="E33" i="57"/>
  <c r="E31" i="57"/>
  <c r="M16" i="58"/>
  <c r="O16" i="58"/>
  <c r="P16" i="58"/>
  <c r="M17" i="58"/>
  <c r="O17" i="58"/>
  <c r="P17" i="58"/>
  <c r="M18" i="58"/>
  <c r="O18" i="58"/>
  <c r="P18" i="58"/>
  <c r="M19" i="58"/>
  <c r="O19" i="58"/>
  <c r="P19" i="58"/>
  <c r="M20" i="58"/>
  <c r="O20" i="58"/>
  <c r="P20" i="58"/>
  <c r="M21" i="58"/>
  <c r="O21" i="58"/>
  <c r="M22" i="58"/>
  <c r="O22" i="58"/>
  <c r="M23" i="58"/>
  <c r="O23" i="58"/>
  <c r="M24" i="58"/>
  <c r="O24" i="58"/>
  <c r="M25" i="58"/>
  <c r="O25" i="58"/>
  <c r="M26" i="58"/>
  <c r="O26" i="58"/>
  <c r="M27" i="58"/>
  <c r="O27" i="58"/>
  <c r="M28" i="58"/>
  <c r="O28" i="58"/>
  <c r="M29" i="58"/>
  <c r="O29" i="58"/>
  <c r="M30" i="58"/>
  <c r="O30" i="58"/>
  <c r="M31" i="58"/>
  <c r="O31" i="58"/>
  <c r="M32" i="58"/>
  <c r="O32" i="58"/>
  <c r="O33" i="58"/>
  <c r="O34" i="58"/>
  <c r="O35" i="58"/>
  <c r="M36" i="58"/>
  <c r="O36" i="58"/>
  <c r="M37" i="58"/>
  <c r="O37" i="58"/>
  <c r="P37" i="58"/>
  <c r="M38" i="58"/>
  <c r="O38" i="58"/>
  <c r="P38" i="58"/>
  <c r="M39" i="58"/>
  <c r="O39" i="58"/>
  <c r="P39" i="58"/>
  <c r="M40" i="58"/>
  <c r="O40" i="58"/>
  <c r="P40" i="58"/>
  <c r="M41" i="58"/>
  <c r="O41" i="58"/>
  <c r="P41" i="58"/>
  <c r="O42" i="58"/>
  <c r="P42" i="58"/>
  <c r="M43" i="58"/>
  <c r="O43" i="58"/>
  <c r="M44" i="58"/>
  <c r="O44" i="58"/>
  <c r="M45" i="58"/>
  <c r="O45" i="58"/>
  <c r="M46" i="58"/>
  <c r="N46" i="58"/>
  <c r="O46" i="58"/>
  <c r="M47" i="58"/>
  <c r="N47" i="58"/>
  <c r="O47" i="58"/>
  <c r="K47" i="58"/>
  <c r="P47" i="58" s="1"/>
  <c r="K46" i="58"/>
  <c r="L46" i="58" s="1"/>
  <c r="K45" i="58"/>
  <c r="P45" i="58" s="1"/>
  <c r="K44" i="58"/>
  <c r="P44" i="58" s="1"/>
  <c r="K43" i="58"/>
  <c r="P43" i="58" s="1"/>
  <c r="L42" i="58"/>
  <c r="N41" i="58"/>
  <c r="L40" i="58"/>
  <c r="N39" i="58"/>
  <c r="L38" i="58"/>
  <c r="L37" i="58"/>
  <c r="P36" i="58"/>
  <c r="K35" i="58"/>
  <c r="P35" i="58" s="1"/>
  <c r="K34" i="58"/>
  <c r="P34" i="58" s="1"/>
  <c r="K33" i="58"/>
  <c r="P33" i="58" s="1"/>
  <c r="K32" i="58"/>
  <c r="P32" i="58" s="1"/>
  <c r="K31" i="58"/>
  <c r="P31" i="58" s="1"/>
  <c r="K30" i="58"/>
  <c r="P30" i="58" s="1"/>
  <c r="K29" i="58"/>
  <c r="P29" i="58" s="1"/>
  <c r="K28" i="58"/>
  <c r="P28" i="58" s="1"/>
  <c r="K26" i="58"/>
  <c r="P26" i="58" s="1"/>
  <c r="K25" i="58"/>
  <c r="P25" i="58" s="1"/>
  <c r="K24" i="58"/>
  <c r="P24" i="58" s="1"/>
  <c r="K23" i="58"/>
  <c r="P23" i="58" s="1"/>
  <c r="K21" i="58"/>
  <c r="N20" i="58"/>
  <c r="L19" i="58"/>
  <c r="L18" i="58"/>
  <c r="L17" i="58"/>
  <c r="L16" i="58"/>
  <c r="M15" i="41"/>
  <c r="O15" i="41"/>
  <c r="M16" i="41"/>
  <c r="O16" i="41"/>
  <c r="M17" i="41"/>
  <c r="O17" i="41"/>
  <c r="M18" i="41"/>
  <c r="O18" i="41"/>
  <c r="M19" i="41"/>
  <c r="O19" i="41"/>
  <c r="M20" i="41"/>
  <c r="O20" i="41"/>
  <c r="M21" i="41"/>
  <c r="O21" i="41"/>
  <c r="M23" i="41"/>
  <c r="O23" i="41"/>
  <c r="M25" i="41"/>
  <c r="O25" i="41"/>
  <c r="M26" i="41"/>
  <c r="O26" i="41"/>
  <c r="M27" i="41"/>
  <c r="O27" i="41"/>
  <c r="M28" i="41"/>
  <c r="O28" i="41"/>
  <c r="M29" i="41"/>
  <c r="O29" i="41"/>
  <c r="M30" i="41"/>
  <c r="O30" i="41"/>
  <c r="M31" i="41"/>
  <c r="O31" i="41"/>
  <c r="M32" i="41"/>
  <c r="O32" i="41"/>
  <c r="M33" i="41"/>
  <c r="O33" i="41"/>
  <c r="M34" i="41"/>
  <c r="O34" i="41"/>
  <c r="M35" i="41"/>
  <c r="O35" i="41"/>
  <c r="M36" i="41"/>
  <c r="O36" i="41"/>
  <c r="M37" i="41"/>
  <c r="O37" i="41"/>
  <c r="M38" i="41"/>
  <c r="O38" i="41"/>
  <c r="M39" i="41"/>
  <c r="O39" i="41"/>
  <c r="M40" i="41"/>
  <c r="O40" i="41"/>
  <c r="K40" i="41"/>
  <c r="P40" i="41" s="1"/>
  <c r="K39" i="41"/>
  <c r="P39" i="41" s="1"/>
  <c r="K38" i="41"/>
  <c r="P38" i="41" s="1"/>
  <c r="K37" i="41"/>
  <c r="P37" i="41" s="1"/>
  <c r="K36" i="41"/>
  <c r="P36" i="41" s="1"/>
  <c r="K35" i="41"/>
  <c r="P35" i="41" s="1"/>
  <c r="K34" i="41"/>
  <c r="P34" i="41" s="1"/>
  <c r="K33" i="41"/>
  <c r="P33" i="41" s="1"/>
  <c r="K32" i="41"/>
  <c r="P32" i="41" s="1"/>
  <c r="K31" i="41"/>
  <c r="P31" i="41" s="1"/>
  <c r="K30" i="41"/>
  <c r="P30" i="41" s="1"/>
  <c r="K29" i="41"/>
  <c r="P29" i="41" s="1"/>
  <c r="K28" i="41"/>
  <c r="P28" i="41" s="1"/>
  <c r="K27" i="41"/>
  <c r="P27" i="41" s="1"/>
  <c r="K26" i="41"/>
  <c r="P26" i="41" s="1"/>
  <c r="K25" i="41"/>
  <c r="P25" i="41" s="1"/>
  <c r="K24" i="41"/>
  <c r="K23" i="41"/>
  <c r="P23" i="41" s="1"/>
  <c r="K22" i="41"/>
  <c r="K21" i="41"/>
  <c r="P21" i="41" s="1"/>
  <c r="K20" i="41"/>
  <c r="P20" i="41" s="1"/>
  <c r="K19" i="41"/>
  <c r="P19" i="41" s="1"/>
  <c r="K18" i="41"/>
  <c r="P18" i="41" s="1"/>
  <c r="K17" i="41"/>
  <c r="P17" i="41" s="1"/>
  <c r="K16" i="41"/>
  <c r="P16" i="41" s="1"/>
  <c r="K15" i="41"/>
  <c r="P15" i="41" s="1"/>
  <c r="M15" i="43"/>
  <c r="O15" i="43"/>
  <c r="M16" i="43"/>
  <c r="O16" i="43"/>
  <c r="M17" i="43"/>
  <c r="O17" i="43"/>
  <c r="M18" i="43"/>
  <c r="O18" i="43"/>
  <c r="M19" i="43"/>
  <c r="O19" i="43"/>
  <c r="M20" i="43"/>
  <c r="O20" i="43"/>
  <c r="M21" i="43"/>
  <c r="O21" i="43"/>
  <c r="M22" i="43"/>
  <c r="O22" i="43"/>
  <c r="M23" i="43"/>
  <c r="O23" i="43"/>
  <c r="M24" i="43"/>
  <c r="O24" i="43"/>
  <c r="M26" i="43"/>
  <c r="O26" i="43"/>
  <c r="M27" i="43"/>
  <c r="O27" i="43"/>
  <c r="M28" i="43"/>
  <c r="O28" i="43"/>
  <c r="M29" i="43"/>
  <c r="O29" i="43"/>
  <c r="M30" i="43"/>
  <c r="O30" i="43"/>
  <c r="M31" i="43"/>
  <c r="N31" i="43"/>
  <c r="O31" i="43"/>
  <c r="M32" i="43"/>
  <c r="O32" i="43"/>
  <c r="M33" i="43"/>
  <c r="O33" i="43"/>
  <c r="M34" i="43"/>
  <c r="O34" i="43"/>
  <c r="M35" i="43"/>
  <c r="N35" i="43"/>
  <c r="O35" i="43"/>
  <c r="M36" i="43"/>
  <c r="N36" i="43"/>
  <c r="O36" i="43"/>
  <c r="M37" i="43"/>
  <c r="O37" i="43"/>
  <c r="K37" i="43"/>
  <c r="P37" i="43" s="1"/>
  <c r="K36" i="43"/>
  <c r="L36" i="43" s="1"/>
  <c r="K34" i="43"/>
  <c r="P34" i="43" s="1"/>
  <c r="K33" i="43"/>
  <c r="P33" i="43" s="1"/>
  <c r="K32" i="43"/>
  <c r="P32" i="43" s="1"/>
  <c r="K31" i="43"/>
  <c r="P31" i="43" s="1"/>
  <c r="K29" i="43"/>
  <c r="P29" i="43" s="1"/>
  <c r="K28" i="43"/>
  <c r="P28" i="43" s="1"/>
  <c r="K27" i="43"/>
  <c r="P27" i="43" s="1"/>
  <c r="K26" i="43"/>
  <c r="P26" i="43" s="1"/>
  <c r="N26" i="43"/>
  <c r="K24" i="43"/>
  <c r="P24" i="43" s="1"/>
  <c r="K23" i="43"/>
  <c r="P23" i="43" s="1"/>
  <c r="K22" i="43"/>
  <c r="P22" i="43" s="1"/>
  <c r="K21" i="43"/>
  <c r="P21" i="43" s="1"/>
  <c r="K20" i="43"/>
  <c r="P20" i="43" s="1"/>
  <c r="K19" i="43"/>
  <c r="P19" i="43" s="1"/>
  <c r="K18" i="43"/>
  <c r="P18" i="43" s="1"/>
  <c r="K17" i="43"/>
  <c r="P17" i="43" s="1"/>
  <c r="K16" i="43"/>
  <c r="P16" i="43" s="1"/>
  <c r="K15" i="43"/>
  <c r="P15" i="43" s="1"/>
  <c r="K186" i="37"/>
  <c r="K124" i="37"/>
  <c r="P124" i="37" s="1"/>
  <c r="K191" i="37"/>
  <c r="K209" i="37"/>
  <c r="P209" i="37" s="1"/>
  <c r="M15" i="37"/>
  <c r="O15" i="37"/>
  <c r="M16" i="37"/>
  <c r="O16" i="37"/>
  <c r="M17" i="37"/>
  <c r="O17" i="37"/>
  <c r="M18" i="37"/>
  <c r="O18" i="37"/>
  <c r="M19" i="37"/>
  <c r="O19" i="37"/>
  <c r="M20" i="37"/>
  <c r="O20" i="37"/>
  <c r="M21" i="37"/>
  <c r="O21" i="37"/>
  <c r="M22" i="37"/>
  <c r="O22" i="37"/>
  <c r="M23" i="37"/>
  <c r="O23" i="37"/>
  <c r="M24" i="37"/>
  <c r="O24" i="37"/>
  <c r="M25" i="37"/>
  <c r="O25" i="37"/>
  <c r="M26" i="37"/>
  <c r="O26" i="37"/>
  <c r="M27" i="37"/>
  <c r="O27" i="37"/>
  <c r="M28" i="37"/>
  <c r="O28" i="37"/>
  <c r="M29" i="37"/>
  <c r="O29" i="37"/>
  <c r="M30" i="37"/>
  <c r="O30" i="37"/>
  <c r="M31" i="37"/>
  <c r="O31" i="37"/>
  <c r="M32" i="37"/>
  <c r="O32" i="37"/>
  <c r="M33" i="37"/>
  <c r="O33" i="37"/>
  <c r="M34" i="37"/>
  <c r="O34" i="37"/>
  <c r="M35" i="37"/>
  <c r="O35" i="37"/>
  <c r="M36" i="37"/>
  <c r="O36" i="37"/>
  <c r="M37" i="37"/>
  <c r="O37" i="37"/>
  <c r="M38" i="37"/>
  <c r="O38" i="37"/>
  <c r="M39" i="37"/>
  <c r="O39" i="37"/>
  <c r="M40" i="37"/>
  <c r="O40" i="37"/>
  <c r="M41" i="37"/>
  <c r="O41" i="37"/>
  <c r="M42" i="37"/>
  <c r="O42" i="37"/>
  <c r="M43" i="37"/>
  <c r="O43" i="37"/>
  <c r="M44" i="37"/>
  <c r="O44" i="37"/>
  <c r="M45" i="37"/>
  <c r="O45" i="37"/>
  <c r="M46" i="37"/>
  <c r="O46" i="37"/>
  <c r="M47" i="37"/>
  <c r="O47" i="37"/>
  <c r="M48" i="37"/>
  <c r="O48" i="37"/>
  <c r="M49" i="37"/>
  <c r="O49" i="37"/>
  <c r="M50" i="37"/>
  <c r="O50" i="37"/>
  <c r="M51" i="37"/>
  <c r="O51" i="37"/>
  <c r="M52" i="37"/>
  <c r="O52" i="37"/>
  <c r="M53" i="37"/>
  <c r="O53" i="37"/>
  <c r="M54" i="37"/>
  <c r="O54" i="37"/>
  <c r="M55" i="37"/>
  <c r="O55" i="37"/>
  <c r="M56" i="37"/>
  <c r="O56" i="37"/>
  <c r="M57" i="37"/>
  <c r="O57" i="37"/>
  <c r="M58" i="37"/>
  <c r="O58" i="37"/>
  <c r="M59" i="37"/>
  <c r="O59" i="37"/>
  <c r="M60" i="37"/>
  <c r="O60" i="37"/>
  <c r="M61" i="37"/>
  <c r="O61" i="37"/>
  <c r="M62" i="37"/>
  <c r="O62" i="37"/>
  <c r="M63" i="37"/>
  <c r="O63" i="37"/>
  <c r="M64" i="37"/>
  <c r="O64" i="37"/>
  <c r="M65" i="37"/>
  <c r="O65" i="37"/>
  <c r="M66" i="37"/>
  <c r="O66" i="37"/>
  <c r="M67" i="37"/>
  <c r="O67" i="37"/>
  <c r="M68" i="37"/>
  <c r="O68" i="37"/>
  <c r="M69" i="37"/>
  <c r="O69" i="37"/>
  <c r="M70" i="37"/>
  <c r="O70" i="37"/>
  <c r="M71" i="37"/>
  <c r="O71" i="37"/>
  <c r="M72" i="37"/>
  <c r="O72" i="37"/>
  <c r="M73" i="37"/>
  <c r="O73" i="37"/>
  <c r="M74" i="37"/>
  <c r="O74" i="37"/>
  <c r="M75" i="37"/>
  <c r="O75" i="37"/>
  <c r="M76" i="37"/>
  <c r="O76" i="37"/>
  <c r="M77" i="37"/>
  <c r="O77" i="37"/>
  <c r="M78" i="37"/>
  <c r="O78" i="37"/>
  <c r="M79" i="37"/>
  <c r="O79" i="37"/>
  <c r="M80" i="37"/>
  <c r="O80" i="37"/>
  <c r="M81" i="37"/>
  <c r="O81" i="37"/>
  <c r="M82" i="37"/>
  <c r="O82" i="37"/>
  <c r="M83" i="37"/>
  <c r="O83" i="37"/>
  <c r="M84" i="37"/>
  <c r="O84" i="37"/>
  <c r="M85" i="37"/>
  <c r="O85" i="37"/>
  <c r="M86" i="37"/>
  <c r="O86" i="37"/>
  <c r="M87" i="37"/>
  <c r="O87" i="37"/>
  <c r="M88" i="37"/>
  <c r="O88" i="37"/>
  <c r="M89" i="37"/>
  <c r="O89" i="37"/>
  <c r="M90" i="37"/>
  <c r="O90" i="37"/>
  <c r="M91" i="37"/>
  <c r="O91" i="37"/>
  <c r="M92" i="37"/>
  <c r="O92" i="37"/>
  <c r="M93" i="37"/>
  <c r="O93" i="37"/>
  <c r="M94" i="37"/>
  <c r="O94" i="37"/>
  <c r="M95" i="37"/>
  <c r="O95" i="37"/>
  <c r="M96" i="37"/>
  <c r="O96" i="37"/>
  <c r="M97" i="37"/>
  <c r="O97" i="37"/>
  <c r="M98" i="37"/>
  <c r="O98" i="37"/>
  <c r="M99" i="37"/>
  <c r="O99" i="37"/>
  <c r="M100" i="37"/>
  <c r="O100" i="37"/>
  <c r="M101" i="37"/>
  <c r="O101" i="37"/>
  <c r="M102" i="37"/>
  <c r="O102" i="37"/>
  <c r="M103" i="37"/>
  <c r="O103" i="37"/>
  <c r="M104" i="37"/>
  <c r="O104" i="37"/>
  <c r="M105" i="37"/>
  <c r="O105" i="37"/>
  <c r="M106" i="37"/>
  <c r="O106" i="37"/>
  <c r="M107" i="37"/>
  <c r="O107" i="37"/>
  <c r="M108" i="37"/>
  <c r="O108" i="37"/>
  <c r="M109" i="37"/>
  <c r="O109" i="37"/>
  <c r="M110" i="37"/>
  <c r="O110" i="37"/>
  <c r="M111" i="37"/>
  <c r="O111" i="37"/>
  <c r="M112" i="37"/>
  <c r="O112" i="37"/>
  <c r="M113" i="37"/>
  <c r="O113" i="37"/>
  <c r="M114" i="37"/>
  <c r="O114" i="37"/>
  <c r="M115" i="37"/>
  <c r="O115" i="37"/>
  <c r="M116" i="37"/>
  <c r="O116" i="37"/>
  <c r="M117" i="37"/>
  <c r="O117" i="37"/>
  <c r="M118" i="37"/>
  <c r="O118" i="37"/>
  <c r="M119" i="37"/>
  <c r="O119" i="37"/>
  <c r="M120" i="37"/>
  <c r="O120" i="37"/>
  <c r="M121" i="37"/>
  <c r="O121" i="37"/>
  <c r="M122" i="37"/>
  <c r="O122" i="37"/>
  <c r="M123" i="37"/>
  <c r="O123" i="37"/>
  <c r="M124" i="37"/>
  <c r="O124" i="37"/>
  <c r="M125" i="37"/>
  <c r="O125" i="37"/>
  <c r="M126" i="37"/>
  <c r="O126" i="37"/>
  <c r="M127" i="37"/>
  <c r="O127" i="37"/>
  <c r="M128" i="37"/>
  <c r="O128" i="37"/>
  <c r="M129" i="37"/>
  <c r="O129" i="37"/>
  <c r="M130" i="37"/>
  <c r="O130" i="37"/>
  <c r="M131" i="37"/>
  <c r="O131" i="37"/>
  <c r="M132" i="37"/>
  <c r="O132" i="37"/>
  <c r="M133" i="37"/>
  <c r="O133" i="37"/>
  <c r="M134" i="37"/>
  <c r="O134" i="37"/>
  <c r="M135" i="37"/>
  <c r="O135" i="37"/>
  <c r="M136" i="37"/>
  <c r="O136" i="37"/>
  <c r="M137" i="37"/>
  <c r="O137" i="37"/>
  <c r="M138" i="37"/>
  <c r="O138" i="37"/>
  <c r="M139" i="37"/>
  <c r="O139" i="37"/>
  <c r="M140" i="37"/>
  <c r="O140" i="37"/>
  <c r="M141" i="37"/>
  <c r="O141" i="37"/>
  <c r="M142" i="37"/>
  <c r="O142" i="37"/>
  <c r="M143" i="37"/>
  <c r="O143" i="37"/>
  <c r="M144" i="37"/>
  <c r="O144" i="37"/>
  <c r="M145" i="37"/>
  <c r="O145" i="37"/>
  <c r="M146" i="37"/>
  <c r="O146" i="37"/>
  <c r="M147" i="37"/>
  <c r="O147" i="37"/>
  <c r="M148" i="37"/>
  <c r="O148" i="37"/>
  <c r="M149" i="37"/>
  <c r="O149" i="37"/>
  <c r="M150" i="37"/>
  <c r="O150" i="37"/>
  <c r="M151" i="37"/>
  <c r="O151" i="37"/>
  <c r="M152" i="37"/>
  <c r="O152" i="37"/>
  <c r="M153" i="37"/>
  <c r="O153" i="37"/>
  <c r="M154" i="37"/>
  <c r="O154" i="37"/>
  <c r="M155" i="37"/>
  <c r="O155" i="37"/>
  <c r="M156" i="37"/>
  <c r="O156" i="37"/>
  <c r="M157" i="37"/>
  <c r="O157" i="37"/>
  <c r="M158" i="37"/>
  <c r="O158" i="37"/>
  <c r="M159" i="37"/>
  <c r="O159" i="37"/>
  <c r="M160" i="37"/>
  <c r="O160" i="37"/>
  <c r="M161" i="37"/>
  <c r="O161" i="37"/>
  <c r="M162" i="37"/>
  <c r="O162" i="37"/>
  <c r="M163" i="37"/>
  <c r="O163" i="37"/>
  <c r="M164" i="37"/>
  <c r="O164" i="37"/>
  <c r="M165" i="37"/>
  <c r="O165" i="37"/>
  <c r="M166" i="37"/>
  <c r="O166" i="37"/>
  <c r="M167" i="37"/>
  <c r="O167" i="37"/>
  <c r="M168" i="37"/>
  <c r="O168" i="37"/>
  <c r="M169" i="37"/>
  <c r="O169" i="37"/>
  <c r="M170" i="37"/>
  <c r="O170" i="37"/>
  <c r="M171" i="37"/>
  <c r="O171" i="37"/>
  <c r="M172" i="37"/>
  <c r="O172" i="37"/>
  <c r="M173" i="37"/>
  <c r="O173" i="37"/>
  <c r="M174" i="37"/>
  <c r="O174" i="37"/>
  <c r="M175" i="37"/>
  <c r="O175" i="37"/>
  <c r="M176" i="37"/>
  <c r="O176" i="37"/>
  <c r="M177" i="37"/>
  <c r="O177" i="37"/>
  <c r="M178" i="37"/>
  <c r="O178" i="37"/>
  <c r="M179" i="37"/>
  <c r="O179" i="37"/>
  <c r="M180" i="37"/>
  <c r="O180" i="37"/>
  <c r="M181" i="37"/>
  <c r="O181" i="37"/>
  <c r="M182" i="37"/>
  <c r="O182" i="37"/>
  <c r="M183" i="37"/>
  <c r="O183" i="37"/>
  <c r="M184" i="37"/>
  <c r="O184" i="37"/>
  <c r="M185" i="37"/>
  <c r="O185" i="37"/>
  <c r="M186" i="37"/>
  <c r="N186" i="37"/>
  <c r="O186" i="37"/>
  <c r="M187" i="37"/>
  <c r="O187" i="37"/>
  <c r="M188" i="37"/>
  <c r="O188" i="37"/>
  <c r="M189" i="37"/>
  <c r="O189" i="37"/>
  <c r="M190" i="37"/>
  <c r="O190" i="37"/>
  <c r="M191" i="37"/>
  <c r="O191" i="37"/>
  <c r="M192" i="37"/>
  <c r="O192" i="37"/>
  <c r="M193" i="37"/>
  <c r="O193" i="37"/>
  <c r="M194" i="37"/>
  <c r="O194" i="37"/>
  <c r="M195" i="37"/>
  <c r="O195" i="37"/>
  <c r="M196" i="37"/>
  <c r="O196" i="37"/>
  <c r="M197" i="37"/>
  <c r="O197" i="37"/>
  <c r="M198" i="37"/>
  <c r="O198" i="37"/>
  <c r="M199" i="37"/>
  <c r="O199" i="37"/>
  <c r="M200" i="37"/>
  <c r="O200" i="37"/>
  <c r="M201" i="37"/>
  <c r="O201" i="37"/>
  <c r="M202" i="37"/>
  <c r="O202" i="37"/>
  <c r="M203" i="37"/>
  <c r="O203" i="37"/>
  <c r="M204" i="37"/>
  <c r="O204" i="37"/>
  <c r="M205" i="37"/>
  <c r="O205" i="37"/>
  <c r="M206" i="37"/>
  <c r="O206" i="37"/>
  <c r="M207" i="37"/>
  <c r="O207" i="37"/>
  <c r="M208" i="37"/>
  <c r="O208" i="37"/>
  <c r="M209" i="37"/>
  <c r="N209" i="37"/>
  <c r="O209" i="37"/>
  <c r="M210" i="37"/>
  <c r="O210" i="37"/>
  <c r="M211" i="37"/>
  <c r="O211" i="37"/>
  <c r="M212" i="37"/>
  <c r="O212" i="37"/>
  <c r="M213" i="37"/>
  <c r="O213" i="37"/>
  <c r="M214" i="37"/>
  <c r="O214" i="37"/>
  <c r="M215" i="37"/>
  <c r="O215" i="37"/>
  <c r="M216" i="37"/>
  <c r="O216" i="37"/>
  <c r="M217" i="37"/>
  <c r="O217" i="37"/>
  <c r="M218" i="37"/>
  <c r="O218" i="37"/>
  <c r="M219" i="37"/>
  <c r="O219" i="37"/>
  <c r="M220" i="37"/>
  <c r="O220" i="37"/>
  <c r="M221" i="37"/>
  <c r="O221" i="37"/>
  <c r="M222" i="37"/>
  <c r="O222" i="37"/>
  <c r="P222" i="37"/>
  <c r="M223" i="37"/>
  <c r="O223" i="37"/>
  <c r="M224" i="37"/>
  <c r="O224" i="37"/>
  <c r="M225" i="37"/>
  <c r="O225" i="37"/>
  <c r="M226" i="37"/>
  <c r="O226" i="37"/>
  <c r="M227" i="37"/>
  <c r="O227" i="37"/>
  <c r="M228" i="37"/>
  <c r="O228" i="37"/>
  <c r="M229" i="37"/>
  <c r="O229" i="37"/>
  <c r="M230" i="37"/>
  <c r="O230" i="37"/>
  <c r="M231" i="37"/>
  <c r="N231" i="37"/>
  <c r="O231" i="37"/>
  <c r="K176" i="37"/>
  <c r="P176" i="37" s="1"/>
  <c r="K175" i="37"/>
  <c r="P175" i="37" s="1"/>
  <c r="K174" i="37"/>
  <c r="P174" i="37" s="1"/>
  <c r="K173" i="37"/>
  <c r="P173" i="37" s="1"/>
  <c r="K172" i="37"/>
  <c r="P172" i="37" s="1"/>
  <c r="K171" i="37"/>
  <c r="P171" i="37" s="1"/>
  <c r="K170" i="37"/>
  <c r="P170" i="37" s="1"/>
  <c r="K169" i="37"/>
  <c r="P169" i="37" s="1"/>
  <c r="K168" i="37"/>
  <c r="P168" i="37" s="1"/>
  <c r="K167" i="37"/>
  <c r="P167" i="37" s="1"/>
  <c r="K166" i="37"/>
  <c r="P166" i="37" s="1"/>
  <c r="K165" i="37"/>
  <c r="P165" i="37" s="1"/>
  <c r="K164" i="37"/>
  <c r="P164" i="37" s="1"/>
  <c r="K163" i="37"/>
  <c r="P163" i="37" s="1"/>
  <c r="K162" i="37"/>
  <c r="P162" i="37" s="1"/>
  <c r="K161" i="37"/>
  <c r="P161" i="37" s="1"/>
  <c r="K160" i="37"/>
  <c r="P160" i="37" s="1"/>
  <c r="K159" i="37"/>
  <c r="P159" i="37" s="1"/>
  <c r="K158" i="37"/>
  <c r="P158" i="37" s="1"/>
  <c r="K157" i="37"/>
  <c r="P157" i="37" s="1"/>
  <c r="K156" i="37"/>
  <c r="P156" i="37" s="1"/>
  <c r="K155" i="37"/>
  <c r="P155" i="37" s="1"/>
  <c r="K154" i="37"/>
  <c r="P154" i="37" s="1"/>
  <c r="K153" i="37"/>
  <c r="P153" i="37" s="1"/>
  <c r="K152" i="37"/>
  <c r="P152" i="37" s="1"/>
  <c r="K151" i="37"/>
  <c r="P151" i="37" s="1"/>
  <c r="K150" i="37"/>
  <c r="P150" i="37" s="1"/>
  <c r="K149" i="37"/>
  <c r="K148" i="37"/>
  <c r="P148" i="37" s="1"/>
  <c r="K147" i="37"/>
  <c r="P147" i="37" s="1"/>
  <c r="K146" i="37"/>
  <c r="P146" i="37" s="1"/>
  <c r="K145" i="37"/>
  <c r="P145" i="37" s="1"/>
  <c r="K144" i="37"/>
  <c r="P144" i="37" s="1"/>
  <c r="K143" i="37"/>
  <c r="P143" i="37" s="1"/>
  <c r="K142" i="37"/>
  <c r="P142" i="37" s="1"/>
  <c r="K141" i="37"/>
  <c r="P141" i="37" s="1"/>
  <c r="K140" i="37"/>
  <c r="P140" i="37" s="1"/>
  <c r="K138" i="37"/>
  <c r="P138" i="37" s="1"/>
  <c r="K137" i="37"/>
  <c r="P137" i="37" s="1"/>
  <c r="K134" i="37"/>
  <c r="P134" i="37" s="1"/>
  <c r="K135" i="37"/>
  <c r="P135" i="37" s="1"/>
  <c r="K133" i="37"/>
  <c r="P133" i="37" s="1"/>
  <c r="K132" i="37"/>
  <c r="P132" i="37" s="1"/>
  <c r="K131" i="37"/>
  <c r="P131" i="37" s="1"/>
  <c r="K130" i="37"/>
  <c r="P130" i="37" s="1"/>
  <c r="K129" i="37"/>
  <c r="P129" i="37" s="1"/>
  <c r="K128" i="37"/>
  <c r="P128" i="37" s="1"/>
  <c r="K127" i="37"/>
  <c r="P127" i="37" s="1"/>
  <c r="K126" i="37"/>
  <c r="P126" i="37" s="1"/>
  <c r="K125" i="37"/>
  <c r="P125" i="37" s="1"/>
  <c r="K123" i="37"/>
  <c r="P123" i="37" s="1"/>
  <c r="K122" i="37"/>
  <c r="P122" i="37" s="1"/>
  <c r="K121" i="37"/>
  <c r="P121" i="37" s="1"/>
  <c r="K120" i="37"/>
  <c r="P120" i="37" s="1"/>
  <c r="K119" i="37"/>
  <c r="P119" i="37" s="1"/>
  <c r="K118" i="37"/>
  <c r="P118" i="37" s="1"/>
  <c r="K117" i="37"/>
  <c r="P117" i="37" s="1"/>
  <c r="K116" i="37"/>
  <c r="K115" i="37"/>
  <c r="P115" i="37" s="1"/>
  <c r="K114" i="37"/>
  <c r="P114" i="37" s="1"/>
  <c r="K113" i="37"/>
  <c r="P113" i="37" s="1"/>
  <c r="K112" i="37"/>
  <c r="P112" i="37" s="1"/>
  <c r="K110" i="37"/>
  <c r="P110" i="37" s="1"/>
  <c r="K109" i="37"/>
  <c r="P109" i="37" s="1"/>
  <c r="K108" i="37"/>
  <c r="P108" i="37" s="1"/>
  <c r="K107" i="37"/>
  <c r="P107" i="37" s="1"/>
  <c r="K106" i="37"/>
  <c r="P106" i="37" s="1"/>
  <c r="K105" i="37"/>
  <c r="P105" i="37" s="1"/>
  <c r="N103" i="37"/>
  <c r="K102" i="37"/>
  <c r="P102" i="37" s="1"/>
  <c r="K177" i="37"/>
  <c r="P177" i="37" s="1"/>
  <c r="K178" i="37"/>
  <c r="P178" i="37" s="1"/>
  <c r="K179" i="37"/>
  <c r="P179" i="37" s="1"/>
  <c r="N181" i="37"/>
  <c r="K180" i="37"/>
  <c r="P180" i="37" s="1"/>
  <c r="K182" i="37"/>
  <c r="P182" i="37" s="1"/>
  <c r="K183" i="37"/>
  <c r="P183" i="37" s="1"/>
  <c r="K185" i="37"/>
  <c r="P185" i="37" s="1"/>
  <c r="K184" i="37"/>
  <c r="P184" i="37" s="1"/>
  <c r="K101" i="37"/>
  <c r="P101" i="37" s="1"/>
  <c r="K100" i="37"/>
  <c r="P100" i="37" s="1"/>
  <c r="K99" i="37"/>
  <c r="P99" i="37" s="1"/>
  <c r="K96" i="37"/>
  <c r="P96" i="37" s="1"/>
  <c r="K95" i="37"/>
  <c r="P95" i="37" s="1"/>
  <c r="K94" i="37"/>
  <c r="P94" i="37" s="1"/>
  <c r="K93" i="37"/>
  <c r="P93" i="37" s="1"/>
  <c r="K92" i="37"/>
  <c r="P92" i="37" s="1"/>
  <c r="K91" i="37"/>
  <c r="P91" i="37" s="1"/>
  <c r="K90" i="37"/>
  <c r="P90" i="37" s="1"/>
  <c r="K89" i="37"/>
  <c r="P89" i="37" s="1"/>
  <c r="K88" i="37"/>
  <c r="P88" i="37" s="1"/>
  <c r="K87" i="37"/>
  <c r="P87" i="37" s="1"/>
  <c r="K85" i="37"/>
  <c r="P85" i="37" s="1"/>
  <c r="K84" i="37"/>
  <c r="P84" i="37" s="1"/>
  <c r="K82" i="37"/>
  <c r="P82" i="37" s="1"/>
  <c r="N80" i="37"/>
  <c r="K190" i="37"/>
  <c r="P190" i="37" s="1"/>
  <c r="K189" i="37"/>
  <c r="P189" i="37" s="1"/>
  <c r="K188" i="37"/>
  <c r="P188" i="37" s="1"/>
  <c r="K187" i="37"/>
  <c r="P187" i="37" s="1"/>
  <c r="K193" i="37"/>
  <c r="P193" i="37" s="1"/>
  <c r="K192" i="37"/>
  <c r="P192" i="37" s="1"/>
  <c r="K197" i="37"/>
  <c r="P197" i="37" s="1"/>
  <c r="K196" i="37"/>
  <c r="P196" i="37" s="1"/>
  <c r="K195" i="37"/>
  <c r="P195" i="37" s="1"/>
  <c r="K194" i="37"/>
  <c r="P194" i="37" s="1"/>
  <c r="K199" i="37"/>
  <c r="P199" i="37" s="1"/>
  <c r="K198" i="37"/>
  <c r="P198" i="37" s="1"/>
  <c r="K200" i="37"/>
  <c r="P200" i="37" s="1"/>
  <c r="K201" i="37"/>
  <c r="P201" i="37" s="1"/>
  <c r="K202" i="37"/>
  <c r="P202" i="37" s="1"/>
  <c r="K203" i="37"/>
  <c r="P203" i="37" s="1"/>
  <c r="K204" i="37"/>
  <c r="P204" i="37" s="1"/>
  <c r="K205" i="37"/>
  <c r="P205" i="37" s="1"/>
  <c r="K208" i="37"/>
  <c r="P208" i="37" s="1"/>
  <c r="K207" i="37"/>
  <c r="P207" i="37" s="1"/>
  <c r="K206" i="37"/>
  <c r="P206" i="37" s="1"/>
  <c r="K211" i="37"/>
  <c r="P211" i="37" s="1"/>
  <c r="K210" i="37"/>
  <c r="P210" i="37" s="1"/>
  <c r="K215" i="37"/>
  <c r="P215" i="37" s="1"/>
  <c r="K214" i="37"/>
  <c r="P214" i="37" s="1"/>
  <c r="K213" i="37"/>
  <c r="P213" i="37" s="1"/>
  <c r="K212" i="37"/>
  <c r="P212" i="37" s="1"/>
  <c r="K216" i="37"/>
  <c r="P216" i="37" s="1"/>
  <c r="K217" i="37"/>
  <c r="P217" i="37" s="1"/>
  <c r="K218" i="37"/>
  <c r="P218" i="37" s="1"/>
  <c r="K219" i="37"/>
  <c r="P219" i="37" s="1"/>
  <c r="K220" i="37"/>
  <c r="P220" i="37" s="1"/>
  <c r="N222" i="37"/>
  <c r="K231" i="37"/>
  <c r="L231" i="37" s="1"/>
  <c r="K230" i="37"/>
  <c r="P230" i="37" s="1"/>
  <c r="K229" i="37"/>
  <c r="P229" i="37" s="1"/>
  <c r="K228" i="37"/>
  <c r="P228" i="37" s="1"/>
  <c r="K227" i="37"/>
  <c r="P227" i="37" s="1"/>
  <c r="N225" i="37"/>
  <c r="K224" i="37"/>
  <c r="P224" i="37" s="1"/>
  <c r="K78" i="37"/>
  <c r="P78" i="37" s="1"/>
  <c r="K77" i="37"/>
  <c r="P77" i="37" s="1"/>
  <c r="K76" i="37"/>
  <c r="P76" i="37" s="1"/>
  <c r="K75" i="37"/>
  <c r="P75" i="37" s="1"/>
  <c r="K74" i="37"/>
  <c r="P74" i="37" s="1"/>
  <c r="K73" i="37"/>
  <c r="P73" i="37" s="1"/>
  <c r="K72" i="37"/>
  <c r="P72" i="37" s="1"/>
  <c r="K71" i="37"/>
  <c r="P71" i="37" s="1"/>
  <c r="K70" i="37"/>
  <c r="P70" i="37" s="1"/>
  <c r="K69" i="37"/>
  <c r="P69" i="37" s="1"/>
  <c r="K68" i="37"/>
  <c r="P68" i="37" s="1"/>
  <c r="K67" i="37"/>
  <c r="P67" i="37" s="1"/>
  <c r="K66" i="37"/>
  <c r="P66" i="37" s="1"/>
  <c r="K65" i="37"/>
  <c r="P65" i="37" s="1"/>
  <c r="K64" i="37"/>
  <c r="P64" i="37" s="1"/>
  <c r="K63" i="37"/>
  <c r="P63" i="37" s="1"/>
  <c r="K62" i="37"/>
  <c r="P62" i="37" s="1"/>
  <c r="K61" i="37"/>
  <c r="P61" i="37" s="1"/>
  <c r="K60" i="37"/>
  <c r="P60" i="37" s="1"/>
  <c r="K59" i="37"/>
  <c r="P59" i="37" s="1"/>
  <c r="K58" i="37"/>
  <c r="P58" i="37" s="1"/>
  <c r="K57" i="37"/>
  <c r="P57" i="37" s="1"/>
  <c r="K56" i="37"/>
  <c r="P56" i="37" s="1"/>
  <c r="K55" i="37"/>
  <c r="P55" i="37" s="1"/>
  <c r="K54" i="37"/>
  <c r="P54" i="37" s="1"/>
  <c r="K53" i="37"/>
  <c r="P53" i="37" s="1"/>
  <c r="K52" i="37"/>
  <c r="P52" i="37" s="1"/>
  <c r="K51" i="37"/>
  <c r="P51" i="37" s="1"/>
  <c r="K50" i="37"/>
  <c r="P50" i="37" s="1"/>
  <c r="K49" i="37"/>
  <c r="P49" i="37" s="1"/>
  <c r="K48" i="37"/>
  <c r="P48" i="37" s="1"/>
  <c r="K47" i="37"/>
  <c r="P47" i="37" s="1"/>
  <c r="K46" i="37"/>
  <c r="P46" i="37" s="1"/>
  <c r="N45" i="37"/>
  <c r="K44" i="37"/>
  <c r="P44" i="37" s="1"/>
  <c r="K43" i="37"/>
  <c r="P43" i="37" s="1"/>
  <c r="K42" i="37"/>
  <c r="P42" i="37" s="1"/>
  <c r="K41" i="37"/>
  <c r="P41" i="37" s="1"/>
  <c r="K40" i="37"/>
  <c r="P40" i="37" s="1"/>
  <c r="K39" i="37"/>
  <c r="P39" i="37" s="1"/>
  <c r="K38" i="37"/>
  <c r="P38" i="37" s="1"/>
  <c r="K37" i="37"/>
  <c r="P37" i="37" s="1"/>
  <c r="K36" i="37"/>
  <c r="P36" i="37" s="1"/>
  <c r="K34" i="37"/>
  <c r="P34" i="37" s="1"/>
  <c r="K33" i="37"/>
  <c r="P33" i="37" s="1"/>
  <c r="K32" i="37"/>
  <c r="P32" i="37" s="1"/>
  <c r="K31" i="37"/>
  <c r="P31" i="37" s="1"/>
  <c r="K30" i="37"/>
  <c r="P30" i="37" s="1"/>
  <c r="K29" i="37"/>
  <c r="P29" i="37" s="1"/>
  <c r="K28" i="37"/>
  <c r="P28" i="37" s="1"/>
  <c r="N27" i="37"/>
  <c r="K26" i="37"/>
  <c r="P26" i="37" s="1"/>
  <c r="K25" i="37"/>
  <c r="P25" i="37" s="1"/>
  <c r="K24" i="37"/>
  <c r="P24" i="37" s="1"/>
  <c r="K23" i="37"/>
  <c r="P23" i="37" s="1"/>
  <c r="K22" i="37"/>
  <c r="P22" i="37" s="1"/>
  <c r="K21" i="37"/>
  <c r="P21" i="37" s="1"/>
  <c r="K20" i="37"/>
  <c r="P20" i="37" s="1"/>
  <c r="K19" i="37"/>
  <c r="P19" i="37" s="1"/>
  <c r="K18" i="37"/>
  <c r="P18" i="37" s="1"/>
  <c r="K17" i="37"/>
  <c r="P17" i="37" s="1"/>
  <c r="K16" i="37"/>
  <c r="P16" i="37" s="1"/>
  <c r="K15" i="37"/>
  <c r="P15" i="37" s="1"/>
  <c r="L15" i="36"/>
  <c r="M15" i="36"/>
  <c r="N15" i="36"/>
  <c r="Q15" i="36" s="1"/>
  <c r="O15" i="36"/>
  <c r="P15" i="36"/>
  <c r="M16" i="36"/>
  <c r="O16" i="36"/>
  <c r="M17" i="36"/>
  <c r="O17" i="36"/>
  <c r="M18" i="36"/>
  <c r="O18" i="36"/>
  <c r="M19" i="36"/>
  <c r="O19" i="36"/>
  <c r="M20" i="36"/>
  <c r="O20" i="36"/>
  <c r="M21" i="36"/>
  <c r="O21" i="36"/>
  <c r="M22" i="36"/>
  <c r="O22" i="36"/>
  <c r="M23" i="36"/>
  <c r="O23" i="36"/>
  <c r="M24" i="36"/>
  <c r="O24" i="36"/>
  <c r="M25" i="36"/>
  <c r="O25" i="36"/>
  <c r="M26" i="36"/>
  <c r="O26" i="36"/>
  <c r="M27" i="36"/>
  <c r="O27" i="36"/>
  <c r="M28" i="36"/>
  <c r="O28" i="36"/>
  <c r="M29" i="36"/>
  <c r="O29" i="36"/>
  <c r="M30" i="36"/>
  <c r="O30" i="36"/>
  <c r="M31" i="36"/>
  <c r="O31" i="36"/>
  <c r="M32" i="36"/>
  <c r="O32" i="36"/>
  <c r="M33" i="36"/>
  <c r="O33" i="36"/>
  <c r="M34" i="36"/>
  <c r="O34" i="36"/>
  <c r="M35" i="36"/>
  <c r="O35" i="36"/>
  <c r="M36" i="36"/>
  <c r="O36" i="36"/>
  <c r="M37" i="36"/>
  <c r="O37" i="36"/>
  <c r="M38" i="36"/>
  <c r="O38" i="36"/>
  <c r="M39" i="36"/>
  <c r="O39" i="36"/>
  <c r="M40" i="36"/>
  <c r="O40" i="36"/>
  <c r="M41" i="36"/>
  <c r="O41" i="36"/>
  <c r="M42" i="36"/>
  <c r="O42" i="36"/>
  <c r="M43" i="36"/>
  <c r="O43" i="36"/>
  <c r="M44" i="36"/>
  <c r="O44" i="36"/>
  <c r="M45" i="36"/>
  <c r="O45" i="36"/>
  <c r="M46" i="36"/>
  <c r="O46" i="36"/>
  <c r="M47" i="36"/>
  <c r="O47" i="36"/>
  <c r="M48" i="36"/>
  <c r="O48" i="36"/>
  <c r="M49" i="36"/>
  <c r="O49" i="36"/>
  <c r="M50" i="36"/>
  <c r="O50" i="36"/>
  <c r="M51" i="36"/>
  <c r="O51" i="36"/>
  <c r="M52" i="36"/>
  <c r="O52" i="36"/>
  <c r="M53" i="36"/>
  <c r="O53" i="36"/>
  <c r="M54" i="36"/>
  <c r="O54" i="36"/>
  <c r="M55" i="36"/>
  <c r="O55" i="36"/>
  <c r="M56" i="36"/>
  <c r="O56" i="36"/>
  <c r="M57" i="36"/>
  <c r="O57" i="36"/>
  <c r="M58" i="36"/>
  <c r="O58" i="36"/>
  <c r="M59" i="36"/>
  <c r="O59" i="36"/>
  <c r="M60" i="36"/>
  <c r="O60" i="36"/>
  <c r="M61" i="36"/>
  <c r="O61" i="36"/>
  <c r="M62" i="36"/>
  <c r="O62" i="36"/>
  <c r="M63" i="36"/>
  <c r="O63" i="36"/>
  <c r="M64" i="36"/>
  <c r="O64" i="36"/>
  <c r="M65" i="36"/>
  <c r="O65" i="36"/>
  <c r="M66" i="36"/>
  <c r="O66" i="36"/>
  <c r="M67" i="36"/>
  <c r="O67" i="36"/>
  <c r="M68" i="36"/>
  <c r="O68" i="36"/>
  <c r="M69" i="36"/>
  <c r="O69" i="36"/>
  <c r="M70" i="36"/>
  <c r="O70" i="36"/>
  <c r="M71" i="36"/>
  <c r="O71" i="36"/>
  <c r="M72" i="36"/>
  <c r="O72" i="36"/>
  <c r="M73" i="36"/>
  <c r="O73" i="36"/>
  <c r="M74" i="36"/>
  <c r="O74" i="36"/>
  <c r="M75" i="36"/>
  <c r="O75" i="36"/>
  <c r="M76" i="36"/>
  <c r="O76" i="36"/>
  <c r="M77" i="36"/>
  <c r="O77" i="36"/>
  <c r="M78" i="36"/>
  <c r="O78" i="36"/>
  <c r="M79" i="36"/>
  <c r="O79" i="36"/>
  <c r="M80" i="36"/>
  <c r="O80" i="36"/>
  <c r="M81" i="36"/>
  <c r="O81" i="36"/>
  <c r="M82" i="36"/>
  <c r="O82" i="36"/>
  <c r="M83" i="36"/>
  <c r="O83" i="36"/>
  <c r="M84" i="36"/>
  <c r="O84" i="36"/>
  <c r="P84" i="36"/>
  <c r="M85" i="36"/>
  <c r="O85" i="36"/>
  <c r="M86" i="36"/>
  <c r="O86" i="36"/>
  <c r="M87" i="36"/>
  <c r="N87" i="36"/>
  <c r="O87" i="36"/>
  <c r="M88" i="36"/>
  <c r="N88" i="36"/>
  <c r="O88" i="36"/>
  <c r="L89" i="36"/>
  <c r="M89" i="36"/>
  <c r="N89" i="36"/>
  <c r="O89" i="36"/>
  <c r="P89" i="36"/>
  <c r="L90" i="36"/>
  <c r="M90" i="36"/>
  <c r="N90" i="36"/>
  <c r="O90" i="36"/>
  <c r="P90" i="36"/>
  <c r="M91" i="36"/>
  <c r="O91" i="36"/>
  <c r="M92" i="36"/>
  <c r="O92" i="36"/>
  <c r="M93" i="36"/>
  <c r="O93" i="36"/>
  <c r="M94" i="36"/>
  <c r="O94" i="36"/>
  <c r="M95" i="36"/>
  <c r="O95" i="36"/>
  <c r="M96" i="36"/>
  <c r="O96" i="36"/>
  <c r="M97" i="36"/>
  <c r="O97" i="36"/>
  <c r="M98" i="36"/>
  <c r="O98" i="36"/>
  <c r="M99" i="36"/>
  <c r="O99" i="36"/>
  <c r="M100" i="36"/>
  <c r="O100" i="36"/>
  <c r="M101" i="36"/>
  <c r="O101" i="36"/>
  <c r="M102" i="36"/>
  <c r="O102" i="36"/>
  <c r="M103" i="36"/>
  <c r="O103" i="36"/>
  <c r="M104" i="36"/>
  <c r="O104" i="36"/>
  <c r="M105" i="36"/>
  <c r="O105" i="36"/>
  <c r="M106" i="36"/>
  <c r="O106" i="36"/>
  <c r="M107" i="36"/>
  <c r="O107" i="36"/>
  <c r="M108" i="36"/>
  <c r="O108" i="36"/>
  <c r="M109" i="36"/>
  <c r="O109" i="36"/>
  <c r="M110" i="36"/>
  <c r="O110" i="36"/>
  <c r="M111" i="36"/>
  <c r="O111" i="36"/>
  <c r="M112" i="36"/>
  <c r="O112" i="36"/>
  <c r="M113" i="36"/>
  <c r="O113" i="36"/>
  <c r="P113" i="36"/>
  <c r="M114" i="36"/>
  <c r="O114" i="36"/>
  <c r="M115" i="36"/>
  <c r="O115" i="36"/>
  <c r="M116" i="36"/>
  <c r="N116" i="36"/>
  <c r="O116" i="36"/>
  <c r="M117" i="36"/>
  <c r="N117" i="36"/>
  <c r="O117" i="36"/>
  <c r="K117" i="36"/>
  <c r="P117" i="36" s="1"/>
  <c r="K116" i="36"/>
  <c r="L116" i="36" s="1"/>
  <c r="K115" i="36"/>
  <c r="P115" i="36" s="1"/>
  <c r="K114" i="36"/>
  <c r="P114" i="36" s="1"/>
  <c r="N113" i="36"/>
  <c r="K112" i="36"/>
  <c r="P112" i="36" s="1"/>
  <c r="N110" i="36"/>
  <c r="K108" i="36"/>
  <c r="P108" i="36" s="1"/>
  <c r="K107" i="36"/>
  <c r="P107" i="36" s="1"/>
  <c r="K106" i="36"/>
  <c r="P106" i="36" s="1"/>
  <c r="K105" i="36"/>
  <c r="P105" i="36" s="1"/>
  <c r="K104" i="36"/>
  <c r="P104" i="36" s="1"/>
  <c r="K103" i="36"/>
  <c r="P103" i="36" s="1"/>
  <c r="K102" i="36"/>
  <c r="P102" i="36" s="1"/>
  <c r="K101" i="36"/>
  <c r="P101" i="36" s="1"/>
  <c r="K99" i="36"/>
  <c r="P99" i="36" s="1"/>
  <c r="K98" i="36"/>
  <c r="P98" i="36" s="1"/>
  <c r="K97" i="36"/>
  <c r="P97" i="36" s="1"/>
  <c r="K96" i="36"/>
  <c r="P96" i="36" s="1"/>
  <c r="K95" i="36"/>
  <c r="P95" i="36" s="1"/>
  <c r="K94" i="36"/>
  <c r="P94" i="36" s="1"/>
  <c r="K93" i="36"/>
  <c r="P93" i="36" s="1"/>
  <c r="K92" i="36"/>
  <c r="P92" i="36" s="1"/>
  <c r="N91" i="36"/>
  <c r="K88" i="36"/>
  <c r="L88" i="36" s="1"/>
  <c r="K87" i="36"/>
  <c r="L87" i="36" s="1"/>
  <c r="K86" i="36"/>
  <c r="P86" i="36" s="1"/>
  <c r="K85" i="36"/>
  <c r="P85" i="36" s="1"/>
  <c r="L84" i="36"/>
  <c r="K83" i="36"/>
  <c r="P83" i="36" s="1"/>
  <c r="K82" i="36"/>
  <c r="P82" i="36" s="1"/>
  <c r="K81" i="36"/>
  <c r="P81" i="36" s="1"/>
  <c r="N80" i="36"/>
  <c r="K79" i="36"/>
  <c r="P79" i="36" s="1"/>
  <c r="K78" i="36"/>
  <c r="P78" i="36" s="1"/>
  <c r="K77" i="36"/>
  <c r="P77" i="36" s="1"/>
  <c r="K76" i="36"/>
  <c r="P76" i="36" s="1"/>
  <c r="K75" i="36"/>
  <c r="P75" i="36" s="1"/>
  <c r="K74" i="36"/>
  <c r="P74" i="36" s="1"/>
  <c r="K73" i="36"/>
  <c r="P73" i="36" s="1"/>
  <c r="K72" i="36"/>
  <c r="P72" i="36" s="1"/>
  <c r="K71" i="36"/>
  <c r="P71" i="36" s="1"/>
  <c r="K70" i="36"/>
  <c r="P70" i="36" s="1"/>
  <c r="K69" i="36"/>
  <c r="P69" i="36" s="1"/>
  <c r="K68" i="36"/>
  <c r="P68" i="36" s="1"/>
  <c r="K67" i="36"/>
  <c r="P67" i="36" s="1"/>
  <c r="K66" i="36"/>
  <c r="P66" i="36" s="1"/>
  <c r="K65" i="36"/>
  <c r="P65" i="36" s="1"/>
  <c r="K64" i="36"/>
  <c r="P64" i="36" s="1"/>
  <c r="K63" i="36"/>
  <c r="P63" i="36" s="1"/>
  <c r="K62" i="36"/>
  <c r="P62" i="36" s="1"/>
  <c r="K61" i="36"/>
  <c r="P61" i="36" s="1"/>
  <c r="K60" i="36"/>
  <c r="P60" i="36" s="1"/>
  <c r="K59" i="36"/>
  <c r="P59" i="36" s="1"/>
  <c r="K58" i="36"/>
  <c r="P58" i="36" s="1"/>
  <c r="K57" i="36"/>
  <c r="P57" i="36" s="1"/>
  <c r="K56" i="36"/>
  <c r="P56" i="36" s="1"/>
  <c r="K55" i="36"/>
  <c r="P55" i="36" s="1"/>
  <c r="K54" i="36"/>
  <c r="P54" i="36" s="1"/>
  <c r="K53" i="36"/>
  <c r="P53" i="36" s="1"/>
  <c r="K51" i="36"/>
  <c r="P51" i="36" s="1"/>
  <c r="K50" i="36"/>
  <c r="P50" i="36" s="1"/>
  <c r="K49" i="36"/>
  <c r="P49" i="36" s="1"/>
  <c r="K48" i="36"/>
  <c r="P48" i="36" s="1"/>
  <c r="K47" i="36"/>
  <c r="P47" i="36" s="1"/>
  <c r="K46" i="36"/>
  <c r="P46" i="36" s="1"/>
  <c r="K45" i="36"/>
  <c r="P45" i="36" s="1"/>
  <c r="K44" i="36"/>
  <c r="P44" i="36" s="1"/>
  <c r="K43" i="36"/>
  <c r="P43" i="36" s="1"/>
  <c r="K42" i="36"/>
  <c r="P42" i="36" s="1"/>
  <c r="K41" i="36"/>
  <c r="P41" i="36" s="1"/>
  <c r="K40" i="36"/>
  <c r="P40" i="36" s="1"/>
  <c r="K39" i="36"/>
  <c r="P39" i="36" s="1"/>
  <c r="K38" i="36"/>
  <c r="P38" i="36" s="1"/>
  <c r="K37" i="36"/>
  <c r="P37" i="36" s="1"/>
  <c r="K36" i="36"/>
  <c r="P36" i="36" s="1"/>
  <c r="K35" i="36"/>
  <c r="P35" i="36" s="1"/>
  <c r="K34" i="36"/>
  <c r="P34" i="36" s="1"/>
  <c r="K33" i="36"/>
  <c r="P33" i="36" s="1"/>
  <c r="K32" i="36"/>
  <c r="P32" i="36" s="1"/>
  <c r="K31" i="36"/>
  <c r="P31" i="36" s="1"/>
  <c r="K30" i="36"/>
  <c r="P30" i="36" s="1"/>
  <c r="K29" i="36"/>
  <c r="P29" i="36" s="1"/>
  <c r="K27" i="36"/>
  <c r="P27" i="36" s="1"/>
  <c r="K28" i="36"/>
  <c r="P28" i="36" s="1"/>
  <c r="K26" i="36"/>
  <c r="P26" i="36" s="1"/>
  <c r="K25" i="36"/>
  <c r="P25" i="36" s="1"/>
  <c r="K24" i="36"/>
  <c r="P24" i="36" s="1"/>
  <c r="K23" i="36"/>
  <c r="P23" i="36" s="1"/>
  <c r="K22" i="36"/>
  <c r="P22" i="36" s="1"/>
  <c r="K21" i="36"/>
  <c r="P21" i="36" s="1"/>
  <c r="K20" i="36"/>
  <c r="P20" i="36" s="1"/>
  <c r="K19" i="36"/>
  <c r="P19" i="36" s="1"/>
  <c r="K18" i="36"/>
  <c r="P18" i="36" s="1"/>
  <c r="K17" i="36"/>
  <c r="P17" i="36" s="1"/>
  <c r="K16" i="36"/>
  <c r="P16" i="36" s="1"/>
  <c r="Q41" i="58" l="1"/>
  <c r="L33" i="43"/>
  <c r="Q26" i="43"/>
  <c r="L38" i="41"/>
  <c r="Q113" i="36"/>
  <c r="N25" i="41"/>
  <c r="Q25" i="41" s="1"/>
  <c r="N29" i="41"/>
  <c r="L25" i="41"/>
  <c r="L16" i="41"/>
  <c r="N73" i="36"/>
  <c r="N97" i="36"/>
  <c r="N49" i="36"/>
  <c r="Q49" i="36" s="1"/>
  <c r="L54" i="36"/>
  <c r="N82" i="36"/>
  <c r="N36" i="36"/>
  <c r="N155" i="37"/>
  <c r="Q155" i="37" s="1"/>
  <c r="N183" i="37"/>
  <c r="Q183" i="37" s="1"/>
  <c r="L71" i="37"/>
  <c r="N210" i="37"/>
  <c r="K45" i="37"/>
  <c r="P45" i="37" s="1"/>
  <c r="Q45" i="37" s="1"/>
  <c r="N61" i="37"/>
  <c r="Q61" i="37" s="1"/>
  <c r="L66" i="37"/>
  <c r="N191" i="37"/>
  <c r="N169" i="37"/>
  <c r="Q169" i="37" s="1"/>
  <c r="N75" i="37"/>
  <c r="Q75" i="37" s="1"/>
  <c r="L30" i="37"/>
  <c r="N25" i="37"/>
  <c r="Q222" i="37"/>
  <c r="L230" i="37"/>
  <c r="N205" i="37"/>
  <c r="Q205" i="37" s="1"/>
  <c r="L201" i="37"/>
  <c r="L183" i="37"/>
  <c r="N135" i="37"/>
  <c r="Q135" i="37" s="1"/>
  <c r="N126" i="37"/>
  <c r="L89" i="37"/>
  <c r="L218" i="37"/>
  <c r="L158" i="37"/>
  <c r="N144" i="37"/>
  <c r="L112" i="37"/>
  <c r="N93" i="37"/>
  <c r="Q93" i="37" s="1"/>
  <c r="L39" i="37"/>
  <c r="L34" i="37"/>
  <c r="N18" i="37"/>
  <c r="Q18" i="37" s="1"/>
  <c r="K104" i="37"/>
  <c r="P104" i="37" s="1"/>
  <c r="K139" i="37"/>
  <c r="P139" i="37" s="1"/>
  <c r="L213" i="37"/>
  <c r="N153" i="37"/>
  <c r="Q153" i="37" s="1"/>
  <c r="N139" i="37"/>
  <c r="Q139" i="37" s="1"/>
  <c r="L135" i="37"/>
  <c r="L126" i="37"/>
  <c r="L121" i="37"/>
  <c r="N116" i="37"/>
  <c r="L78" i="37"/>
  <c r="N73" i="37"/>
  <c r="Q73" i="37" s="1"/>
  <c r="L64" i="37"/>
  <c r="N178" i="37"/>
  <c r="Q178" i="37" s="1"/>
  <c r="N227" i="37"/>
  <c r="Q227" i="37" s="1"/>
  <c r="L167" i="37"/>
  <c r="L144" i="37"/>
  <c r="L23" i="37"/>
  <c r="L18" i="37"/>
  <c r="N176" i="37"/>
  <c r="Q176" i="37" s="1"/>
  <c r="N82" i="37"/>
  <c r="Q82" i="37" s="1"/>
  <c r="L73" i="37"/>
  <c r="K221" i="37"/>
  <c r="P221" i="37" s="1"/>
  <c r="L208" i="37"/>
  <c r="N203" i="37"/>
  <c r="Q203" i="37" s="1"/>
  <c r="N185" i="37"/>
  <c r="Q185" i="37" s="1"/>
  <c r="N105" i="37"/>
  <c r="Q105" i="37" s="1"/>
  <c r="L96" i="37"/>
  <c r="K111" i="37"/>
  <c r="P111" i="37" s="1"/>
  <c r="N91" i="37"/>
  <c r="Q91" i="37" s="1"/>
  <c r="L87" i="37"/>
  <c r="N220" i="37"/>
  <c r="L203" i="37"/>
  <c r="N198" i="37"/>
  <c r="N193" i="37"/>
  <c r="Q193" i="37" s="1"/>
  <c r="N151" i="37"/>
  <c r="Q151" i="37" s="1"/>
  <c r="N137" i="37"/>
  <c r="Q137" i="37" s="1"/>
  <c r="L133" i="37"/>
  <c r="N128" i="37"/>
  <c r="L105" i="37"/>
  <c r="N100" i="37"/>
  <c r="Q100" i="37" s="1"/>
  <c r="N66" i="37"/>
  <c r="Q66" i="37" s="1"/>
  <c r="N52" i="37"/>
  <c r="Q52" i="37" s="1"/>
  <c r="N34" i="37"/>
  <c r="N215" i="37"/>
  <c r="Q215" i="37" s="1"/>
  <c r="N188" i="37"/>
  <c r="Q188" i="37" s="1"/>
  <c r="L160" i="37"/>
  <c r="N146" i="37"/>
  <c r="Q146" i="37" s="1"/>
  <c r="L142" i="37"/>
  <c r="N123" i="37"/>
  <c r="Q123" i="37" s="1"/>
  <c r="L114" i="37"/>
  <c r="L16" i="37"/>
  <c r="L32" i="58"/>
  <c r="E56" i="57"/>
  <c r="L55" i="57"/>
  <c r="N55" i="57"/>
  <c r="M55" i="57"/>
  <c r="O55" i="57"/>
  <c r="L57" i="57"/>
  <c r="N57" i="57"/>
  <c r="M57" i="57"/>
  <c r="O57" i="57"/>
  <c r="L45" i="57"/>
  <c r="N45" i="57"/>
  <c r="O45" i="57"/>
  <c r="L48" i="57"/>
  <c r="N48" i="57"/>
  <c r="O48" i="57"/>
  <c r="M48" i="57"/>
  <c r="L31" i="57"/>
  <c r="M31" i="57"/>
  <c r="N31" i="57"/>
  <c r="O31" i="57"/>
  <c r="L33" i="57"/>
  <c r="M33" i="57"/>
  <c r="N33" i="57"/>
  <c r="O33" i="57"/>
  <c r="M45" i="57"/>
  <c r="M34" i="57"/>
  <c r="L34" i="57"/>
  <c r="O34" i="57"/>
  <c r="N34" i="57"/>
  <c r="L44" i="57"/>
  <c r="N44" i="57"/>
  <c r="O44" i="57"/>
  <c r="N28" i="58"/>
  <c r="Q28" i="58" s="1"/>
  <c r="L41" i="58"/>
  <c r="N17" i="58"/>
  <c r="Q17" i="58" s="1"/>
  <c r="L44" i="58"/>
  <c r="L20" i="58"/>
  <c r="N43" i="58"/>
  <c r="M34" i="58"/>
  <c r="K22" i="58"/>
  <c r="P22" i="58" s="1"/>
  <c r="N37" i="58"/>
  <c r="Q37" i="58" s="1"/>
  <c r="Q39" i="58"/>
  <c r="L43" i="58"/>
  <c r="N23" i="58"/>
  <c r="Q23" i="58" s="1"/>
  <c r="N19" i="58"/>
  <c r="Q19" i="58" s="1"/>
  <c r="L39" i="58"/>
  <c r="N30" i="58"/>
  <c r="Q30" i="58" s="1"/>
  <c r="Q20" i="58"/>
  <c r="N34" i="58"/>
  <c r="Q34" i="58" s="1"/>
  <c r="L30" i="58"/>
  <c r="L26" i="58"/>
  <c r="P21" i="58"/>
  <c r="L21" i="58"/>
  <c r="Q43" i="58"/>
  <c r="N45" i="58"/>
  <c r="Q45" i="58" s="1"/>
  <c r="N32" i="58"/>
  <c r="Q32" i="58" s="1"/>
  <c r="L28" i="58"/>
  <c r="N21" i="58"/>
  <c r="Q47" i="58"/>
  <c r="K27" i="58"/>
  <c r="P27" i="58" s="1"/>
  <c r="L45" i="58"/>
  <c r="N36" i="58"/>
  <c r="Q36" i="58" s="1"/>
  <c r="N25" i="58"/>
  <c r="Q25" i="58" s="1"/>
  <c r="L47" i="58"/>
  <c r="N38" i="58"/>
  <c r="Q38" i="58" s="1"/>
  <c r="L34" i="58"/>
  <c r="N27" i="58"/>
  <c r="L23" i="58"/>
  <c r="N40" i="58"/>
  <c r="Q40" i="58" s="1"/>
  <c r="L36" i="58"/>
  <c r="N29" i="58"/>
  <c r="Q29" i="58" s="1"/>
  <c r="L25" i="58"/>
  <c r="N16" i="58"/>
  <c r="Q16" i="58" s="1"/>
  <c r="P46" i="58"/>
  <c r="Q46" i="58" s="1"/>
  <c r="N42" i="58"/>
  <c r="Q42" i="58" s="1"/>
  <c r="N31" i="58"/>
  <c r="Q31" i="58" s="1"/>
  <c r="N18" i="58"/>
  <c r="Q18" i="58" s="1"/>
  <c r="N44" i="58"/>
  <c r="Q44" i="58" s="1"/>
  <c r="M42" i="58"/>
  <c r="N33" i="58"/>
  <c r="Q33" i="58" s="1"/>
  <c r="L29" i="58"/>
  <c r="N35" i="58"/>
  <c r="Q35" i="58" s="1"/>
  <c r="M33" i="58"/>
  <c r="L31" i="58"/>
  <c r="N22" i="58"/>
  <c r="Q22" i="58" s="1"/>
  <c r="L24" i="58"/>
  <c r="M35" i="58"/>
  <c r="L33" i="58"/>
  <c r="N24" i="58"/>
  <c r="Q24" i="58" s="1"/>
  <c r="L35" i="58"/>
  <c r="N26" i="58"/>
  <c r="Q26" i="58" s="1"/>
  <c r="N38" i="41"/>
  <c r="Q38" i="41" s="1"/>
  <c r="L34" i="41"/>
  <c r="Q29" i="41"/>
  <c r="N23" i="41"/>
  <c r="Q23" i="41" s="1"/>
  <c r="L17" i="41"/>
  <c r="L32" i="41"/>
  <c r="N40" i="41"/>
  <c r="Q40" i="41" s="1"/>
  <c r="N35" i="41"/>
  <c r="Q35" i="41" s="1"/>
  <c r="L20" i="41"/>
  <c r="L15" i="41"/>
  <c r="L21" i="41"/>
  <c r="L36" i="41"/>
  <c r="N27" i="41"/>
  <c r="Q27" i="41" s="1"/>
  <c r="L23" i="41"/>
  <c r="L40" i="41"/>
  <c r="N31" i="41"/>
  <c r="Q31" i="41" s="1"/>
  <c r="L27" i="41"/>
  <c r="N20" i="41"/>
  <c r="Q20" i="41" s="1"/>
  <c r="N18" i="41"/>
  <c r="Q18" i="41" s="1"/>
  <c r="N16" i="41"/>
  <c r="Q16" i="41" s="1"/>
  <c r="N33" i="41"/>
  <c r="Q33" i="41" s="1"/>
  <c r="L29" i="41"/>
  <c r="L31" i="41"/>
  <c r="L18" i="41"/>
  <c r="N37" i="41"/>
  <c r="Q37" i="41" s="1"/>
  <c r="L33" i="41"/>
  <c r="N26" i="41"/>
  <c r="Q26" i="41" s="1"/>
  <c r="L22" i="41"/>
  <c r="N39" i="41"/>
  <c r="Q39" i="41" s="1"/>
  <c r="L35" i="41"/>
  <c r="N28" i="41"/>
  <c r="Q28" i="41" s="1"/>
  <c r="L24" i="41"/>
  <c r="L37" i="41"/>
  <c r="N30" i="41"/>
  <c r="Q30" i="41" s="1"/>
  <c r="L26" i="41"/>
  <c r="L39" i="41"/>
  <c r="N32" i="41"/>
  <c r="Q32" i="41" s="1"/>
  <c r="L28" i="41"/>
  <c r="N19" i="41"/>
  <c r="Q19" i="41" s="1"/>
  <c r="N17" i="41"/>
  <c r="Q17" i="41" s="1"/>
  <c r="N15" i="41"/>
  <c r="Q15" i="41" s="1"/>
  <c r="N34" i="41"/>
  <c r="Q34" i="41" s="1"/>
  <c r="L30" i="41"/>
  <c r="N21" i="41"/>
  <c r="Q21" i="41" s="1"/>
  <c r="N36" i="41"/>
  <c r="Q36" i="41" s="1"/>
  <c r="L19" i="41"/>
  <c r="Q35" i="43"/>
  <c r="Q31" i="43"/>
  <c r="L27" i="43"/>
  <c r="N17" i="43"/>
  <c r="Q17" i="43" s="1"/>
  <c r="L37" i="43"/>
  <c r="N29" i="43"/>
  <c r="N33" i="43"/>
  <c r="Q33" i="43" s="1"/>
  <c r="N16" i="43"/>
  <c r="Q16" i="43" s="1"/>
  <c r="N37" i="43"/>
  <c r="Q37" i="43" s="1"/>
  <c r="N19" i="43"/>
  <c r="Q19" i="43" s="1"/>
  <c r="L35" i="43"/>
  <c r="N24" i="43"/>
  <c r="Q24" i="43" s="1"/>
  <c r="N15" i="43"/>
  <c r="Q15" i="43" s="1"/>
  <c r="K35" i="43"/>
  <c r="P35" i="43" s="1"/>
  <c r="L26" i="43"/>
  <c r="N18" i="43"/>
  <c r="Q18" i="43" s="1"/>
  <c r="Q29" i="43"/>
  <c r="N28" i="43"/>
  <c r="Q28" i="43" s="1"/>
  <c r="L24" i="43"/>
  <c r="L22" i="43"/>
  <c r="L20" i="43"/>
  <c r="L18" i="43"/>
  <c r="L16" i="43"/>
  <c r="K30" i="43"/>
  <c r="P30" i="43" s="1"/>
  <c r="L31" i="43"/>
  <c r="N30" i="43"/>
  <c r="L29" i="43"/>
  <c r="N22" i="43"/>
  <c r="Q22" i="43" s="1"/>
  <c r="K25" i="43"/>
  <c r="P36" i="43"/>
  <c r="Q36" i="43" s="1"/>
  <c r="N32" i="43"/>
  <c r="Q32" i="43" s="1"/>
  <c r="L28" i="43"/>
  <c r="N34" i="43"/>
  <c r="Q34" i="43" s="1"/>
  <c r="N20" i="43"/>
  <c r="Q20" i="43" s="1"/>
  <c r="L32" i="43"/>
  <c r="N23" i="43"/>
  <c r="Q23" i="43" s="1"/>
  <c r="N21" i="43"/>
  <c r="Q21" i="43" s="1"/>
  <c r="L34" i="43"/>
  <c r="N27" i="43"/>
  <c r="Q27" i="43" s="1"/>
  <c r="L23" i="43"/>
  <c r="L21" i="43"/>
  <c r="L19" i="43"/>
  <c r="L17" i="43"/>
  <c r="L15" i="43"/>
  <c r="P149" i="37"/>
  <c r="L149" i="37"/>
  <c r="P116" i="37"/>
  <c r="L116" i="37"/>
  <c r="K86" i="37"/>
  <c r="P86" i="37" s="1"/>
  <c r="K97" i="37"/>
  <c r="P97" i="37" s="1"/>
  <c r="K181" i="37"/>
  <c r="P181" i="37" s="1"/>
  <c r="Q181" i="37" s="1"/>
  <c r="Q198" i="37"/>
  <c r="L196" i="37"/>
  <c r="L174" i="37"/>
  <c r="N107" i="37"/>
  <c r="Q107" i="37" s="1"/>
  <c r="N98" i="37"/>
  <c r="N84" i="37"/>
  <c r="Q84" i="37" s="1"/>
  <c r="N68" i="37"/>
  <c r="Q68" i="37" s="1"/>
  <c r="N59" i="37"/>
  <c r="Q59" i="37" s="1"/>
  <c r="L55" i="37"/>
  <c r="N50" i="37"/>
  <c r="Q50" i="37" s="1"/>
  <c r="L48" i="37"/>
  <c r="N43" i="37"/>
  <c r="Q43" i="37" s="1"/>
  <c r="L41" i="37"/>
  <c r="N36" i="37"/>
  <c r="Q36" i="37" s="1"/>
  <c r="L32" i="37"/>
  <c r="N20" i="37"/>
  <c r="Q20" i="37" s="1"/>
  <c r="N162" i="37"/>
  <c r="Q210" i="37"/>
  <c r="N164" i="37"/>
  <c r="Q164" i="37" s="1"/>
  <c r="N109" i="37"/>
  <c r="Q109" i="37" s="1"/>
  <c r="K98" i="37"/>
  <c r="P98" i="37" s="1"/>
  <c r="Q98" i="37" s="1"/>
  <c r="P231" i="37"/>
  <c r="Q231" i="37" s="1"/>
  <c r="N229" i="37"/>
  <c r="Q229" i="37" s="1"/>
  <c r="L227" i="37"/>
  <c r="N217" i="37"/>
  <c r="Q217" i="37" s="1"/>
  <c r="L215" i="37"/>
  <c r="N200" i="37"/>
  <c r="Q200" i="37" s="1"/>
  <c r="L198" i="37"/>
  <c r="N190" i="37"/>
  <c r="Q190" i="37" s="1"/>
  <c r="L188" i="37"/>
  <c r="N180" i="37"/>
  <c r="Q180" i="37" s="1"/>
  <c r="L178" i="37"/>
  <c r="N171" i="37"/>
  <c r="Q171" i="37" s="1"/>
  <c r="L169" i="37"/>
  <c r="N157" i="37"/>
  <c r="Q157" i="37" s="1"/>
  <c r="L153" i="37"/>
  <c r="N148" i="37"/>
  <c r="N141" i="37"/>
  <c r="Q141" i="37" s="1"/>
  <c r="L137" i="37"/>
  <c r="N132" i="37"/>
  <c r="Q132" i="37" s="1"/>
  <c r="L128" i="37"/>
  <c r="L123" i="37"/>
  <c r="L107" i="37"/>
  <c r="L91" i="37"/>
  <c r="N86" i="37"/>
  <c r="L84" i="37"/>
  <c r="N77" i="37"/>
  <c r="Q77" i="37" s="1"/>
  <c r="N70" i="37"/>
  <c r="Q70" i="37" s="1"/>
  <c r="L68" i="37"/>
  <c r="L59" i="37"/>
  <c r="L50" i="37"/>
  <c r="L43" i="37"/>
  <c r="N38" i="37"/>
  <c r="Q38" i="37" s="1"/>
  <c r="L36" i="37"/>
  <c r="N29" i="37"/>
  <c r="Q29" i="37" s="1"/>
  <c r="N22" i="37"/>
  <c r="Q22" i="37" s="1"/>
  <c r="L20" i="37"/>
  <c r="K27" i="37"/>
  <c r="P27" i="37" s="1"/>
  <c r="Q27" i="37" s="1"/>
  <c r="K226" i="37"/>
  <c r="P226" i="37" s="1"/>
  <c r="N224" i="37"/>
  <c r="Q224" i="37" s="1"/>
  <c r="L222" i="37"/>
  <c r="N212" i="37"/>
  <c r="Q212" i="37" s="1"/>
  <c r="L210" i="37"/>
  <c r="N207" i="37"/>
  <c r="Q207" i="37" s="1"/>
  <c r="L205" i="37"/>
  <c r="N195" i="37"/>
  <c r="Q195" i="37" s="1"/>
  <c r="L193" i="37"/>
  <c r="L185" i="37"/>
  <c r="N173" i="37"/>
  <c r="Q173" i="37" s="1"/>
  <c r="N166" i="37"/>
  <c r="L164" i="37"/>
  <c r="L155" i="37"/>
  <c r="L146" i="37"/>
  <c r="L130" i="37"/>
  <c r="N120" i="37"/>
  <c r="Q120" i="37" s="1"/>
  <c r="L118" i="37"/>
  <c r="N111" i="37"/>
  <c r="L109" i="37"/>
  <c r="N102" i="37"/>
  <c r="Q102" i="37" s="1"/>
  <c r="L100" i="37"/>
  <c r="N95" i="37"/>
  <c r="Q95" i="37" s="1"/>
  <c r="L93" i="37"/>
  <c r="N88" i="37"/>
  <c r="Q88" i="37" s="1"/>
  <c r="L75" i="37"/>
  <c r="N63" i="37"/>
  <c r="Q63" i="37" s="1"/>
  <c r="L61" i="37"/>
  <c r="N54" i="37"/>
  <c r="Q54" i="37" s="1"/>
  <c r="L52" i="37"/>
  <c r="N47" i="37"/>
  <c r="Q47" i="37" s="1"/>
  <c r="N40" i="37"/>
  <c r="Q40" i="37" s="1"/>
  <c r="N15" i="37"/>
  <c r="Q15" i="37" s="1"/>
  <c r="N118" i="37"/>
  <c r="Q118" i="37" s="1"/>
  <c r="K79" i="37"/>
  <c r="P79" i="37" s="1"/>
  <c r="L229" i="37"/>
  <c r="N219" i="37"/>
  <c r="Q219" i="37" s="1"/>
  <c r="L217" i="37"/>
  <c r="N202" i="37"/>
  <c r="Q202" i="37" s="1"/>
  <c r="L200" i="37"/>
  <c r="L190" i="37"/>
  <c r="N182" i="37"/>
  <c r="Q182" i="37" s="1"/>
  <c r="L180" i="37"/>
  <c r="N175" i="37"/>
  <c r="Q175" i="37" s="1"/>
  <c r="L171" i="37"/>
  <c r="N159" i="37"/>
  <c r="Q159" i="37" s="1"/>
  <c r="L157" i="37"/>
  <c r="N150" i="37"/>
  <c r="Q150" i="37" s="1"/>
  <c r="L148" i="37"/>
  <c r="N143" i="37"/>
  <c r="Q143" i="37" s="1"/>
  <c r="L141" i="37"/>
  <c r="N134" i="37"/>
  <c r="Q134" i="37" s="1"/>
  <c r="L132" i="37"/>
  <c r="N125" i="37"/>
  <c r="Q125" i="37" s="1"/>
  <c r="N113" i="37"/>
  <c r="Q113" i="37" s="1"/>
  <c r="N104" i="37"/>
  <c r="N79" i="37"/>
  <c r="L77" i="37"/>
  <c r="N72" i="37"/>
  <c r="Q72" i="37" s="1"/>
  <c r="L70" i="37"/>
  <c r="N65" i="37"/>
  <c r="Q65" i="37" s="1"/>
  <c r="N56" i="37"/>
  <c r="Q56" i="37" s="1"/>
  <c r="L38" i="37"/>
  <c r="N31" i="37"/>
  <c r="Q31" i="37" s="1"/>
  <c r="L29" i="37"/>
  <c r="N24" i="37"/>
  <c r="L22" i="37"/>
  <c r="N17" i="37"/>
  <c r="Q17" i="37" s="1"/>
  <c r="Q34" i="37"/>
  <c r="K225" i="37"/>
  <c r="P225" i="37" s="1"/>
  <c r="Q225" i="37" s="1"/>
  <c r="K80" i="37"/>
  <c r="P80" i="37" s="1"/>
  <c r="Q80" i="37" s="1"/>
  <c r="N226" i="37"/>
  <c r="L224" i="37"/>
  <c r="N214" i="37"/>
  <c r="Q214" i="37" s="1"/>
  <c r="L212" i="37"/>
  <c r="L207" i="37"/>
  <c r="N197" i="37"/>
  <c r="Q197" i="37" s="1"/>
  <c r="L195" i="37"/>
  <c r="N187" i="37"/>
  <c r="Q187" i="37" s="1"/>
  <c r="N177" i="37"/>
  <c r="Q177" i="37" s="1"/>
  <c r="L173" i="37"/>
  <c r="N168" i="37"/>
  <c r="L166" i="37"/>
  <c r="N161" i="37"/>
  <c r="Q161" i="37" s="1"/>
  <c r="N152" i="37"/>
  <c r="N136" i="37"/>
  <c r="N122" i="37"/>
  <c r="Q122" i="37" s="1"/>
  <c r="L120" i="37"/>
  <c r="N115" i="37"/>
  <c r="Q115" i="37" s="1"/>
  <c r="N106" i="37"/>
  <c r="Q106" i="37" s="1"/>
  <c r="L102" i="37"/>
  <c r="N97" i="37"/>
  <c r="L95" i="37"/>
  <c r="N90" i="37"/>
  <c r="Q90" i="37" s="1"/>
  <c r="L88" i="37"/>
  <c r="N81" i="37"/>
  <c r="L63" i="37"/>
  <c r="N58" i="37"/>
  <c r="Q58" i="37" s="1"/>
  <c r="L54" i="37"/>
  <c r="N49" i="37"/>
  <c r="Q49" i="37" s="1"/>
  <c r="L47" i="37"/>
  <c r="N42" i="37"/>
  <c r="L40" i="37"/>
  <c r="N33" i="37"/>
  <c r="Q33" i="37" s="1"/>
  <c r="L15" i="37"/>
  <c r="N57" i="37"/>
  <c r="Q57" i="37" s="1"/>
  <c r="L151" i="37"/>
  <c r="K81" i="37"/>
  <c r="P81" i="37" s="1"/>
  <c r="K103" i="37"/>
  <c r="N221" i="37"/>
  <c r="Q221" i="37" s="1"/>
  <c r="L219" i="37"/>
  <c r="N204" i="37"/>
  <c r="Q204" i="37" s="1"/>
  <c r="L202" i="37"/>
  <c r="N192" i="37"/>
  <c r="Q192" i="37" s="1"/>
  <c r="N184" i="37"/>
  <c r="Q184" i="37" s="1"/>
  <c r="L182" i="37"/>
  <c r="L175" i="37"/>
  <c r="N163" i="37"/>
  <c r="Q163" i="37" s="1"/>
  <c r="L159" i="37"/>
  <c r="N154" i="37"/>
  <c r="Q154" i="37" s="1"/>
  <c r="L150" i="37"/>
  <c r="N145" i="37"/>
  <c r="Q145" i="37" s="1"/>
  <c r="L143" i="37"/>
  <c r="N138" i="37"/>
  <c r="Q138" i="37" s="1"/>
  <c r="L134" i="37"/>
  <c r="N127" i="37"/>
  <c r="Q127" i="37" s="1"/>
  <c r="L125" i="37"/>
  <c r="N117" i="37"/>
  <c r="Q117" i="37" s="1"/>
  <c r="L113" i="37"/>
  <c r="N108" i="37"/>
  <c r="Q108" i="37" s="1"/>
  <c r="N92" i="37"/>
  <c r="Q92" i="37" s="1"/>
  <c r="N83" i="37"/>
  <c r="N74" i="37"/>
  <c r="Q74" i="37" s="1"/>
  <c r="L72" i="37"/>
  <c r="N67" i="37"/>
  <c r="Q67" i="37" s="1"/>
  <c r="L65" i="37"/>
  <c r="N60" i="37"/>
  <c r="L56" i="37"/>
  <c r="N44" i="37"/>
  <c r="N35" i="37"/>
  <c r="L31" i="37"/>
  <c r="N26" i="37"/>
  <c r="Q26" i="37" s="1"/>
  <c r="L24" i="37"/>
  <c r="N19" i="37"/>
  <c r="Q19" i="37" s="1"/>
  <c r="L17" i="37"/>
  <c r="L162" i="37"/>
  <c r="L82" i="37"/>
  <c r="L25" i="37"/>
  <c r="K136" i="37"/>
  <c r="P136" i="37" s="1"/>
  <c r="N228" i="37"/>
  <c r="Q228" i="37" s="1"/>
  <c r="N216" i="37"/>
  <c r="Q216" i="37" s="1"/>
  <c r="L214" i="37"/>
  <c r="N199" i="37"/>
  <c r="Q199" i="37" s="1"/>
  <c r="L197" i="37"/>
  <c r="N189" i="37"/>
  <c r="Q189" i="37" s="1"/>
  <c r="L187" i="37"/>
  <c r="N179" i="37"/>
  <c r="Q179" i="37" s="1"/>
  <c r="L177" i="37"/>
  <c r="N170" i="37"/>
  <c r="Q170" i="37" s="1"/>
  <c r="L168" i="37"/>
  <c r="L161" i="37"/>
  <c r="N156" i="37"/>
  <c r="Q156" i="37" s="1"/>
  <c r="L152" i="37"/>
  <c r="N140" i="37"/>
  <c r="Q140" i="37" s="1"/>
  <c r="N129" i="37"/>
  <c r="Q129" i="37" s="1"/>
  <c r="L122" i="37"/>
  <c r="L115" i="37"/>
  <c r="L106" i="37"/>
  <c r="N99" i="37"/>
  <c r="Q99" i="37" s="1"/>
  <c r="L90" i="37"/>
  <c r="N85" i="37"/>
  <c r="Q85" i="37" s="1"/>
  <c r="N76" i="37"/>
  <c r="Q76" i="37" s="1"/>
  <c r="N69" i="37"/>
  <c r="Q69" i="37" s="1"/>
  <c r="L58" i="37"/>
  <c r="N51" i="37"/>
  <c r="Q51" i="37" s="1"/>
  <c r="L49" i="37"/>
  <c r="L42" i="37"/>
  <c r="N37" i="37"/>
  <c r="Q37" i="37" s="1"/>
  <c r="L33" i="37"/>
  <c r="N28" i="37"/>
  <c r="Q28" i="37" s="1"/>
  <c r="N21" i="37"/>
  <c r="Q21" i="37" s="1"/>
  <c r="K35" i="37"/>
  <c r="P35" i="37" s="1"/>
  <c r="L220" i="37"/>
  <c r="L176" i="37"/>
  <c r="K83" i="37"/>
  <c r="P83" i="37" s="1"/>
  <c r="N223" i="37"/>
  <c r="N211" i="37"/>
  <c r="Q211" i="37" s="1"/>
  <c r="N206" i="37"/>
  <c r="Q206" i="37" s="1"/>
  <c r="L204" i="37"/>
  <c r="N194" i="37"/>
  <c r="Q194" i="37" s="1"/>
  <c r="L192" i="37"/>
  <c r="L184" i="37"/>
  <c r="N172" i="37"/>
  <c r="Q172" i="37" s="1"/>
  <c r="N165" i="37"/>
  <c r="Q165" i="37" s="1"/>
  <c r="L163" i="37"/>
  <c r="L154" i="37"/>
  <c r="N147" i="37"/>
  <c r="Q147" i="37" s="1"/>
  <c r="L145" i="37"/>
  <c r="L138" i="37"/>
  <c r="N131" i="37"/>
  <c r="Q131" i="37" s="1"/>
  <c r="L127" i="37"/>
  <c r="N119" i="37"/>
  <c r="Q119" i="37" s="1"/>
  <c r="L117" i="37"/>
  <c r="N110" i="37"/>
  <c r="Q110" i="37" s="1"/>
  <c r="L108" i="37"/>
  <c r="N101" i="37"/>
  <c r="Q101" i="37" s="1"/>
  <c r="N94" i="37"/>
  <c r="Q94" i="37" s="1"/>
  <c r="L92" i="37"/>
  <c r="L74" i="37"/>
  <c r="L67" i="37"/>
  <c r="N62" i="37"/>
  <c r="Q62" i="37" s="1"/>
  <c r="L60" i="37"/>
  <c r="N53" i="37"/>
  <c r="Q53" i="37" s="1"/>
  <c r="N46" i="37"/>
  <c r="Q46" i="37" s="1"/>
  <c r="L44" i="37"/>
  <c r="L26" i="37"/>
  <c r="L19" i="37"/>
  <c r="N230" i="37"/>
  <c r="Q230" i="37" s="1"/>
  <c r="L228" i="37"/>
  <c r="N218" i="37"/>
  <c r="Q218" i="37" s="1"/>
  <c r="L216" i="37"/>
  <c r="N201" i="37"/>
  <c r="Q201" i="37" s="1"/>
  <c r="L199" i="37"/>
  <c r="L189" i="37"/>
  <c r="L179" i="37"/>
  <c r="L170" i="37"/>
  <c r="N158" i="37"/>
  <c r="Q158" i="37" s="1"/>
  <c r="L156" i="37"/>
  <c r="N149" i="37"/>
  <c r="N142" i="37"/>
  <c r="Q142" i="37" s="1"/>
  <c r="L140" i="37"/>
  <c r="N133" i="37"/>
  <c r="Q133" i="37" s="1"/>
  <c r="L129" i="37"/>
  <c r="N112" i="37"/>
  <c r="L99" i="37"/>
  <c r="N87" i="37"/>
  <c r="Q87" i="37" s="1"/>
  <c r="L85" i="37"/>
  <c r="N78" i="37"/>
  <c r="Q78" i="37" s="1"/>
  <c r="L76" i="37"/>
  <c r="N71" i="37"/>
  <c r="Q71" i="37" s="1"/>
  <c r="L69" i="37"/>
  <c r="N64" i="37"/>
  <c r="Q64" i="37" s="1"/>
  <c r="L51" i="37"/>
  <c r="N39" i="37"/>
  <c r="Q39" i="37" s="1"/>
  <c r="L37" i="37"/>
  <c r="N30" i="37"/>
  <c r="Q30" i="37" s="1"/>
  <c r="L28" i="37"/>
  <c r="N23" i="37"/>
  <c r="Q23" i="37" s="1"/>
  <c r="L21" i="37"/>
  <c r="N16" i="37"/>
  <c r="Q16" i="37" s="1"/>
  <c r="Q220" i="37"/>
  <c r="N130" i="37"/>
  <c r="Q130" i="37" s="1"/>
  <c r="L57" i="37"/>
  <c r="K223" i="37"/>
  <c r="P223" i="37" s="1"/>
  <c r="N213" i="37"/>
  <c r="Q213" i="37" s="1"/>
  <c r="L211" i="37"/>
  <c r="N208" i="37"/>
  <c r="Q208" i="37" s="1"/>
  <c r="L206" i="37"/>
  <c r="N196" i="37"/>
  <c r="Q196" i="37" s="1"/>
  <c r="L194" i="37"/>
  <c r="N174" i="37"/>
  <c r="Q174" i="37" s="1"/>
  <c r="L172" i="37"/>
  <c r="N167" i="37"/>
  <c r="Q167" i="37" s="1"/>
  <c r="L165" i="37"/>
  <c r="N160" i="37"/>
  <c r="Q160" i="37" s="1"/>
  <c r="L147" i="37"/>
  <c r="L131" i="37"/>
  <c r="N121" i="37"/>
  <c r="Q121" i="37" s="1"/>
  <c r="L119" i="37"/>
  <c r="N114" i="37"/>
  <c r="L110" i="37"/>
  <c r="L101" i="37"/>
  <c r="N96" i="37"/>
  <c r="Q96" i="37" s="1"/>
  <c r="L94" i="37"/>
  <c r="N89" i="37"/>
  <c r="Q89" i="37" s="1"/>
  <c r="L62" i="37"/>
  <c r="N55" i="37"/>
  <c r="Q55" i="37" s="1"/>
  <c r="L53" i="37"/>
  <c r="N48" i="37"/>
  <c r="Q48" i="37" s="1"/>
  <c r="L46" i="37"/>
  <c r="N41" i="37"/>
  <c r="Q41" i="37" s="1"/>
  <c r="N32" i="37"/>
  <c r="Q32" i="37" s="1"/>
  <c r="Q25" i="37"/>
  <c r="P186" i="37"/>
  <c r="L186" i="37"/>
  <c r="Q186" i="37"/>
  <c r="N124" i="37"/>
  <c r="Q124" i="37" s="1"/>
  <c r="L124" i="37"/>
  <c r="L191" i="37"/>
  <c r="P191" i="37"/>
  <c r="L209" i="37"/>
  <c r="Q209" i="37"/>
  <c r="Q60" i="37"/>
  <c r="Q112" i="37"/>
  <c r="Q162" i="37"/>
  <c r="Q114" i="37"/>
  <c r="Q42" i="37"/>
  <c r="Q44" i="37"/>
  <c r="Q166" i="37"/>
  <c r="Q168" i="37"/>
  <c r="Q144" i="37"/>
  <c r="Q24" i="37"/>
  <c r="Q148" i="37"/>
  <c r="Q126" i="37"/>
  <c r="Q152" i="37"/>
  <c r="Q128" i="37"/>
  <c r="Q73" i="36"/>
  <c r="N93" i="36"/>
  <c r="Q93" i="36" s="1"/>
  <c r="L115" i="36"/>
  <c r="N106" i="36"/>
  <c r="Q106" i="36" s="1"/>
  <c r="L102" i="36"/>
  <c r="Q97" i="36"/>
  <c r="L93" i="36"/>
  <c r="Q89" i="36"/>
  <c r="N86" i="36"/>
  <c r="N58" i="36"/>
  <c r="Q58" i="36" s="1"/>
  <c r="L82" i="36"/>
  <c r="L30" i="36"/>
  <c r="L106" i="36"/>
  <c r="N71" i="36"/>
  <c r="Q71" i="36" s="1"/>
  <c r="N62" i="36"/>
  <c r="L58" i="36"/>
  <c r="L43" i="36"/>
  <c r="N34" i="36"/>
  <c r="Q34" i="36" s="1"/>
  <c r="N25" i="36"/>
  <c r="Q25" i="36" s="1"/>
  <c r="P88" i="36"/>
  <c r="Q88" i="36" s="1"/>
  <c r="N47" i="36"/>
  <c r="Q47" i="36" s="1"/>
  <c r="N38" i="36"/>
  <c r="Q38" i="36" s="1"/>
  <c r="L117" i="36"/>
  <c r="N95" i="36"/>
  <c r="Q95" i="36" s="1"/>
  <c r="L19" i="36"/>
  <c r="K110" i="36"/>
  <c r="P110" i="36" s="1"/>
  <c r="Q110" i="36" s="1"/>
  <c r="P116" i="36"/>
  <c r="Q116" i="36" s="1"/>
  <c r="N84" i="36"/>
  <c r="Q84" i="36" s="1"/>
  <c r="L65" i="36"/>
  <c r="K100" i="36"/>
  <c r="P100" i="36" s="1"/>
  <c r="L113" i="36"/>
  <c r="N108" i="36"/>
  <c r="Q108" i="36" s="1"/>
  <c r="L104" i="36"/>
  <c r="N69" i="36"/>
  <c r="Q69" i="36" s="1"/>
  <c r="N60" i="36"/>
  <c r="Q60" i="36" s="1"/>
  <c r="N23" i="36"/>
  <c r="Q23" i="36" s="1"/>
  <c r="L17" i="36"/>
  <c r="L41" i="36"/>
  <c r="L32" i="36"/>
  <c r="Q117" i="36"/>
  <c r="L78" i="36"/>
  <c r="L56" i="36"/>
  <c r="K80" i="36"/>
  <c r="N112" i="36"/>
  <c r="Q112" i="36" s="1"/>
  <c r="L108" i="36"/>
  <c r="N99" i="36"/>
  <c r="Q99" i="36" s="1"/>
  <c r="L95" i="36"/>
  <c r="N75" i="36"/>
  <c r="Q75" i="36" s="1"/>
  <c r="L71" i="36"/>
  <c r="N64" i="36"/>
  <c r="Q64" i="36" s="1"/>
  <c r="L60" i="36"/>
  <c r="N51" i="36"/>
  <c r="Q51" i="36" s="1"/>
  <c r="L47" i="36"/>
  <c r="N40" i="36"/>
  <c r="Q40" i="36" s="1"/>
  <c r="L36" i="36"/>
  <c r="N27" i="36"/>
  <c r="Q27" i="36" s="1"/>
  <c r="L23" i="36"/>
  <c r="N16" i="36"/>
  <c r="Q16" i="36" s="1"/>
  <c r="K111" i="36"/>
  <c r="P111" i="36" s="1"/>
  <c r="L34" i="36"/>
  <c r="N114" i="36"/>
  <c r="Q114" i="36" s="1"/>
  <c r="N101" i="36"/>
  <c r="Q101" i="36" s="1"/>
  <c r="L97" i="36"/>
  <c r="Q90" i="36"/>
  <c r="L86" i="36"/>
  <c r="N77" i="36"/>
  <c r="Q77" i="36" s="1"/>
  <c r="L73" i="36"/>
  <c r="N66" i="36"/>
  <c r="Q66" i="36" s="1"/>
  <c r="L62" i="36"/>
  <c r="N53" i="36"/>
  <c r="Q53" i="36" s="1"/>
  <c r="L49" i="36"/>
  <c r="N42" i="36"/>
  <c r="Q42" i="36" s="1"/>
  <c r="L38" i="36"/>
  <c r="N29" i="36"/>
  <c r="Q29" i="36" s="1"/>
  <c r="L25" i="36"/>
  <c r="N18" i="36"/>
  <c r="Q18" i="36" s="1"/>
  <c r="Q82" i="36"/>
  <c r="L45" i="36"/>
  <c r="L21" i="36"/>
  <c r="L112" i="36"/>
  <c r="N103" i="36"/>
  <c r="Q103" i="36" s="1"/>
  <c r="L99" i="36"/>
  <c r="N92" i="36"/>
  <c r="Q92" i="36" s="1"/>
  <c r="N79" i="36"/>
  <c r="Q79" i="36" s="1"/>
  <c r="L75" i="36"/>
  <c r="N68" i="36"/>
  <c r="Q68" i="36" s="1"/>
  <c r="L64" i="36"/>
  <c r="N55" i="36"/>
  <c r="Q55" i="36" s="1"/>
  <c r="L51" i="36"/>
  <c r="N44" i="36"/>
  <c r="Q44" i="36" s="1"/>
  <c r="L40" i="36"/>
  <c r="N31" i="36"/>
  <c r="Q31" i="36" s="1"/>
  <c r="L27" i="36"/>
  <c r="N20" i="36"/>
  <c r="Q20" i="36" s="1"/>
  <c r="L16" i="36"/>
  <c r="N45" i="36"/>
  <c r="Q45" i="36" s="1"/>
  <c r="L67" i="36"/>
  <c r="L114" i="36"/>
  <c r="N105" i="36"/>
  <c r="Q105" i="36" s="1"/>
  <c r="L101" i="36"/>
  <c r="N94" i="36"/>
  <c r="Q94" i="36" s="1"/>
  <c r="N81" i="36"/>
  <c r="Q81" i="36" s="1"/>
  <c r="L77" i="36"/>
  <c r="N70" i="36"/>
  <c r="Q70" i="36" s="1"/>
  <c r="L66" i="36"/>
  <c r="N57" i="36"/>
  <c r="Q57" i="36" s="1"/>
  <c r="L53" i="36"/>
  <c r="N46" i="36"/>
  <c r="Q46" i="36" s="1"/>
  <c r="L42" i="36"/>
  <c r="N33" i="36"/>
  <c r="Q33" i="36" s="1"/>
  <c r="L29" i="36"/>
  <c r="N22" i="36"/>
  <c r="Q22" i="36" s="1"/>
  <c r="L18" i="36"/>
  <c r="L69" i="36"/>
  <c r="N107" i="36"/>
  <c r="Q107" i="36" s="1"/>
  <c r="L103" i="36"/>
  <c r="N96" i="36"/>
  <c r="Q96" i="36" s="1"/>
  <c r="L92" i="36"/>
  <c r="P87" i="36"/>
  <c r="Q87" i="36" s="1"/>
  <c r="N83" i="36"/>
  <c r="Q83" i="36" s="1"/>
  <c r="L79" i="36"/>
  <c r="N72" i="36"/>
  <c r="Q72" i="36" s="1"/>
  <c r="L68" i="36"/>
  <c r="N59" i="36"/>
  <c r="Q59" i="36" s="1"/>
  <c r="L55" i="36"/>
  <c r="N48" i="36"/>
  <c r="Q48" i="36" s="1"/>
  <c r="L44" i="36"/>
  <c r="N35" i="36"/>
  <c r="Q35" i="36" s="1"/>
  <c r="L31" i="36"/>
  <c r="N24" i="36"/>
  <c r="Q24" i="36" s="1"/>
  <c r="L20" i="36"/>
  <c r="N109" i="36"/>
  <c r="L105" i="36"/>
  <c r="N98" i="36"/>
  <c r="Q98" i="36" s="1"/>
  <c r="L94" i="36"/>
  <c r="N85" i="36"/>
  <c r="Q85" i="36" s="1"/>
  <c r="L81" i="36"/>
  <c r="N74" i="36"/>
  <c r="Q74" i="36" s="1"/>
  <c r="L70" i="36"/>
  <c r="N61" i="36"/>
  <c r="Q61" i="36" s="1"/>
  <c r="L57" i="36"/>
  <c r="N50" i="36"/>
  <c r="Q50" i="36" s="1"/>
  <c r="L46" i="36"/>
  <c r="N37" i="36"/>
  <c r="Q37" i="36" s="1"/>
  <c r="L33" i="36"/>
  <c r="N26" i="36"/>
  <c r="Q26" i="36" s="1"/>
  <c r="L22" i="36"/>
  <c r="K91" i="36"/>
  <c r="P91" i="36" s="1"/>
  <c r="Q91" i="36" s="1"/>
  <c r="Q86" i="36"/>
  <c r="Q62" i="36"/>
  <c r="K52" i="36"/>
  <c r="P52" i="36" s="1"/>
  <c r="N111" i="36"/>
  <c r="L107" i="36"/>
  <c r="N100" i="36"/>
  <c r="L96" i="36"/>
  <c r="L83" i="36"/>
  <c r="N76" i="36"/>
  <c r="Q76" i="36" s="1"/>
  <c r="L72" i="36"/>
  <c r="N63" i="36"/>
  <c r="Q63" i="36" s="1"/>
  <c r="L59" i="36"/>
  <c r="N52" i="36"/>
  <c r="L48" i="36"/>
  <c r="N39" i="36"/>
  <c r="Q39" i="36" s="1"/>
  <c r="L35" i="36"/>
  <c r="N28" i="36"/>
  <c r="Q28" i="36" s="1"/>
  <c r="L24" i="36"/>
  <c r="N21" i="36"/>
  <c r="Q21" i="36" s="1"/>
  <c r="Q36" i="36"/>
  <c r="K109" i="36"/>
  <c r="P109" i="36" s="1"/>
  <c r="N102" i="36"/>
  <c r="Q102" i="36" s="1"/>
  <c r="L98" i="36"/>
  <c r="L85" i="36"/>
  <c r="N78" i="36"/>
  <c r="Q78" i="36" s="1"/>
  <c r="L74" i="36"/>
  <c r="N65" i="36"/>
  <c r="Q65" i="36" s="1"/>
  <c r="L61" i="36"/>
  <c r="N54" i="36"/>
  <c r="Q54" i="36" s="1"/>
  <c r="L50" i="36"/>
  <c r="N41" i="36"/>
  <c r="Q41" i="36" s="1"/>
  <c r="L37" i="36"/>
  <c r="N30" i="36"/>
  <c r="Q30" i="36" s="1"/>
  <c r="L26" i="36"/>
  <c r="N17" i="36"/>
  <c r="Q17" i="36" s="1"/>
  <c r="N115" i="36"/>
  <c r="Q115" i="36" s="1"/>
  <c r="N104" i="36"/>
  <c r="Q104" i="36" s="1"/>
  <c r="L76" i="36"/>
  <c r="N67" i="36"/>
  <c r="Q67" i="36" s="1"/>
  <c r="L63" i="36"/>
  <c r="N56" i="36"/>
  <c r="Q56" i="36" s="1"/>
  <c r="N43" i="36"/>
  <c r="Q43" i="36" s="1"/>
  <c r="L39" i="36"/>
  <c r="N32" i="36"/>
  <c r="Q32" i="36" s="1"/>
  <c r="L28" i="36"/>
  <c r="N19" i="36"/>
  <c r="Q19" i="36" s="1"/>
  <c r="F98" i="40"/>
  <c r="F87" i="40"/>
  <c r="F83" i="40"/>
  <c r="F79" i="40"/>
  <c r="F73" i="40"/>
  <c r="F71" i="40"/>
  <c r="F64" i="40"/>
  <c r="F62" i="40"/>
  <c r="F37" i="40"/>
  <c r="F36" i="40"/>
  <c r="F35" i="40"/>
  <c r="F32" i="40"/>
  <c r="F30" i="40"/>
  <c r="P24" i="41"/>
  <c r="N22" i="41"/>
  <c r="Q136" i="37" l="1"/>
  <c r="L45" i="37"/>
  <c r="Q111" i="36"/>
  <c r="L110" i="36"/>
  <c r="L181" i="37"/>
  <c r="Q226" i="37"/>
  <c r="L221" i="37"/>
  <c r="Q191" i="37"/>
  <c r="Q97" i="37"/>
  <c r="Q116" i="37"/>
  <c r="Q111" i="37"/>
  <c r="Q223" i="37"/>
  <c r="Q104" i="37"/>
  <c r="Q79" i="37"/>
  <c r="L81" i="37"/>
  <c r="L111" i="37"/>
  <c r="L104" i="37"/>
  <c r="L27" i="37"/>
  <c r="Q81" i="37"/>
  <c r="Q86" i="37"/>
  <c r="Q149" i="37"/>
  <c r="L97" i="37"/>
  <c r="L139" i="37"/>
  <c r="P44" i="57"/>
  <c r="P48" i="57"/>
  <c r="M30" i="40"/>
  <c r="O30" i="40"/>
  <c r="N30" i="40"/>
  <c r="P30" i="40"/>
  <c r="M36" i="40"/>
  <c r="O36" i="40"/>
  <c r="N36" i="40"/>
  <c r="P36" i="40"/>
  <c r="M32" i="40"/>
  <c r="O32" i="40"/>
  <c r="N32" i="40"/>
  <c r="P32" i="40"/>
  <c r="M37" i="40"/>
  <c r="O37" i="40"/>
  <c r="P37" i="40"/>
  <c r="N37" i="40"/>
  <c r="Q37" i="40" s="1"/>
  <c r="O62" i="40"/>
  <c r="M62" i="40"/>
  <c r="N62" i="40"/>
  <c r="P62" i="40"/>
  <c r="O35" i="40"/>
  <c r="M35" i="40"/>
  <c r="N35" i="40"/>
  <c r="P35" i="40"/>
  <c r="M71" i="40"/>
  <c r="O71" i="40"/>
  <c r="P71" i="40"/>
  <c r="N71" i="40"/>
  <c r="M73" i="40"/>
  <c r="O73" i="40"/>
  <c r="P73" i="40"/>
  <c r="N73" i="40"/>
  <c r="O64" i="40"/>
  <c r="M64" i="40"/>
  <c r="N64" i="40"/>
  <c r="P64" i="40"/>
  <c r="M79" i="40"/>
  <c r="N79" i="40"/>
  <c r="O79" i="40"/>
  <c r="P79" i="40"/>
  <c r="M98" i="40"/>
  <c r="O98" i="40"/>
  <c r="P98" i="40"/>
  <c r="N98" i="40"/>
  <c r="O83" i="40"/>
  <c r="M83" i="40"/>
  <c r="P83" i="40"/>
  <c r="N83" i="40"/>
  <c r="M87" i="40"/>
  <c r="O87" i="40"/>
  <c r="N87" i="40"/>
  <c r="P87" i="40"/>
  <c r="P33" i="57"/>
  <c r="P57" i="57"/>
  <c r="P31" i="57"/>
  <c r="P55" i="57"/>
  <c r="P34" i="57"/>
  <c r="P45" i="57"/>
  <c r="O56" i="57"/>
  <c r="L56" i="57"/>
  <c r="M56" i="57"/>
  <c r="N56" i="57"/>
  <c r="L22" i="58"/>
  <c r="Q21" i="58"/>
  <c r="Q27" i="58"/>
  <c r="L27" i="58"/>
  <c r="M22" i="41"/>
  <c r="P22" i="41"/>
  <c r="O22" i="41"/>
  <c r="M24" i="41"/>
  <c r="O24" i="41"/>
  <c r="N24" i="41"/>
  <c r="L25" i="43"/>
  <c r="Q30" i="43"/>
  <c r="L30" i="43"/>
  <c r="P103" i="37"/>
  <c r="Q103" i="37" s="1"/>
  <c r="L103" i="37"/>
  <c r="Q83" i="37"/>
  <c r="L225" i="37"/>
  <c r="L80" i="37"/>
  <c r="L136" i="37"/>
  <c r="Q35" i="37"/>
  <c r="L98" i="37"/>
  <c r="L86" i="37"/>
  <c r="L223" i="37"/>
  <c r="L79" i="37"/>
  <c r="L226" i="37"/>
  <c r="L83" i="37"/>
  <c r="L35" i="37"/>
  <c r="L100" i="36"/>
  <c r="Q100" i="36"/>
  <c r="L52" i="36"/>
  <c r="Q52" i="36"/>
  <c r="L111" i="36"/>
  <c r="L109" i="36"/>
  <c r="P80" i="36"/>
  <c r="Q80" i="36" s="1"/>
  <c r="L80" i="36"/>
  <c r="Q109" i="36"/>
  <c r="L91" i="36"/>
  <c r="Q71" i="40" l="1"/>
  <c r="Q98" i="40"/>
  <c r="Q36" i="40"/>
  <c r="Q83" i="40"/>
  <c r="Q64" i="40"/>
  <c r="Q73" i="40"/>
  <c r="Q32" i="40"/>
  <c r="Q62" i="40"/>
  <c r="Q35" i="40"/>
  <c r="Q87" i="40"/>
  <c r="Q79" i="40"/>
  <c r="Q30" i="40"/>
  <c r="P56" i="57"/>
  <c r="Q24" i="41"/>
  <c r="Q22" i="41"/>
  <c r="Q103" i="40" l="1"/>
  <c r="L16" i="44"/>
  <c r="N16" i="44"/>
  <c r="O16" i="44"/>
  <c r="P16" i="44"/>
  <c r="H16" i="44"/>
  <c r="G16" i="44" s="1"/>
  <c r="M16" i="44" s="1"/>
  <c r="F25" i="43"/>
  <c r="E15" i="15"/>
  <c r="E16" i="12"/>
  <c r="O19" i="11"/>
  <c r="N19" i="11"/>
  <c r="L19" i="11"/>
  <c r="M19" i="11"/>
  <c r="O18" i="11"/>
  <c r="N18" i="11"/>
  <c r="L18" i="11"/>
  <c r="K18" i="11"/>
  <c r="O17" i="11"/>
  <c r="N17" i="11"/>
  <c r="L17" i="11"/>
  <c r="M17" i="11"/>
  <c r="O16" i="11"/>
  <c r="N16" i="11"/>
  <c r="L16" i="11"/>
  <c r="K16" i="11"/>
  <c r="M16" i="11"/>
  <c r="O15" i="11"/>
  <c r="N15" i="11"/>
  <c r="L15" i="11"/>
  <c r="M15" i="11"/>
  <c r="P16" i="11" l="1"/>
  <c r="P15" i="11"/>
  <c r="P19" i="11"/>
  <c r="Q16" i="44"/>
  <c r="M25" i="43"/>
  <c r="O25" i="43"/>
  <c r="N25" i="43"/>
  <c r="P25" i="43"/>
  <c r="M18" i="11"/>
  <c r="P18" i="11" s="1"/>
  <c r="P17" i="11"/>
  <c r="K15" i="11"/>
  <c r="K17" i="11"/>
  <c r="K19" i="11"/>
  <c r="Q25" i="43" l="1"/>
  <c r="L58" i="66"/>
  <c r="M58" i="66"/>
  <c r="N58" i="66"/>
  <c r="K59" i="66"/>
  <c r="L59" i="66"/>
  <c r="M59" i="66"/>
  <c r="N59" i="66"/>
  <c r="O59" i="66"/>
  <c r="K60" i="66"/>
  <c r="L60" i="66"/>
  <c r="M60" i="66"/>
  <c r="N60" i="66"/>
  <c r="O60" i="66"/>
  <c r="P60" i="66" s="1"/>
  <c r="O58" i="66"/>
  <c r="P58" i="66" s="1"/>
  <c r="E30" i="66"/>
  <c r="P59" i="66" l="1"/>
  <c r="K58" i="66"/>
  <c r="O42" i="34"/>
  <c r="N42" i="34"/>
  <c r="M42" i="34"/>
  <c r="L42" i="34"/>
  <c r="K42" i="34"/>
  <c r="O41" i="34"/>
  <c r="N41" i="34"/>
  <c r="L41" i="34"/>
  <c r="O40" i="34"/>
  <c r="N40" i="34"/>
  <c r="M40" i="34"/>
  <c r="L40" i="34"/>
  <c r="K40" i="34"/>
  <c r="N39" i="34"/>
  <c r="L39" i="34"/>
  <c r="N38" i="34"/>
  <c r="L38" i="34"/>
  <c r="N37" i="34"/>
  <c r="L37" i="34"/>
  <c r="N36" i="34"/>
  <c r="L36" i="34"/>
  <c r="N35" i="34"/>
  <c r="L35" i="34"/>
  <c r="N34" i="34"/>
  <c r="L34" i="34"/>
  <c r="N33" i="34"/>
  <c r="L33" i="34"/>
  <c r="N32" i="34"/>
  <c r="L32" i="34"/>
  <c r="N31" i="34"/>
  <c r="L31" i="34"/>
  <c r="N30" i="34"/>
  <c r="L30" i="34"/>
  <c r="N29" i="34"/>
  <c r="L29" i="34"/>
  <c r="N28" i="34"/>
  <c r="L28" i="34"/>
  <c r="N27" i="34"/>
  <c r="L27" i="34"/>
  <c r="N26" i="34"/>
  <c r="L26" i="34"/>
  <c r="N25" i="34"/>
  <c r="L25" i="34"/>
  <c r="N24" i="34"/>
  <c r="L24" i="34"/>
  <c r="N23" i="34"/>
  <c r="L23" i="34"/>
  <c r="N22" i="34"/>
  <c r="L22" i="34"/>
  <c r="N21" i="34"/>
  <c r="L21" i="34"/>
  <c r="N20" i="34"/>
  <c r="L20" i="34"/>
  <c r="N19" i="34"/>
  <c r="L19" i="34"/>
  <c r="N18" i="34"/>
  <c r="L18" i="34"/>
  <c r="N17" i="34"/>
  <c r="L17" i="34"/>
  <c r="N16" i="34"/>
  <c r="L16" i="34"/>
  <c r="N15" i="34"/>
  <c r="L15" i="34"/>
  <c r="K15" i="35"/>
  <c r="L15" i="35"/>
  <c r="M15" i="35"/>
  <c r="N15" i="35"/>
  <c r="O15" i="35"/>
  <c r="L16" i="35"/>
  <c r="N16" i="35"/>
  <c r="L17" i="35"/>
  <c r="N17" i="35"/>
  <c r="L18" i="35"/>
  <c r="M18" i="35"/>
  <c r="N18" i="35"/>
  <c r="L19" i="35"/>
  <c r="N19" i="35"/>
  <c r="L20" i="35"/>
  <c r="N20" i="35"/>
  <c r="L21" i="35"/>
  <c r="N21" i="35"/>
  <c r="L22" i="35"/>
  <c r="N22" i="35"/>
  <c r="L23" i="35"/>
  <c r="N23" i="35"/>
  <c r="L24" i="35"/>
  <c r="N24" i="35"/>
  <c r="L25" i="35"/>
  <c r="N25" i="35"/>
  <c r="L26" i="35"/>
  <c r="N26" i="35"/>
  <c r="L27" i="35"/>
  <c r="N27" i="35"/>
  <c r="L28" i="35"/>
  <c r="N28" i="35"/>
  <c r="L29" i="35"/>
  <c r="N29" i="35"/>
  <c r="L30" i="35"/>
  <c r="N30" i="35"/>
  <c r="L31" i="35"/>
  <c r="N31" i="35"/>
  <c r="L32" i="35"/>
  <c r="N32" i="35"/>
  <c r="L33" i="35"/>
  <c r="N33" i="35"/>
  <c r="L34" i="35"/>
  <c r="N34" i="35"/>
  <c r="L35" i="35"/>
  <c r="M35" i="35"/>
  <c r="N35" i="35"/>
  <c r="K36" i="35"/>
  <c r="L36" i="35"/>
  <c r="M36" i="35"/>
  <c r="N36" i="35"/>
  <c r="O36" i="35"/>
  <c r="L37" i="35"/>
  <c r="N37" i="35"/>
  <c r="L38" i="35"/>
  <c r="N38" i="35"/>
  <c r="L39" i="35"/>
  <c r="N39" i="35"/>
  <c r="L40" i="35"/>
  <c r="N40" i="35"/>
  <c r="L41" i="35"/>
  <c r="N41" i="35"/>
  <c r="L42" i="35"/>
  <c r="M42" i="35"/>
  <c r="N42" i="35"/>
  <c r="L43" i="35"/>
  <c r="N43" i="35"/>
  <c r="J43" i="35"/>
  <c r="O43" i="35" s="1"/>
  <c r="J42" i="35"/>
  <c r="O42" i="35" s="1"/>
  <c r="J41" i="35"/>
  <c r="O41" i="35" s="1"/>
  <c r="J40" i="35"/>
  <c r="O40" i="35" s="1"/>
  <c r="J39" i="35"/>
  <c r="O39" i="35" s="1"/>
  <c r="J38" i="35"/>
  <c r="O38" i="35" s="1"/>
  <c r="J37" i="35"/>
  <c r="O37" i="35" s="1"/>
  <c r="J35" i="35"/>
  <c r="K35" i="35" s="1"/>
  <c r="J34" i="35"/>
  <c r="O34" i="35" s="1"/>
  <c r="J33" i="35"/>
  <c r="O33" i="35" s="1"/>
  <c r="J32" i="35"/>
  <c r="O32" i="35" s="1"/>
  <c r="J31" i="35"/>
  <c r="O31" i="35" s="1"/>
  <c r="J30" i="35"/>
  <c r="O30" i="35" s="1"/>
  <c r="J29" i="35"/>
  <c r="O29" i="35" s="1"/>
  <c r="J28" i="35"/>
  <c r="O28" i="35" s="1"/>
  <c r="J27" i="35"/>
  <c r="O27" i="35" s="1"/>
  <c r="J26" i="35"/>
  <c r="O26" i="35" s="1"/>
  <c r="J25" i="35"/>
  <c r="O25" i="35" s="1"/>
  <c r="J24" i="35"/>
  <c r="O24" i="35" s="1"/>
  <c r="J23" i="35"/>
  <c r="O23" i="35" s="1"/>
  <c r="J22" i="35"/>
  <c r="O22" i="35" s="1"/>
  <c r="J21" i="35"/>
  <c r="O21" i="35" s="1"/>
  <c r="J20" i="35"/>
  <c r="O20" i="35" s="1"/>
  <c r="J19" i="35"/>
  <c r="O19" i="35" s="1"/>
  <c r="J18" i="35"/>
  <c r="O18" i="35" s="1"/>
  <c r="J17" i="35"/>
  <c r="O17" i="35" s="1"/>
  <c r="J16" i="35"/>
  <c r="O16" i="35" s="1"/>
  <c r="K41" i="34"/>
  <c r="J36" i="34"/>
  <c r="O36" i="34" s="1"/>
  <c r="J37" i="34"/>
  <c r="O37" i="34" s="1"/>
  <c r="J38" i="34"/>
  <c r="O38" i="34" s="1"/>
  <c r="J39" i="34"/>
  <c r="O39" i="34" s="1"/>
  <c r="J35" i="34"/>
  <c r="O35" i="34" s="1"/>
  <c r="J34" i="34"/>
  <c r="O34" i="34" s="1"/>
  <c r="J33" i="34"/>
  <c r="O33" i="34" s="1"/>
  <c r="J32" i="34"/>
  <c r="O32" i="34" s="1"/>
  <c r="J31" i="34"/>
  <c r="O31" i="34" s="1"/>
  <c r="J30" i="34"/>
  <c r="O30" i="34" s="1"/>
  <c r="J29" i="34"/>
  <c r="O29" i="34" s="1"/>
  <c r="J28" i="34"/>
  <c r="O28" i="34" s="1"/>
  <c r="J27" i="34"/>
  <c r="O27" i="34" s="1"/>
  <c r="J26" i="34"/>
  <c r="O26" i="34" s="1"/>
  <c r="J25" i="34"/>
  <c r="O25" i="34" s="1"/>
  <c r="J24" i="34"/>
  <c r="O24" i="34" s="1"/>
  <c r="J23" i="34"/>
  <c r="O23" i="34" s="1"/>
  <c r="J22" i="34"/>
  <c r="O22" i="34" s="1"/>
  <c r="J21" i="34"/>
  <c r="O21" i="34" s="1"/>
  <c r="J20" i="34"/>
  <c r="O20" i="34" s="1"/>
  <c r="J19" i="34"/>
  <c r="O19" i="34" s="1"/>
  <c r="J18" i="34"/>
  <c r="O18" i="34" s="1"/>
  <c r="J17" i="34"/>
  <c r="O17" i="34" s="1"/>
  <c r="J16" i="34"/>
  <c r="O16" i="34" s="1"/>
  <c r="J15" i="34"/>
  <c r="O15" i="34" s="1"/>
  <c r="A35" i="55"/>
  <c r="O14" i="66"/>
  <c r="N14" i="66"/>
  <c r="M14" i="66"/>
  <c r="P14" i="66" s="1"/>
  <c r="L14" i="66"/>
  <c r="K14" i="66"/>
  <c r="K43" i="35" l="1"/>
  <c r="P42" i="34"/>
  <c r="K32" i="34"/>
  <c r="K34" i="34"/>
  <c r="K20" i="34"/>
  <c r="M24" i="34"/>
  <c r="P24" i="34" s="1"/>
  <c r="K39" i="34"/>
  <c r="M34" i="34"/>
  <c r="P34" i="34" s="1"/>
  <c r="M29" i="34"/>
  <c r="M17" i="34"/>
  <c r="P17" i="34" s="1"/>
  <c r="K22" i="34"/>
  <c r="M22" i="34"/>
  <c r="P22" i="34" s="1"/>
  <c r="P40" i="34"/>
  <c r="M41" i="34"/>
  <c r="P41" i="34" s="1"/>
  <c r="M15" i="34"/>
  <c r="P15" i="34" s="1"/>
  <c r="K25" i="34"/>
  <c r="M27" i="34"/>
  <c r="P27" i="34" s="1"/>
  <c r="K37" i="34"/>
  <c r="M39" i="34"/>
  <c r="P39" i="34" s="1"/>
  <c r="K18" i="34"/>
  <c r="M20" i="34"/>
  <c r="P20" i="34" s="1"/>
  <c r="K30" i="34"/>
  <c r="M32" i="34"/>
  <c r="P32" i="34" s="1"/>
  <c r="K23" i="34"/>
  <c r="M25" i="34"/>
  <c r="P25" i="34" s="1"/>
  <c r="K35" i="34"/>
  <c r="M37" i="34"/>
  <c r="P37" i="34" s="1"/>
  <c r="M36" i="34"/>
  <c r="P36" i="34" s="1"/>
  <c r="K16" i="34"/>
  <c r="M18" i="34"/>
  <c r="P18" i="34" s="1"/>
  <c r="K28" i="34"/>
  <c r="M30" i="34"/>
  <c r="P30" i="34" s="1"/>
  <c r="P29" i="34"/>
  <c r="K21" i="34"/>
  <c r="M23" i="34"/>
  <c r="P23" i="34" s="1"/>
  <c r="K33" i="34"/>
  <c r="M35" i="34"/>
  <c r="P35" i="34" s="1"/>
  <c r="M16" i="34"/>
  <c r="P16" i="34" s="1"/>
  <c r="K26" i="34"/>
  <c r="M28" i="34"/>
  <c r="P28" i="34" s="1"/>
  <c r="K38" i="34"/>
  <c r="K19" i="34"/>
  <c r="M21" i="34"/>
  <c r="P21" i="34" s="1"/>
  <c r="K31" i="34"/>
  <c r="M33" i="34"/>
  <c r="P33" i="34" s="1"/>
  <c r="K15" i="34"/>
  <c r="K27" i="34"/>
  <c r="K24" i="34"/>
  <c r="M26" i="34"/>
  <c r="P26" i="34" s="1"/>
  <c r="K36" i="34"/>
  <c r="M38" i="34"/>
  <c r="P38" i="34" s="1"/>
  <c r="K17" i="34"/>
  <c r="M19" i="34"/>
  <c r="P19" i="34" s="1"/>
  <c r="K29" i="34"/>
  <c r="M31" i="34"/>
  <c r="P31" i="34" s="1"/>
  <c r="P36" i="35"/>
  <c r="K28" i="35"/>
  <c r="O35" i="35"/>
  <c r="M43" i="35"/>
  <c r="K39" i="35"/>
  <c r="M31" i="35"/>
  <c r="P31" i="35" s="1"/>
  <c r="P42" i="35"/>
  <c r="K38" i="35"/>
  <c r="K17" i="35"/>
  <c r="K26" i="35"/>
  <c r="M30" i="35"/>
  <c r="P30" i="35" s="1"/>
  <c r="M32" i="35"/>
  <c r="P32" i="35" s="1"/>
  <c r="P18" i="35"/>
  <c r="K41" i="35"/>
  <c r="M19" i="35"/>
  <c r="P19" i="35" s="1"/>
  <c r="M34" i="35"/>
  <c r="P34" i="35" s="1"/>
  <c r="K30" i="35"/>
  <c r="M23" i="35"/>
  <c r="P23" i="35" s="1"/>
  <c r="K19" i="35"/>
  <c r="P43" i="35"/>
  <c r="M21" i="35"/>
  <c r="P21" i="35" s="1"/>
  <c r="K32" i="35"/>
  <c r="M25" i="35"/>
  <c r="P25" i="35" s="1"/>
  <c r="K21" i="35"/>
  <c r="M38" i="35"/>
  <c r="P38" i="35" s="1"/>
  <c r="K34" i="35"/>
  <c r="M27" i="35"/>
  <c r="P27" i="35" s="1"/>
  <c r="K23" i="35"/>
  <c r="M40" i="35"/>
  <c r="P40" i="35" s="1"/>
  <c r="M29" i="35"/>
  <c r="P29" i="35" s="1"/>
  <c r="K25" i="35"/>
  <c r="M16" i="35"/>
  <c r="P16" i="35" s="1"/>
  <c r="K40" i="35"/>
  <c r="M33" i="35"/>
  <c r="P33" i="35" s="1"/>
  <c r="K29" i="35"/>
  <c r="M20" i="35"/>
  <c r="P20" i="35" s="1"/>
  <c r="K16" i="35"/>
  <c r="K42" i="35"/>
  <c r="P35" i="35"/>
  <c r="K31" i="35"/>
  <c r="M22" i="35"/>
  <c r="P22" i="35" s="1"/>
  <c r="K18" i="35"/>
  <c r="M37" i="35"/>
  <c r="P37" i="35" s="1"/>
  <c r="K33" i="35"/>
  <c r="M24" i="35"/>
  <c r="P24" i="35" s="1"/>
  <c r="K20" i="35"/>
  <c r="M39" i="35"/>
  <c r="P39" i="35" s="1"/>
  <c r="M26" i="35"/>
  <c r="P26" i="35" s="1"/>
  <c r="K22" i="35"/>
  <c r="P15" i="35"/>
  <c r="K27" i="35"/>
  <c r="M41" i="35"/>
  <c r="P41" i="35" s="1"/>
  <c r="K37" i="35"/>
  <c r="M28" i="35"/>
  <c r="P28" i="35" s="1"/>
  <c r="K24" i="35"/>
  <c r="M17" i="35"/>
  <c r="P17" i="35" s="1"/>
  <c r="O14" i="14" l="1"/>
  <c r="N14" i="14"/>
  <c r="L14" i="14"/>
  <c r="H14" i="14"/>
  <c r="M14" i="14" s="1"/>
  <c r="O14" i="13"/>
  <c r="N14" i="13"/>
  <c r="L14" i="13"/>
  <c r="H14" i="13"/>
  <c r="M14" i="13" s="1"/>
  <c r="P14" i="13" l="1"/>
  <c r="P14" i="14"/>
  <c r="K14" i="14"/>
  <c r="K14" i="13"/>
  <c r="M15" i="67" l="1"/>
  <c r="J14" i="67"/>
  <c r="O14" i="67" s="1"/>
  <c r="M14" i="67"/>
  <c r="H16" i="19"/>
  <c r="H14" i="19"/>
  <c r="H14" i="15"/>
  <c r="J18" i="14"/>
  <c r="J17" i="14"/>
  <c r="J15" i="14"/>
  <c r="J15" i="13"/>
  <c r="E19" i="12"/>
  <c r="H14" i="12"/>
  <c r="H14" i="11"/>
  <c r="C13" i="67"/>
  <c r="A2" i="67" s="1"/>
  <c r="M26" i="67"/>
  <c r="C26" i="67"/>
  <c r="M25" i="67"/>
  <c r="C25" i="67"/>
  <c r="L24" i="67"/>
  <c r="O15" i="67"/>
  <c r="N15" i="67"/>
  <c r="L15" i="67"/>
  <c r="N14" i="67"/>
  <c r="L14" i="67"/>
  <c r="O13" i="67"/>
  <c r="N13" i="67"/>
  <c r="M13" i="67"/>
  <c r="L13" i="67"/>
  <c r="K13" i="67"/>
  <c r="L9" i="67"/>
  <c r="A7" i="67"/>
  <c r="D6" i="67"/>
  <c r="C6" i="67"/>
  <c r="D5" i="67"/>
  <c r="D4" i="67"/>
  <c r="D3" i="67"/>
  <c r="M17" i="67" l="1"/>
  <c r="P15" i="67"/>
  <c r="K15" i="67"/>
  <c r="K14" i="67"/>
  <c r="P14" i="67"/>
  <c r="P13" i="67"/>
  <c r="N17" i="67" l="1"/>
  <c r="G28" i="22" s="1"/>
  <c r="L17" i="67"/>
  <c r="I28" i="22" s="1"/>
  <c r="O17" i="67"/>
  <c r="H28" i="22" s="1"/>
  <c r="P17" i="67" l="1"/>
  <c r="F28" i="22"/>
  <c r="P7" i="67" l="1"/>
  <c r="E28" i="22"/>
  <c r="K21" i="45" l="1"/>
  <c r="K20" i="45"/>
  <c r="K19" i="45"/>
  <c r="K17" i="45"/>
  <c r="K18" i="45"/>
  <c r="K16" i="45"/>
  <c r="K15" i="45"/>
  <c r="O17" i="66" l="1"/>
  <c r="N17" i="66"/>
  <c r="M17" i="66"/>
  <c r="L17" i="66"/>
  <c r="K17" i="66"/>
  <c r="O55" i="66"/>
  <c r="N55" i="66"/>
  <c r="L55" i="66"/>
  <c r="K55" i="66"/>
  <c r="O54" i="66"/>
  <c r="N54" i="66"/>
  <c r="M54" i="66"/>
  <c r="K54" i="66"/>
  <c r="L54" i="66"/>
  <c r="O53" i="66"/>
  <c r="N53" i="66"/>
  <c r="L53" i="66"/>
  <c r="M53" i="66"/>
  <c r="O52" i="66"/>
  <c r="N52" i="66"/>
  <c r="L52" i="66"/>
  <c r="M52" i="66"/>
  <c r="O51" i="66"/>
  <c r="N51" i="66"/>
  <c r="L51" i="66"/>
  <c r="K51" i="66"/>
  <c r="O50" i="66"/>
  <c r="N50" i="66"/>
  <c r="L50" i="66"/>
  <c r="M50" i="66"/>
  <c r="O49" i="66"/>
  <c r="N49" i="66"/>
  <c r="M49" i="66"/>
  <c r="L49" i="66"/>
  <c r="K49" i="66"/>
  <c r="O48" i="66"/>
  <c r="N48" i="66"/>
  <c r="L48" i="66"/>
  <c r="M48" i="66"/>
  <c r="O47" i="66"/>
  <c r="N47" i="66"/>
  <c r="O46" i="66"/>
  <c r="N46" i="66"/>
  <c r="L46" i="66"/>
  <c r="M46" i="66"/>
  <c r="O45" i="66"/>
  <c r="N45" i="66"/>
  <c r="L45" i="66"/>
  <c r="M45" i="66"/>
  <c r="O44" i="66"/>
  <c r="N44" i="66"/>
  <c r="L44" i="66"/>
  <c r="M44" i="66"/>
  <c r="O43" i="66"/>
  <c r="N43" i="66"/>
  <c r="M43" i="66"/>
  <c r="L43" i="66"/>
  <c r="K43" i="66"/>
  <c r="O41" i="66"/>
  <c r="N41" i="66"/>
  <c r="L41" i="66"/>
  <c r="M41" i="66"/>
  <c r="O39" i="66"/>
  <c r="N39" i="66"/>
  <c r="L39" i="66"/>
  <c r="O37" i="66"/>
  <c r="N37" i="66"/>
  <c r="L37" i="66"/>
  <c r="M37" i="66"/>
  <c r="O35" i="66"/>
  <c r="N35" i="66"/>
  <c r="L35" i="66"/>
  <c r="M35" i="66"/>
  <c r="O33" i="66"/>
  <c r="N33" i="66"/>
  <c r="L33" i="66"/>
  <c r="M33" i="66"/>
  <c r="O32" i="66"/>
  <c r="N32" i="66"/>
  <c r="M32" i="66"/>
  <c r="L32" i="66"/>
  <c r="K32" i="66"/>
  <c r="K31" i="66"/>
  <c r="K28" i="66"/>
  <c r="K16" i="66"/>
  <c r="M13" i="10"/>
  <c r="N13" i="10"/>
  <c r="O13" i="10"/>
  <c r="M14" i="10"/>
  <c r="N14" i="10"/>
  <c r="O14" i="10"/>
  <c r="M15" i="10"/>
  <c r="N15" i="10"/>
  <c r="O15" i="10"/>
  <c r="M16" i="10"/>
  <c r="M21" i="10" s="1"/>
  <c r="F21" i="22" s="1"/>
  <c r="N16" i="10"/>
  <c r="O16" i="10"/>
  <c r="M17" i="10"/>
  <c r="N17" i="10"/>
  <c r="O17" i="10"/>
  <c r="M18" i="10"/>
  <c r="N18" i="10"/>
  <c r="O18" i="10"/>
  <c r="M19" i="10"/>
  <c r="N19" i="10"/>
  <c r="O19" i="10"/>
  <c r="M13" i="11"/>
  <c r="N13" i="11"/>
  <c r="O13" i="11"/>
  <c r="M14" i="11"/>
  <c r="N14" i="11"/>
  <c r="P14" i="11" s="1"/>
  <c r="O14" i="11"/>
  <c r="M13" i="12"/>
  <c r="N13" i="12"/>
  <c r="O13" i="12"/>
  <c r="M14" i="12"/>
  <c r="N14" i="12"/>
  <c r="O14" i="12"/>
  <c r="M15" i="12"/>
  <c r="N15" i="12"/>
  <c r="O15" i="12"/>
  <c r="M16" i="12"/>
  <c r="N16" i="12"/>
  <c r="O16" i="12"/>
  <c r="M17" i="12"/>
  <c r="N17" i="12"/>
  <c r="O17" i="12"/>
  <c r="M18" i="12"/>
  <c r="N18" i="12"/>
  <c r="O18" i="12"/>
  <c r="M19" i="12"/>
  <c r="N19" i="12"/>
  <c r="O19" i="12"/>
  <c r="M13" i="13"/>
  <c r="N13" i="13"/>
  <c r="O13" i="13"/>
  <c r="M15" i="13"/>
  <c r="N15" i="13"/>
  <c r="O15" i="13"/>
  <c r="M16" i="13"/>
  <c r="N16" i="13"/>
  <c r="O16" i="13"/>
  <c r="M17" i="13"/>
  <c r="N17" i="13"/>
  <c r="O17" i="13"/>
  <c r="M18" i="13"/>
  <c r="N18" i="13"/>
  <c r="O18" i="13"/>
  <c r="M13" i="14"/>
  <c r="N13" i="14"/>
  <c r="O13" i="14"/>
  <c r="M15" i="14"/>
  <c r="N15" i="14"/>
  <c r="O15" i="14"/>
  <c r="M16" i="14"/>
  <c r="N16" i="14"/>
  <c r="O16" i="14"/>
  <c r="M17" i="14"/>
  <c r="N17" i="14"/>
  <c r="O17" i="14"/>
  <c r="O20" i="14" s="1"/>
  <c r="H25" i="22" s="1"/>
  <c r="M18" i="14"/>
  <c r="N18" i="14"/>
  <c r="O18" i="14"/>
  <c r="H13" i="15"/>
  <c r="M13" i="15" s="1"/>
  <c r="P13" i="15" s="1"/>
  <c r="N13" i="15"/>
  <c r="O13" i="15"/>
  <c r="M14" i="15"/>
  <c r="N14" i="15"/>
  <c r="O14" i="15"/>
  <c r="M15" i="15"/>
  <c r="N15" i="15"/>
  <c r="N17" i="15" s="1"/>
  <c r="G26" i="22" s="1"/>
  <c r="O15" i="15"/>
  <c r="O17" i="15" s="1"/>
  <c r="H26" i="22" s="1"/>
  <c r="M13" i="19"/>
  <c r="N13" i="19"/>
  <c r="O13" i="19"/>
  <c r="M14" i="19"/>
  <c r="N14" i="19"/>
  <c r="O14" i="19"/>
  <c r="M15" i="19"/>
  <c r="N15" i="19"/>
  <c r="O15" i="19"/>
  <c r="M16" i="19"/>
  <c r="N16" i="19"/>
  <c r="O16" i="19"/>
  <c r="M17" i="19"/>
  <c r="N17" i="19"/>
  <c r="N19" i="19" s="1"/>
  <c r="G27" i="22" s="1"/>
  <c r="O17" i="19"/>
  <c r="M13" i="34"/>
  <c r="N13" i="34"/>
  <c r="O13" i="34"/>
  <c r="M13" i="35"/>
  <c r="M45" i="35" s="1"/>
  <c r="F22" i="33" s="1"/>
  <c r="N13" i="35"/>
  <c r="N45" i="35" s="1"/>
  <c r="G22" i="33" s="1"/>
  <c r="O13" i="35"/>
  <c r="O45" i="35" s="1"/>
  <c r="H22" i="33" s="1"/>
  <c r="N13" i="36"/>
  <c r="O13" i="36"/>
  <c r="P13" i="36"/>
  <c r="N13" i="37"/>
  <c r="O13" i="37"/>
  <c r="P13" i="37"/>
  <c r="N13" i="38"/>
  <c r="O13" i="38"/>
  <c r="P13" i="38"/>
  <c r="N15" i="38"/>
  <c r="O15" i="38"/>
  <c r="P15" i="38"/>
  <c r="N13" i="39"/>
  <c r="O13" i="39"/>
  <c r="P13" i="39"/>
  <c r="N15" i="39"/>
  <c r="O15" i="39"/>
  <c r="P15" i="39"/>
  <c r="I13" i="40"/>
  <c r="N13" i="40" s="1"/>
  <c r="O13" i="40"/>
  <c r="P13" i="40"/>
  <c r="N13" i="41"/>
  <c r="O13" i="41"/>
  <c r="P13" i="41"/>
  <c r="N13" i="42"/>
  <c r="O13" i="42"/>
  <c r="P13" i="42"/>
  <c r="P38" i="42" s="1"/>
  <c r="H29" i="33" s="1"/>
  <c r="N13" i="43"/>
  <c r="O13" i="43"/>
  <c r="P13" i="43"/>
  <c r="N13" i="44"/>
  <c r="O13" i="44"/>
  <c r="P13" i="44"/>
  <c r="N13" i="45"/>
  <c r="O13" i="45"/>
  <c r="P13" i="45"/>
  <c r="N15" i="45"/>
  <c r="O15" i="45"/>
  <c r="P15" i="45"/>
  <c r="N16" i="45"/>
  <c r="O16" i="45"/>
  <c r="P16" i="45"/>
  <c r="N17" i="45"/>
  <c r="O17" i="45"/>
  <c r="P17" i="45"/>
  <c r="N18" i="45"/>
  <c r="O18" i="45"/>
  <c r="P18" i="45"/>
  <c r="N19" i="45"/>
  <c r="O19" i="45"/>
  <c r="P19" i="45"/>
  <c r="N20" i="45"/>
  <c r="O20" i="45"/>
  <c r="P20" i="45"/>
  <c r="N21" i="45"/>
  <c r="O21" i="45"/>
  <c r="P21" i="45"/>
  <c r="D37" i="33"/>
  <c r="D35" i="33"/>
  <c r="M13" i="55"/>
  <c r="N13" i="55"/>
  <c r="O13" i="55"/>
  <c r="M13" i="56"/>
  <c r="N13" i="56"/>
  <c r="O13" i="56"/>
  <c r="M13" i="57"/>
  <c r="N13" i="57"/>
  <c r="N62" i="57" s="1"/>
  <c r="G23" i="54" s="1"/>
  <c r="O13" i="57"/>
  <c r="O62" i="57" s="1"/>
  <c r="H23" i="54" s="1"/>
  <c r="N13" i="58"/>
  <c r="O13" i="58"/>
  <c r="P13" i="58"/>
  <c r="N15" i="58"/>
  <c r="O15" i="58"/>
  <c r="P15" i="58"/>
  <c r="D29" i="54"/>
  <c r="D27" i="54"/>
  <c r="M13" i="66"/>
  <c r="N13" i="66"/>
  <c r="O13" i="66"/>
  <c r="M15" i="66"/>
  <c r="N15" i="66"/>
  <c r="O15" i="66"/>
  <c r="N16" i="66"/>
  <c r="O16" i="66"/>
  <c r="M28" i="66"/>
  <c r="N28" i="66"/>
  <c r="O28" i="66"/>
  <c r="N31" i="66"/>
  <c r="O31" i="66"/>
  <c r="M18" i="66"/>
  <c r="N18" i="66"/>
  <c r="O18" i="66"/>
  <c r="M19" i="66"/>
  <c r="N19" i="66"/>
  <c r="O19" i="66"/>
  <c r="M20" i="66"/>
  <c r="N20" i="66"/>
  <c r="O20" i="66"/>
  <c r="M21" i="66"/>
  <c r="N21" i="66"/>
  <c r="O21" i="66"/>
  <c r="M22" i="66"/>
  <c r="N22" i="66"/>
  <c r="O22" i="66"/>
  <c r="M23" i="66"/>
  <c r="N23" i="66"/>
  <c r="O23" i="66"/>
  <c r="M24" i="66"/>
  <c r="N24" i="66"/>
  <c r="O24" i="66"/>
  <c r="M26" i="66"/>
  <c r="N26" i="66"/>
  <c r="O26" i="66"/>
  <c r="M27" i="66"/>
  <c r="N27" i="66"/>
  <c r="O27" i="66"/>
  <c r="M57" i="66"/>
  <c r="N57" i="66"/>
  <c r="O57" i="66"/>
  <c r="D26" i="65"/>
  <c r="D24" i="65"/>
  <c r="L13" i="10"/>
  <c r="L14" i="10"/>
  <c r="L15" i="10"/>
  <c r="L16" i="10"/>
  <c r="L17" i="10"/>
  <c r="L18" i="10"/>
  <c r="L19" i="10"/>
  <c r="L13" i="11"/>
  <c r="L14" i="11"/>
  <c r="L13" i="12"/>
  <c r="L14" i="12"/>
  <c r="L15" i="12"/>
  <c r="L16" i="12"/>
  <c r="L17" i="12"/>
  <c r="L18" i="12"/>
  <c r="L19" i="12"/>
  <c r="L13" i="13"/>
  <c r="L15" i="13"/>
  <c r="L16" i="13"/>
  <c r="L17" i="13"/>
  <c r="L18" i="13"/>
  <c r="L13" i="14"/>
  <c r="L15" i="14"/>
  <c r="L16" i="14"/>
  <c r="L17" i="14"/>
  <c r="L18" i="14"/>
  <c r="L13" i="15"/>
  <c r="L14" i="15"/>
  <c r="L15" i="15"/>
  <c r="L13" i="19"/>
  <c r="L14" i="19"/>
  <c r="L15" i="19"/>
  <c r="L16" i="19"/>
  <c r="L17" i="19"/>
  <c r="O21" i="11"/>
  <c r="H22" i="22" s="1"/>
  <c r="N21" i="10"/>
  <c r="G21" i="22" s="1"/>
  <c r="M17" i="15"/>
  <c r="F26" i="22" s="1"/>
  <c r="M19" i="19"/>
  <c r="F27" i="22" s="1"/>
  <c r="L13" i="66"/>
  <c r="L15" i="66"/>
  <c r="L16" i="66"/>
  <c r="L28" i="66"/>
  <c r="L31" i="66"/>
  <c r="L18" i="66"/>
  <c r="L19" i="66"/>
  <c r="L20" i="66"/>
  <c r="L21" i="66"/>
  <c r="L22" i="66"/>
  <c r="L23" i="66"/>
  <c r="L24" i="66"/>
  <c r="L26" i="66"/>
  <c r="L27" i="66"/>
  <c r="L57" i="66"/>
  <c r="L13" i="55"/>
  <c r="L13" i="56"/>
  <c r="L13" i="57"/>
  <c r="M13" i="58"/>
  <c r="H15" i="58"/>
  <c r="G15" i="58" s="1"/>
  <c r="M15" i="58" s="1"/>
  <c r="M62" i="57"/>
  <c r="F23" i="54" s="1"/>
  <c r="L13" i="34"/>
  <c r="L13" i="35"/>
  <c r="M13" i="36"/>
  <c r="M13" i="37"/>
  <c r="M13" i="38"/>
  <c r="H15" i="38"/>
  <c r="G15" i="38" s="1"/>
  <c r="M15" i="38" s="1"/>
  <c r="M13" i="39"/>
  <c r="H15" i="39"/>
  <c r="M13" i="40"/>
  <c r="M13" i="41"/>
  <c r="M13" i="42"/>
  <c r="M13" i="43"/>
  <c r="M13" i="44"/>
  <c r="M13" i="45"/>
  <c r="M15" i="45"/>
  <c r="M16" i="45"/>
  <c r="M17" i="45"/>
  <c r="M18" i="45"/>
  <c r="M19" i="45"/>
  <c r="M20" i="45"/>
  <c r="M21" i="45"/>
  <c r="P42" i="41"/>
  <c r="H28" i="33" s="1"/>
  <c r="P39" i="43"/>
  <c r="H30" i="33" s="1"/>
  <c r="M71" i="57"/>
  <c r="N58" i="58" s="1"/>
  <c r="C71" i="57"/>
  <c r="M70" i="57"/>
  <c r="C70" i="57"/>
  <c r="C57" i="58" s="1"/>
  <c r="L69" i="57"/>
  <c r="M56" i="58" s="1"/>
  <c r="N128" i="36"/>
  <c r="C128" i="36"/>
  <c r="N127" i="36"/>
  <c r="C127" i="36"/>
  <c r="M126" i="36"/>
  <c r="M30" i="11"/>
  <c r="C30" i="11"/>
  <c r="M29" i="11"/>
  <c r="C29" i="11"/>
  <c r="L28" i="11"/>
  <c r="M28" i="19"/>
  <c r="C28" i="19"/>
  <c r="M27" i="19"/>
  <c r="C27" i="19"/>
  <c r="L26" i="19"/>
  <c r="M26" i="15"/>
  <c r="C26" i="15"/>
  <c r="M25" i="15"/>
  <c r="C25" i="15"/>
  <c r="L24" i="15"/>
  <c r="M29" i="14"/>
  <c r="C29" i="14"/>
  <c r="M28" i="14"/>
  <c r="C28" i="14"/>
  <c r="L27" i="14"/>
  <c r="M30" i="12"/>
  <c r="C30" i="12"/>
  <c r="M29" i="12"/>
  <c r="C29" i="12"/>
  <c r="L28" i="12"/>
  <c r="M29" i="13"/>
  <c r="C29" i="13"/>
  <c r="M28" i="13"/>
  <c r="C28" i="13"/>
  <c r="L27" i="13"/>
  <c r="M30" i="10"/>
  <c r="C30" i="10"/>
  <c r="M29" i="10"/>
  <c r="C29" i="10"/>
  <c r="L28" i="10"/>
  <c r="I1" i="42"/>
  <c r="N242" i="37"/>
  <c r="C242" i="37"/>
  <c r="N241" i="37"/>
  <c r="C241" i="37"/>
  <c r="M240" i="37"/>
  <c r="N125" i="38"/>
  <c r="C125" i="38"/>
  <c r="N124" i="38"/>
  <c r="C124" i="38"/>
  <c r="M123" i="38"/>
  <c r="N95" i="39"/>
  <c r="C95" i="39"/>
  <c r="N94" i="39"/>
  <c r="C94" i="39"/>
  <c r="M93" i="39"/>
  <c r="N112" i="40"/>
  <c r="C112" i="40"/>
  <c r="N111" i="40"/>
  <c r="C111" i="40"/>
  <c r="M110" i="40"/>
  <c r="N51" i="41"/>
  <c r="C51" i="41"/>
  <c r="N50" i="41"/>
  <c r="C50" i="41"/>
  <c r="M49" i="41"/>
  <c r="N47" i="42"/>
  <c r="C47" i="42"/>
  <c r="N46" i="42"/>
  <c r="C46" i="42"/>
  <c r="M45" i="42"/>
  <c r="N48" i="43"/>
  <c r="C48" i="43"/>
  <c r="N47" i="43"/>
  <c r="C47" i="43"/>
  <c r="M46" i="43"/>
  <c r="N54" i="44"/>
  <c r="C54" i="44"/>
  <c r="N53" i="44"/>
  <c r="C53" i="44"/>
  <c r="M52" i="44"/>
  <c r="N32" i="45"/>
  <c r="C32" i="45"/>
  <c r="N31" i="45"/>
  <c r="C31" i="45"/>
  <c r="M30" i="45"/>
  <c r="M54" i="35"/>
  <c r="C54" i="35"/>
  <c r="M53" i="35"/>
  <c r="C53" i="35"/>
  <c r="L52" i="35"/>
  <c r="L15" i="38"/>
  <c r="L15" i="39"/>
  <c r="K17" i="19"/>
  <c r="K16" i="19"/>
  <c r="K15" i="19"/>
  <c r="K14" i="19"/>
  <c r="K14" i="11"/>
  <c r="K19" i="12"/>
  <c r="K18" i="12"/>
  <c r="K17" i="12"/>
  <c r="K16" i="12"/>
  <c r="K15" i="12"/>
  <c r="K14" i="12"/>
  <c r="K18" i="13"/>
  <c r="K17" i="13"/>
  <c r="K16" i="13"/>
  <c r="K15" i="13"/>
  <c r="K18" i="14"/>
  <c r="K17" i="14"/>
  <c r="K16" i="14"/>
  <c r="K15" i="14"/>
  <c r="K15" i="15"/>
  <c r="K14" i="15"/>
  <c r="K19" i="10"/>
  <c r="K18" i="10"/>
  <c r="K17" i="10"/>
  <c r="K16" i="10"/>
  <c r="K15" i="10"/>
  <c r="K14" i="10"/>
  <c r="A66" i="66"/>
  <c r="A36" i="55"/>
  <c r="A6" i="54"/>
  <c r="A6" i="33"/>
  <c r="A6" i="65"/>
  <c r="M71" i="66"/>
  <c r="C71" i="66"/>
  <c r="M70" i="66"/>
  <c r="C70" i="66"/>
  <c r="L69" i="66"/>
  <c r="K57" i="66"/>
  <c r="K27" i="66"/>
  <c r="K26" i="66"/>
  <c r="K24" i="66"/>
  <c r="K23" i="66"/>
  <c r="K22" i="66"/>
  <c r="K21" i="66"/>
  <c r="K20" i="66"/>
  <c r="K19" i="66"/>
  <c r="K18" i="66"/>
  <c r="K30" i="66"/>
  <c r="K29" i="66"/>
  <c r="K15" i="66"/>
  <c r="K13" i="66"/>
  <c r="C13" i="66"/>
  <c r="A2" i="66" s="1"/>
  <c r="L9" i="66"/>
  <c r="A7" i="66"/>
  <c r="D6" i="66"/>
  <c r="C6" i="66"/>
  <c r="D5" i="66"/>
  <c r="D4" i="66"/>
  <c r="D3" i="66"/>
  <c r="H1" i="66"/>
  <c r="C38" i="65"/>
  <c r="C37" i="65"/>
  <c r="B36" i="65"/>
  <c r="C32" i="65"/>
  <c r="C31" i="65"/>
  <c r="H16" i="65"/>
  <c r="C11" i="65"/>
  <c r="A11" i="65"/>
  <c r="C10" i="65"/>
  <c r="C9" i="65"/>
  <c r="C8" i="65"/>
  <c r="L15" i="58"/>
  <c r="L13" i="58"/>
  <c r="C13" i="58"/>
  <c r="A2" i="58" s="1"/>
  <c r="M9" i="58"/>
  <c r="A7" i="58"/>
  <c r="E6" i="58"/>
  <c r="C6" i="58"/>
  <c r="E5" i="58"/>
  <c r="E4" i="58"/>
  <c r="E3" i="58"/>
  <c r="I1" i="58"/>
  <c r="N57" i="56"/>
  <c r="N72" i="57" s="1"/>
  <c r="M57" i="56"/>
  <c r="M72" i="57" s="1"/>
  <c r="J72" i="57"/>
  <c r="I72" i="57"/>
  <c r="F72" i="57"/>
  <c r="E72" i="57"/>
  <c r="B57" i="56"/>
  <c r="B72" i="57" s="1"/>
  <c r="A72" i="57"/>
  <c r="K13" i="57"/>
  <c r="C13" i="57"/>
  <c r="A2" i="57" s="1"/>
  <c r="L9" i="57"/>
  <c r="A7" i="57"/>
  <c r="D6" i="57"/>
  <c r="C6" i="57"/>
  <c r="D5" i="57"/>
  <c r="D4" i="57"/>
  <c r="D3" i="57"/>
  <c r="H1" i="57"/>
  <c r="P72" i="57"/>
  <c r="O72" i="57"/>
  <c r="K72" i="57"/>
  <c r="H72" i="57"/>
  <c r="G72" i="57"/>
  <c r="D72" i="57"/>
  <c r="C57" i="56"/>
  <c r="C72" i="57" s="1"/>
  <c r="M40" i="55"/>
  <c r="M55" i="56" s="1"/>
  <c r="B54" i="56"/>
  <c r="K13" i="56"/>
  <c r="C13" i="56"/>
  <c r="A2" i="56" s="1"/>
  <c r="L9" i="56"/>
  <c r="A7" i="56"/>
  <c r="D6" i="56"/>
  <c r="C6" i="56"/>
  <c r="D5" i="56"/>
  <c r="D4" i="56"/>
  <c r="D3" i="56"/>
  <c r="H1" i="56"/>
  <c r="M41" i="55"/>
  <c r="M56" i="56" s="1"/>
  <c r="C41" i="55"/>
  <c r="C56" i="56" s="1"/>
  <c r="C40" i="55"/>
  <c r="C55" i="56" s="1"/>
  <c r="L39" i="55"/>
  <c r="L54" i="56" s="1"/>
  <c r="K13" i="55"/>
  <c r="C13" i="55"/>
  <c r="A2" i="55" s="1"/>
  <c r="L9" i="55"/>
  <c r="A7" i="55"/>
  <c r="D6" i="55"/>
  <c r="C6" i="55"/>
  <c r="D5" i="55"/>
  <c r="D4" i="55"/>
  <c r="D3" i="55"/>
  <c r="H1" i="55"/>
  <c r="C41" i="54"/>
  <c r="C40" i="54"/>
  <c r="B39" i="54"/>
  <c r="C35" i="54"/>
  <c r="C34" i="54"/>
  <c r="H16" i="54"/>
  <c r="C11" i="54"/>
  <c r="A11" i="54"/>
  <c r="C10" i="54"/>
  <c r="C9" i="54"/>
  <c r="C8" i="54"/>
  <c r="L21" i="45"/>
  <c r="L20" i="45"/>
  <c r="L19" i="45"/>
  <c r="L18" i="45"/>
  <c r="L17" i="45"/>
  <c r="L16" i="45"/>
  <c r="L15" i="45"/>
  <c r="L13" i="45"/>
  <c r="C13" i="45"/>
  <c r="A2" i="45" s="1"/>
  <c r="M9" i="45"/>
  <c r="A7" i="45"/>
  <c r="E6" i="45"/>
  <c r="C6" i="45"/>
  <c r="E5" i="45"/>
  <c r="E4" i="45"/>
  <c r="E3" i="45"/>
  <c r="I1" i="45"/>
  <c r="L13" i="44"/>
  <c r="C13" i="44"/>
  <c r="A2" i="44" s="1"/>
  <c r="M9" i="44"/>
  <c r="A7" i="44"/>
  <c r="E6" i="44"/>
  <c r="C6" i="44"/>
  <c r="E5" i="44"/>
  <c r="E4" i="44"/>
  <c r="E3" i="44"/>
  <c r="I1" i="44"/>
  <c r="L13" i="43"/>
  <c r="C13" i="43"/>
  <c r="A2" i="43" s="1"/>
  <c r="M9" i="43"/>
  <c r="A7" i="43"/>
  <c r="E6" i="43"/>
  <c r="C6" i="43"/>
  <c r="E5" i="43"/>
  <c r="E4" i="43"/>
  <c r="E3" i="43"/>
  <c r="I1" i="43"/>
  <c r="L13" i="42"/>
  <c r="C13" i="42"/>
  <c r="A2" i="42" s="1"/>
  <c r="M9" i="42"/>
  <c r="A7" i="42"/>
  <c r="E6" i="42"/>
  <c r="C6" i="42"/>
  <c r="E5" i="42"/>
  <c r="E4" i="42"/>
  <c r="E3" i="42"/>
  <c r="L13" i="41"/>
  <c r="C13" i="41"/>
  <c r="A2" i="41" s="1"/>
  <c r="M9" i="41"/>
  <c r="A7" i="41"/>
  <c r="E6" i="41"/>
  <c r="C6" i="41"/>
  <c r="E5" i="41"/>
  <c r="E4" i="41"/>
  <c r="E3" i="41"/>
  <c r="I1" i="41"/>
  <c r="C13" i="40"/>
  <c r="A2" i="40" s="1"/>
  <c r="M9" i="40"/>
  <c r="A7" i="40"/>
  <c r="E6" i="40"/>
  <c r="C6" i="40"/>
  <c r="E5" i="40"/>
  <c r="E4" i="40"/>
  <c r="E3" i="40"/>
  <c r="I1" i="40"/>
  <c r="L13" i="39"/>
  <c r="C13" i="39"/>
  <c r="A2" i="39" s="1"/>
  <c r="M9" i="39"/>
  <c r="A7" i="39"/>
  <c r="E6" i="39"/>
  <c r="C6" i="39"/>
  <c r="E5" i="39"/>
  <c r="E4" i="39"/>
  <c r="E3" i="39"/>
  <c r="I1" i="39"/>
  <c r="L13" i="38"/>
  <c r="C13" i="38"/>
  <c r="A2" i="38" s="1"/>
  <c r="M9" i="38"/>
  <c r="A7" i="38"/>
  <c r="E6" i="38"/>
  <c r="C6" i="38"/>
  <c r="E5" i="38"/>
  <c r="E4" i="38"/>
  <c r="E3" i="38"/>
  <c r="I1" i="38"/>
  <c r="L13" i="37"/>
  <c r="C13" i="37"/>
  <c r="A2" i="37" s="1"/>
  <c r="M9" i="37"/>
  <c r="A7" i="37"/>
  <c r="E6" i="37"/>
  <c r="C6" i="37"/>
  <c r="E5" i="37"/>
  <c r="E4" i="37"/>
  <c r="E3" i="37"/>
  <c r="I1" i="37"/>
  <c r="L13" i="36"/>
  <c r="C13" i="36"/>
  <c r="A2" i="36" s="1"/>
  <c r="M9" i="36"/>
  <c r="A7" i="36"/>
  <c r="E6" i="36"/>
  <c r="C6" i="36"/>
  <c r="E5" i="36"/>
  <c r="E4" i="36"/>
  <c r="E3" i="36"/>
  <c r="I1" i="36"/>
  <c r="M53" i="34"/>
  <c r="L51" i="34"/>
  <c r="K13" i="35"/>
  <c r="C13" i="35"/>
  <c r="A2" i="35" s="1"/>
  <c r="L9" i="35"/>
  <c r="A7" i="35"/>
  <c r="D6" i="35"/>
  <c r="C6" i="35"/>
  <c r="D5" i="35"/>
  <c r="D4" i="35"/>
  <c r="D3" i="35"/>
  <c r="H1" i="35"/>
  <c r="C53" i="34"/>
  <c r="M52" i="34"/>
  <c r="C52" i="34"/>
  <c r="K13" i="34"/>
  <c r="C13" i="34"/>
  <c r="A2" i="34" s="1"/>
  <c r="L9" i="34"/>
  <c r="A7" i="34"/>
  <c r="D6" i="34"/>
  <c r="C6" i="34"/>
  <c r="D5" i="34"/>
  <c r="D4" i="34"/>
  <c r="D3" i="34"/>
  <c r="H1" i="34"/>
  <c r="C49" i="33"/>
  <c r="C48" i="33"/>
  <c r="B47" i="33"/>
  <c r="C43" i="33"/>
  <c r="C42" i="33"/>
  <c r="H16" i="33"/>
  <c r="C11" i="33"/>
  <c r="A11" i="33"/>
  <c r="C10" i="33"/>
  <c r="C9" i="33"/>
  <c r="C8" i="33"/>
  <c r="B56" i="58"/>
  <c r="C38" i="22"/>
  <c r="C37" i="22"/>
  <c r="A6" i="22"/>
  <c r="B42" i="22"/>
  <c r="C43" i="22"/>
  <c r="C44" i="22"/>
  <c r="H1" i="19"/>
  <c r="H1" i="15"/>
  <c r="H1" i="14"/>
  <c r="H1" i="13"/>
  <c r="H1" i="10"/>
  <c r="H1" i="11"/>
  <c r="H1" i="12"/>
  <c r="C13" i="13"/>
  <c r="A2" i="13" s="1"/>
  <c r="C13" i="12"/>
  <c r="A2" i="12" s="1"/>
  <c r="C13" i="11"/>
  <c r="A2" i="11" s="1"/>
  <c r="C13" i="10"/>
  <c r="A2" i="10" s="1"/>
  <c r="C13" i="19"/>
  <c r="A2" i="19" s="1"/>
  <c r="C13" i="15"/>
  <c r="A2" i="15" s="1"/>
  <c r="C13" i="14"/>
  <c r="A2" i="14" s="1"/>
  <c r="C11" i="22"/>
  <c r="D6" i="10"/>
  <c r="D6" i="11"/>
  <c r="D6" i="12"/>
  <c r="D6" i="13"/>
  <c r="D6" i="14"/>
  <c r="D6" i="15"/>
  <c r="D6" i="19"/>
  <c r="C6" i="10"/>
  <c r="C6" i="11"/>
  <c r="C6" i="12"/>
  <c r="C6" i="13"/>
  <c r="C6" i="14"/>
  <c r="C6" i="15"/>
  <c r="C6" i="19"/>
  <c r="A11" i="22"/>
  <c r="K13" i="19"/>
  <c r="K13" i="14"/>
  <c r="K13" i="13"/>
  <c r="K13" i="12"/>
  <c r="K13" i="11"/>
  <c r="K13" i="10"/>
  <c r="K13" i="15"/>
  <c r="A7" i="10"/>
  <c r="L9" i="11"/>
  <c r="C8" i="22"/>
  <c r="C9" i="22"/>
  <c r="D4" i="14"/>
  <c r="D4" i="12"/>
  <c r="D4" i="10"/>
  <c r="A7" i="19"/>
  <c r="A7" i="15"/>
  <c r="A7" i="13"/>
  <c r="A7" i="11"/>
  <c r="D3" i="14"/>
  <c r="D3" i="12"/>
  <c r="D3" i="10"/>
  <c r="D5" i="10"/>
  <c r="C10" i="22"/>
  <c r="D4" i="19"/>
  <c r="D4" i="15"/>
  <c r="D4" i="13"/>
  <c r="D4" i="11"/>
  <c r="A7" i="14"/>
  <c r="A7" i="12"/>
  <c r="D3" i="19"/>
  <c r="D3" i="15"/>
  <c r="D3" i="13"/>
  <c r="D3" i="11"/>
  <c r="L9" i="14"/>
  <c r="L9" i="12"/>
  <c r="L9" i="10"/>
  <c r="H16" i="22"/>
  <c r="L9" i="19"/>
  <c r="L9" i="15"/>
  <c r="L9" i="13"/>
  <c r="D5" i="19"/>
  <c r="D5" i="15"/>
  <c r="D5" i="13"/>
  <c r="D5" i="11"/>
  <c r="D5" i="14"/>
  <c r="D5" i="12"/>
  <c r="G16" i="15"/>
  <c r="F16" i="15" s="1"/>
  <c r="O19" i="19" l="1"/>
  <c r="H27" i="22" s="1"/>
  <c r="P15" i="19"/>
  <c r="O21" i="10"/>
  <c r="H21" i="22" s="1"/>
  <c r="P13" i="57"/>
  <c r="P62" i="57" s="1"/>
  <c r="P23" i="45"/>
  <c r="H32" i="33" s="1"/>
  <c r="Q13" i="44"/>
  <c r="Q46" i="44" s="1"/>
  <c r="O46" i="44"/>
  <c r="G31" i="33" s="1"/>
  <c r="M21" i="11"/>
  <c r="F22" i="22" s="1"/>
  <c r="M20" i="13"/>
  <c r="F24" i="22" s="1"/>
  <c r="O20" i="13"/>
  <c r="H24" i="22" s="1"/>
  <c r="M21" i="12"/>
  <c r="F23" i="22" s="1"/>
  <c r="O21" i="12"/>
  <c r="H23" i="22" s="1"/>
  <c r="N21" i="12"/>
  <c r="G23" i="22" s="1"/>
  <c r="N20" i="14"/>
  <c r="G25" i="22" s="1"/>
  <c r="M20" i="14"/>
  <c r="F25" i="22" s="1"/>
  <c r="P18" i="10"/>
  <c r="N20" i="13"/>
  <c r="G24" i="22" s="1"/>
  <c r="P18" i="13"/>
  <c r="P17" i="12"/>
  <c r="P16" i="14"/>
  <c r="P14" i="10"/>
  <c r="N21" i="11"/>
  <c r="G22" i="22" s="1"/>
  <c r="L13" i="40"/>
  <c r="Q13" i="58"/>
  <c r="O32" i="55"/>
  <c r="H21" i="54" s="1"/>
  <c r="P13" i="55"/>
  <c r="P32" i="55" s="1"/>
  <c r="P119" i="36"/>
  <c r="H23" i="33" s="1"/>
  <c r="O47" i="56"/>
  <c r="H22" i="54" s="1"/>
  <c r="N47" i="56"/>
  <c r="G22" i="54" s="1"/>
  <c r="M47" i="56"/>
  <c r="F22" i="54" s="1"/>
  <c r="M32" i="55"/>
  <c r="F21" i="54" s="1"/>
  <c r="N32" i="55"/>
  <c r="G21" i="54" s="1"/>
  <c r="M16" i="66"/>
  <c r="P16" i="66" s="1"/>
  <c r="C58" i="58"/>
  <c r="O103" i="40"/>
  <c r="G27" i="33" s="1"/>
  <c r="P103" i="40"/>
  <c r="H27" i="33" s="1"/>
  <c r="N39" i="43"/>
  <c r="F30" i="33" s="1"/>
  <c r="N38" i="42"/>
  <c r="F29" i="33" s="1"/>
  <c r="N42" i="41"/>
  <c r="F28" i="33" s="1"/>
  <c r="P116" i="38"/>
  <c r="H25" i="33" s="1"/>
  <c r="N116" i="38"/>
  <c r="F25" i="33" s="1"/>
  <c r="P233" i="37"/>
  <c r="H24" i="33" s="1"/>
  <c r="N233" i="37"/>
  <c r="F24" i="33" s="1"/>
  <c r="N119" i="36"/>
  <c r="F23" i="33" s="1"/>
  <c r="O44" i="34"/>
  <c r="H21" i="33" s="1"/>
  <c r="P13" i="34"/>
  <c r="P44" i="34" s="1"/>
  <c r="N44" i="34"/>
  <c r="G21" i="33" s="1"/>
  <c r="M44" i="34"/>
  <c r="F21" i="33" s="1"/>
  <c r="O38" i="42"/>
  <c r="G29" i="33" s="1"/>
  <c r="O42" i="41"/>
  <c r="G28" i="33" s="1"/>
  <c r="N46" i="44"/>
  <c r="F31" i="33" s="1"/>
  <c r="P46" i="44"/>
  <c r="O39" i="43"/>
  <c r="G30" i="33" s="1"/>
  <c r="O23" i="45"/>
  <c r="G32" i="33" s="1"/>
  <c r="N23" i="45"/>
  <c r="F32" i="33" s="1"/>
  <c r="O49" i="58"/>
  <c r="G24" i="54" s="1"/>
  <c r="G15" i="39"/>
  <c r="M15" i="39" s="1"/>
  <c r="P86" i="39"/>
  <c r="H26" i="33" s="1"/>
  <c r="O86" i="39"/>
  <c r="G26" i="33" s="1"/>
  <c r="O116" i="38"/>
  <c r="G25" i="33" s="1"/>
  <c r="O233" i="37"/>
  <c r="G24" i="33" s="1"/>
  <c r="O119" i="36"/>
  <c r="G23" i="33" s="1"/>
  <c r="N86" i="39"/>
  <c r="F26" i="33" s="1"/>
  <c r="Q13" i="40"/>
  <c r="N103" i="40"/>
  <c r="F27" i="33" s="1"/>
  <c r="Q18" i="45"/>
  <c r="Q13" i="45"/>
  <c r="Q15" i="39"/>
  <c r="Q15" i="38"/>
  <c r="P49" i="66"/>
  <c r="P17" i="66"/>
  <c r="P52" i="66"/>
  <c r="M55" i="66"/>
  <c r="P55" i="66" s="1"/>
  <c r="L47" i="66"/>
  <c r="P54" i="66"/>
  <c r="K44" i="66"/>
  <c r="P50" i="66"/>
  <c r="P45" i="66"/>
  <c r="M51" i="66"/>
  <c r="P51" i="66" s="1"/>
  <c r="P32" i="66"/>
  <c r="P43" i="66"/>
  <c r="P46" i="66"/>
  <c r="P53" i="66"/>
  <c r="K53" i="66"/>
  <c r="K47" i="66"/>
  <c r="M47" i="66"/>
  <c r="P47" i="66" s="1"/>
  <c r="K50" i="66"/>
  <c r="K48" i="66"/>
  <c r="K52" i="66"/>
  <c r="P41" i="66"/>
  <c r="P44" i="66"/>
  <c r="P48" i="66"/>
  <c r="K46" i="66"/>
  <c r="K45" i="66"/>
  <c r="P33" i="66"/>
  <c r="K33" i="66"/>
  <c r="K39" i="66"/>
  <c r="P35" i="66"/>
  <c r="K41" i="66"/>
  <c r="P37" i="66"/>
  <c r="M31" i="66"/>
  <c r="P31" i="66" s="1"/>
  <c r="K37" i="66"/>
  <c r="K35" i="66"/>
  <c r="P23" i="66"/>
  <c r="P21" i="66"/>
  <c r="L29" i="66"/>
  <c r="M29" i="66"/>
  <c r="N29" i="66"/>
  <c r="O29" i="66"/>
  <c r="N57" i="58"/>
  <c r="A52" i="58"/>
  <c r="A50" i="56"/>
  <c r="Q15" i="58"/>
  <c r="P13" i="56"/>
  <c r="Q19" i="45"/>
  <c r="Q15" i="45"/>
  <c r="Q20" i="45"/>
  <c r="Q16" i="45"/>
  <c r="Q13" i="43"/>
  <c r="Q13" i="41"/>
  <c r="Q21" i="45"/>
  <c r="Q17" i="45"/>
  <c r="P13" i="35"/>
  <c r="P45" i="35" s="1"/>
  <c r="Q13" i="39"/>
  <c r="Q13" i="38"/>
  <c r="Q13" i="37"/>
  <c r="Q13" i="36"/>
  <c r="Q119" i="36" s="1"/>
  <c r="P16" i="19"/>
  <c r="P13" i="19"/>
  <c r="P17" i="19"/>
  <c r="P14" i="19"/>
  <c r="P17" i="14"/>
  <c r="P13" i="14"/>
  <c r="P14" i="15"/>
  <c r="P15" i="15"/>
  <c r="P15" i="14"/>
  <c r="P19" i="10"/>
  <c r="P15" i="10"/>
  <c r="P18" i="14"/>
  <c r="P19" i="12"/>
  <c r="P15" i="12"/>
  <c r="P13" i="11"/>
  <c r="P16" i="10"/>
  <c r="P13" i="10"/>
  <c r="P17" i="10"/>
  <c r="M46" i="44"/>
  <c r="M38" i="42"/>
  <c r="I29" i="33" s="1"/>
  <c r="M103" i="40"/>
  <c r="I27" i="33" s="1"/>
  <c r="M119" i="36"/>
  <c r="I23" i="33" s="1"/>
  <c r="L44" i="34"/>
  <c r="I21" i="33" s="1"/>
  <c r="M23" i="45"/>
  <c r="I32" i="33" s="1"/>
  <c r="M39" i="43"/>
  <c r="I30" i="33" s="1"/>
  <c r="M42" i="41"/>
  <c r="I28" i="33" s="1"/>
  <c r="M116" i="38"/>
  <c r="I25" i="33" s="1"/>
  <c r="M233" i="37"/>
  <c r="I24" i="33" s="1"/>
  <c r="L45" i="35"/>
  <c r="I22" i="33" s="1"/>
  <c r="L47" i="56"/>
  <c r="I22" i="54" s="1"/>
  <c r="A53" i="58"/>
  <c r="L62" i="57"/>
  <c r="I23" i="54" s="1"/>
  <c r="L19" i="19"/>
  <c r="I27" i="22" s="1"/>
  <c r="A51" i="56"/>
  <c r="L32" i="55"/>
  <c r="I21" i="54" s="1"/>
  <c r="L17" i="15"/>
  <c r="I26" i="22" s="1"/>
  <c r="L21" i="12"/>
  <c r="I23" i="22" s="1"/>
  <c r="L21" i="11"/>
  <c r="I22" i="22" s="1"/>
  <c r="L21" i="10"/>
  <c r="I21" i="22" s="1"/>
  <c r="L20" i="14"/>
  <c r="I25" i="22" s="1"/>
  <c r="L20" i="13"/>
  <c r="I24" i="22" s="1"/>
  <c r="P27" i="66"/>
  <c r="P22" i="66"/>
  <c r="P20" i="66"/>
  <c r="P24" i="66"/>
  <c r="P18" i="66"/>
  <c r="P13" i="66"/>
  <c r="P57" i="66"/>
  <c r="P26" i="66"/>
  <c r="P19" i="66"/>
  <c r="P28" i="66"/>
  <c r="P15" i="66"/>
  <c r="Q13" i="42"/>
  <c r="P15" i="13"/>
  <c r="P16" i="13"/>
  <c r="P17" i="13"/>
  <c r="P13" i="13"/>
  <c r="P18" i="12"/>
  <c r="P14" i="12"/>
  <c r="P16" i="12"/>
  <c r="P13" i="12"/>
  <c r="P19" i="19" l="1"/>
  <c r="P21" i="12"/>
  <c r="H31" i="33"/>
  <c r="H34" i="33" s="1"/>
  <c r="I31" i="33"/>
  <c r="P20" i="14"/>
  <c r="E25" i="22" s="1"/>
  <c r="P21" i="10"/>
  <c r="G26" i="54"/>
  <c r="P7" i="55"/>
  <c r="G29" i="22"/>
  <c r="P7" i="34"/>
  <c r="F34" i="33"/>
  <c r="Q7" i="44"/>
  <c r="G34" i="33"/>
  <c r="M86" i="39"/>
  <c r="I26" i="33" s="1"/>
  <c r="Q86" i="39"/>
  <c r="E26" i="33" s="1"/>
  <c r="Q233" i="37"/>
  <c r="E24" i="33" s="1"/>
  <c r="E23" i="33"/>
  <c r="Q39" i="43"/>
  <c r="E30" i="33" s="1"/>
  <c r="Q23" i="45"/>
  <c r="E32" i="33" s="1"/>
  <c r="E27" i="33"/>
  <c r="Q38" i="42"/>
  <c r="P29" i="66"/>
  <c r="M39" i="66"/>
  <c r="P39" i="66" s="1"/>
  <c r="O30" i="66"/>
  <c r="O62" i="66" s="1"/>
  <c r="H21" i="65" s="1"/>
  <c r="H23" i="65" s="1"/>
  <c r="L30" i="66"/>
  <c r="L62" i="66" s="1"/>
  <c r="I21" i="65" s="1"/>
  <c r="I23" i="65" s="1"/>
  <c r="H14" i="65" s="1"/>
  <c r="M30" i="66"/>
  <c r="N30" i="66"/>
  <c r="N62" i="66" s="1"/>
  <c r="G21" i="65" s="1"/>
  <c r="G23" i="65" s="1"/>
  <c r="E23" i="54"/>
  <c r="P7" i="57"/>
  <c r="P21" i="11"/>
  <c r="P7" i="11" s="1"/>
  <c r="P20" i="13"/>
  <c r="P7" i="13" s="1"/>
  <c r="P47" i="56"/>
  <c r="P7" i="56" s="1"/>
  <c r="E21" i="22"/>
  <c r="Q42" i="41"/>
  <c r="Q116" i="38"/>
  <c r="P17" i="15"/>
  <c r="E22" i="33"/>
  <c r="P7" i="35"/>
  <c r="P7" i="14" l="1"/>
  <c r="Q7" i="42"/>
  <c r="I34" i="33"/>
  <c r="H14" i="33" s="1"/>
  <c r="E21" i="33"/>
  <c r="E21" i="54"/>
  <c r="E22" i="54"/>
  <c r="E24" i="22"/>
  <c r="E22" i="22"/>
  <c r="P7" i="10"/>
  <c r="E31" i="33"/>
  <c r="Q7" i="39"/>
  <c r="Q7" i="36"/>
  <c r="Q7" i="37"/>
  <c r="Q7" i="45"/>
  <c r="Q7" i="43"/>
  <c r="Q7" i="40"/>
  <c r="E29" i="33"/>
  <c r="P30" i="66"/>
  <c r="M62" i="66"/>
  <c r="F21" i="65" s="1"/>
  <c r="F23" i="65" s="1"/>
  <c r="I29" i="22"/>
  <c r="H14" i="22" s="1"/>
  <c r="E27" i="22"/>
  <c r="P7" i="19"/>
  <c r="E28" i="33"/>
  <c r="Q7" i="41"/>
  <c r="E25" i="33"/>
  <c r="Q7" i="38"/>
  <c r="E23" i="22"/>
  <c r="P7" i="12"/>
  <c r="E26" i="22"/>
  <c r="P7" i="15"/>
  <c r="E29" i="22" l="1"/>
  <c r="E32" i="22" s="1"/>
  <c r="E34" i="33"/>
  <c r="E21" i="65"/>
  <c r="E23" i="65" s="1"/>
  <c r="F29" i="22"/>
  <c r="H29" i="22"/>
  <c r="E35" i="33" l="1"/>
  <c r="E24" i="65"/>
  <c r="E25" i="65" s="1"/>
  <c r="E26" i="65"/>
  <c r="P7" i="66"/>
  <c r="E37" i="33"/>
  <c r="E38" i="33" l="1"/>
  <c r="E36" i="33"/>
  <c r="E33" i="22"/>
  <c r="E27" i="65"/>
  <c r="D24" i="2" s="1"/>
  <c r="H13" i="65" l="1"/>
  <c r="H13" i="33"/>
  <c r="D22" i="2"/>
  <c r="D21" i="2" l="1"/>
  <c r="H13" i="22"/>
  <c r="P49" i="58" l="1"/>
  <c r="H24" i="54" s="1"/>
  <c r="H26" i="54" s="1"/>
  <c r="N49" i="58" l="1"/>
  <c r="F24" i="54" s="1"/>
  <c r="F26" i="54" s="1"/>
  <c r="M49" i="58"/>
  <c r="I24" i="54" s="1"/>
  <c r="I26" i="54" s="1"/>
  <c r="H14" i="54" s="1"/>
  <c r="H15" i="22" s="1"/>
  <c r="Q49" i="58" l="1"/>
  <c r="Q7" i="58" l="1"/>
  <c r="E24" i="54"/>
  <c r="E26" i="54" s="1"/>
  <c r="E29" i="54" l="1"/>
  <c r="E27" i="54"/>
  <c r="E28" i="54" s="1"/>
  <c r="E30" i="54" l="1"/>
  <c r="H13" i="54" s="1"/>
  <c r="D23" i="2" l="1"/>
  <c r="D25" i="2" l="1"/>
  <c r="D26" i="2" l="1"/>
  <c r="D29" i="2" l="1"/>
</calcChain>
</file>

<file path=xl/sharedStrings.xml><?xml version="1.0" encoding="utf-8"?>
<sst xmlns="http://schemas.openxmlformats.org/spreadsheetml/2006/main" count="3273" uniqueCount="1237">
  <si>
    <t xml:space="preserve">APSTIPRINU </t>
  </si>
  <si>
    <t>________________________________________</t>
  </si>
  <si>
    <t>(pasūtītāja paraksts un tā atšifrējums)</t>
  </si>
  <si>
    <t>Z.v.</t>
  </si>
  <si>
    <t>______.gada ____.____________</t>
  </si>
  <si>
    <t>Objekta nosaukums</t>
  </si>
  <si>
    <t xml:space="preserve"> Kopā( bez PVN)</t>
  </si>
  <si>
    <t>Sastādīja:</t>
  </si>
  <si>
    <t xml:space="preserve">Būves nosaukums: </t>
  </si>
  <si>
    <t xml:space="preserve">Objekta adrese: </t>
  </si>
  <si>
    <t>Būves nosaukums:</t>
  </si>
  <si>
    <t>Objekta nosaukums:</t>
  </si>
  <si>
    <t>Objekta adrese:</t>
  </si>
  <si>
    <t>Kopējā darbietilpība, c/h</t>
  </si>
  <si>
    <t>Nr.p.k.</t>
  </si>
  <si>
    <t>Kods, tāmes Nr.</t>
  </si>
  <si>
    <t>Tai skaitā</t>
  </si>
  <si>
    <t>Darbietilpība (c/h)</t>
  </si>
  <si>
    <t>Kopā</t>
  </si>
  <si>
    <t>Kopā bez PVN</t>
  </si>
  <si>
    <t>Kods</t>
  </si>
  <si>
    <t>Mērvienība</t>
  </si>
  <si>
    <t>Daudzums</t>
  </si>
  <si>
    <t>Vienības izmaksas</t>
  </si>
  <si>
    <t>Kopā uz visu apjomu</t>
  </si>
  <si>
    <t>Laika norma (c/h)</t>
  </si>
  <si>
    <t xml:space="preserve">Objekta nosaukums: </t>
  </si>
  <si>
    <t>Peļņa</t>
  </si>
  <si>
    <t>m2</t>
  </si>
  <si>
    <t>Pasūtījuma Nr.</t>
  </si>
  <si>
    <t>Vispārējie būvdarbi</t>
  </si>
  <si>
    <t>Virsizdevumi</t>
  </si>
  <si>
    <t>Iekšējais ūdensvads</t>
  </si>
  <si>
    <t xml:space="preserve">Ventilācija </t>
  </si>
  <si>
    <t>Apsardzes sistēma</t>
  </si>
  <si>
    <t>Ārējais ūdensvads</t>
  </si>
  <si>
    <t>Pārbaudīja:</t>
  </si>
  <si>
    <t>Kopsav.tāmes Nr</t>
  </si>
  <si>
    <t>Teritorijas labiekārtošana</t>
  </si>
  <si>
    <t>PVN 21 %</t>
  </si>
  <si>
    <t>tai skaitā darba aizsardzība</t>
  </si>
  <si>
    <t>Piezīmes:</t>
  </si>
  <si>
    <t>Specializētie darbi-iekšējie tīkli, sistēmas</t>
  </si>
  <si>
    <t>Specializētie darbi-ārējie tīkli, sistēmas</t>
  </si>
  <si>
    <t>Darba samaksas likme (euro/h)</t>
  </si>
  <si>
    <t>Darba alga (euro)</t>
  </si>
  <si>
    <t>Mehānismi (euro)</t>
  </si>
  <si>
    <t>Kopā (euro)</t>
  </si>
  <si>
    <t>Summa (euro)</t>
  </si>
  <si>
    <t>Par kopējo summu, euro</t>
  </si>
  <si>
    <t>Tāmes izmaksas (euro)</t>
  </si>
  <si>
    <t>darba alga (euro)</t>
  </si>
  <si>
    <t>materiāli (euro)</t>
  </si>
  <si>
    <t>mehānismi (euro)</t>
  </si>
  <si>
    <t>Objekta izmaksas            (euro)</t>
  </si>
  <si>
    <t>Tāmes izmaksas euro:</t>
  </si>
  <si>
    <t>Lokālā tāme Nr.</t>
  </si>
  <si>
    <t>būvizstrādājumi (euro)</t>
  </si>
  <si>
    <t>Būvizstrādājumi (euro)</t>
  </si>
  <si>
    <t>Būvdarbu veids vai konstruktīvā elementa nosaukums</t>
  </si>
  <si>
    <t>Būvdarbu nosaukums</t>
  </si>
  <si>
    <t>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t>
  </si>
  <si>
    <t>Tiešās izmaksas kopā t.sk. darba devēja sociālais nodoklis(23,59%)</t>
  </si>
  <si>
    <t>Tiešās izmaksas kopā, t.sk. darba devēja sociālais nodoklis(23,59%)</t>
  </si>
  <si>
    <t>Citadeles iela 7, Rīga</t>
  </si>
  <si>
    <t>n</t>
  </si>
  <si>
    <t>Dažādi darbi</t>
  </si>
  <si>
    <t>m3</t>
  </si>
  <si>
    <t>gb</t>
  </si>
  <si>
    <t>kpl</t>
  </si>
  <si>
    <t>Zemes darbi</t>
  </si>
  <si>
    <t>Gruntsūdens līmeņa pazemināšana (Nepieciešamību precizēt būvniecības laikā!)</t>
  </si>
  <si>
    <t>Grunts rakšana mehanizēti, iekraujot grunti automašīnā-pašizgāzējā</t>
  </si>
  <si>
    <t>Grunts rakšana ar rokām</t>
  </si>
  <si>
    <t xml:space="preserve">Būvbedres un tranšejas aizbēršana mehanizēti ar pievesto smilti ar blietēšanu  </t>
  </si>
  <si>
    <t xml:space="preserve">Būvbedres un tranšejas aizbēršana ar rokām ar pievesto smilti ar blietēšanu  t.sk. </t>
  </si>
  <si>
    <t xml:space="preserve">Liekās grunts aizvešana  </t>
  </si>
  <si>
    <t>Sienas</t>
  </si>
  <si>
    <t>m</t>
  </si>
  <si>
    <t>gb.</t>
  </si>
  <si>
    <t>Lewis loksnes ieklāšana 16 mm t.sk. Palīgmateriāli</t>
  </si>
  <si>
    <t>Sagatavošanas darbi</t>
  </si>
  <si>
    <t>Objekta nospraušana un nostiprināšana dabā</t>
  </si>
  <si>
    <t>Zemes klātne</t>
  </si>
  <si>
    <t xml:space="preserve">Gultnes sagatavošana ceļiem un laukumiem,lieko grunti aizvedot uz atbērtni </t>
  </si>
  <si>
    <t>Laukumu planēšana</t>
  </si>
  <si>
    <t>Ceļi un laukumi</t>
  </si>
  <si>
    <t>Esošā pamatne profilēta, noblīvēta (Ev2≥45MPa)</t>
  </si>
  <si>
    <t>Minerālmat. maisījums (fr.0/45), N-IV klase (Ev2≥80M h=20cm</t>
  </si>
  <si>
    <t xml:space="preserve">Dolomīta izsijas (fr.2/8) izbūve  </t>
  </si>
  <si>
    <t xml:space="preserve">Betona bruģakmens seguma izbūve 8 cm. </t>
  </si>
  <si>
    <t>Apzaļumošana</t>
  </si>
  <si>
    <t xml:space="preserve">Zālāja ar melnzemes kārtu b=20 cm ierīkošana t.sk. pazemināmā līdz asfalta līmenim zālāja daļa </t>
  </si>
  <si>
    <t>Salturīgā kārta no drenējošas smilts (kf&gt;1m/dn, Ev2≥60MPa) h=30 cm</t>
  </si>
  <si>
    <t>Bruģakmens segums - brauktuves</t>
  </si>
  <si>
    <t>Bruģakmens segums - Ietves, panduss</t>
  </si>
  <si>
    <t xml:space="preserve">Betona bruģakmens seguma izbūve 6 cm. </t>
  </si>
  <si>
    <t>Bruģakmens segums - brauktuves segums sat, org. vajadzībām</t>
  </si>
  <si>
    <t xml:space="preserve">Apaļakmens bruģa seguma izbūve ~10cm. </t>
  </si>
  <si>
    <t>Pirms siltumtīklu demontāžas,
noņemama mūra siena un grunts.
Pēc darbu pabeigšanas, atjaunot
sākotnējā vietā un veikt mūra
labošanas darbu.</t>
  </si>
  <si>
    <t>Demontējamie nožogojuma posmi pārvietojami nomainot esošo trošu nožogojuma posmu</t>
  </si>
  <si>
    <t xml:space="preserve">Demontāžas darbi </t>
  </si>
  <si>
    <t>Iekšējā kanalizācija</t>
  </si>
  <si>
    <t xml:space="preserve">Apkure </t>
  </si>
  <si>
    <t>Gaisa kondicionēšana</t>
  </si>
  <si>
    <t>Siltummezgls</t>
  </si>
  <si>
    <t>Elektroinstalācija</t>
  </si>
  <si>
    <t>Ugunsgrēka signalizācijas sistēma</t>
  </si>
  <si>
    <t>Piekļuves kontroles sistēma</t>
  </si>
  <si>
    <t>Elektronisko sakaru sistēma</t>
  </si>
  <si>
    <t>Videonovērošanas un apsardzes sistēma</t>
  </si>
  <si>
    <t>Ārējā  kanalizācija</t>
  </si>
  <si>
    <t>Ārējie elektromontāžas darbi</t>
  </si>
  <si>
    <t>Apkures sistēma A1.1 un A1.2</t>
  </si>
  <si>
    <t>Daudzslāņu plastmasas caurule fasondaļas</t>
  </si>
  <si>
    <t>Ugunsdrošā blīvējuma šķērsojumi</t>
  </si>
  <si>
    <t>Hidrauliskā pārbaude</t>
  </si>
  <si>
    <t>Elektroinstalācijas un vadības automātikas materiāli</t>
  </si>
  <si>
    <t>Cauruļvadu stiprinājumi un balsti</t>
  </si>
  <si>
    <t>Montāžas komplekts</t>
  </si>
  <si>
    <t>Palīgmateriāli</t>
  </si>
  <si>
    <t>Apkures sistēma A2</t>
  </si>
  <si>
    <t>DN20</t>
  </si>
  <si>
    <t>Ugunsdrošā blīvējuma šķērsojums</t>
  </si>
  <si>
    <t>CO2 sensors ar displeju un 0-10V vadību</t>
  </si>
  <si>
    <t>Ugunsdrošais blīvējums EI120</t>
  </si>
  <si>
    <t>Caurumu urbšana</t>
  </si>
  <si>
    <t>Tīrīšanas lūkas gaisa vadam</t>
  </si>
  <si>
    <t>Armētā lenta</t>
  </si>
  <si>
    <t>Pretkondensāta izolācijas palīgmateriāli</t>
  </si>
  <si>
    <t>Stiprināšanas materiāli</t>
  </si>
  <si>
    <t>Blīvēšanas materiāli</t>
  </si>
  <si>
    <t>Gaisa vadu stiprinājumi</t>
  </si>
  <si>
    <t>Elektroinstalācijas materiāli</t>
  </si>
  <si>
    <t xml:space="preserve">Marķēšanas materiāli </t>
  </si>
  <si>
    <t>m.</t>
  </si>
  <si>
    <r>
      <t>m</t>
    </r>
    <r>
      <rPr>
        <vertAlign val="superscript"/>
        <sz val="11"/>
        <rFont val="Arial"/>
        <family val="2"/>
      </rPr>
      <t>2</t>
    </r>
  </si>
  <si>
    <t>SM, SILTUMMEHĀNIKA</t>
  </si>
  <si>
    <t>Rokas sūknis glikola šķidruma uzpildei</t>
  </si>
  <si>
    <t>DN32</t>
  </si>
  <si>
    <t>Iegremdējams temperatūras sensors</t>
  </si>
  <si>
    <t>Nerūsējošā tērauda apkures cauruļu fasondaļas</t>
  </si>
  <si>
    <t>Melnā tērauda apkures cauruļu fasondaļas</t>
  </si>
  <si>
    <t>Ūdens / etilēnglikola maisījums (35%)</t>
  </si>
  <si>
    <t>Antikorozijas krāsa</t>
  </si>
  <si>
    <t>l</t>
  </si>
  <si>
    <t>Klimata kontroles sistēma KF1; KF2; KF3</t>
  </si>
  <si>
    <t>Cauruļvadu veidgabali</t>
  </si>
  <si>
    <t>DN100</t>
  </si>
  <si>
    <t>Ārējie siltumtīkli</t>
  </si>
  <si>
    <t>SAT1 un KK1 sistēmas</t>
  </si>
  <si>
    <t>Ø114/225</t>
  </si>
  <si>
    <t>Rūpnieciski izolēts līkums-90 no tērauda caurules</t>
  </si>
  <si>
    <t>Termonosēdoša uzmava ar termonosēdošām manžetēm</t>
  </si>
  <si>
    <t>Noslēgkrāns, metināms</t>
  </si>
  <si>
    <t>Elastīgais ievads</t>
  </si>
  <si>
    <t>Ø225</t>
  </si>
  <si>
    <t>Gala uzmava</t>
  </si>
  <si>
    <t>Kompensācijas spilvens</t>
  </si>
  <si>
    <t>605x182x50</t>
  </si>
  <si>
    <t>Brīdinājuma lenta</t>
  </si>
  <si>
    <t>Signalizācijas terminālis</t>
  </si>
  <si>
    <t>Trīsdzīslu kabelis telpā</t>
  </si>
  <si>
    <t>NYM-J 3x1.5</t>
  </si>
  <si>
    <t>Iztukšošanas vārsts ar noslēgkrānu</t>
  </si>
  <si>
    <t>Atgaisotājs ar noslēgkrānu</t>
  </si>
  <si>
    <t>OD110</t>
  </si>
  <si>
    <t>Kanalizācijas caurules līkums-90</t>
  </si>
  <si>
    <t>Gruntējums</t>
  </si>
  <si>
    <t>Laka BT-177</t>
  </si>
  <si>
    <t>Alumīnija pūderis</t>
  </si>
  <si>
    <t>Jaunā kanāla montāžas darbi</t>
  </si>
  <si>
    <t>Šķembu pamatslāņa ierīkošana</t>
  </si>
  <si>
    <t>Smilts bez māla un akmeņu piejaukuma</t>
  </si>
  <si>
    <t>Grunts izstrāde bez mehānismu pielietošanas</t>
  </si>
  <si>
    <t>Seguma atjaunošana zaļā zona</t>
  </si>
  <si>
    <t>Atvērumu sagatavošana ēkas pamatos cauruļu ievada vietās</t>
  </si>
  <si>
    <t>Gruntsūdens pazemināšana</t>
  </si>
  <si>
    <t>Metināšanas materiālu komplekts</t>
  </si>
  <si>
    <t>Lodalva</t>
  </si>
  <si>
    <t>Līmlenta</t>
  </si>
  <si>
    <t>Montāžas materiāli</t>
  </si>
  <si>
    <r>
      <t>m</t>
    </r>
    <r>
      <rPr>
        <vertAlign val="superscript"/>
        <sz val="11"/>
        <rFont val="Arial"/>
        <family val="2"/>
        <charset val="186"/>
      </rPr>
      <t>3</t>
    </r>
  </si>
  <si>
    <r>
      <t>m</t>
    </r>
    <r>
      <rPr>
        <vertAlign val="superscript"/>
        <sz val="11"/>
        <rFont val="Arial"/>
        <family val="2"/>
      </rPr>
      <t>3</t>
    </r>
  </si>
  <si>
    <t xml:space="preserve">objekts </t>
  </si>
  <si>
    <t>Palīdzības pogas</t>
  </si>
  <si>
    <t>Virsdurvju lampa - kontrolleris</t>
  </si>
  <si>
    <t>LEV10 BWC</t>
  </si>
  <si>
    <t>Izsaukuma / atsaikuma poga</t>
  </si>
  <si>
    <t>TAV01-BWC</t>
  </si>
  <si>
    <t>WC aukliņas slēdzis</t>
  </si>
  <si>
    <t>TAV10 BWC</t>
  </si>
  <si>
    <t>Dežuranta pults</t>
  </si>
  <si>
    <t>TAV21-BWC</t>
  </si>
  <si>
    <t>Transformatora barošanas bloks ar vietu  akumulatoram</t>
  </si>
  <si>
    <t>Akumulātori</t>
  </si>
  <si>
    <t>12V 2A</t>
  </si>
  <si>
    <t>Kabelis</t>
  </si>
  <si>
    <t>2x2x0,6</t>
  </si>
  <si>
    <t>kpl.</t>
  </si>
  <si>
    <t xml:space="preserve">Akumulators </t>
  </si>
  <si>
    <t>7A/h 12V</t>
  </si>
  <si>
    <t>Kustības detektors</t>
  </si>
  <si>
    <t>LC-100PI</t>
  </si>
  <si>
    <t>Magnēta kontakts metāla durvīm</t>
  </si>
  <si>
    <t>MS-51</t>
  </si>
  <si>
    <t>LCD tastatūra</t>
  </si>
  <si>
    <t xml:space="preserve">Kabelis </t>
  </si>
  <si>
    <t xml:space="preserve">Gofrētā caurule </t>
  </si>
  <si>
    <t>d 20mm</t>
  </si>
  <si>
    <t xml:space="preserve">Ugunsdrošās blīves kabeļiem </t>
  </si>
  <si>
    <t>Promastop IM CJ21</t>
  </si>
  <si>
    <t>Operatora darbu stacija, tastatūra un pēle</t>
  </si>
  <si>
    <t>Programmatūra</t>
  </si>
  <si>
    <t>Microsoft® Windows® 10 PRO</t>
  </si>
  <si>
    <t xml:space="preserve">Monitors </t>
  </si>
  <si>
    <t>24'</t>
  </si>
  <si>
    <t>Servera programmatūra</t>
  </si>
  <si>
    <t>Suprema BioStar 2</t>
  </si>
  <si>
    <t>Durvju kontrolleris ar karšu nolasītāju</t>
  </si>
  <si>
    <t xml:space="preserve">Suprema  Xpass </t>
  </si>
  <si>
    <t>Bezvadu poga durvju atvēršanai</t>
  </si>
  <si>
    <t>Magnētiskais kontakts</t>
  </si>
  <si>
    <t>Durvju aizvērējs</t>
  </si>
  <si>
    <t>GEZE vai ekvivalents</t>
  </si>
  <si>
    <t>Cat5e UTP</t>
  </si>
  <si>
    <t>Kabelis mīksts sprūda barošanai 12VDC</t>
  </si>
  <si>
    <t>NYM-J 2x0.75</t>
  </si>
  <si>
    <t>Durvju kontroliera demontāža un montāža atpakaļ</t>
  </si>
  <si>
    <t>Telekomunikāciju skapis ar metāla durvīm un slēdzi</t>
  </si>
  <si>
    <t>42U 1000x800mm</t>
  </si>
  <si>
    <t>Zemējuma klemme komutācijas skapim</t>
  </si>
  <si>
    <t xml:space="preserve">Skrūves - uzgriežņi </t>
  </si>
  <si>
    <t>M6</t>
  </si>
  <si>
    <t>Ventilatoru panelis ar termostatu</t>
  </si>
  <si>
    <t>19" 1U</t>
  </si>
  <si>
    <t xml:space="preserve">Rozešu bloks </t>
  </si>
  <si>
    <t>1U 9 kontaktligzdas</t>
  </si>
  <si>
    <t>Optiskais patch panelis ar kaseti, pigteiliem un SC adapteri</t>
  </si>
  <si>
    <t>24p duplex</t>
  </si>
  <si>
    <t xml:space="preserve">Optiskais patch kabelis </t>
  </si>
  <si>
    <t>MM LC-LC 1m</t>
  </si>
  <si>
    <t>MM SC-LC 1m</t>
  </si>
  <si>
    <t>Kabeļu organaizeris horizontālais</t>
  </si>
  <si>
    <t>1U 19'</t>
  </si>
  <si>
    <t xml:space="preserve">Patch panelis </t>
  </si>
  <si>
    <t>24p Cat6 UTP</t>
  </si>
  <si>
    <t xml:space="preserve">Patch kabelis 1.0m </t>
  </si>
  <si>
    <t>Cat6 UTP 1m</t>
  </si>
  <si>
    <t>Centrālais ruteris</t>
  </si>
  <si>
    <t>24 PoE output gigabit Ethernet router/switch with four 10Gbps SFP+ ports</t>
  </si>
  <si>
    <t>Gigabit switch</t>
  </si>
  <si>
    <t>48 porti Gigabit Ethernet switch , 2 SFP+ ports, 1U rackmount case</t>
  </si>
  <si>
    <t xml:space="preserve">WiFi piekļuves punkts </t>
  </si>
  <si>
    <t>Datu ligzda z/a 1xRJ44</t>
  </si>
  <si>
    <t>Cat6 ar rāmi (saskaņot ar EL sadaļu)</t>
  </si>
  <si>
    <t xml:space="preserve">Datu ligzda z/a  2xRJ45 </t>
  </si>
  <si>
    <t>Datu ligzda grīdas kārbā</t>
  </si>
  <si>
    <t>Cat6 (saskaņot ar EL sadaļu)</t>
  </si>
  <si>
    <t>HDMI kabelis</t>
  </si>
  <si>
    <t>20m</t>
  </si>
  <si>
    <t>B3 Cat6 4x2x0.5 LSZH (Low Smoke Zero Halogen)</t>
  </si>
  <si>
    <t xml:space="preserve">Gluda plānsienu caurule halogenbrīva  </t>
  </si>
  <si>
    <t>D25mm</t>
  </si>
  <si>
    <t>Montāžas un stiprināšanas materiāli</t>
  </si>
  <si>
    <t>24 porti Gigabit Ethernet switch , 2 SFP+ ports, PoE, 1U rackmount case</t>
  </si>
  <si>
    <t>Patch panelis Cat6</t>
  </si>
  <si>
    <t xml:space="preserve">24p Cat6 UTP B3 </t>
  </si>
  <si>
    <t>Videoserveris</t>
  </si>
  <si>
    <t xml:space="preserve">Cietie Diski HDD </t>
  </si>
  <si>
    <t>2TB</t>
  </si>
  <si>
    <t xml:space="preserve">Cat6 UTP patch kabelis 1.0m </t>
  </si>
  <si>
    <t>Videonovērošana</t>
  </si>
  <si>
    <t xml:space="preserve">Kontroles panelis   </t>
  </si>
  <si>
    <t>Esmi Sense FDP221</t>
  </si>
  <si>
    <t>Skapis papildus baterijām</t>
  </si>
  <si>
    <t>ESMI  FX-BAT</t>
  </si>
  <si>
    <t>Cilpu modulis</t>
  </si>
  <si>
    <t xml:space="preserve"> FX-ALC2 (2 cilpas)</t>
  </si>
  <si>
    <t>Kontroles un vadības modulis</t>
  </si>
  <si>
    <t>MCOX-OB Logic Unit</t>
  </si>
  <si>
    <t>12V/17 A/h</t>
  </si>
  <si>
    <t xml:space="preserve">Adrešu dūmu devējs </t>
  </si>
  <si>
    <t>EDI-20</t>
  </si>
  <si>
    <t xml:space="preserve">Adrešu siltuma devējs </t>
  </si>
  <si>
    <t xml:space="preserve">Devēju bāze </t>
  </si>
  <si>
    <t>EBI-10</t>
  </si>
  <si>
    <t>Rokas adreses trauksmes poga ar izolatoru</t>
  </si>
  <si>
    <t>EPP-20</t>
  </si>
  <si>
    <t xml:space="preserve">Rokas adreses trauksmes pogas bāze </t>
  </si>
  <si>
    <t>SR2G</t>
  </si>
  <si>
    <t xml:space="preserve">Vadības modulis </t>
  </si>
  <si>
    <t xml:space="preserve">Adrešu sirēna </t>
  </si>
  <si>
    <t>ESI-40</t>
  </si>
  <si>
    <t>LED iznesamais indikators</t>
  </si>
  <si>
    <t>JE-H(ST)H FE180/PH90 2x1.0</t>
  </si>
  <si>
    <t xml:space="preserve"> 1x2x0.8+0.8 (E30) Eurosafe</t>
  </si>
  <si>
    <t xml:space="preserve">Kabelis  </t>
  </si>
  <si>
    <t xml:space="preserve">NHXN-FE180/E30 3x2.5mm2 </t>
  </si>
  <si>
    <t>Aizsargcaurule PVC d25 mm</t>
  </si>
  <si>
    <t>Instalācijas materiāli</t>
  </si>
  <si>
    <t>Starpsienu urbšanas darbi</t>
  </si>
  <si>
    <t xml:space="preserve">gb. </t>
  </si>
  <si>
    <t>Ugunsdrošais stiprinājums</t>
  </si>
  <si>
    <t>UDFB8. E90, d 8mm</t>
  </si>
  <si>
    <t>Detektoru un kabeļu marķēšana</t>
  </si>
  <si>
    <t>Daudzslāņu caurule MLC OD16x2.0</t>
  </si>
  <si>
    <t>Daudzslāņu caurule MLC OD20x2.25</t>
  </si>
  <si>
    <t>Daudzslāņu caurule MLC OD25x2.5</t>
  </si>
  <si>
    <t>Daudzslāņu caurule MLC OD32x3.0</t>
  </si>
  <si>
    <t>Presējams kompozītmateriāla trejgabals OD16/16</t>
  </si>
  <si>
    <t>Presējams kompozītmateriāla trejgabals OD20/20/16</t>
  </si>
  <si>
    <t>Presējams kompozītmateriāla trejgabals OD20/20</t>
  </si>
  <si>
    <t>Presējams kompozītmateriāla trejgabals OD25/25/16</t>
  </si>
  <si>
    <t>Presējams kompozītmateriāla trejgabals OD32/32/16</t>
  </si>
  <si>
    <t>Presējams kompozītmateriāla trejgabals OD32/32/20</t>
  </si>
  <si>
    <t>Presējams kompozītmateriāla trejgabals OD32/32/25</t>
  </si>
  <si>
    <t>Presējams kompozītmateriāla pāreja OD20/16</t>
  </si>
  <si>
    <t>Presējams kompozītmateriāla pāreja OD25/20</t>
  </si>
  <si>
    <t>Presējams kompozītmateriāla pāreja OD32/25</t>
  </si>
  <si>
    <t>Porgumijas pretkondensāta/ siltuma izolācija 19 mm caurulei OD32</t>
  </si>
  <si>
    <t>Cauruļvadu montāža sienas kanālos un grīdās</t>
  </si>
  <si>
    <t>Montāžas palīgmateriāli</t>
  </si>
  <si>
    <t>Saimnieciski fekālā kanalizācija K-1</t>
  </si>
  <si>
    <t>Kanalizācijas caurule PVC OD32</t>
  </si>
  <si>
    <t>Kanalizācijas caurule PVCOD50</t>
  </si>
  <si>
    <t>Kanalizācijas caurule PVC OD110</t>
  </si>
  <si>
    <t>Kanalizācijas caurule Rigid multi OD110</t>
  </si>
  <si>
    <t>Pašteces kanalizācijas cauruļvadu veidgabali</t>
  </si>
  <si>
    <t>Tīrīšanas lūka ACO Finor G bez pildījuma DN100 mm</t>
  </si>
  <si>
    <t>Iebetonējamas ugunsdrošā manžete OD50 mm</t>
  </si>
  <si>
    <t>Iebetonējamas ugunsdrošā manžete OD110 mm</t>
  </si>
  <si>
    <t>Porgumijas pretkondensāta/ siltuma izolācija 19 mm caurulei OD50</t>
  </si>
  <si>
    <t>Porgumijas pretkondensāta/ siltuma izolācija 19 mm caurulei OD110</t>
  </si>
  <si>
    <t>Kanalizācijas cauruļu stiprinājumi</t>
  </si>
  <si>
    <t>Sanitārtehniskās ierīces</t>
  </si>
  <si>
    <t>Roku mazgātne komplektā ar jaucējkrānu, sifonu, stiprinājumiem, pievadiem</t>
  </si>
  <si>
    <t>Dušas kanāls ACO Showrdrain S L=800 mmkomplektā ar  sifonu ar horizontālu izvadu DN50 mm un dušas termostatisko jaucējkrānu ar dušas galvu un klausuli</t>
  </si>
  <si>
    <t>Projektētā diagonālā pacēlāja uzstādīšana</t>
  </si>
  <si>
    <t>Projektētā jumta izbūve ventilācijas gaisa ieņemšanai, analoga demontētajai AR 2.9</t>
  </si>
  <si>
    <t>Logu ailu uzzīmēšana fasādē saskaņā ar AR 4.3</t>
  </si>
  <si>
    <t>Esošās laukakmens mūra atbalsta sienas remonts. sienas biezums ~ 500mm, augstums ~ 700mm</t>
  </si>
  <si>
    <t>Komercuzskaites mēraparāts (ūdens patēriņa skaitītājs) DN15 R&gt;160, Q3=1.5 m3/h,  l=165 mm (uzstāda SIA "Rīgas ūdens"), piegāde un montāža</t>
  </si>
  <si>
    <t>Caurule MET DN25, piegāde un montāža</t>
  </si>
  <si>
    <t>CauruleMLC OD32, piegāde un montāža</t>
  </si>
  <si>
    <t>Vītnes pāreja MET DN25/DN15, piegāde un montāža</t>
  </si>
  <si>
    <t>Vītnes pāreja MET DN15/MLC OD32, piegāde un montāža</t>
  </si>
  <si>
    <t>Lodveida ventilis DN15, piegāde un montāža</t>
  </si>
  <si>
    <t>Plūsmas filtrs  MET  DN15, piegāde un montāža</t>
  </si>
  <si>
    <t>Balsts KUM mezglam (apskava, dībelis, vītņsitenis), piegāde un montāža</t>
  </si>
  <si>
    <t>Enkurojošs atloku adapters DN65</t>
  </si>
  <si>
    <t>Atloks DN65 ar iekšējās vītnes atzaru DN25</t>
  </si>
  <si>
    <t>Līkums DN25 MET 90°</t>
  </si>
  <si>
    <t>Saimnieciskā kanalizācija K-1</t>
  </si>
  <si>
    <t>PVC pagrieziena aka ID400 ar ķeta vāku (D400), augstuma regulēšanas cauruli, tekni H=1.24 un 1.27 m (uzstādāma bruģa segumā)</t>
  </si>
  <si>
    <t>Kanalizācijas caurule Ridig Multi PP-B OD110 SN8</t>
  </si>
  <si>
    <t>Kanalizācijas caurule Ridig Multi PP-B OD160 SN8</t>
  </si>
  <si>
    <t>Iebetonējama aizsargčaula DN100</t>
  </si>
  <si>
    <t>Smilts pamatnes ierīkošana zem cauruļvadiem h=0.20*L*1</t>
  </si>
  <si>
    <t>Smilts apbērums ap cauruļvadu</t>
  </si>
  <si>
    <t>Esošo kanalizācijas cauruļvadu D150 mm pieslēgums pie akas K1-1</t>
  </si>
  <si>
    <t>Lietus ūdens kanalizācija K-2</t>
  </si>
  <si>
    <t>Kanalizācijas caurule Ridig Multi PP-B OD200 SN8</t>
  </si>
  <si>
    <t>PVC DN400 lietus ūdens uztveršanas aka ar ķeta resti D400, nosēddaļa 500 mm, uzstādāma bruģa segumā</t>
  </si>
  <si>
    <t>Lietus ūdens gūlija Capricor Q3 ar lapu sietu</t>
  </si>
  <si>
    <t>Līkums PP-B OD160 45°</t>
  </si>
  <si>
    <t>Pāreja PP-B OD160/110</t>
  </si>
  <si>
    <t>Smilts apbērums 30 cm</t>
  </si>
  <si>
    <t>Iebetonējama aizsargčaula OD200</t>
  </si>
  <si>
    <t>Iebetonējama aizsargčaula OD160</t>
  </si>
  <si>
    <t>Dalītā kabeļu aizsargčaula PVC OD110 750N L=2 m</t>
  </si>
  <si>
    <t>Izbūvētā tīkla CCTV inspekcija un hermētiskuma pārbaude</t>
  </si>
  <si>
    <t>Pie ēkas fasādes piestiprinātā kondicioniera demontāža  t.sk. Būvgružu izvešana , nodošana pārstrādei</t>
  </si>
  <si>
    <t>Demontējami nožogojuma posmi  t.sk. Būvgružu izvešana , nodošana pārstrādei</t>
  </si>
  <si>
    <t>Vēdināšana stāvvada izvads Vilpe Ø110P/300</t>
  </si>
  <si>
    <t>Presējams kompozītmateriāla līkums 90˚ OD16</t>
  </si>
  <si>
    <t>Presējams kompozītmateriāla līkums 90˚ OD20</t>
  </si>
  <si>
    <t>Presējams kompozītmateriāla līkums 90˚ OD25</t>
  </si>
  <si>
    <t>Presējams kompozītmateriāla līkums 90˚ OD32</t>
  </si>
  <si>
    <t>Montāžas un palaišanas darbi</t>
  </si>
  <si>
    <t>Jumts</t>
  </si>
  <si>
    <t>Fasāde</t>
  </si>
  <si>
    <t>Kāpnes</t>
  </si>
  <si>
    <t>Pamati</t>
  </si>
  <si>
    <t>Inventāro veidņu uzstādīšana,eļļošana  pamatiem un nojaukšana ,noma</t>
  </si>
  <si>
    <t xml:space="preserve">Šķembu pamatojuma ierīkošana fr.20-40 mm,blīvā veidā </t>
  </si>
  <si>
    <t>t</t>
  </si>
  <si>
    <t xml:space="preserve">Betona iestrādāšana pamatu konstrukcijās-pamatu pēda C30/37+XC2  novibrējot,betonu padod ar sūkni </t>
  </si>
  <si>
    <t>Pagaidu pārseguma stiprinājumi uzstādīšana,nojaukšana pārsedžu izbūves laikā no kokmateriāliem, izmantojot atkārtoti</t>
  </si>
  <si>
    <t>Tērauda konstrukciju-pārsedzes izgatavošana,piegāde,montāža t.sk. Palīgmateriāli. Metāla konstrukcijas apstrādātas atbilstoši BK norādījumiem</t>
  </si>
  <si>
    <t>Metāla aiļu pārsedžu apmešana 30 mm ,aptinot ar apmetuma sietu</t>
  </si>
  <si>
    <t>Gropes izkalšana pārsedzēm vid.~100x200mm</t>
  </si>
  <si>
    <t>Mūra noķīlēšana un aizpildīšana zem spiediena ar smalkgraudainu betonu ar bezrukuma piedevu. Smalkgraudains betons C30/37+XC1</t>
  </si>
  <si>
    <t>Pārsegumi</t>
  </si>
  <si>
    <t>Nesošo koka konstrukciju   izgatavošana un montāža sagatavotas atbilstoši BK norādījumiem t.sk. Palīgmateriāli. T.sk. Apstrāde</t>
  </si>
  <si>
    <t xml:space="preserve">Saplākšņa ieklāšana 30 mm, stiprinājumi </t>
  </si>
  <si>
    <t>Kolonnu hidroizolācijas atjaunošana</t>
  </si>
  <si>
    <t>Projektētā jumta izbūve t.sk. Jaunajām izbūvēm
analoga esošajam (Apjomu precizēt būvniecības laikā pēc fakta!)</t>
  </si>
  <si>
    <t>Kolonnu horizontālās un vertikālās hidroizolācijas atjaunošana saskaņā ar AR-6.1</t>
  </si>
  <si>
    <t>Fasādes tīrīšana, gruntēšana, sanācijas apmetuma ierīkošana, špaktelēšana, krāsošana. Jauns sanācijas vairākslāņu apmetums un krāsojums pēc sistēmas POROMAP RINZAFFO - Ūdenī šķistošu sāļu izsturīga saķeres kārta, max. 5mm; POROMAP INTONACO - Mūri žāvējošs apmetums, min. 20mm; POROMAP FINITURA - Sanācijas sistēmas finiša špaktele; SILANCOLOR Primer plus- Grunts slānis; SILANCOLOR Paint plus - Silikona bāzes, tvaika caurlaidīga ūdens dispersijas krāsa; palīgmateriāli AR-4.1</t>
  </si>
  <si>
    <t>Fasādes apmetuma atjaunošana un krāsošana</t>
  </si>
  <si>
    <t>Piezīmes</t>
  </si>
  <si>
    <t>Ēkas pārbūve un teritorijas labiekārtošana( VNĪ  līdzekļi)</t>
  </si>
  <si>
    <t>Ēkas pārbūve un teritorijas labiekārtošana</t>
  </si>
  <si>
    <t>BK Pamati pie kāpnēm un jaunais kāpņu posms BK-2001</t>
  </si>
  <si>
    <t xml:space="preserve"> BK-4001</t>
  </si>
  <si>
    <t>BK Ailu izveide un pastiprināšana  BK-3001, BK-4001,  BK-5003,  BK-5004</t>
  </si>
  <si>
    <t>BK Tērauda kāpņu konstrukcijas BK 5001; 5002; 5003;5004</t>
  </si>
  <si>
    <t>Nesošo koka konstrukciju   izgatavošana un montāža sagatavotas atbilstoši BK norādījumiem t.sk. Palīgmateriāli. T.sk. Apstrāde  240x330 mm GL24c</t>
  </si>
  <si>
    <t>Lodveida ventīlis santehnikas pieslēgšanai DN15 (stūra)</t>
  </si>
  <si>
    <t>Lodveida ventīlis DN15</t>
  </si>
  <si>
    <t>Stūra ventīls Schell kombinētais stūra ventilis Comfort 1/2x10mm</t>
  </si>
  <si>
    <t>Porgumijas pretkondensāta/ siltuma izolācija 9 mm caurulei OD16</t>
  </si>
  <si>
    <t>Porgumijas pretkondensāta/ siltuma izolācija 9 mm caurulei OD20</t>
  </si>
  <si>
    <t>Porgumijas pretkondensāta/ siltuma izolācija 9 mm caurulei OD25</t>
  </si>
  <si>
    <t>Porgumijas pretkondensāta/ siltuma izolācija 9 mm caurulei OD32</t>
  </si>
  <si>
    <t>Atvērumu aizdare ar atbilstošiem ugunsdrošiem materiāliem</t>
  </si>
  <si>
    <t>Kanalizācijas caurule PVC OD40</t>
  </si>
  <si>
    <t>Sausā tipa traps vai ar pretsmakas membrānu OD110 ar vertikālu izvadu</t>
  </si>
  <si>
    <t>Revīzija OD110</t>
  </si>
  <si>
    <t>Sifons Wavin HEVPO DN32</t>
  </si>
  <si>
    <t>Ārpu pārseguma montājam ugunsdrošā manžete DN100</t>
  </si>
  <si>
    <t>Projektējami atjaunojamie pakāpieni</t>
  </si>
  <si>
    <t xml:space="preserve">Betona apmales 1000x300x150mm  uzstādīšana uz betona pamatnes </t>
  </si>
  <si>
    <t>Ietves betona apmaļu 1000x200x80 mm  uzstādīšana uz betona pamatnes</t>
  </si>
  <si>
    <t xml:space="preserve">Betona iestrādāšana konstrukcijās C20/25+XC1 smalkgraudains novibrējot,betonu padod ar sūkni </t>
  </si>
  <si>
    <t>BK-4001</t>
  </si>
  <si>
    <t>Tērauda konstrukciju izgatavošana , piegāde,montāža t.sk. Palīgmateriāli. Metāla konstrukcijas apstrādātas atbilstoši BK norādījumiem t.sk. Pārklājumi t.sk. Ugunsdrošais pārklājums</t>
  </si>
  <si>
    <t>Tērauda konstrukciju izgatavošana , piegāde,montāža t.sk. Palīgmateriāli. Metāla konstrukcijas apstrādātas atbilstoši BK norādījumiem t.sk. Pārklājumi t.sk. Hilti dībeļi, vītņstienis, ugunsdrošais pārklājums</t>
  </si>
  <si>
    <t>EDI-50</t>
  </si>
  <si>
    <t>NLY-91200</t>
  </si>
  <si>
    <t>HP DL20 Gen10+ P44115-421, Intel® Xeon® E-2336, 16 GB</t>
  </si>
  <si>
    <t>SSD disks</t>
  </si>
  <si>
    <t>512 GB</t>
  </si>
  <si>
    <t>PoE switch</t>
  </si>
  <si>
    <t>CRCRS328-24P-4S+RMS328-24P-4S+RM</t>
  </si>
  <si>
    <t>Barošanas bloks Rackmount 3U ar vietu akumulatoriem 12VDC/8A</t>
  </si>
  <si>
    <t>Dantech DA457-2</t>
  </si>
  <si>
    <t>Akumulators 12V/12Ah</t>
  </si>
  <si>
    <t>TC12-12</t>
  </si>
  <si>
    <t>UPS sprieguma stabilizators APC 1500VA, 1200 W</t>
  </si>
  <si>
    <t>APC Smart-UPS X 1500VA RM U2</t>
  </si>
  <si>
    <t>Elektromagnētiskais sprūds NO līdz 230mA</t>
  </si>
  <si>
    <t>ASSA ABLOY E7R--E9139</t>
  </si>
  <si>
    <t>Elektromehāniskais sprūds, 12 V, regulējamā mēlīte, diena/nakts</t>
  </si>
  <si>
    <t>E7E-E4139, EffEff</t>
  </si>
  <si>
    <t>Piekļuves kontroles kartiņa no cieta materiāla</t>
  </si>
  <si>
    <t>Mifare 13.56 MH</t>
  </si>
  <si>
    <t>Kabeļkanāls</t>
  </si>
  <si>
    <t>90x38mm</t>
  </si>
  <si>
    <t>Esošās ārējās videokameras demontāža</t>
  </si>
  <si>
    <t>Esošās iekšējās videokameras demontāža</t>
  </si>
  <si>
    <t>Cat6 UTP kabeļa pārsprieguma aizsardzības ierīce ar POE</t>
  </si>
  <si>
    <t>DT-LAN-CAT.6+</t>
  </si>
  <si>
    <t xml:space="preserve">Apsardzes panelis </t>
  </si>
  <si>
    <t>DSC PC-1864</t>
  </si>
  <si>
    <t>Paplašinātājs</t>
  </si>
  <si>
    <t>PC5108</t>
  </si>
  <si>
    <t>Transformators</t>
  </si>
  <si>
    <t>Stikla plīšanas detektors</t>
  </si>
  <si>
    <t>GBD-PLUS</t>
  </si>
  <si>
    <t>PK5500</t>
  </si>
  <si>
    <t>CQR 6x0.22mm2</t>
  </si>
  <si>
    <t>Sirēna ārtelpu</t>
  </si>
  <si>
    <t>MR-300; 115 dB</t>
  </si>
  <si>
    <t>Sirēna iekštelpu</t>
  </si>
  <si>
    <t>PICCOLO/WH/BL</t>
  </si>
  <si>
    <t>EME212-I</t>
  </si>
  <si>
    <t>Barošanas bloks ar vietu akumulātoriem</t>
  </si>
  <si>
    <t>5A 24v UPS; ZTP2405B</t>
  </si>
  <si>
    <t>Akumulators</t>
  </si>
  <si>
    <t>TC7-12, 7Ah 12v akumulators</t>
  </si>
  <si>
    <t>Pārslēdzējrelejs ar bāzi montējams uz DIN sliedes 24VDC &lt;100mA, NC kontakts 10A</t>
  </si>
  <si>
    <t>24VDC 10A NC</t>
  </si>
  <si>
    <t>Palaidējs montējams uz DIN sliedes 24VDC &lt;200mA, 3xNC kontakti &gt;20A</t>
  </si>
  <si>
    <t>24VDC 20A 3xNC</t>
  </si>
  <si>
    <t>Elektriskās sadales</t>
  </si>
  <si>
    <t>El. enerģijas skaitītājs, 63A, 400V, ar Ethernet</t>
  </si>
  <si>
    <t>El. enerģijas skaitītājs, 50A, 400V, ar Ethernet</t>
  </si>
  <si>
    <t>El. enerģijas skaitītājs, 20A, 400V, ar Ethernet</t>
  </si>
  <si>
    <t>El. enerģijas skaitītājs, 16A, 400V, ar Ethernet</t>
  </si>
  <si>
    <t>Kabeļu izstrādājumi</t>
  </si>
  <si>
    <t>Bez halogēna kabelis Cu- 5x35 mm2</t>
  </si>
  <si>
    <t>EXQ EASY vai ekvivalnets</t>
  </si>
  <si>
    <t>Bez halogēna kabelis Cu- 5x16 mm2</t>
  </si>
  <si>
    <t>Bez halogēna kabelis Cu- 5x10 mm2</t>
  </si>
  <si>
    <t>Bez halogēna kabelis Cu- 5x4 mm2</t>
  </si>
  <si>
    <t>Bez halogēna kabelis Cu- 5x2,5 mm2</t>
  </si>
  <si>
    <t>Bez halogēna kabelis Cu- 3x4 mm2</t>
  </si>
  <si>
    <t>Bez halogēna kabelis Cu- 3x2,5 mm2</t>
  </si>
  <si>
    <t>Bez halogēna kabelis Cu- 3x1,5 mm2</t>
  </si>
  <si>
    <t>Ugundrošs kabelis (N)HXH-FE-180/E60-3x1,5</t>
  </si>
  <si>
    <t>Ugundrošs kabelis (N)HXH-FE-180/E60-3x2,5</t>
  </si>
  <si>
    <t>J-Y(St)Y 2x2x0.8</t>
  </si>
  <si>
    <t>Kabeļu nesošās sistēmas / caurules (kab. aizsardzības aprīkojums)</t>
  </si>
  <si>
    <t>Bez halogēna gofrēta caurule ∅16mm ar stiprinājumiem</t>
  </si>
  <si>
    <t>EVOEL FL-0H-SMART vai ekvivalnets</t>
  </si>
  <si>
    <t>Bez halogēna gofrēta caurule ∅25mm ar stiprinājumiem</t>
  </si>
  <si>
    <t>Bez halogēna gofrēta caurule ∅32mm ar stiprinājumiem</t>
  </si>
  <si>
    <t>Bez halogēna gofrēta caurule ∅50mm ar stiprinājumiem</t>
  </si>
  <si>
    <t>Kabeļu trepe W=300mm, L=3, ar stiprinājumiem</t>
  </si>
  <si>
    <t>KS20-300</t>
  </si>
  <si>
    <t>Ugunsdrošie stiprinājumi E30 kabeļiem</t>
  </si>
  <si>
    <t>Cauruļu palīgmateriāli (līkumi, savienojumi, stipr. utt.)</t>
  </si>
  <si>
    <t>Nozarkārba ar spailēm, z/a</t>
  </si>
  <si>
    <t>Nozarkārba ar spailēm, v/a</t>
  </si>
  <si>
    <t>Hermetizējošs blīvējums</t>
  </si>
  <si>
    <t>Ugunsdrošs noblīvējums HILTI</t>
  </si>
  <si>
    <t>Ugunsdrošs pārklājums HILTI 20kg</t>
  </si>
  <si>
    <t>Montāžas izstrādājumi un palīgmateriāli</t>
  </si>
  <si>
    <t>Montāžas izstrādājumu palīgmateriālu komplekts (kārbas, klemmes, kronšteini, ķēdes un citi stiprināšanas elementi)</t>
  </si>
  <si>
    <t>* caurules ieguldīšanai pamatu šķērsošanai skat. ELT sadaļā</t>
  </si>
  <si>
    <t>Apgaismojuma aprīkojums un rozetes</t>
  </si>
  <si>
    <t>Apgaismojuma vadības slēdži</t>
  </si>
  <si>
    <t>Vadības slēdžu ražotājfirmu  precizēt saskaņā ar pasūtītāja norādījumiem.</t>
  </si>
  <si>
    <t>Vienpolīgs z/a slēdzis; ~230V, 10A, IP20</t>
  </si>
  <si>
    <t>Divpolīgs z/a slēdzis; ~230V, 10A, IP20</t>
  </si>
  <si>
    <t>Vienpolīgs z/a slēdzis; ~230V, 10A, IP44</t>
  </si>
  <si>
    <t>Pārslēdzis z/a (koridoru sistēma); ~230V,10A,IP20</t>
  </si>
  <si>
    <t>Klātbūtnes sensors; ~230V, 10A, IP20</t>
  </si>
  <si>
    <t>Kontaktligzdas</t>
  </si>
  <si>
    <t>Kontaktligzdu ražotājfirmu  precizēt saskaņā ar pasūtītāja norādījumiem.</t>
  </si>
  <si>
    <t xml:space="preserve">Kontaktligzda (2 gab.), 2-vietīgs rāmis (1 gab.), z/a, 16A; ~230V, IP20 </t>
  </si>
  <si>
    <t xml:space="preserve">Kontaktligzda (3 gab.), 3-vietīgs rāmis (1 gab.), z/a, 16A; ~230V, IP20  </t>
  </si>
  <si>
    <t xml:space="preserve">Kontaktligzda (1 gab.), 1-vietīgs rāmis (1 gab.), z/a, 16A; ~230V, IP44 </t>
  </si>
  <si>
    <t>Kontaktligzda (2 gab.), 2-vietīgs rāmis (1 gab.), z/a, 16A; ~230V, IP44</t>
  </si>
  <si>
    <t>Kontaktligzda (3 gab.), 3-vietīgs rāmis (1 gab.), z/a, 16A; ~230V, IP44</t>
  </si>
  <si>
    <t>Grīdas kārba ar kontaktligzdam (3 gab.), Kārba 4-vietīga (1 gab.), 16A; ~230V, IP44</t>
  </si>
  <si>
    <t>Iekšējā potenciālu izlīdzināšanas / zemējuma materiāli</t>
  </si>
  <si>
    <t>Vara vads lokans šķērsgr. 35mm² (dzelteni-zaļš) iekārtu zemēšanai</t>
  </si>
  <si>
    <t>Vara vads lokans šķērsgr. 25mm² (dzelteni-zaļš) iekārtu zemēšanai</t>
  </si>
  <si>
    <t>Vara vads lokans šķērsgr. 16mm² (dzelteni-zaļš) iekārtu zemēšanai</t>
  </si>
  <si>
    <t>Vara vads lokans šķērsgr. 6mm² (dzelteni-zaļš) iekārtu zemēšanai</t>
  </si>
  <si>
    <t>Galvenā zemējuma kopne (GZK)</t>
  </si>
  <si>
    <t>Zemējuma kopne  (PAK)</t>
  </si>
  <si>
    <t>Antikorozijas pārklājums</t>
  </si>
  <si>
    <t xml:space="preserve">Alumīnija apaļvads Ø8mm </t>
  </si>
  <si>
    <t>RD 8-ALU-T</t>
  </si>
  <si>
    <t>Kompensators D=8mm, 600mm alumīnija</t>
  </si>
  <si>
    <t xml:space="preserve">Karsti cinkotā tērauda apaļvads Ø8mm </t>
  </si>
  <si>
    <t>RD 8-FT 125m, Ø8mm</t>
  </si>
  <si>
    <t>Stiprinājums jumta korei</t>
  </si>
  <si>
    <t>132 VA</t>
  </si>
  <si>
    <t>Stiprinājums jumta plaksnei</t>
  </si>
  <si>
    <t>157 I-VA</t>
  </si>
  <si>
    <t>Savienojums stieple/stieple</t>
  </si>
  <si>
    <t>249 8-10 ALU</t>
  </si>
  <si>
    <t>Zibensuztvērējs (500mm) ar pievienojuma spaili</t>
  </si>
  <si>
    <t>101 G1500</t>
  </si>
  <si>
    <t>Uzgalis zibensuztverējam/ stieplei</t>
  </si>
  <si>
    <t>120 A</t>
  </si>
  <si>
    <t xml:space="preserve">Zibensuztvereja stiprinājums (gar kanalizācijas ventilācijas)  </t>
  </si>
  <si>
    <t>ISO-A-500</t>
  </si>
  <si>
    <t>Savienojums ar notekreni</t>
  </si>
  <si>
    <t>RK-FIX</t>
  </si>
  <si>
    <t>Karsti cinkotā tērauda apaļvads Ø10mm</t>
  </si>
  <si>
    <t>RD 10, 5021103</t>
  </si>
  <si>
    <t>Stieples stiprinājums pie notekcaurules</t>
  </si>
  <si>
    <t>301 V + 324 S-FT</t>
  </si>
  <si>
    <t>Pievienojums sniega barjerai</t>
  </si>
  <si>
    <t>Mērījuma spaile</t>
  </si>
  <si>
    <t>237 N FT</t>
  </si>
  <si>
    <t>MATERIĀLU SPECIFIKĀCIJA</t>
  </si>
  <si>
    <t>Kabeļu, uzmavu izstrādājumi</t>
  </si>
  <si>
    <t>Kabelis Cu 5x35mm2</t>
  </si>
  <si>
    <t>Kabelis Cu 3x4mm2</t>
  </si>
  <si>
    <t>Kabelis Cu 3x2,5mm2</t>
  </si>
  <si>
    <t>Brīdinājuma lenta "Uzmanību kabelis!"</t>
  </si>
  <si>
    <t>Caurules (kab. aizsardzības aprīkojums)</t>
  </si>
  <si>
    <t>Dalītā caurule (čaula) PE-HD Ø75mm, 450N</t>
  </si>
  <si>
    <t>Gluda cieta caurule ∅110mm, 750N</t>
  </si>
  <si>
    <t>PVC aizsargcaurule ∅110mm, 750N</t>
  </si>
  <si>
    <t>Ārējais zemējuma kontūrs</t>
  </si>
  <si>
    <t>Karsti cinkotā tērauda plakandzelzs lenta 30x3,5mm</t>
  </si>
  <si>
    <t>Karsti cinkots apaļdzelzs zemējuma stienis Ø=20mm; L=1,5m</t>
  </si>
  <si>
    <t>Savienojuma klemme apaļdzelzim un plakanvadam, 20mm ST FT</t>
  </si>
  <si>
    <t>Stieņa spice TE 20</t>
  </si>
  <si>
    <t>Elektroda un tēraudas plakandzelzs lentas savienojums</t>
  </si>
  <si>
    <t>Antikorozijas lenta L=10m</t>
  </si>
  <si>
    <t>iepak.</t>
  </si>
  <si>
    <t>Pārējie materiāli un individuālie darbu apjomi</t>
  </si>
  <si>
    <t>Dzeltenā atstarojošā lenta apgaismojuma balsta marķēšanai</t>
  </si>
  <si>
    <t>Celtniecības smiltis</t>
  </si>
  <si>
    <t>DARBU APJOMI</t>
  </si>
  <si>
    <t>Kabeļu/caurules trases</t>
  </si>
  <si>
    <t>ZS kabeļa līdz 10 mm² ievēršana caurulē</t>
  </si>
  <si>
    <t>Inženierkomunikāciju šurfēšana</t>
  </si>
  <si>
    <t>Pārējie montāžas darbi</t>
  </si>
  <si>
    <t>Teritorijas labiekārtošana un zāliena seguma atjaunošana iekļaujot materiāla izmaksa (āprus projektēšanas zonas)</t>
  </si>
  <si>
    <t>Zemējuma izbūves/aizsardzības darbi</t>
  </si>
  <si>
    <t>Tranšeja horizontālam zemēšanas kontūram</t>
  </si>
  <si>
    <t>Horizontālā zemētāja montāža tranšejā</t>
  </si>
  <si>
    <t>Vertikālā zemētāja montāža dziļumā līdz 10m montāža</t>
  </si>
  <si>
    <t>Pārējie demontāžas darbi</t>
  </si>
  <si>
    <t>Projektējamās kabeļu trases tīrīšana</t>
  </si>
  <si>
    <t xml:space="preserve">m2 </t>
  </si>
  <si>
    <t>Plākšņu tipa siltummainis S1 apkures sistēmai komplektā ar rūpniecisku izolāciju un stiprinājumiem
64 kW
XB12L-1-50</t>
  </si>
  <si>
    <t>Plākšņu tipa siltummainis S2 ventilācijas siltumapgādes sistēmai komplektā ar rūpniecisku izolāciju un stiprinājumiem
20 kW
XB12M-1-20 G1</t>
  </si>
  <si>
    <t>Plākšņu tipa siltummainis S3 karstā ūdens sistēmai komplektā ar rūpniecisku izolāciju un stiprinājumiem
25 kW
XB05H-1-36</t>
  </si>
  <si>
    <t>Membrānas izplešanās tvertne komplektā ar montāžas stiprinājumiem
80 litri
Reflex NG80</t>
  </si>
  <si>
    <t>Membrānas izplešanās tvertne komplektā ar montāžas stiprinājumiem
25 litri
Reflex NG25</t>
  </si>
  <si>
    <t>Cirkulācijas sūknis komplektā ar vadības bloku
2813 l/h; 80 kPa
Stratos MAXO 32/0.5-10</t>
  </si>
  <si>
    <t>Cirkulācijas sūknis komplektā ar vadības bloku
935 l/h; 80 kPa
Stratos PICO 30/0.5-8</t>
  </si>
  <si>
    <t>Cirkulācijas sūknis karstajam ūdenim komplektā ar vadības bloku
Alpha2 25-60N</t>
  </si>
  <si>
    <t>Divgaitas vārsts komplektā ar izpildmehānismu
DN20, Kvs=2.5; PN16
VS2 + AME10</t>
  </si>
  <si>
    <t>Divgaitas vārsts komplektā ar izpildmehānismu
DN15, Kvs=0.63; PN16
VS2 + AME10</t>
  </si>
  <si>
    <t>Divgaitas vārsts komplektā ar izpildmehānismu
DN15, Kvs=1.0, PN16
VM2 + AME 30</t>
  </si>
  <si>
    <t>Siltumenerģijas skaitītājs komplektā ar skaitītāja vadību un 2 gab. temperatūras sensoriem
DN20
Kamstrup Multical 603, qp=1.5 m3/h</t>
  </si>
  <si>
    <t>Ūdens skaitītājs
Itron Almess Qn1.5</t>
  </si>
  <si>
    <t>Spiediena starpības regulators
60-150 kPa
TA-DA516 DN40/50</t>
  </si>
  <si>
    <t>Tvertne glikola šķidruma uzpildei
50 litri</t>
  </si>
  <si>
    <t>Automātiskie atgaisotāji komplektā ar noslēgvārstu
DN15</t>
  </si>
  <si>
    <t>Sistēmas iztukšošanas krāns
DN20</t>
  </si>
  <si>
    <t>Drošības vārsts
3 bar</t>
  </si>
  <si>
    <t>Drošības vārsts
6 bar</t>
  </si>
  <si>
    <t>Mehāniskais filtrs
DN15</t>
  </si>
  <si>
    <t>Mehāniskais filtrs
DN20</t>
  </si>
  <si>
    <t>Mehāniskais filtrs
DN32</t>
  </si>
  <si>
    <t>Mehāniskais filtrs
DN40</t>
  </si>
  <si>
    <t>Vienvirziena vārsts
DN15</t>
  </si>
  <si>
    <t>Vienvirziena vārsts
DN20</t>
  </si>
  <si>
    <t>Lodveida krāns
DN15</t>
  </si>
  <si>
    <t>Lodveida krāns
DN20</t>
  </si>
  <si>
    <t>Lodveida krāns
DN25</t>
  </si>
  <si>
    <t>Lodveida krāns
DN32</t>
  </si>
  <si>
    <t>Lodveida krāns
DN40</t>
  </si>
  <si>
    <t>Balansējošais vārsts
DN20
STAD-20</t>
  </si>
  <si>
    <t>Balansējošais vārsts
DN25
STAD-25</t>
  </si>
  <si>
    <t>Manometrs
P=0-16 bar</t>
  </si>
  <si>
    <t>Manometrs
P=0-10 bar</t>
  </si>
  <si>
    <r>
      <t xml:space="preserve">Termometrs
T=0-150 </t>
    </r>
    <r>
      <rPr>
        <vertAlign val="superscript"/>
        <sz val="11"/>
        <color theme="1"/>
        <rFont val="Arial"/>
        <family val="2"/>
        <charset val="186"/>
      </rPr>
      <t>o</t>
    </r>
    <r>
      <rPr>
        <sz val="11"/>
        <color theme="1"/>
        <rFont val="Arial"/>
        <family val="2"/>
      </rPr>
      <t>C</t>
    </r>
  </si>
  <si>
    <r>
      <t xml:space="preserve">Termometrs
T=0-100 </t>
    </r>
    <r>
      <rPr>
        <vertAlign val="superscript"/>
        <sz val="11"/>
        <color theme="1"/>
        <rFont val="Arial"/>
        <family val="2"/>
        <charset val="186"/>
      </rPr>
      <t>o</t>
    </r>
    <r>
      <rPr>
        <sz val="11"/>
        <color theme="1"/>
        <rFont val="Arial"/>
        <family val="2"/>
      </rPr>
      <t>C</t>
    </r>
  </si>
  <si>
    <t>Karstā ūdens temperatūras sensors
ESMU-100</t>
  </si>
  <si>
    <t>Vadības kontrolieris komplektā ar āra temperatūras sensoru
ECL310</t>
  </si>
  <si>
    <t>Mehāniskais filtrs (dzeramajam ūdenim)
DN20</t>
  </si>
  <si>
    <t>Mehāniskais filtrs (dzeramajam ūdenim)
DN25</t>
  </si>
  <si>
    <t>Vienvirziena vārsts (dzeramajam ūdenim)
DN20</t>
  </si>
  <si>
    <t>Vienvirziena vārsts (dzeramajam ūdenim)
DN25</t>
  </si>
  <si>
    <t>Lodveida krāns (dzeramajam ūdenim)
DN15</t>
  </si>
  <si>
    <t>Lodveida krāns (dzeramajam ūdenim)
DN20</t>
  </si>
  <si>
    <t>Lodveida krāns (dzeramajam ūdenim)
DN25</t>
  </si>
  <si>
    <t>Aukstā ūdens skaitītājs
DN15
Itron Almess Qn2.5</t>
  </si>
  <si>
    <t>Nerūsējošā tērauda apkures cauruļvadi
DN20</t>
  </si>
  <si>
    <t>Nerūsējošā tērauda apkures cauruļvadi
DN25</t>
  </si>
  <si>
    <t>Melnā tērauda apkures cauruļvadi
DN15</t>
  </si>
  <si>
    <t>Melnā tērauda apkures cauruļvadi
DN20</t>
  </si>
  <si>
    <t>Melnā tērauda apkures cauruļvadi
DN25</t>
  </si>
  <si>
    <t>Melnā tērauda apkures cauruļvadi
DN32</t>
  </si>
  <si>
    <t>Melnā tērauda apkures cauruļvadi
DN40</t>
  </si>
  <si>
    <t>Akmens vates siltumizolācijas čaula b=20 mm ar PVC apvalku
DN15</t>
  </si>
  <si>
    <t>Akmens vates siltumizolācijas čaula b=20 mm ar PVC apvalku
DN20</t>
  </si>
  <si>
    <t>Akmens vates siltumizolācijas čaula b=20 mm ar PVC apvalku
DN25</t>
  </si>
  <si>
    <t>Akmens vates siltumizolācijas čaula b=30 mm ar PVC apvalku
DN32</t>
  </si>
  <si>
    <t>Akmens vates siltumizolācijas čaula b=30 mm ar PVC apvalku
DN40</t>
  </si>
  <si>
    <t>Porgumijas tvaika izolācija, b=13 mm
DN25</t>
  </si>
  <si>
    <t>Rūpnieciski izolēts līkums-90 no tērauda caurules, nestandarta</t>
  </si>
  <si>
    <t>Rūpnieciski izolēts līkums-15 no tērauda caurules</t>
  </si>
  <si>
    <t>Kanalizācijas caurules līkums-15</t>
  </si>
  <si>
    <t>Āra freona / ūdens glikola maisījuma dzesēšanas iekārta komplektā ar vadības automātiku, siltummaini, ventilatoriem, temperatūras sensoriem, sūkni, izplešanās tvertni un stiprināšanas rāmi ar amortizatoriem
Qdzes.=146 kW
TA T 065</t>
  </si>
  <si>
    <t>Telpu kasetes tipa ūdens glikola maisījuma dzesēšanas iekārta, fankoils komplektā ar vadības automātiku, temperatūras sensoriem, trīsgaitas vārstu, stiprinājumiem un dekoratīvo apvalku atklāta veida montāžai
Qdzes.=3.3 kW
SK22</t>
  </si>
  <si>
    <t>Telpu kasetes tipa ūdens glikola maisījuma dzesēšanas iekārta, fankoils komplektā ar vadības automātiku, temperatūras sensoriem, trīsgaitas vārstu, stiprinājumiem un dekoratīvo apvalku atklāta veida montāžai
Qdzes.=4.86 kW
SK42</t>
  </si>
  <si>
    <t>Āra freona dzesēšanas bloks komplektā ar vadības automātiku, temperatūras sensoriem un stiprināšanas rāmi (h=500 mm no zemes, dubultais stiprinājuma rāmis diviem blokiem, viens virs otra)
Qdzes.=3.50 kW
RZAG-35A</t>
  </si>
  <si>
    <t>Telpu freona dzesēšanas bloks komplektā ar vadības automātiku, temperatūras sensoriem un stiprinājumiem pie sienas
Qdzes.=3.50 kW
FTXM-35R</t>
  </si>
  <si>
    <t>Rūpnieciski izolēta vara caurule
1/4"</t>
  </si>
  <si>
    <t>Rūpnieciski izolēta vara caurule
3/8"</t>
  </si>
  <si>
    <t>PVC aizsargčaula caurulēm āra daļā
1/4"</t>
  </si>
  <si>
    <t>PVC aizsargčaula caurulēm āra daļā
3/8"</t>
  </si>
  <si>
    <t>Kanalizācijas caurule inženierkomunikāciju ievietošanai
OD110</t>
  </si>
  <si>
    <t>Kanalizācijas caurules līkums-90
OD110</t>
  </si>
  <si>
    <t>Trīsceļu vārsts komplektā ar izpildmehānismu
DN20; Kvs=8
CV 316 RGA + TA Slider 750</t>
  </si>
  <si>
    <t>Trīsceļu vārsts komplektā ar izpildmehānismu
DN32; Kvs=16
CV 316 RGA + TA Slider 750</t>
  </si>
  <si>
    <t>Manometrs
P=0-6 bar</t>
  </si>
  <si>
    <r>
      <t xml:space="preserve">Termometrs
T=0-60 </t>
    </r>
    <r>
      <rPr>
        <vertAlign val="superscript"/>
        <sz val="11"/>
        <color theme="1"/>
        <rFont val="Arial"/>
        <family val="2"/>
        <charset val="186"/>
      </rPr>
      <t>o</t>
    </r>
    <r>
      <rPr>
        <sz val="11"/>
        <color theme="1"/>
        <rFont val="Arial"/>
        <family val="2"/>
      </rPr>
      <t>C</t>
    </r>
  </si>
  <si>
    <t>Balansēšanas vārsts
DN20
STAD-20</t>
  </si>
  <si>
    <t>Balansēšanas vārsts
DN32
STAD-32</t>
  </si>
  <si>
    <t>Balansēšanas vārsts
DN40
STAD-40</t>
  </si>
  <si>
    <t>Balansēšanas vārsts
DN50
STAD-50</t>
  </si>
  <si>
    <t>Balansēšanas vārsts
DN65
STAF-65</t>
  </si>
  <si>
    <t>Balansēšanas vārsts
DN80
STAF-80</t>
  </si>
  <si>
    <t>Lodveida krāns ar pagarinātu rokturi
DN20</t>
  </si>
  <si>
    <t>Lodveida krāns ar pagarinātu rokturi
DN25</t>
  </si>
  <si>
    <t>Lodveida krāns ar pagarinātu rokturi
DN50</t>
  </si>
  <si>
    <t>Lodveida krāns ar pagarinātu rokturi
DN65</t>
  </si>
  <si>
    <t>Lodveida krāns ar pagarinātu rokturi
DN80</t>
  </si>
  <si>
    <t>Lodveida krāns ar pagarinātu rokturi
DN100</t>
  </si>
  <si>
    <t>Lodveida krāns ar pagarinātu rokturi
DN40</t>
  </si>
  <si>
    <t>Mehāniskais filtrs
DN100</t>
  </si>
  <si>
    <t>Izplešanās tvertne
140 litri</t>
  </si>
  <si>
    <t>Rokas sūknis sistēmas uzpildīšanai (ūdens / etilēnglikola maisījums 35%)</t>
  </si>
  <si>
    <t>Tvertne sistēmas uzpildīšanai (ūdens / etilēnglikola maisījums 35%)
50 litri</t>
  </si>
  <si>
    <t>Elastīgais savienojums
DN100</t>
  </si>
  <si>
    <t>Melnā tērauda cauruļvads
DN20</t>
  </si>
  <si>
    <t>Melnā tērauda cauruļvads
DN25</t>
  </si>
  <si>
    <t>Melnā tērauda cauruļvads
DN32</t>
  </si>
  <si>
    <t>Melnā tērauda cauruļvads
DN50</t>
  </si>
  <si>
    <t>Melnā tērauda cauruļvads
DN65</t>
  </si>
  <si>
    <t>Melnā tērauda cauruļvads
DN80</t>
  </si>
  <si>
    <t>Melnā tērauda cauruļvads
DN100</t>
  </si>
  <si>
    <t>Melnā tērauda cauruļu veidgabali</t>
  </si>
  <si>
    <t>Armaflex porgumijas tvaika izolācija, 
b=13 mm
DN20</t>
  </si>
  <si>
    <t>Armaflex porgumijas tvaika izolācija, b=19mm
DN25</t>
  </si>
  <si>
    <t>Armaflex porgumijas tvaika izolācija, b=19mm
DN32</t>
  </si>
  <si>
    <t>Armaflex porgumijas tvaika izolācija, b=32mm
DN50</t>
  </si>
  <si>
    <t>Armaflex porgumijas tvaika izolācijaa, b=32mm
DN65</t>
  </si>
  <si>
    <t>Armaflex porgumijas tvaika izolācija, b=32mm
DN80</t>
  </si>
  <si>
    <t>Armaflex porgumijas tvaika izolācija, b=32mm
DN100</t>
  </si>
  <si>
    <t>Melnā tērauda cauruļvads
DN40</t>
  </si>
  <si>
    <t>Armaflex porgumijas tvaika izolācija, b=32mm
DN40</t>
  </si>
  <si>
    <t>Ventilācijas iekārta ar rotora tipa siltummaini ar mitruma atgūšanas funkciju, ūdens/glikola sildītāju, ūdens/glikola dzesēšanas sekciju, filtriem, ventilatoriem, noslēgvārstiem un automātiku.
Qp=1200 m3/h, 250 Pa; 
Qn=1200 m3/h, 250 Pa
VVS021-R-FRCVH + VVS021-L-FVR</t>
  </si>
  <si>
    <t>Ventilācijas iekārta ar rotora tipa siltummaini ar mitruma atgūšanas funkciju, ūdens/glikola sildītāju, ūdens/glikola dzesēšanas sekciju, filtriem, ventilatoriem, noslēgvārstiem un automātiku.
Qp=2700 m3/h, 250 Pa; 
Qn=2700 m3/h, 250 Pa
VVS030-R-FRCVH + VVS030-L-FVR</t>
  </si>
  <si>
    <t>Kanāla ventilators komplektā ar vadības automātiku.
Qp=800 m3/h, 250 Pa; 
TD-1300/250 Silent</t>
  </si>
  <si>
    <t>Kanāla ventilators komplektā ar vadības automātiku.
Qn=800 m3/h, 250 Pa; 
TD-1300/250 Silent</t>
  </si>
  <si>
    <t>Kanāla filtra kasetne komplektā ar filtru M5
FKAK-250</t>
  </si>
  <si>
    <t>Kanāla filtra kasetne komplektā ar filtru G4
FKAP-250</t>
  </si>
  <si>
    <t>Gaisa vads no cinkotā skārda
Ø125</t>
  </si>
  <si>
    <t>Gaisa vads no cinkotā skārda
Ø160</t>
  </si>
  <si>
    <t>Gaisa vads no cinkotā skārda
Ø200</t>
  </si>
  <si>
    <t>Gaisa vads no cinkotā skārda
Ø250</t>
  </si>
  <si>
    <t>Gaisa vads no cinkotā skārda
Ø315</t>
  </si>
  <si>
    <t>Līkums-45 no cinkotā skārda
Ø200</t>
  </si>
  <si>
    <t>Līkums-45 no cinkotā skārda
Ø250</t>
  </si>
  <si>
    <t>Līkums-45 no cinkotā skārda
Ø315</t>
  </si>
  <si>
    <t>Līkums-30 no cinkotā skārda
Ø125</t>
  </si>
  <si>
    <t>Līkums-90 no cinkotā skārda
Ø125</t>
  </si>
  <si>
    <t>Līkums-90 no cinkotā skārda
Ø160</t>
  </si>
  <si>
    <t>Līkums-90 no cinkotā skārda
Ø200</t>
  </si>
  <si>
    <t>Līkums-90 no cinkotā skārda
Ø315</t>
  </si>
  <si>
    <t>Sedls no cinkotā skārda
200/200/160</t>
  </si>
  <si>
    <t>Sedls no cinkotā skārda
250/250/125</t>
  </si>
  <si>
    <t>Sedls no cinkotā skārda
250/250/160</t>
  </si>
  <si>
    <t>Sedls no cinkotā skārda
250/250/200</t>
  </si>
  <si>
    <t>Sedls no cinkotā skārda
250/250</t>
  </si>
  <si>
    <t>Sedls no cinkotā skārda
315/315/160</t>
  </si>
  <si>
    <t>Sedls no cinkotā skārda
315/315</t>
  </si>
  <si>
    <t>Pāreja no cinkotā skārda
200/160</t>
  </si>
  <si>
    <t>Pāreja no cinkotā skārda
250/160</t>
  </si>
  <si>
    <t>Pāreja no cinkotā skārda
250/200</t>
  </si>
  <si>
    <t>Pāreja no cinkotā skārda
315/200</t>
  </si>
  <si>
    <t>Pāreja no cinkotā skārda
315/250</t>
  </si>
  <si>
    <t>Pieplūdes / nosūces difuzors
LCS-2-160 4-way</t>
  </si>
  <si>
    <t>Pieplūdes / nosūces difuzors
LCS-2-200 4-way</t>
  </si>
  <si>
    <t>Pieplūdes / nosūces difuzors
LCS-2-250 4-way</t>
  </si>
  <si>
    <t>Nosūces difuzors
KWI-125</t>
  </si>
  <si>
    <t>Nosūces difuzors
KWI-160</t>
  </si>
  <si>
    <t>Regulēšanas vārsts
IRIS-Ø125</t>
  </si>
  <si>
    <t>Regulēšanas vārsts
IRIS-Ø160</t>
  </si>
  <si>
    <t>Regulēšanas vārsts
IRIS-Ø200</t>
  </si>
  <si>
    <t>Ugunsdrošais reste sienā
150x150</t>
  </si>
  <si>
    <t>Ugunsdrošais vārsts EI-120
UVA-120H-Ø100</t>
  </si>
  <si>
    <t>Tvaika pretkondensāta izolācija
K-flex ST 13 mm</t>
  </si>
  <si>
    <t>Ugunsdrošais vārsts EI-120
UVA-120H-Ø315</t>
  </si>
  <si>
    <t>Pāreja no cinkotā skārda
315/801x313</t>
  </si>
  <si>
    <t>Trokšņu slāpētājs
SLBGU-315-1200-100</t>
  </si>
  <si>
    <t>Gaisa izmešanas elements ar sietu
AHIA-315</t>
  </si>
  <si>
    <t>Akmens vates siltumizolācija
b=100 mm</t>
  </si>
  <si>
    <t>Tvaika pretkondensāta izolācija
K-flex ST 32 mm</t>
  </si>
  <si>
    <t>Metāla plāksne no cinkotā tērauda 0.7 mm</t>
  </si>
  <si>
    <t>Līkums-45 no cinkotā skārda
Ø125</t>
  </si>
  <si>
    <t>Līkums-90 no cinkotā skārda
Ø250</t>
  </si>
  <si>
    <t>Sedls no cinkotā skārda
160/160/125</t>
  </si>
  <si>
    <t>Sedls no cinkotā skārda
200/200/125</t>
  </si>
  <si>
    <t>Sedls no cinkotā skārda
315/315/200</t>
  </si>
  <si>
    <t>Pāreja no cinkotā skārda
160/125</t>
  </si>
  <si>
    <t>Pāreja no cinkotā skārda
200/125</t>
  </si>
  <si>
    <t>Pāreja no cinkotā skārda
315/315/200</t>
  </si>
  <si>
    <t>Pāreja no cinkotā skārda
315/315/250</t>
  </si>
  <si>
    <t>Gala vāks ar sietu
d315</t>
  </si>
  <si>
    <t>Regulēšanas vārsts
IRIS-Ø250</t>
  </si>
  <si>
    <t>Mainīgās plūsmas regulēšanas vārsts (VAV) ar 0-10V vadību
OPTIMA-LV-RI-200</t>
  </si>
  <si>
    <t>Ugunsdrošais vārsts EI-120
UVA-120H-Ø200</t>
  </si>
  <si>
    <t>Trokšņu slāpētājs
SLGU-250-1200-100</t>
  </si>
  <si>
    <t>Tekstila tipa difuzors ar mikroperforāciju komplektā ar stiprinājumiem
Ø250
720 m3/h</t>
  </si>
  <si>
    <t>Gaisa vads no cinkotā skārda
Ø400</t>
  </si>
  <si>
    <t>Līkums-45 no cinkotā skārda
Ø400</t>
  </si>
  <si>
    <t>Līkums-90 no cinkotā skārda
Ø400</t>
  </si>
  <si>
    <t>Pāreja no cinkotā skārda
400/801x440</t>
  </si>
  <si>
    <t>Gala vāks
Ø400</t>
  </si>
  <si>
    <t>Mainīgās plūsmas regulēšanas vārsts (VAV) ar 0-10V vadību
OPTIMA-LV-RI-315</t>
  </si>
  <si>
    <t>Gaisa izmešanas elements ar sietu
AHIA-400</t>
  </si>
  <si>
    <t>Trokšņu slāpētājs
SLBGU-400-1500-100</t>
  </si>
  <si>
    <t>Ugunsdrošais vārsts EI-120
UVA-120H-Ø400</t>
  </si>
  <si>
    <t>Līkums-45 no cinkotā skārda
Ø160</t>
  </si>
  <si>
    <t>Sedls no cinkotā skārda
200/200</t>
  </si>
  <si>
    <t>Sedls no cinkotā skārda
315/315/125</t>
  </si>
  <si>
    <t>Sedls no cinkotā skārda
315/315/250</t>
  </si>
  <si>
    <t>Pieplūdes / nosūces difuzors
LCS-2-125 4-way</t>
  </si>
  <si>
    <t>Regulēšanas vārsts
IRIS-Ø315</t>
  </si>
  <si>
    <t>Gala vāks
Ø160</t>
  </si>
  <si>
    <t>Gaisa izmešanas elements ar sietu
AHIA-250</t>
  </si>
  <si>
    <t>Pieplūdes / nosūces elements ar sietu
AKTT-125</t>
  </si>
  <si>
    <t>Ugunsdrošais vārsts EI-120
UVA-120H-Ø250</t>
  </si>
  <si>
    <t>Gala vāks
Ø200</t>
  </si>
  <si>
    <t>Pieplūdes / nosūces elements ar sietu
AKTT-160</t>
  </si>
  <si>
    <t>Āra reste
YGAV-1000</t>
  </si>
  <si>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CV11-500-800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</si>
  <si>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CV22-500-700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</si>
  <si>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CV22-500-800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</si>
  <si>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CV22-500-1000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</si>
  <si>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CV33-500-600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</si>
  <si>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CV33-500-900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</si>
  <si>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CV33-500-1200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</si>
  <si>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CV33-900-900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</si>
  <si>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CV33-900-1200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</si>
  <si>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KON34-142-2600</t>
    </r>
  </si>
  <si>
    <r>
      <t>Tērauda tipa paneļu radiators komplektā ar termostatisko vārstu un galvu, montāžas stiprinājumiem, atpakaļgaitas regulējošos i</t>
    </r>
    <r>
      <rPr>
        <sz val="11"/>
        <rFont val="Arial"/>
        <family val="2"/>
        <charset val="186"/>
      </rPr>
      <t xml:space="preserve">eskrūvi un iztukšošanas ventili. Pieslēgums no apakšas
</t>
    </r>
    <r>
      <rPr>
        <sz val="11"/>
        <color theme="1"/>
        <rFont val="Arial"/>
        <family val="2"/>
      </rPr>
      <t>KON34-142-800</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</si>
  <si>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CV22-500-1100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</si>
  <si>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CV22-500-1200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</si>
  <si>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CV22-500-1400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</si>
  <si>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CV11-500-700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</si>
  <si>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CV33-500-800
Ventil Compact</t>
    </r>
  </si>
  <si>
    <r>
      <t>Tērauda tipa paneļu radiators komplektā ar termostatisko vārstu un galvu, montāžas stiprinājumiem, atpakaļgaitas regulējošos i</t>
    </r>
    <r>
      <rPr>
        <sz val="11"/>
        <rFont val="Arial"/>
        <family val="2"/>
        <charset val="186"/>
      </rPr>
      <t>eskrūvi un iztukšošanas ventili. Pieslēgums no apakšas</t>
    </r>
    <r>
      <rPr>
        <sz val="11"/>
        <color theme="1"/>
        <rFont val="Arial"/>
        <family val="2"/>
      </rPr>
      <t xml:space="preserve">
CV33-500-1000
Ventil Compact</t>
    </r>
  </si>
  <si>
    <t>Daudzslāņu plastmasas caurule
Ø16</t>
  </si>
  <si>
    <t>Daudzslāņu plastmasas caurule
Ø20</t>
  </si>
  <si>
    <t>Daudzslāņu plastmasas caurule
Ø25</t>
  </si>
  <si>
    <t>Daudzslāņu plastmasas caurule
Ø32</t>
  </si>
  <si>
    <t>Daudzslāņu plastmasas caurule
Ø40</t>
  </si>
  <si>
    <r>
      <t>Armaflex porgumijas siltumizolācija, b=13mm (temp. izturiba līdz 110</t>
    </r>
    <r>
      <rPr>
        <vertAlign val="superscript"/>
        <sz val="11"/>
        <color theme="1"/>
        <rFont val="Arial"/>
        <family val="2"/>
        <charset val="186"/>
      </rPr>
      <t>o</t>
    </r>
    <r>
      <rPr>
        <sz val="11"/>
        <color theme="1"/>
        <rFont val="Arial"/>
        <family val="2"/>
      </rPr>
      <t>C)
Ø16</t>
    </r>
  </si>
  <si>
    <r>
      <t>Armaflex porgumijas siltumizolācija, b=13mm (temp. izturiba līdz 110</t>
    </r>
    <r>
      <rPr>
        <vertAlign val="superscript"/>
        <sz val="11"/>
        <color theme="1"/>
        <rFont val="Arial"/>
        <family val="2"/>
        <charset val="186"/>
      </rPr>
      <t>o</t>
    </r>
    <r>
      <rPr>
        <sz val="11"/>
        <color theme="1"/>
        <rFont val="Arial"/>
        <family val="2"/>
      </rPr>
      <t>C)
Ø20</t>
    </r>
  </si>
  <si>
    <r>
      <t>Armaflex porgumijas siltumizolācija, b=19mm  (temp. izturiba līdz 110</t>
    </r>
    <r>
      <rPr>
        <vertAlign val="superscript"/>
        <sz val="11"/>
        <color theme="1"/>
        <rFont val="Arial"/>
        <family val="2"/>
        <charset val="186"/>
      </rPr>
      <t>o</t>
    </r>
    <r>
      <rPr>
        <sz val="11"/>
        <color theme="1"/>
        <rFont val="Arial"/>
        <family val="2"/>
      </rPr>
      <t>C)
Ø25</t>
    </r>
  </si>
  <si>
    <r>
      <t>Armaflex porgumijas siltumizolācija, b=19mm  (temp. izturiba līdz 110</t>
    </r>
    <r>
      <rPr>
        <vertAlign val="superscript"/>
        <sz val="11"/>
        <color theme="1"/>
        <rFont val="Arial"/>
        <family val="2"/>
        <charset val="186"/>
      </rPr>
      <t>o</t>
    </r>
    <r>
      <rPr>
        <sz val="11"/>
        <color theme="1"/>
        <rFont val="Arial"/>
        <family val="2"/>
      </rPr>
      <t>C)
Ø32</t>
    </r>
  </si>
  <si>
    <r>
      <t>Armaflex porgumijas siltumizolācija, b=32mm  (temp. izturiba līdz 110</t>
    </r>
    <r>
      <rPr>
        <vertAlign val="superscript"/>
        <sz val="11"/>
        <color theme="1"/>
        <rFont val="Arial"/>
        <family val="2"/>
        <charset val="186"/>
      </rPr>
      <t>o</t>
    </r>
    <r>
      <rPr>
        <sz val="11"/>
        <color theme="1"/>
        <rFont val="Arial"/>
        <family val="2"/>
      </rPr>
      <t>C)
Ø40</t>
    </r>
  </si>
  <si>
    <t>Divu trejgabalu grīdas krustošanās veidgabals
Ø32/Ø16/Ø32</t>
  </si>
  <si>
    <t>Divu trejgabalu grīdas krustošanās veidgabals
Ø25/Ø16/Ø25</t>
  </si>
  <si>
    <t>Divu trejgabalu grīdas krustošanās veidgabals
Ø20/Ø16/Ø20</t>
  </si>
  <si>
    <t>Divu trejgabalu grīdas krustošanās veidgabals
Ø16/Ø16/Ø16</t>
  </si>
  <si>
    <t>Siltumapgādes apsaistes mezgla komplekts ar sūkni, trīsgaitas vārstu, noslēgvārstiem, vienvirziena vārstu, filtru, termometru un manometru, kopā ar siltumizolāciju
2xDN20; 4.0 kW
WPG-25-060-2.5; Kvs-2.5</t>
  </si>
  <si>
    <t>Siltumapgādes apsaistes mezgla komplekts ar sūkni, trīsgaitas vārstu, noslēgvārstiem, vienvirziena vārstu, filtru, termometru un manometru, kopā ar siltumizolāciju
2xDN25; 11.5 kW
WPG-25-060-4.0; Kvs-4</t>
  </si>
  <si>
    <t>Sistēmas iztukšošanas krāns
DN15</t>
  </si>
  <si>
    <t>Balansēšanas vārsts
DN15
STAD-15</t>
  </si>
  <si>
    <t>Manometrs 0-10 bar</t>
  </si>
  <si>
    <r>
      <t xml:space="preserve">Termometrs 0-120 </t>
    </r>
    <r>
      <rPr>
        <vertAlign val="superscript"/>
        <sz val="11"/>
        <color theme="1"/>
        <rFont val="Arial"/>
        <family val="2"/>
        <charset val="186"/>
      </rPr>
      <t>o</t>
    </r>
    <r>
      <rPr>
        <sz val="11"/>
        <color theme="1"/>
        <rFont val="Arial"/>
        <family val="2"/>
      </rPr>
      <t>C</t>
    </r>
  </si>
  <si>
    <t>Armaflex porgumijas siltumizolācija, b=19mm
Ø25</t>
  </si>
  <si>
    <t>Armaflex porgumijas siltumizolācija, b=32mm
Ø40</t>
  </si>
  <si>
    <r>
      <t xml:space="preserve">Trejgabals  MET  </t>
    </r>
    <r>
      <rPr>
        <sz val="11.5"/>
        <rFont val="Arial Narrow"/>
        <family val="2"/>
        <charset val="186"/>
      </rPr>
      <t>DN15/15/15, piegāde un montāža</t>
    </r>
  </si>
  <si>
    <r>
      <t xml:space="preserve">Lodveida ventilis  MET  </t>
    </r>
    <r>
      <rPr>
        <sz val="11.5"/>
        <rFont val="Arial Narrow"/>
        <family val="2"/>
        <charset val="186"/>
      </rPr>
      <t>DN15 ar korķi (tukšošana), piegāde un montāža</t>
    </r>
  </si>
  <si>
    <r>
      <t xml:space="preserve">Saskrūve, MET  </t>
    </r>
    <r>
      <rPr>
        <sz val="11.5"/>
        <rFont val="Arial Narrow"/>
        <family val="2"/>
        <charset val="186"/>
      </rPr>
      <t>DN15, piegāde un montāža</t>
    </r>
  </si>
  <si>
    <r>
      <rPr>
        <sz val="10"/>
        <rFont val="Arial Narrow"/>
        <family val="2"/>
        <charset val="186"/>
      </rPr>
      <t>m</t>
    </r>
    <r>
      <rPr>
        <vertAlign val="superscript"/>
        <sz val="10"/>
        <rFont val="Arial Narrow"/>
        <family val="2"/>
        <charset val="186"/>
      </rPr>
      <t>3</t>
    </r>
  </si>
  <si>
    <t>CCTV inspekcijas veikšana un hermētiskuma pārbaude pārbūvejamam kanalizācijas posmas</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</si>
  <si>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</si>
  <si>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</si>
  <si>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</si>
  <si>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</si>
  <si>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</si>
  <si>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</si>
  <si>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</si>
  <si>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</si>
  <si>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</si>
  <si>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</si>
  <si>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</si>
  <si>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</si>
  <si>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</si>
  <si>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1.14</t>
  </si>
  <si>
    <t xml:space="preserve"> 1.15</t>
  </si>
  <si>
    <t xml:space="preserve"> 1.16</t>
  </si>
  <si>
    <t xml:space="preserve"> 1.17</t>
  </si>
  <si>
    <t xml:space="preserve"> 1.18</t>
  </si>
  <si>
    <t xml:space="preserve"> 1.19</t>
  </si>
  <si>
    <t xml:space="preserve"> 1.20</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</si>
  <si>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</si>
  <si>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</si>
  <si>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</si>
  <si>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</si>
  <si>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</si>
  <si>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</si>
  <si>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</si>
  <si>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</si>
  <si>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</si>
  <si>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1.30</t>
  </si>
  <si>
    <t xml:space="preserve"> 1.31</t>
  </si>
  <si>
    <t xml:space="preserve"> 1.32</t>
  </si>
  <si>
    <t xml:space="preserve"> 1.33</t>
  </si>
  <si>
    <t xml:space="preserve"> 1.34</t>
  </si>
  <si>
    <t xml:space="preserve"> 1.35</t>
  </si>
  <si>
    <t xml:space="preserve"> 1.36</t>
  </si>
  <si>
    <t xml:space="preserve"> 1.37</t>
  </si>
  <si>
    <t xml:space="preserve"> 1.38</t>
  </si>
  <si>
    <t xml:space="preserve"> 1.39</t>
  </si>
  <si>
    <t xml:space="preserve"> 1.40</t>
  </si>
  <si>
    <t xml:space="preserve"> 1.41</t>
  </si>
  <si>
    <t xml:space="preserve"> 1.42</t>
  </si>
  <si>
    <t xml:space="preserve"> 1.43</t>
  </si>
  <si>
    <t xml:space="preserve"> 1.44</t>
  </si>
  <si>
    <t xml:space="preserve"> 1.45</t>
  </si>
  <si>
    <t xml:space="preserve"> 1.46</t>
  </si>
  <si>
    <t xml:space="preserve"> 1.47</t>
  </si>
  <si>
    <t xml:space="preserve"> 1.48</t>
  </si>
  <si>
    <t xml:space="preserve"> 1.49</t>
  </si>
  <si>
    <t xml:space="preserve"> 1.50</t>
  </si>
  <si>
    <t xml:space="preserve"> 1.51</t>
  </si>
  <si>
    <t xml:space="preserve"> 1.52</t>
  </si>
  <si>
    <t xml:space="preserve"> 1.53</t>
  </si>
  <si>
    <t xml:space="preserve"> 1.54</t>
  </si>
  <si>
    <t xml:space="preserve"> 1.55</t>
  </si>
  <si>
    <t xml:space="preserve"> 1.56</t>
  </si>
  <si>
    <t xml:space="preserve"> 1.57</t>
  </si>
  <si>
    <t xml:space="preserve"> 1.58</t>
  </si>
  <si>
    <t xml:space="preserve"> 1.59</t>
  </si>
  <si>
    <t xml:space="preserve"> 1.60</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</si>
  <si>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</si>
  <si>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</si>
  <si>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</si>
  <si>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</si>
  <si>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</si>
  <si>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</si>
  <si>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</si>
  <si>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</si>
  <si>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</si>
  <si>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1.70</t>
  </si>
  <si>
    <t xml:space="preserve"> 1.71</t>
  </si>
  <si>
    <t xml:space="preserve"> 1.72</t>
  </si>
  <si>
    <t xml:space="preserve"> 1.73</t>
  </si>
  <si>
    <t xml:space="preserve"> 2.1</t>
  </si>
  <si>
    <t xml:space="preserve"> 2.2</t>
  </si>
  <si>
    <t xml:space="preserve"> 2.3</t>
  </si>
  <si>
    <t xml:space="preserve"> 2.4</t>
  </si>
  <si>
    <t xml:space="preserve"> 2.5</t>
  </si>
  <si>
    <t xml:space="preserve"> 2.6</t>
  </si>
  <si>
    <t xml:space="preserve"> 2.7</t>
  </si>
  <si>
    <t xml:space="preserve"> 2.8</t>
  </si>
  <si>
    <t xml:space="preserve"> 2.9</t>
  </si>
  <si>
    <t xml:space="preserve"> 2.10</t>
  </si>
  <si>
    <t xml:space="preserve"> 2.11</t>
  </si>
  <si>
    <t xml:space="preserve"> 2.12</t>
  </si>
  <si>
    <t xml:space="preserve"> 2.13</t>
  </si>
  <si>
    <t xml:space="preserve"> 2.14</t>
  </si>
  <si>
    <t xml:space="preserve"> 2.15</t>
  </si>
  <si>
    <t xml:space="preserve"> 2.16</t>
  </si>
  <si>
    <t xml:space="preserve"> 2.17</t>
  </si>
  <si>
    <t xml:space="preserve"> 2.18</t>
  </si>
  <si>
    <t xml:space="preserve"> 2.19</t>
  </si>
  <si>
    <t xml:space="preserve"> 2.20</t>
  </si>
  <si>
    <t xml:space="preserve"> 2.21</t>
  </si>
  <si>
    <t xml:space="preserve"> 2.22</t>
  </si>
  <si>
    <t xml:space="preserve"> 2.23</t>
  </si>
  <si>
    <t xml:space="preserve"> 2.24</t>
  </si>
  <si>
    <t xml:space="preserve"> 2.25</t>
  </si>
  <si>
    <t xml:space="preserve"> 2.26</t>
  </si>
  <si>
    <t xml:space="preserve"> 2.27</t>
  </si>
  <si>
    <t xml:space="preserve"> 1.74</t>
  </si>
  <si>
    <t xml:space="preserve"> 1.75</t>
  </si>
  <si>
    <t xml:space="preserve"> 1.76</t>
  </si>
  <si>
    <t xml:space="preserve"> 1.77</t>
  </si>
  <si>
    <t xml:space="preserve"> 1.78</t>
  </si>
  <si>
    <t xml:space="preserve"> 1.79</t>
  </si>
  <si>
    <t xml:space="preserve"> 1.80</t>
  </si>
  <si>
    <t xml:space="preserve"> 1.81</t>
  </si>
  <si>
    <t xml:space="preserve"> 1.82</t>
  </si>
  <si>
    <t xml:space="preserve"> 1.83</t>
  </si>
  <si>
    <t xml:space="preserve"> 1.84</t>
  </si>
  <si>
    <t xml:space="preserve"> 1.85</t>
  </si>
  <si>
    <t xml:space="preserve"> 1.86</t>
  </si>
  <si>
    <t xml:space="preserve"> 1.87</t>
  </si>
  <si>
    <t xml:space="preserve"> 1.88</t>
  </si>
  <si>
    <t xml:space="preserve"> 1.89</t>
  </si>
  <si>
    <t xml:space="preserve"> 1.90</t>
  </si>
  <si>
    <t xml:space="preserve"> 1.91</t>
  </si>
  <si>
    <t xml:space="preserve"> 1.92</t>
  </si>
  <si>
    <t xml:space="preserve"> 1.93</t>
  </si>
  <si>
    <t xml:space="preserve"> 1.94</t>
  </si>
  <si>
    <t xml:space="preserve"> 1.95</t>
  </si>
  <si>
    <t xml:space="preserve"> 1.96</t>
  </si>
  <si>
    <t xml:space="preserve"> 1.97</t>
  </si>
  <si>
    <t xml:space="preserve"> 1.98</t>
  </si>
  <si>
    <t xml:space="preserve"> 1.99</t>
  </si>
  <si>
    <t xml:space="preserve"> 1.100</t>
  </si>
  <si>
    <t xml:space="preserve"> 1.101</t>
  </si>
  <si>
    <t xml:space="preserve"> 1.102</t>
  </si>
  <si>
    <t xml:space="preserve"> 1.103</t>
  </si>
  <si>
    <t xml:space="preserve"> 1.104</t>
  </si>
  <si>
    <t xml:space="preserve"> 1.105</t>
  </si>
  <si>
    <t xml:space="preserve"> 1.106</t>
  </si>
  <si>
    <t xml:space="preserve"> 1.107</t>
  </si>
  <si>
    <t xml:space="preserve"> 1.108</t>
  </si>
  <si>
    <t xml:space="preserve"> 1.109</t>
  </si>
  <si>
    <t xml:space="preserve"> 1.110</t>
  </si>
  <si>
    <t xml:space="preserve"> 1.111</t>
  </si>
  <si>
    <t xml:space="preserve"> 1.112</t>
  </si>
  <si>
    <t xml:space="preserve"> 1.113</t>
  </si>
  <si>
    <t xml:space="preserve"> 1.114</t>
  </si>
  <si>
    <t xml:space="preserve"> 1.115</t>
  </si>
  <si>
    <t xml:space="preserve"> 1.116</t>
  </si>
  <si>
    <t xml:space="preserve"> 1.117</t>
  </si>
  <si>
    <t xml:space="preserve"> 1.118</t>
  </si>
  <si>
    <t xml:space="preserve"> 1.119</t>
  </si>
  <si>
    <t xml:space="preserve"> 1.120</t>
  </si>
  <si>
    <t xml:space="preserve"> 1.121</t>
  </si>
  <si>
    <t xml:space="preserve"> 1.122</t>
  </si>
  <si>
    <t xml:space="preserve"> 1.123</t>
  </si>
  <si>
    <t xml:space="preserve"> 1.124</t>
  </si>
  <si>
    <t xml:space="preserve"> 1.125</t>
  </si>
  <si>
    <t xml:space="preserve"> 1.126</t>
  </si>
  <si>
    <t xml:space="preserve"> 1.127</t>
  </si>
  <si>
    <t xml:space="preserve"> 1.128</t>
  </si>
  <si>
    <t xml:space="preserve"> 1.129</t>
  </si>
  <si>
    <t xml:space="preserve"> 1.130</t>
  </si>
  <si>
    <t xml:space="preserve"> 1.131</t>
  </si>
  <si>
    <t xml:space="preserve"> 1.132</t>
  </si>
  <si>
    <t xml:space="preserve"> 1.133</t>
  </si>
  <si>
    <t xml:space="preserve"> 1.134</t>
  </si>
  <si>
    <t xml:space="preserve"> 1.135</t>
  </si>
  <si>
    <t xml:space="preserve"> 1.136</t>
  </si>
  <si>
    <t xml:space="preserve"> 1.137</t>
  </si>
  <si>
    <t xml:space="preserve"> 1.138</t>
  </si>
  <si>
    <t xml:space="preserve"> 1.139</t>
  </si>
  <si>
    <t xml:space="preserve"> 1.140</t>
  </si>
  <si>
    <t xml:space="preserve"> 1.141</t>
  </si>
  <si>
    <t xml:space="preserve"> 1.142</t>
  </si>
  <si>
    <t xml:space="preserve"> 1.143</t>
  </si>
  <si>
    <t xml:space="preserve"> 1.144</t>
  </si>
  <si>
    <t xml:space="preserve"> 1.145</t>
  </si>
  <si>
    <t xml:space="preserve"> 1.146</t>
  </si>
  <si>
    <t xml:space="preserve"> 1.147</t>
  </si>
  <si>
    <t xml:space="preserve"> 1.148</t>
  </si>
  <si>
    <t xml:space="preserve"> 1.149</t>
  </si>
  <si>
    <t xml:space="preserve"> 1.150</t>
  </si>
  <si>
    <t xml:space="preserve"> 1.151</t>
  </si>
  <si>
    <t xml:space="preserve"> 1.152</t>
  </si>
  <si>
    <t xml:space="preserve"> 1.153</t>
  </si>
  <si>
    <t xml:space="preserve"> 1.154</t>
  </si>
  <si>
    <t xml:space="preserve"> 1.155</t>
  </si>
  <si>
    <t xml:space="preserve"> 1.156</t>
  </si>
  <si>
    <t xml:space="preserve"> 1.157</t>
  </si>
  <si>
    <t xml:space="preserve"> 1.158</t>
  </si>
  <si>
    <t xml:space="preserve"> 1.159</t>
  </si>
  <si>
    <t xml:space="preserve"> 1.160</t>
  </si>
  <si>
    <t xml:space="preserve"> 1.161</t>
  </si>
  <si>
    <t xml:space="preserve"> 1.162</t>
  </si>
  <si>
    <t xml:space="preserve"> 1.163</t>
  </si>
  <si>
    <t xml:space="preserve"> 1.164</t>
  </si>
  <si>
    <t xml:space="preserve"> 1.165</t>
  </si>
  <si>
    <t xml:space="preserve"> 1.166</t>
  </si>
  <si>
    <t xml:space="preserve"> 1.167</t>
  </si>
  <si>
    <t xml:space="preserve"> 1.168</t>
  </si>
  <si>
    <t xml:space="preserve"> 1.169</t>
  </si>
  <si>
    <t xml:space="preserve"> 1.170</t>
  </si>
  <si>
    <t xml:space="preserve"> 1.171</t>
  </si>
  <si>
    <t xml:space="preserve"> 1.172</t>
  </si>
  <si>
    <t xml:space="preserve"> 1.173</t>
  </si>
  <si>
    <t xml:space="preserve"> 1.174</t>
  </si>
  <si>
    <t xml:space="preserve"> 1.175</t>
  </si>
  <si>
    <t xml:space="preserve"> 1.176</t>
  </si>
  <si>
    <t xml:space="preserve"> 1.177</t>
  </si>
  <si>
    <t xml:space="preserve"> 1.178</t>
  </si>
  <si>
    <t xml:space="preserve"> 1.179</t>
  </si>
  <si>
    <t xml:space="preserve"> 1.180</t>
  </si>
  <si>
    <t xml:space="preserve"> 1.181</t>
  </si>
  <si>
    <t xml:space="preserve"> 1.182</t>
  </si>
  <si>
    <t xml:space="preserve"> 1.183</t>
  </si>
  <si>
    <t xml:space="preserve"> 1.184</t>
  </si>
  <si>
    <t xml:space="preserve"> 1.185</t>
  </si>
  <si>
    <t xml:space="preserve"> 1.186</t>
  </si>
  <si>
    <t xml:space="preserve"> 1.187</t>
  </si>
  <si>
    <t xml:space="preserve"> 1.188</t>
  </si>
  <si>
    <t xml:space="preserve"> 1.189</t>
  </si>
  <si>
    <t xml:space="preserve"> 1.190</t>
  </si>
  <si>
    <t xml:space="preserve"> 1.191</t>
  </si>
  <si>
    <t xml:space="preserve"> 1.192</t>
  </si>
  <si>
    <t xml:space="preserve"> 1.193</t>
  </si>
  <si>
    <t xml:space="preserve"> 1.194</t>
  </si>
  <si>
    <t xml:space="preserve"> 1.195</t>
  </si>
  <si>
    <t xml:space="preserve"> 1.196</t>
  </si>
  <si>
    <t xml:space="preserve"> 1.197</t>
  </si>
  <si>
    <t xml:space="preserve"> 1.198</t>
  </si>
  <si>
    <t xml:space="preserve"> 1.199</t>
  </si>
  <si>
    <t xml:space="preserve"> 1.200</t>
  </si>
  <si>
    <t xml:space="preserve"> 1.201</t>
  </si>
  <si>
    <t xml:space="preserve"> 1.202</t>
  </si>
  <si>
    <t xml:space="preserve"> 1.203</t>
  </si>
  <si>
    <t xml:space="preserve"> 1.204</t>
  </si>
  <si>
    <t xml:space="preserve"> 1.205</t>
  </si>
  <si>
    <t xml:space="preserve"> 1.206</t>
  </si>
  <si>
    <t xml:space="preserve"> 1.207</t>
  </si>
  <si>
    <t xml:space="preserve"> 1.208</t>
  </si>
  <si>
    <t xml:space="preserve"> 1.209</t>
  </si>
  <si>
    <t xml:space="preserve"> 1.210</t>
  </si>
  <si>
    <t xml:space="preserve"> 1.211</t>
  </si>
  <si>
    <t xml:space="preserve"> 1.212</t>
  </si>
  <si>
    <t xml:space="preserve"> 1.213</t>
  </si>
  <si>
    <t xml:space="preserve"> 1.214</t>
  </si>
  <si>
    <t xml:space="preserve"> 1.215</t>
  </si>
  <si>
    <t xml:space="preserve"> 1.216</t>
  </si>
  <si>
    <t xml:space="preserve"> 1.217</t>
  </si>
  <si>
    <t>Divpozīciju ARI</t>
  </si>
  <si>
    <t>Spēka sadale SS-2, iekštipa, IP40, z/a</t>
  </si>
  <si>
    <t>Spēka sadale SS-3, iekštipa, IP40, z/a</t>
  </si>
  <si>
    <t>Spēka sadale SS-4, iekštipa, IP40, v/a</t>
  </si>
  <si>
    <t>Spēka sadale GS-1, iekštipa, IP54, v/a</t>
  </si>
  <si>
    <t>Spēka sadale GS-2, iekštipa, IP54, v/a</t>
  </si>
  <si>
    <t>Spēka sadale GBS, iekštipa, IP54, v/a</t>
  </si>
  <si>
    <t>*skat. EL-SA</t>
  </si>
  <si>
    <t>Poz. NR 1-31 izmaksas sadalītas 50:50 starp VNĪ un Lietotāju</t>
  </si>
  <si>
    <t>Tāme sastādīta 2023.gada tirgus cenās, pamatojoties uz SIA „Baltex Group” būvprojekta rasējumiem un darbu apjomiem</t>
  </si>
  <si>
    <t>Poz. NR 1-29 izmaksas sadalītas 38:62 starp VNĪ un Lietotāju</t>
  </si>
  <si>
    <t>Poz. NR 1-21 izmaksas sadalītas aptuveni 50:50 starp VNĪ un Lietotāju</t>
  </si>
  <si>
    <t>%</t>
  </si>
  <si>
    <t xml:space="preserve">Tāme sastādīta:  </t>
  </si>
  <si>
    <t>1.4._VNI</t>
  </si>
  <si>
    <t>1.3._VNI</t>
  </si>
  <si>
    <t>1.2._VNI</t>
  </si>
  <si>
    <t>1.5._VNI</t>
  </si>
  <si>
    <t>1.6._VNI</t>
  </si>
  <si>
    <t>1.7._VNI</t>
  </si>
  <si>
    <t>1.11._VNI</t>
  </si>
  <si>
    <t>1.12._VNI</t>
  </si>
  <si>
    <t>Kopsavilkuma aprēķins Nr. 2_VNI</t>
  </si>
  <si>
    <t>2.1._VNI</t>
  </si>
  <si>
    <t>2.2._VNI</t>
  </si>
  <si>
    <t>2.3._VNI</t>
  </si>
  <si>
    <t>2.4._VNI</t>
  </si>
  <si>
    <t>2.5._VNI</t>
  </si>
  <si>
    <t>2.6._VNI</t>
  </si>
  <si>
    <t>2.7._VNI</t>
  </si>
  <si>
    <t>2.8._VNI</t>
  </si>
  <si>
    <t>2.9._VNI</t>
  </si>
  <si>
    <t>2.10._VNI</t>
  </si>
  <si>
    <t>2.11._VNI</t>
  </si>
  <si>
    <t>2.12._VNI</t>
  </si>
  <si>
    <t>Būvniecības koptāme_VNI</t>
  </si>
  <si>
    <t>Kopsavilkuma aprēķins Nr. 1_VNI</t>
  </si>
  <si>
    <t>Kopsavilkuma aprēķins Nr. 3_VNI</t>
  </si>
  <si>
    <t>3.1._VNI</t>
  </si>
  <si>
    <t>3.2._VNI</t>
  </si>
  <si>
    <t>3.3._VNI</t>
  </si>
  <si>
    <t>3.4._VNI</t>
  </si>
  <si>
    <t>Kopsavilkuma aprēķins Nr. 4_VNI</t>
  </si>
  <si>
    <t>4.1._VNI</t>
  </si>
  <si>
    <t>Armatūras sietu izgatavošana, uzstādīšana, fiksatoru uzstādīšana. Armatūra B500B</t>
  </si>
  <si>
    <t xml:space="preserve">Betona iestrādāšana pamatu konstrukcijās-pamatu pēda C12/15+XC2  novibrējot, betonu padod ar sūkni </t>
  </si>
  <si>
    <t>Roku mazgātne cilvēkiem ar īpašām vajadzībām komplektā ar jaucējkrānu ar garo rokturi, sifonu, stiprinājumiem, pievadiem</t>
  </si>
  <si>
    <t>Klozetpods cilvēkiem ar īpašām vajadzībām ar skalošanas kasti (divi skalošanas režīmi), stiprinājumiem, klozetpoda pievienojumu</t>
  </si>
  <si>
    <t>Piekaramais klozetpods ar skalošanas kasti (divi skalošanas režīmi), stiprinājumiem, klozetpoda pievienojumu</t>
  </si>
  <si>
    <t>Klozetpods ar skalošanas kasti (divi skalošanas režīmi), stiprinājumiem, klozetpoda pievienojumu</t>
  </si>
  <si>
    <t>Nerūsējošā tērauda trauku mazgātne komplektā ar sifonu, trauku mazgātnes jaucējkrānu, stiprinājumiem, pievadiem</t>
  </si>
  <si>
    <t>1.1.</t>
  </si>
  <si>
    <t>1.2.</t>
  </si>
  <si>
    <t>1.3.</t>
  </si>
  <si>
    <t>1.4.</t>
  </si>
  <si>
    <t>1.5.</t>
  </si>
  <si>
    <t>1.6.</t>
  </si>
  <si>
    <t>1.7.</t>
  </si>
  <si>
    <t>1.8.</t>
  </si>
  <si>
    <t>1.9.</t>
  </si>
  <si>
    <t>1.10.</t>
  </si>
  <si>
    <t>1.11.</t>
  </si>
  <si>
    <t>2.1.</t>
  </si>
  <si>
    <t>2.2.</t>
  </si>
  <si>
    <t>2.3.</t>
  </si>
  <si>
    <t>2.4.</t>
  </si>
  <si>
    <t>2.5.</t>
  </si>
  <si>
    <t>2.6.</t>
  </si>
  <si>
    <t>2.7.</t>
  </si>
  <si>
    <t>2.8.</t>
  </si>
  <si>
    <t>2.9.</t>
  </si>
  <si>
    <t>2.10.</t>
  </si>
  <si>
    <t>2.11.</t>
  </si>
  <si>
    <t>3.1.</t>
  </si>
  <si>
    <t>3.2.</t>
  </si>
  <si>
    <t>3.3.</t>
  </si>
  <si>
    <t>3.4.</t>
  </si>
  <si>
    <t>3.5.</t>
  </si>
  <si>
    <t>3.6.</t>
  </si>
  <si>
    <t>3.7.</t>
  </si>
  <si>
    <t>3.8.</t>
  </si>
  <si>
    <t>3.9.</t>
  </si>
  <si>
    <t>3.10.</t>
  </si>
  <si>
    <t>3.11.</t>
  </si>
  <si>
    <t>3.12.</t>
  </si>
  <si>
    <t>3.13.</t>
  </si>
  <si>
    <t>3.14.</t>
  </si>
  <si>
    <t>4.1.</t>
  </si>
  <si>
    <t>4.2.</t>
  </si>
  <si>
    <t>4.3.</t>
  </si>
  <si>
    <t>4.4.</t>
  </si>
  <si>
    <t>4.5.</t>
  </si>
  <si>
    <t>4.6.</t>
  </si>
  <si>
    <t>4.7.</t>
  </si>
  <si>
    <t>4.8.</t>
  </si>
  <si>
    <t>4.9.</t>
  </si>
  <si>
    <t>4.10.</t>
  </si>
  <si>
    <t>4.11.</t>
  </si>
  <si>
    <t>5.1.</t>
  </si>
  <si>
    <t>5.2.</t>
  </si>
  <si>
    <t>5.3.</t>
  </si>
  <si>
    <t>5.4.</t>
  </si>
  <si>
    <t>5.5.</t>
  </si>
  <si>
    <t>5.6.</t>
  </si>
  <si>
    <t>5.7.</t>
  </si>
  <si>
    <t>6.1.</t>
  </si>
  <si>
    <t>6.2.</t>
  </si>
  <si>
    <t>6.3.</t>
  </si>
  <si>
    <t>6.4.</t>
  </si>
  <si>
    <t>6.5.</t>
  </si>
  <si>
    <t>6.6.</t>
  </si>
  <si>
    <t>6.7.</t>
  </si>
  <si>
    <t>6.8.</t>
  </si>
  <si>
    <t>6.9.</t>
  </si>
  <si>
    <t>6.10.</t>
  </si>
  <si>
    <t>6.11.</t>
  </si>
  <si>
    <t>6.12.</t>
  </si>
  <si>
    <t>6.13.</t>
  </si>
  <si>
    <t>6.14.</t>
  </si>
  <si>
    <t>6.15.</t>
  </si>
  <si>
    <r>
      <t>Zibensaisardzības aprīkojums</t>
    </r>
    <r>
      <rPr>
        <i/>
        <sz val="10"/>
        <rFont val="Arial"/>
        <family val="2"/>
      </rPr>
      <t xml:space="preserve"> (OBO vai ekvivalents)</t>
    </r>
  </si>
  <si>
    <t>Esošo cauruļvadu pievienošana jaunizbūvējamām akām</t>
  </si>
  <si>
    <t>7.1.</t>
  </si>
  <si>
    <t>7.2.</t>
  </si>
  <si>
    <t>7.3.</t>
  </si>
  <si>
    <t>8.1.</t>
  </si>
  <si>
    <t>Noņemams esošs betona bruģakmens segums  t.sk. Būvgružu izvešana, nodošana pārstrādei</t>
  </si>
  <si>
    <t xml:space="preserve">Demontējami betona pakāpieni, mūra elementi (teritorijā) t.sk. Būvgružu izvešana, nodošana pārstrādei un seguma atjaunošana (ja attiecināms) </t>
  </si>
  <si>
    <t>PVC aka DN400 kompektā ar augstuma regulēšanas cauruli, ķeta vāku D400 uzstādām bruģa segumā</t>
  </si>
  <si>
    <t>PVC pagrieziena aka DN600 kompektā ar augstuma regulēšanas cauruli, ķeta vāku D400 uzstādāms bruģa segumā</t>
  </si>
  <si>
    <r>
      <rPr>
        <sz val="10.5"/>
        <rFont val="Arial"/>
        <family val="2"/>
        <charset val="186"/>
      </rPr>
      <t>Tranšejas rakšana un aizbēršana viena līdz divu kabeļu (caurules) guldīšanai 0.7m dziļumā.</t>
    </r>
    <r>
      <rPr>
        <sz val="10.5"/>
        <color rgb="FFFF0000"/>
        <rFont val="Arial"/>
        <family val="2"/>
        <charset val="204"/>
      </rPr>
      <t xml:space="preserve"> </t>
    </r>
  </si>
  <si>
    <r>
      <rPr>
        <sz val="10.5"/>
        <rFont val="Arial"/>
        <family val="2"/>
        <charset val="186"/>
      </rPr>
      <t>Tranšejas rakšana un aizbēršana viena līdz divu kabeļu (caurules) guldīšanai 1.0m dziļumā.</t>
    </r>
    <r>
      <rPr>
        <sz val="10.5"/>
        <color rgb="FFFF0000"/>
        <rFont val="Arial"/>
        <family val="2"/>
        <charset val="204"/>
      </rPr>
      <t xml:space="preserve"> </t>
    </r>
  </si>
  <si>
    <r>
      <rPr>
        <sz val="10.5"/>
        <rFont val="Arial"/>
        <family val="2"/>
        <charset val="186"/>
      </rPr>
      <t>Tranšejas rakšana un aizbēršana viena līdz četru kabeļu (caurules) guldīšanai 1.0m</t>
    </r>
    <r>
      <rPr>
        <sz val="10.5"/>
        <color rgb="FFFF0000"/>
        <rFont val="Arial"/>
        <family val="2"/>
        <charset val="204"/>
      </rPr>
      <t xml:space="preserve"> </t>
    </r>
    <r>
      <rPr>
        <sz val="10.5"/>
        <rFont val="Arial"/>
        <family val="2"/>
        <charset val="186"/>
      </rPr>
      <t>dziļumā.</t>
    </r>
    <r>
      <rPr>
        <sz val="10.5"/>
        <color rgb="FFFF0000"/>
        <rFont val="Arial"/>
        <family val="2"/>
        <charset val="204"/>
      </rPr>
      <t xml:space="preserve"> </t>
    </r>
  </si>
  <si>
    <r>
      <rPr>
        <sz val="10.5"/>
        <rFont val="Arial"/>
        <family val="2"/>
        <charset val="186"/>
      </rPr>
      <t>Tranšejas rakšana un aizbēršana viena līdz sešu kabeļu (caurules) guldīšanai 0.7m</t>
    </r>
    <r>
      <rPr>
        <sz val="10.5"/>
        <color rgb="FFFF0000"/>
        <rFont val="Arial"/>
        <family val="2"/>
        <charset val="204"/>
      </rPr>
      <t xml:space="preserve"> </t>
    </r>
    <r>
      <rPr>
        <sz val="10.5"/>
        <rFont val="Arial"/>
        <family val="2"/>
        <charset val="186"/>
      </rPr>
      <t>dziļumā</t>
    </r>
    <r>
      <rPr>
        <sz val="10.5"/>
        <color rgb="FFFF0000"/>
        <rFont val="Arial"/>
        <family val="2"/>
        <charset val="204"/>
      </rPr>
      <t xml:space="preserve">. </t>
    </r>
  </si>
  <si>
    <t>Esošo lietus ūdens gūliju un aku demontāža un izvešana</t>
  </si>
  <si>
    <t xml:space="preserve">Esošo betona aku DN1000 mm demontāža un izvešana. </t>
  </si>
  <si>
    <t>Demontējama, patvaļīgi
uzmontētā automātiskā
barjera  t.sk. Būvgružu izvešana, nodošana pārstrādei</t>
  </si>
  <si>
    <t xml:space="preserve">Nefunkcionējoši demontējamie siltumtīki  t.sk. Būvgružu izvešana, nodošana pārstrādei. Zemes klātnes sagatavošana atbilstoši projektā paredzētajiem risinājumiem zem seguma un seguma atjaunošana </t>
  </si>
  <si>
    <t>Demontējami kanalizācijas tīkli (teritorijā) t.sk. Būvgružu izvešana, nodošana pārstrādei. Zemes klātnes sagatavošana atbilstoši projektā paredzētajiem risinājumiem zem bruģa seguma un bruģa seguma atjaunošana</t>
  </si>
  <si>
    <r>
      <t xml:space="preserve">Esošā KUM mezgla demontāža, </t>
    </r>
    <r>
      <rPr>
        <sz val="10"/>
        <rFont val="Arial"/>
        <family val="2"/>
        <charset val="186"/>
      </rPr>
      <t>t.sk. seguma atjaunošana un nodošana SIA Rīgas ūdens</t>
    </r>
  </si>
  <si>
    <r>
      <t xml:space="preserve">Esošo lietus ūdens kanalizācijas tīklu demontāža un izvešana. </t>
    </r>
    <r>
      <rPr>
        <sz val="10"/>
        <rFont val="Arial"/>
        <family val="2"/>
        <charset val="186"/>
      </rPr>
      <t xml:space="preserve">Zemes klātnes sagatavošana atbilstoši projektā paredzētajiem risinājumiem zem seguma un seguma atjaunošana </t>
    </r>
  </si>
  <si>
    <t xml:space="preserve">Kanalizācijas caurule inženierkomunikāciju ievietošanai, t.sk. seguma atjaunošana </t>
  </si>
  <si>
    <t>Rūpnieciski izolēta tērauda caurule ar signal. Vadiem, t.sk. seguma atjaunošana</t>
  </si>
  <si>
    <r>
      <t xml:space="preserve">Esošo kanalizācijas cauruļvadu D150 mm demontāža un izvešana. </t>
    </r>
    <r>
      <rPr>
        <sz val="10"/>
        <rFont val="Arial"/>
        <family val="2"/>
        <charset val="186"/>
      </rPr>
      <t>Zemes klātnes sagatavošana atbilstoši projektā paredzētajiem risinājumiem zem seguma un seguma atjaunošana</t>
    </r>
  </si>
  <si>
    <r>
      <rPr>
        <u/>
        <sz val="10"/>
        <color rgb="FFFF0000"/>
        <rFont val="ArialMT"/>
        <charset val="186"/>
      </rPr>
      <t>Atsevišķie darbi:</t>
    </r>
    <r>
      <rPr>
        <sz val="10"/>
        <color rgb="FFFF0000"/>
        <rFont val="ArialMT"/>
      </rPr>
      <t xml:space="preserve">
Noņemams esošs betona bruģakmens segums  t.sk. Būvgružu izvešana, nodošana pārstrādei</t>
    </r>
  </si>
  <si>
    <t>13.1.</t>
  </si>
  <si>
    <t>14.1.</t>
  </si>
  <si>
    <t>15.1.</t>
  </si>
  <si>
    <t>16.1.</t>
  </si>
  <si>
    <t>17.1.</t>
  </si>
  <si>
    <r>
      <rPr>
        <u/>
        <sz val="10"/>
        <color rgb="FFFF0000"/>
        <rFont val="Arial"/>
        <family val="2"/>
        <charset val="186"/>
      </rPr>
      <t>Atsevišķie darbi:</t>
    </r>
    <r>
      <rPr>
        <sz val="10"/>
        <color rgb="FFFF0000"/>
        <rFont val="Arial"/>
        <family val="2"/>
      </rPr>
      <t xml:space="preserve">
Esošā pamatne profilēta, noblīvēta (Ev2≥45MPa)</t>
    </r>
  </si>
  <si>
    <r>
      <rPr>
        <u/>
        <sz val="10"/>
        <color rgb="FFFF0000"/>
        <rFont val="Arial"/>
        <family val="2"/>
        <charset val="186"/>
      </rPr>
      <t>Atsevišķie darbi:</t>
    </r>
    <r>
      <rPr>
        <sz val="10"/>
        <color rgb="FFFF0000"/>
        <rFont val="Arial"/>
        <family val="2"/>
      </rPr>
      <t xml:space="preserve">
Salturīgā kārta no drenējošas smilts (kf&gt;1m/dn, Ev2≥60MPa) h=30 cm</t>
    </r>
  </si>
  <si>
    <r>
      <rPr>
        <u/>
        <sz val="10"/>
        <color rgb="FFFF0000"/>
        <rFont val="Arial"/>
        <family val="2"/>
        <charset val="186"/>
      </rPr>
      <t>Atsevišķie darbi:</t>
    </r>
    <r>
      <rPr>
        <sz val="10"/>
        <color rgb="FFFF0000"/>
        <rFont val="Arial"/>
        <family val="2"/>
      </rPr>
      <t xml:space="preserve">
Minerālmat. maisījums (fr.0/45), N-IV klase (Ev2≥80M h=20cm</t>
    </r>
  </si>
  <si>
    <r>
      <rPr>
        <u/>
        <sz val="10"/>
        <color rgb="FFFF0000"/>
        <rFont val="Arial"/>
        <family val="2"/>
        <charset val="186"/>
      </rPr>
      <t>Atsevišķie darbi:</t>
    </r>
    <r>
      <rPr>
        <sz val="10"/>
        <color rgb="FFFF0000"/>
        <rFont val="Arial"/>
        <family val="2"/>
      </rPr>
      <t xml:space="preserve">
Dolomīta izsijas (fr.2/8) izbūve  </t>
    </r>
  </si>
  <si>
    <r>
      <rPr>
        <u/>
        <sz val="10"/>
        <color rgb="FFFF0000"/>
        <rFont val="Arial"/>
        <family val="2"/>
        <charset val="186"/>
      </rPr>
      <t>Atsevišķie darbi:</t>
    </r>
    <r>
      <rPr>
        <sz val="10"/>
        <color rgb="FFFF0000"/>
        <rFont val="Arial"/>
        <family val="2"/>
        <charset val="186"/>
      </rPr>
      <t xml:space="preserve">
Betona bruģakmens seguma izbūve 8 cm.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</si>
</sst>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 #,##0.00_-;_-* \-??_-;_-@_-"/>
    <numFmt numFmtId="165" formatCode="m\o\n\th\ d\,\ yyyy"/>
    <numFmt numFmtId="166" formatCode="#.00"/>
    <numFmt numFmtId="167" formatCode="#."/>
    <numFmt numFmtId="168" formatCode="0.0"/>
    <numFmt numFmtId="169" formatCode="#,##0.0"/>
    <numFmt numFmtId="170" formatCode="0.000"/>
    <numFmt numFmtId="171" formatCode="#,##0.000"/>
  </numFmts>
  <fonts count="103">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2"/>
      <name val="Arial"/>
      <family val="2"/>
      <charset val="186"/>
    </font>
    <font>
      <b/>
      <sz val="12"/>
      <name val="Arial"/>
      <family val="2"/>
      <charset val="186"/>
    </font>
    <font>
      <b/>
      <sz val="16"/>
      <name val="Arial"/>
      <family val="2"/>
      <charset val="186"/>
    </font>
    <font>
      <sz val="11"/>
      <name val="Arial"/>
      <family val="2"/>
      <charset val="186"/>
    </font>
    <font>
      <b/>
      <sz val="11"/>
      <name val="Arial"/>
      <family val="2"/>
      <charset val="186"/>
    </font>
    <font>
      <b/>
      <sz val="14"/>
      <name val="Arial"/>
      <family val="2"/>
      <charset val="186"/>
    </font>
    <font>
      <b/>
      <sz val="13"/>
      <name val="Arial"/>
      <family val="2"/>
      <charset val="186"/>
    </font>
    <font>
      <sz val="11"/>
      <color indexed="10"/>
      <name val="Arial"/>
      <family val="2"/>
      <charset val="186"/>
    </font>
    <font>
      <sz val="8"/>
      <name val="Arial"/>
      <family val="2"/>
      <charset val="186"/>
    </font>
    <font>
      <sz val="10"/>
      <name val="Helv"/>
      <family val="2"/>
    </font>
    <font>
      <sz val="1"/>
      <color indexed="8"/>
      <name val="Courier"/>
      <family val="1"/>
      <charset val="186"/>
    </font>
    <font>
      <b/>
      <sz val="1"/>
      <color indexed="8"/>
      <name val="Courier"/>
      <family val="1"/>
      <charset val="186"/>
    </font>
    <font>
      <sz val="10"/>
      <name val="Helv"/>
    </font>
    <font>
      <b/>
      <sz val="12"/>
      <color theme="3" tint="-0.499984740745262"/>
      <name val="Arial"/>
      <family val="2"/>
      <charset val="204"/>
    </font>
    <font>
      <sz val="14"/>
      <name val="Arial"/>
      <family val="2"/>
      <charset val="186"/>
    </font>
    <font>
      <b/>
      <sz val="10"/>
      <name val="Arial"/>
      <family val="2"/>
      <charset val="186"/>
    </font>
    <font>
      <sz val="10"/>
      <name val="Arial"/>
      <family val="2"/>
    </font>
    <font>
      <sz val="10"/>
      <color theme="5" tint="-0.499984740745262"/>
      <name val="Arial"/>
      <family val="2"/>
      <charset val="186"/>
    </font>
    <font>
      <sz val="10"/>
      <color theme="1"/>
      <name val="Arial"/>
      <family val="2"/>
      <charset val="186"/>
    </font>
    <font>
      <sz val="11"/>
      <color theme="1"/>
      <name val="Arial"/>
      <family val="2"/>
      <charset val="186"/>
    </font>
    <font>
      <b/>
      <sz val="11"/>
      <color theme="1"/>
      <name val="Arial"/>
      <family val="2"/>
      <charset val="186"/>
    </font>
    <font>
      <sz val="12"/>
      <color theme="1"/>
      <name val="Arial"/>
      <family val="2"/>
      <charset val="186"/>
    </font>
    <font>
      <b/>
      <sz val="10"/>
      <color theme="1"/>
      <name val="Arial"/>
      <family val="2"/>
      <charset val="186"/>
    </font>
    <font>
      <sz val="9"/>
      <name val="Arial"/>
      <family val="2"/>
      <charset val="186"/>
    </font>
    <font>
      <sz val="12"/>
      <color theme="0"/>
      <name val="Arial"/>
      <family val="2"/>
      <charset val="186"/>
    </font>
    <font>
      <sz val="11"/>
      <name val="Calibri"/>
      <family val="2"/>
      <charset val="186"/>
      <scheme val="minor"/>
    </font>
    <font>
      <b/>
      <sz val="12"/>
      <name val="Arial"/>
      <family val="2"/>
      <charset val="204"/>
    </font>
    <font>
      <sz val="11"/>
      <color indexed="8"/>
      <name val="Arial"/>
      <family val="2"/>
      <charset val="186"/>
    </font>
    <font>
      <i/>
      <sz val="12"/>
      <name val="Arial"/>
      <family val="2"/>
      <charset val="186"/>
    </font>
    <font>
      <sz val="11"/>
      <color indexed="8"/>
      <name val="Calibri"/>
      <family val="2"/>
      <charset val="204"/>
    </font>
    <font>
      <sz val="11"/>
      <color indexed="8"/>
      <name val="Calibri"/>
      <family val="2"/>
      <charset val="186"/>
    </font>
    <font>
      <sz val="11"/>
      <color rgb="FFFF0000"/>
      <name val="Arial"/>
      <family val="2"/>
      <charset val="186"/>
    </font>
    <font>
      <sz val="10"/>
      <color rgb="FFFF0000"/>
      <name val="Arial"/>
      <family val="2"/>
      <charset val="186"/>
    </font>
    <font>
      <sz val="10"/>
      <color theme="0"/>
      <name val="Arial"/>
      <family val="2"/>
      <charset val="186"/>
    </font>
    <font>
      <sz val="10"/>
      <color indexed="16"/>
      <name val="Arial"/>
      <family val="2"/>
      <charset val="186"/>
    </font>
    <font>
      <sz val="10"/>
      <color indexed="8"/>
      <name val="Arial"/>
      <family val="2"/>
      <charset val="186"/>
    </font>
    <font>
      <sz val="10"/>
      <color indexed="64"/>
      <name val="Arial"/>
      <family val="2"/>
      <charset val="186"/>
    </font>
    <font>
      <sz val="10"/>
      <color theme="1"/>
      <name val="Arial"/>
      <family val="2"/>
    </font>
    <font>
      <sz val="9"/>
      <name val="Arial"/>
      <family val="2"/>
    </font>
    <font>
      <b/>
      <i/>
      <sz val="10"/>
      <name val="Arial"/>
      <family val="2"/>
    </font>
    <font>
      <sz val="10"/>
      <color theme="1" tint="4.9989318521683403E-2"/>
      <name val="Arial"/>
      <family val="2"/>
    </font>
    <font>
      <sz val="10"/>
      <color indexed="8"/>
      <name val="MS Sans Serif"/>
      <family val="2"/>
      <charset val="186"/>
    </font>
    <font>
      <b/>
      <sz val="11"/>
      <name val="Arial"/>
      <family val="2"/>
    </font>
    <font>
      <sz val="11"/>
      <color theme="1"/>
      <name val="Arial"/>
      <family val="2"/>
    </font>
    <font>
      <sz val="11"/>
      <color indexed="10"/>
      <name val="Arial"/>
      <family val="2"/>
    </font>
    <font>
      <sz val="11"/>
      <color indexed="8"/>
      <name val="Arial"/>
      <family val="2"/>
    </font>
    <font>
      <sz val="11"/>
      <name val="Arial"/>
      <family val="2"/>
    </font>
    <font>
      <vertAlign val="superscript"/>
      <sz val="11"/>
      <name val="Arial"/>
      <family val="2"/>
    </font>
    <font>
      <b/>
      <sz val="12"/>
      <name val="Arial"/>
      <family val="2"/>
    </font>
    <font>
      <vertAlign val="superscript"/>
      <sz val="11"/>
      <name val="Arial"/>
      <family val="2"/>
      <charset val="186"/>
    </font>
    <font>
      <sz val="10"/>
      <name val="Arial"/>
      <family val="2"/>
      <charset val="204"/>
    </font>
    <font>
      <sz val="11"/>
      <name val="Calibri Light"/>
      <family val="2"/>
      <charset val="204"/>
    </font>
    <font>
      <b/>
      <sz val="10"/>
      <name val="Arial"/>
      <family val="2"/>
    </font>
    <font>
      <sz val="10"/>
      <name val="Cambria"/>
      <family val="1"/>
    </font>
    <font>
      <sz val="10"/>
      <color theme="5" tint="-0.499984740745262"/>
      <name val="Arial"/>
      <family val="2"/>
    </font>
    <font>
      <sz val="10"/>
      <color indexed="8"/>
      <name val="Arial"/>
      <family val="2"/>
    </font>
    <font>
      <sz val="11"/>
      <color theme="1" tint="4.9989318521683403E-2"/>
      <name val="Calibri"/>
      <family val="2"/>
      <charset val="186"/>
      <scheme val="minor"/>
    </font>
    <font>
      <sz val="10"/>
      <color theme="1" tint="4.9989318521683403E-2"/>
      <name val="Arial"/>
      <family val="2"/>
      <charset val="186"/>
    </font>
    <font>
      <sz val="10"/>
      <color rgb="FF000000"/>
      <name val="Arial"/>
      <family val="2"/>
    </font>
    <font>
      <sz val="10"/>
      <color rgb="FFFF0000"/>
      <name val="Arial"/>
      <family val="2"/>
    </font>
    <font>
      <sz val="10"/>
      <color indexed="8"/>
      <name val="Calibri"/>
      <family val="2"/>
      <charset val="186"/>
    </font>
    <font>
      <sz val="10"/>
      <name val="Calibri"/>
      <family val="2"/>
      <charset val="186"/>
    </font>
    <font>
      <b/>
      <i/>
      <sz val="11"/>
      <name val="Calibri"/>
      <family val="2"/>
      <charset val="186"/>
    </font>
    <font>
      <b/>
      <i/>
      <sz val="11"/>
      <name val="Arial"/>
      <family val="2"/>
    </font>
    <font>
      <sz val="11"/>
      <color indexed="63"/>
      <name val="Arial"/>
      <family val="2"/>
    </font>
    <font>
      <b/>
      <i/>
      <sz val="12"/>
      <name val="Arial"/>
      <family val="2"/>
      <charset val="204"/>
    </font>
    <font>
      <sz val="10.5"/>
      <name val="Arial"/>
      <family val="2"/>
      <charset val="204"/>
    </font>
    <font>
      <b/>
      <sz val="10.5"/>
      <name val="Arial"/>
      <family val="2"/>
      <charset val="204"/>
    </font>
    <font>
      <b/>
      <i/>
      <sz val="10.5"/>
      <name val="Arial"/>
      <family val="2"/>
      <charset val="204"/>
    </font>
    <font>
      <sz val="10.5"/>
      <name val="Arial"/>
      <family val="2"/>
      <charset val="186"/>
    </font>
    <font>
      <vertAlign val="superscript"/>
      <sz val="11"/>
      <color theme="1"/>
      <name val="Arial"/>
      <family val="2"/>
      <charset val="186"/>
    </font>
    <font>
      <sz val="10"/>
      <name val="Arial Narrow"/>
      <family val="2"/>
      <charset val="186"/>
    </font>
    <font>
      <sz val="11.5"/>
      <name val="Arial Narrow"/>
      <family val="2"/>
      <charset val="186"/>
    </font>
    <font>
      <b/>
      <i/>
      <sz val="11"/>
      <name val="Arial Narrow"/>
      <family val="2"/>
      <charset val="186"/>
    </font>
    <font>
      <vertAlign val="superscript"/>
      <sz val="10"/>
      <name val="Arial Narrow"/>
      <family val="2"/>
      <charset val="186"/>
    </font>
    <font>
      <sz val="10"/>
      <color rgb="FFC00000"/>
      <name val="Arial"/>
      <family val="2"/>
    </font>
    <font>
      <i/>
      <sz val="10"/>
      <name val="Arial"/>
      <family val="2"/>
    </font>
    <font>
      <sz val="10"/>
      <color theme="0" tint="-0.499984740745262"/>
      <name val="Arial"/>
      <family val="2"/>
    </font>
    <font>
      <b/>
      <i/>
      <u/>
      <sz val="10"/>
      <name val="Arial"/>
      <family val="2"/>
    </font>
    <font>
      <sz val="10"/>
      <name val="ArialMT"/>
    </font>
    <font>
      <b/>
      <i/>
      <u/>
      <sz val="10"/>
      <name val="Arial"/>
      <family val="2"/>
      <charset val="186"/>
    </font>
    <font>
      <sz val="11"/>
      <name val="Calibri"/>
      <family val="2"/>
      <charset val="186"/>
    </font>
    <font>
      <sz val="11"/>
      <color rgb="FFFF0000"/>
      <name val="Calibri"/>
      <family val="2"/>
      <charset val="186"/>
      <scheme val="minor"/>
    </font>
    <font>
      <sz val="10"/>
      <color rgb="FFFF0000"/>
      <name val="ArialMT"/>
    </font>
    <font>
      <sz val="10"/>
      <name val="ArialMT"/>
      <charset val="186"/>
    </font>
    <font>
      <sz val="10.5"/>
      <color rgb="FFFF0000"/>
      <name val="Arial"/>
      <family val="2"/>
      <charset val="204"/>
    </font>
    <font>
      <sz val="10.5"/>
      <color rgb="FFFF0000"/>
      <name val="Arial"/>
      <family val="2"/>
      <charset val="186"/>
    </font>
    <font>
      <u/>
      <sz val="10"/>
      <color rgb="FFFF0000"/>
      <name val="ArialMT"/>
      <charset val="186"/>
    </font>
    <font>
      <sz val="10"/>
      <color rgb="FFFF0000"/>
      <name val="ArialMT"/>
      <charset val="186"/>
    </font>
    <font>
      <u/>
      <sz val="10"/>
      <color rgb="FFFF0000"/>
      <name val="Arial"/>
      <family val="2"/>
      <charset val="186"/>
    </font>
  </fonts>
  <fills count="17">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theme="6" tint="0.79998168889431442"/>
        <bgColor indexed="64"/>
      </patternFill>
    </fill>
    <fill>
      <patternFill patternType="solid">
        <fgColor indexed="43"/>
        <bgColor indexed="64"/>
      </patternFill>
    </fill>
    <fill>
      <patternFill patternType="solid">
        <fgColor theme="0"/>
        <bgColor indexed="64"/>
      </patternFill>
    </fill>
    <fill>
      <patternFill patternType="solid">
        <fgColor rgb="FFFFFFFF"/>
        <bgColor indexed="64"/>
      </patternFill>
    </fill>
    <fill>
      <patternFill patternType="solid">
        <fgColor theme="0"/>
        <bgColor indexed="26"/>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31"/>
      </patternFill>
    </fill>
    <fill>
      <patternFill patternType="solid">
        <fgColor rgb="FFFFC000"/>
        <bgColor indexed="64"/>
      </patternFill>
    </fill>
    <fill>
      <patternFill patternType="solid">
        <fgColor indexed="9"/>
        <bgColor indexed="26"/>
      </patternFill>
    </fill>
    <fill>
      <patternFill patternType="solid">
        <fgColor theme="0" tint="-0.34998626667073579"/>
        <bgColor indexed="64"/>
      </patternFill>
    </fill>
    <fill>
      <patternFill patternType="solid">
        <fgColor theme="7" tint="0.79998168889431442"/>
        <bgColor indexed="64"/>
      </patternFill>
    </fill>
  </fills>
  <borders count="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indexed="2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indexed="22"/>
      </right>
      <top style="thin">
        <color indexed="22"/>
      </top>
      <bottom style="thin">
        <color indexed="22"/>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indexed="64"/>
      </right>
      <top style="thin">
        <color theme="0" tint="-0.34998626667073579"/>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style="medium">
        <color auto="1"/>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24994659260841701"/>
      </left>
      <right style="thin">
        <color theme="0" tint="-0.24994659260841701"/>
      </right>
      <top style="thin">
        <color theme="0" tint="-0.24994659260841701"/>
      </top>
      <bottom/>
      <diagonal/>
    </border>
    <border>
      <left style="thin">
        <color theme="0" tint="-0.34998626667073579"/>
      </left>
      <right/>
      <top style="thin">
        <color theme="0" tint="-0.24994659260841701"/>
      </top>
      <bottom style="thin">
        <color theme="0" tint="-0.24994659260841701"/>
      </bottom>
      <diagonal/>
    </border>
    <border>
      <left/>
      <right style="thin">
        <color theme="0" tint="-0.34998626667073579"/>
      </right>
      <top style="thin">
        <color theme="0" tint="-0.24994659260841701"/>
      </top>
      <bottom style="thin">
        <color theme="0" tint="-0.24994659260841701"/>
      </bottom>
      <diagonal/>
    </border>
    <border>
      <left style="thin">
        <color indexed="64"/>
      </left>
      <right style="thin">
        <color indexed="22"/>
      </right>
      <top style="thin">
        <color indexed="64"/>
      </top>
      <bottom/>
      <diagonal/>
    </border>
    <border>
      <left style="thin">
        <color indexed="22"/>
      </left>
      <right style="thin">
        <color indexed="22"/>
      </right>
      <top style="thin">
        <color indexed="64"/>
      </top>
      <bottom/>
      <diagonal/>
    </border>
    <border>
      <left style="thin">
        <color indexed="22"/>
      </left>
      <right style="thin">
        <color indexed="64"/>
      </right>
      <top style="thin">
        <color indexed="64"/>
      </top>
      <bottom/>
      <diagonal/>
    </border>
    <border>
      <left style="thin">
        <color theme="0" tint="-0.24994659260841701"/>
      </left>
      <right style="thin">
        <color indexed="64"/>
      </right>
      <top style="thin">
        <color theme="0" tint="-0.34998626667073579"/>
      </top>
      <bottom style="thin">
        <color indexed="64"/>
      </bottom>
      <diagonal/>
    </border>
    <border>
      <left style="thin">
        <color theme="0" tint="-0.24994659260841701"/>
      </left>
      <right style="thin">
        <color theme="0" tint="-0.24994659260841701"/>
      </right>
      <top style="thin">
        <color theme="0" tint="-0.34998626667073579"/>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style="thin">
        <color indexed="64"/>
      </left>
      <right style="thin">
        <color indexed="64"/>
      </right>
      <top style="thin">
        <color indexed="64"/>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top style="thin">
        <color indexed="64"/>
      </top>
      <bottom/>
      <diagonal/>
    </border>
  </borders>
  <cellStyleXfs count="69">
    <xf numFmtId="0" fontId="0" fillId="0" borderId="0"/>
    <xf numFmtId="0" fontId="11"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22" fillId="0" borderId="0" applyFill="0" applyBorder="0" applyAlignment="0" applyProtection="0"/>
    <xf numFmtId="165" fontId="23" fillId="0" borderId="0">
      <protection locked="0"/>
    </xf>
    <xf numFmtId="166" fontId="23" fillId="0" borderId="0">
      <protection locked="0"/>
    </xf>
    <xf numFmtId="167" fontId="24" fillId="0" borderId="0">
      <protection locked="0"/>
    </xf>
    <xf numFmtId="167" fontId="24" fillId="0" borderId="0">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25" fillId="0" borderId="0"/>
    <xf numFmtId="0" fontId="22" fillId="0" borderId="0"/>
    <xf numFmtId="0" fontId="9" fillId="0" borderId="0"/>
    <xf numFmtId="43" fontId="9" fillId="0" borderId="0" applyFont="0" applyFill="0" applyBorder="0" applyAlignment="0" applyProtection="0"/>
    <xf numFmtId="0" fontId="8" fillId="0" borderId="0"/>
    <xf numFmtId="0" fontId="25" fillId="0" borderId="0"/>
    <xf numFmtId="0" fontId="7" fillId="0" borderId="0"/>
    <xf numFmtId="0" fontId="7" fillId="0" borderId="0"/>
    <xf numFmtId="0" fontId="42" fillId="0" borderId="0"/>
    <xf numFmtId="0" fontId="7" fillId="0" borderId="0"/>
    <xf numFmtId="43" fontId="43" fillId="0" borderId="0" applyFont="0" applyFill="0" applyBorder="0" applyAlignment="0" applyProtection="0"/>
    <xf numFmtId="0" fontId="7" fillId="0" borderId="0"/>
    <xf numFmtId="0" fontId="43" fillId="0" borderId="0"/>
    <xf numFmtId="0" fontId="6" fillId="0" borderId="0"/>
    <xf numFmtId="0" fontId="12" fillId="0" borderId="0"/>
    <xf numFmtId="0" fontId="43" fillId="0" borderId="0"/>
    <xf numFmtId="0" fontId="6" fillId="0" borderId="0"/>
    <xf numFmtId="0" fontId="49" fillId="0" borderId="0"/>
    <xf numFmtId="0" fontId="6" fillId="0" borderId="0"/>
    <xf numFmtId="0" fontId="12" fillId="0" borderId="0"/>
    <xf numFmtId="0" fontId="6" fillId="0" borderId="0"/>
    <xf numFmtId="0" fontId="43" fillId="0" borderId="0"/>
    <xf numFmtId="0" fontId="6" fillId="0" borderId="0"/>
    <xf numFmtId="0" fontId="54" fillId="0" borderId="0"/>
    <xf numFmtId="0" fontId="63" fillId="0" borderId="0" applyNumberFormat="0" applyFont="0" applyFill="0" applyBorder="0" applyAlignment="0" applyProtection="0">
      <alignment vertical="top"/>
    </xf>
    <xf numFmtId="0" fontId="12" fillId="0" borderId="0"/>
    <xf numFmtId="0" fontId="12" fillId="0" borderId="0"/>
    <xf numFmtId="0" fontId="5" fillId="0" borderId="0"/>
    <xf numFmtId="0" fontId="29" fillId="0" borderId="0" applyProtection="0"/>
    <xf numFmtId="0" fontId="29" fillId="0" borderId="0"/>
    <xf numFmtId="0" fontId="4" fillId="0" borderId="0"/>
    <xf numFmtId="0" fontId="3" fillId="0" borderId="0"/>
    <xf numFmtId="0" fontId="3" fillId="0" borderId="0"/>
    <xf numFmtId="0" fontId="2" fillId="0" borderId="0"/>
    <xf numFmtId="0" fontId="1" fillId="0" borderId="0"/>
  </cellStyleXfs>
  <cellXfs count="715">
    <xf numFmtId="0" fontId="0" fillId="0" borderId="0" xfId="0"/>
    <xf numFmtId="0" fontId="12" fillId="0" borderId="0" xfId="0" applyFont="1"/>
    <xf numFmtId="0" fontId="16" fillId="0" borderId="0" xfId="0" applyFont="1" applyAlignment="1">
      <alignment horizontal="right" vertical="top" wrapText="1"/>
    </xf>
    <xf numFmtId="0" fontId="16" fillId="0" borderId="0" xfId="0" applyFont="1"/>
    <xf numFmtId="0" fontId="16" fillId="0" borderId="0" xfId="0" applyFont="1" applyAlignment="1">
      <alignment horizontal="left"/>
    </xf>
    <xf numFmtId="0" fontId="12" fillId="0" borderId="0" xfId="27" applyFont="1"/>
    <xf numFmtId="0" fontId="12" fillId="0" borderId="0" xfId="27" applyFont="1" applyAlignment="1">
      <alignment horizontal="right"/>
    </xf>
    <xf numFmtId="0" fontId="13" fillId="0" borderId="0" xfId="27" applyFont="1" applyAlignment="1">
      <alignment horizontal="right"/>
    </xf>
    <xf numFmtId="0" fontId="14" fillId="0" borderId="0" xfId="27" applyFont="1" applyAlignment="1">
      <alignment horizontal="center"/>
    </xf>
    <xf numFmtId="0" fontId="26" fillId="0" borderId="0" xfId="27" applyFont="1" applyAlignment="1">
      <alignment horizontal="right" vertical="center" wrapText="1"/>
    </xf>
    <xf numFmtId="0" fontId="16" fillId="0" borderId="0" xfId="27" applyFont="1" applyAlignment="1">
      <alignment horizontal="right"/>
    </xf>
    <xf numFmtId="0" fontId="10" fillId="0" borderId="0" xfId="27"/>
    <xf numFmtId="0" fontId="16" fillId="0" borderId="0" xfId="0" applyFont="1" applyAlignment="1">
      <alignment horizontal="right"/>
    </xf>
    <xf numFmtId="0" fontId="14" fillId="4" borderId="10" xfId="33" applyFont="1" applyFill="1" applyBorder="1" applyAlignment="1" applyProtection="1">
      <alignment vertical="center" wrapText="1"/>
      <protection locked="0"/>
    </xf>
    <xf numFmtId="0" fontId="29" fillId="0" borderId="9" xfId="34" applyFont="1" applyBorder="1" applyAlignment="1" applyProtection="1">
      <alignment horizontal="center" vertical="center"/>
      <protection locked="0"/>
    </xf>
    <xf numFmtId="0" fontId="29" fillId="7" borderId="9" xfId="34" applyFont="1" applyFill="1" applyBorder="1" applyAlignment="1" applyProtection="1">
      <alignment horizontal="center" vertical="center"/>
      <protection locked="0"/>
    </xf>
    <xf numFmtId="0" fontId="29" fillId="0" borderId="12" xfId="34" applyFont="1" applyBorder="1" applyAlignment="1" applyProtection="1">
      <alignment horizontal="left" vertical="center" wrapText="1" indent="1"/>
      <protection locked="0"/>
    </xf>
    <xf numFmtId="0" fontId="29" fillId="0" borderId="9" xfId="34" applyFont="1" applyBorder="1" applyAlignment="1" applyProtection="1">
      <alignment horizontal="left" vertical="center" wrapText="1" indent="1"/>
      <protection locked="0"/>
    </xf>
    <xf numFmtId="0" fontId="29" fillId="0" borderId="7" xfId="34" applyFont="1" applyBorder="1" applyAlignment="1" applyProtection="1">
      <alignment horizontal="center" vertical="center"/>
      <protection locked="0"/>
    </xf>
    <xf numFmtId="0" fontId="32" fillId="0" borderId="0" xfId="36" applyFont="1"/>
    <xf numFmtId="0" fontId="32" fillId="0" borderId="0" xfId="36" applyFont="1" applyAlignment="1">
      <alignment horizontal="right" vertical="center"/>
    </xf>
    <xf numFmtId="0" fontId="33" fillId="0" borderId="0" xfId="36" applyFont="1" applyAlignment="1">
      <alignment vertical="center"/>
    </xf>
    <xf numFmtId="0" fontId="32" fillId="0" borderId="0" xfId="36" applyFont="1" applyAlignment="1">
      <alignment vertical="center"/>
    </xf>
    <xf numFmtId="0" fontId="32" fillId="8" borderId="0" xfId="36" applyFont="1" applyFill="1" applyAlignment="1">
      <alignment horizontal="right" vertical="center"/>
    </xf>
    <xf numFmtId="0" fontId="33" fillId="0" borderId="0" xfId="36" applyFont="1"/>
    <xf numFmtId="0" fontId="31" fillId="0" borderId="0" xfId="36" applyFont="1"/>
    <xf numFmtId="164" fontId="35" fillId="0" borderId="0" xfId="36" applyNumberFormat="1" applyFont="1"/>
    <xf numFmtId="0" fontId="32" fillId="8" borderId="0" xfId="36" applyFont="1" applyFill="1" applyAlignment="1">
      <alignment vertical="center"/>
    </xf>
    <xf numFmtId="0" fontId="31" fillId="0" borderId="14" xfId="36" applyFont="1" applyBorder="1" applyAlignment="1">
      <alignment horizontal="center" vertical="center"/>
    </xf>
    <xf numFmtId="2" fontId="31" fillId="0" borderId="11" xfId="36" applyNumberFormat="1" applyFont="1" applyBorder="1" applyAlignment="1">
      <alignment horizontal="center" vertical="center"/>
    </xf>
    <xf numFmtId="2" fontId="30" fillId="0" borderId="11" xfId="36" applyNumberFormat="1" applyFont="1" applyBorder="1" applyAlignment="1">
      <alignment horizontal="center" vertical="center"/>
    </xf>
    <xf numFmtId="2" fontId="31" fillId="7" borderId="11" xfId="36" applyNumberFormat="1" applyFont="1" applyFill="1" applyBorder="1" applyAlignment="1">
      <alignment horizontal="center" vertical="center"/>
    </xf>
    <xf numFmtId="2" fontId="31" fillId="0" borderId="15" xfId="36" applyNumberFormat="1" applyFont="1" applyBorder="1" applyAlignment="1">
      <alignment horizontal="center" vertical="center"/>
    </xf>
    <xf numFmtId="0" fontId="31" fillId="0" borderId="13" xfId="36" applyFont="1" applyBorder="1" applyAlignment="1">
      <alignment horizontal="center" vertical="center"/>
    </xf>
    <xf numFmtId="0" fontId="31" fillId="0" borderId="16" xfId="36" applyFont="1" applyBorder="1" applyAlignment="1">
      <alignment horizontal="center" vertical="center"/>
    </xf>
    <xf numFmtId="0" fontId="31" fillId="0" borderId="17" xfId="36" applyFont="1" applyBorder="1" applyAlignment="1">
      <alignment horizontal="center" vertical="center"/>
    </xf>
    <xf numFmtId="0" fontId="31" fillId="0" borderId="18" xfId="36" applyFont="1" applyBorder="1" applyAlignment="1">
      <alignment vertical="center" wrapText="1"/>
    </xf>
    <xf numFmtId="0" fontId="31" fillId="0" borderId="18" xfId="36" applyFont="1" applyBorder="1" applyAlignment="1">
      <alignment horizontal="center" vertical="center" wrapText="1"/>
    </xf>
    <xf numFmtId="2" fontId="31" fillId="0" borderId="18" xfId="36" applyNumberFormat="1" applyFont="1" applyBorder="1" applyAlignment="1">
      <alignment horizontal="center" vertical="center"/>
    </xf>
    <xf numFmtId="2" fontId="31" fillId="7" borderId="18" xfId="36" applyNumberFormat="1" applyFont="1" applyFill="1" applyBorder="1" applyAlignment="1">
      <alignment horizontal="center" vertical="center"/>
    </xf>
    <xf numFmtId="2" fontId="31" fillId="0" borderId="19" xfId="36" applyNumberFormat="1" applyFont="1" applyBorder="1" applyAlignment="1">
      <alignment horizontal="center" vertical="center"/>
    </xf>
    <xf numFmtId="0" fontId="32" fillId="0" borderId="5" xfId="36" applyFont="1" applyBorder="1" applyAlignment="1">
      <alignment vertical="top"/>
    </xf>
    <xf numFmtId="164" fontId="17" fillId="0" borderId="21" xfId="36" applyNumberFormat="1" applyFont="1" applyBorder="1" applyAlignment="1">
      <alignment horizontal="right" vertical="center"/>
    </xf>
    <xf numFmtId="0" fontId="31" fillId="0" borderId="0" xfId="36" applyFont="1" applyAlignment="1">
      <alignment vertical="top"/>
    </xf>
    <xf numFmtId="0" fontId="31" fillId="0" borderId="0" xfId="36" applyFont="1" applyAlignment="1">
      <alignment vertical="center" wrapText="1"/>
    </xf>
    <xf numFmtId="0" fontId="34" fillId="0" borderId="0" xfId="36" applyFont="1" applyAlignment="1">
      <alignment vertical="center"/>
    </xf>
    <xf numFmtId="0" fontId="32" fillId="0" borderId="0" xfId="36" applyFont="1" applyAlignment="1">
      <alignment horizontal="left" vertical="center"/>
    </xf>
    <xf numFmtId="0" fontId="33" fillId="0" borderId="0" xfId="36" applyFont="1" applyAlignment="1">
      <alignment wrapText="1"/>
    </xf>
    <xf numFmtId="0" fontId="32" fillId="0" borderId="0" xfId="36" applyFont="1" applyAlignment="1">
      <alignment horizontal="right" vertical="center" wrapText="1"/>
    </xf>
    <xf numFmtId="0" fontId="32" fillId="0" borderId="0" xfId="36" applyFont="1" applyAlignment="1">
      <alignment wrapText="1"/>
    </xf>
    <xf numFmtId="2" fontId="30" fillId="0" borderId="11" xfId="0" applyNumberFormat="1" applyFont="1" applyBorder="1" applyAlignment="1">
      <alignment horizontal="center" vertical="center"/>
    </xf>
    <xf numFmtId="0" fontId="36" fillId="0" borderId="11" xfId="0" applyFont="1" applyBorder="1" applyAlignment="1">
      <alignment horizontal="center" vertical="center" wrapText="1"/>
    </xf>
    <xf numFmtId="0" fontId="31" fillId="0" borderId="18" xfId="36" applyFont="1" applyBorder="1" applyAlignment="1">
      <alignment horizontal="center" vertical="center"/>
    </xf>
    <xf numFmtId="0" fontId="33" fillId="7" borderId="0" xfId="36" applyFont="1" applyFill="1"/>
    <xf numFmtId="0" fontId="31" fillId="7" borderId="0" xfId="36" applyFont="1" applyFill="1" applyAlignment="1">
      <alignment vertical="top"/>
    </xf>
    <xf numFmtId="0" fontId="32" fillId="7" borderId="0" xfId="36" applyFont="1" applyFill="1" applyAlignment="1">
      <alignment vertical="center"/>
    </xf>
    <xf numFmtId="0" fontId="32" fillId="7" borderId="0" xfId="36" applyFont="1" applyFill="1"/>
    <xf numFmtId="0" fontId="31" fillId="0" borderId="22" xfId="36" applyFont="1" applyBorder="1" applyAlignment="1">
      <alignment horizontal="center" vertical="center"/>
    </xf>
    <xf numFmtId="2" fontId="31" fillId="7" borderId="23" xfId="36" applyNumberFormat="1" applyFont="1" applyFill="1" applyBorder="1" applyAlignment="1">
      <alignment horizontal="center" vertical="center"/>
    </xf>
    <xf numFmtId="2" fontId="30" fillId="7" borderId="11" xfId="36" applyNumberFormat="1" applyFont="1" applyFill="1" applyBorder="1" applyAlignment="1">
      <alignment horizontal="center" vertical="center"/>
    </xf>
    <xf numFmtId="2" fontId="30" fillId="7" borderId="23" xfId="0" applyNumberFormat="1" applyFont="1" applyFill="1" applyBorder="1" applyAlignment="1">
      <alignment horizontal="center" vertical="center"/>
    </xf>
    <xf numFmtId="2" fontId="30" fillId="7" borderId="23" xfId="36" applyNumberFormat="1" applyFont="1" applyFill="1" applyBorder="1" applyAlignment="1">
      <alignment horizontal="center" vertical="center"/>
    </xf>
    <xf numFmtId="2" fontId="31" fillId="7" borderId="24" xfId="36" applyNumberFormat="1" applyFont="1" applyFill="1" applyBorder="1" applyAlignment="1">
      <alignment horizontal="center" vertical="center"/>
    </xf>
    <xf numFmtId="0" fontId="31" fillId="7" borderId="22" xfId="36" applyFont="1" applyFill="1" applyBorder="1" applyAlignment="1">
      <alignment horizontal="center" vertical="center"/>
    </xf>
    <xf numFmtId="4" fontId="12" fillId="3" borderId="11" xfId="0" applyNumberFormat="1" applyFont="1" applyFill="1" applyBorder="1" applyAlignment="1">
      <alignment horizontal="center"/>
    </xf>
    <xf numFmtId="4" fontId="30" fillId="0" borderId="15" xfId="0" applyNumberFormat="1" applyFont="1" applyBorder="1" applyAlignment="1">
      <alignment horizontal="center"/>
    </xf>
    <xf numFmtId="0" fontId="18" fillId="0" borderId="0" xfId="20" applyFont="1" applyAlignment="1">
      <alignment horizontal="center"/>
    </xf>
    <xf numFmtId="0" fontId="12" fillId="0" borderId="0" xfId="20"/>
    <xf numFmtId="0" fontId="18" fillId="0" borderId="0" xfId="20" applyFont="1" applyAlignment="1">
      <alignment horizontal="right" vertical="top" wrapText="1"/>
    </xf>
    <xf numFmtId="0" fontId="18" fillId="0" borderId="0" xfId="20" applyFont="1" applyAlignment="1">
      <alignment horizontal="center" vertical="top" wrapText="1"/>
    </xf>
    <xf numFmtId="4" fontId="17" fillId="7" borderId="7" xfId="20" applyNumberFormat="1" applyFont="1" applyFill="1" applyBorder="1" applyAlignment="1">
      <alignment horizontal="center" vertical="center" wrapText="1"/>
    </xf>
    <xf numFmtId="0" fontId="17" fillId="0" borderId="0" xfId="20" applyFont="1" applyAlignment="1">
      <alignment horizontal="left" vertical="center"/>
    </xf>
    <xf numFmtId="0" fontId="12" fillId="0" borderId="0" xfId="20" applyAlignment="1">
      <alignment horizontal="center"/>
    </xf>
    <xf numFmtId="0" fontId="13" fillId="0" borderId="0" xfId="20" applyFont="1" applyAlignment="1">
      <alignment vertical="top" wrapText="1"/>
    </xf>
    <xf numFmtId="0" fontId="16" fillId="0" borderId="0" xfId="20" applyFont="1"/>
    <xf numFmtId="0" fontId="27" fillId="0" borderId="0" xfId="20" applyFont="1" applyAlignment="1">
      <alignment vertical="top" wrapText="1"/>
    </xf>
    <xf numFmtId="0" fontId="37" fillId="0" borderId="0" xfId="20" applyFont="1" applyAlignment="1">
      <alignment horizontal="left"/>
    </xf>
    <xf numFmtId="0" fontId="27" fillId="0" borderId="29" xfId="20" applyFont="1" applyBorder="1" applyAlignment="1">
      <alignment horizontal="justify" vertical="top" wrapText="1"/>
    </xf>
    <xf numFmtId="0" fontId="27" fillId="0" borderId="30" xfId="20" applyFont="1" applyBorder="1" applyAlignment="1">
      <alignment horizontal="justify" vertical="top" wrapText="1"/>
    </xf>
    <xf numFmtId="0" fontId="27" fillId="0" borderId="33" xfId="20" applyFont="1" applyBorder="1" applyAlignment="1">
      <alignment horizontal="justify" vertical="top" wrapText="1"/>
    </xf>
    <xf numFmtId="0" fontId="28" fillId="0" borderId="34" xfId="20" applyFont="1" applyBorder="1" applyAlignment="1">
      <alignment horizontal="center" vertical="center" wrapText="1"/>
    </xf>
    <xf numFmtId="49" fontId="28" fillId="0" borderId="9" xfId="20" applyNumberFormat="1" applyFont="1" applyBorder="1" applyAlignment="1">
      <alignment horizontal="center" vertical="center" wrapText="1"/>
    </xf>
    <xf numFmtId="4" fontId="12" fillId="3" borderId="9" xfId="20" applyNumberFormat="1" applyFill="1" applyBorder="1" applyAlignment="1">
      <alignment horizontal="center"/>
    </xf>
    <xf numFmtId="0" fontId="28" fillId="0" borderId="34" xfId="20" applyFont="1" applyBorder="1" applyAlignment="1">
      <alignment horizontal="center" vertical="top" wrapText="1"/>
    </xf>
    <xf numFmtId="49" fontId="28" fillId="0" borderId="9" xfId="20" applyNumberFormat="1" applyFont="1" applyBorder="1" applyAlignment="1">
      <alignment horizontal="center" vertical="top" wrapText="1"/>
    </xf>
    <xf numFmtId="0" fontId="14" fillId="0" borderId="5" xfId="20" applyFont="1" applyBorder="1" applyAlignment="1">
      <alignment horizontal="right" vertical="top" wrapText="1"/>
    </xf>
    <xf numFmtId="4" fontId="17" fillId="6" borderId="5" xfId="20" applyNumberFormat="1" applyFont="1" applyFill="1" applyBorder="1" applyAlignment="1">
      <alignment horizontal="center" vertical="top" wrapText="1"/>
    </xf>
    <xf numFmtId="9" fontId="14" fillId="0" borderId="5" xfId="20" applyNumberFormat="1" applyFont="1" applyBorder="1" applyAlignment="1">
      <alignment horizontal="center" vertical="center" wrapText="1"/>
    </xf>
    <xf numFmtId="4" fontId="17" fillId="0" borderId="5" xfId="20" applyNumberFormat="1" applyFont="1" applyBorder="1" applyAlignment="1">
      <alignment horizontal="center" vertical="top" wrapText="1"/>
    </xf>
    <xf numFmtId="4" fontId="17" fillId="4" borderId="5" xfId="20" applyNumberFormat="1" applyFont="1" applyFill="1" applyBorder="1" applyAlignment="1">
      <alignment horizontal="center" vertical="top" wrapText="1"/>
    </xf>
    <xf numFmtId="0" fontId="27" fillId="0" borderId="0" xfId="20" applyFont="1" applyAlignment="1">
      <alignment horizontal="justify"/>
    </xf>
    <xf numFmtId="0" fontId="16" fillId="0" borderId="0" xfId="20" applyFont="1" applyAlignment="1">
      <alignment horizontal="right" vertical="top" wrapText="1"/>
    </xf>
    <xf numFmtId="0" fontId="16" fillId="0" borderId="0" xfId="20" applyFont="1" applyAlignment="1">
      <alignment vertical="top" wrapText="1"/>
    </xf>
    <xf numFmtId="0" fontId="16" fillId="0" borderId="0" xfId="20" applyFont="1" applyAlignment="1">
      <alignment horizontal="left"/>
    </xf>
    <xf numFmtId="0" fontId="13" fillId="0" borderId="0" xfId="20" applyFont="1" applyAlignment="1">
      <alignment horizontal="right" vertical="top" wrapText="1"/>
    </xf>
    <xf numFmtId="0" fontId="31" fillId="7" borderId="13" xfId="36" applyFont="1" applyFill="1" applyBorder="1" applyAlignment="1">
      <alignment horizontal="center" vertical="center"/>
    </xf>
    <xf numFmtId="2" fontId="32" fillId="7" borderId="0" xfId="36" applyNumberFormat="1" applyFont="1" applyFill="1"/>
    <xf numFmtId="16" fontId="13" fillId="0" borderId="0" xfId="20" applyNumberFormat="1" applyFont="1" applyAlignment="1">
      <alignment vertical="top" wrapText="1"/>
    </xf>
    <xf numFmtId="4" fontId="0" fillId="0" borderId="11" xfId="0" applyNumberFormat="1" applyBorder="1" applyAlignment="1">
      <alignment horizontal="center" vertical="center" wrapText="1"/>
    </xf>
    <xf numFmtId="4" fontId="0" fillId="0" borderId="11" xfId="0" applyNumberFormat="1" applyBorder="1" applyAlignment="1">
      <alignment horizontal="left" vertical="center" wrapText="1"/>
    </xf>
    <xf numFmtId="3" fontId="0" fillId="0" borderId="37" xfId="0" applyNumberFormat="1" applyBorder="1" applyAlignment="1">
      <alignment horizontal="center" vertical="center" wrapText="1"/>
    </xf>
    <xf numFmtId="4" fontId="38" fillId="0" borderId="11" xfId="0" applyNumberFormat="1" applyFont="1" applyBorder="1" applyAlignment="1">
      <alignment horizontal="center" vertical="center" wrapText="1"/>
    </xf>
    <xf numFmtId="2" fontId="31" fillId="0" borderId="11" xfId="0" applyNumberFormat="1" applyFont="1" applyBorder="1" applyAlignment="1">
      <alignment horizontal="center" vertical="center"/>
    </xf>
    <xf numFmtId="2" fontId="31" fillId="0" borderId="15" xfId="0" applyNumberFormat="1" applyFont="1" applyBorder="1" applyAlignment="1">
      <alignment horizontal="center" vertical="center"/>
    </xf>
    <xf numFmtId="0" fontId="31" fillId="7" borderId="38" xfId="36" applyFont="1" applyFill="1" applyBorder="1" applyAlignment="1">
      <alignment horizontal="center" vertical="center"/>
    </xf>
    <xf numFmtId="0" fontId="29" fillId="7" borderId="39" xfId="34" applyFont="1" applyFill="1" applyBorder="1" applyAlignment="1" applyProtection="1">
      <alignment horizontal="left" vertical="center" wrapText="1" indent="1"/>
      <protection locked="0"/>
    </xf>
    <xf numFmtId="0" fontId="29" fillId="7" borderId="39" xfId="34" applyFont="1" applyFill="1" applyBorder="1" applyAlignment="1" applyProtection="1">
      <alignment horizontal="center" vertical="center"/>
      <protection locked="0"/>
    </xf>
    <xf numFmtId="0" fontId="21" fillId="0" borderId="0" xfId="0" applyFont="1" applyAlignment="1">
      <alignment horizontal="center" vertical="top" wrapText="1"/>
    </xf>
    <xf numFmtId="2" fontId="30" fillId="7" borderId="11" xfId="0" applyNumberFormat="1" applyFont="1" applyFill="1" applyBorder="1" applyAlignment="1">
      <alignment horizontal="center" vertical="center"/>
    </xf>
    <xf numFmtId="0" fontId="39" fillId="0" borderId="0" xfId="27" applyFont="1" applyAlignment="1">
      <alignment horizontal="right" wrapText="1"/>
    </xf>
    <xf numFmtId="49" fontId="33" fillId="0" borderId="0" xfId="36" applyNumberFormat="1" applyFont="1" applyAlignment="1">
      <alignment horizontal="center"/>
    </xf>
    <xf numFmtId="2" fontId="33" fillId="0" borderId="0" xfId="36" applyNumberFormat="1" applyFont="1" applyAlignment="1">
      <alignment horizontal="center"/>
    </xf>
    <xf numFmtId="0" fontId="32" fillId="7" borderId="0" xfId="36" applyFont="1" applyFill="1" applyAlignment="1">
      <alignment horizontal="right" vertical="center"/>
    </xf>
    <xf numFmtId="0" fontId="32" fillId="7" borderId="0" xfId="36" applyFont="1" applyFill="1" applyAlignment="1">
      <alignment horizontal="left" vertical="center"/>
    </xf>
    <xf numFmtId="0" fontId="34" fillId="7" borderId="0" xfId="36" applyFont="1" applyFill="1" applyAlignment="1">
      <alignment vertical="center"/>
    </xf>
    <xf numFmtId="0" fontId="36" fillId="7" borderId="11" xfId="34" applyFont="1" applyFill="1" applyBorder="1" applyAlignment="1">
      <alignment horizontal="center" vertical="center" wrapText="1"/>
    </xf>
    <xf numFmtId="0" fontId="31" fillId="7" borderId="17" xfId="36" applyFont="1" applyFill="1" applyBorder="1" applyAlignment="1">
      <alignment horizontal="center" vertical="center"/>
    </xf>
    <xf numFmtId="0" fontId="32" fillId="7" borderId="5" xfId="36" applyFont="1" applyFill="1" applyBorder="1" applyAlignment="1">
      <alignment vertical="top"/>
    </xf>
    <xf numFmtId="0" fontId="33" fillId="7" borderId="0" xfId="36" applyFont="1" applyFill="1" applyAlignment="1">
      <alignment vertical="center"/>
    </xf>
    <xf numFmtId="0" fontId="14" fillId="0" borderId="5" xfId="20" applyFont="1" applyBorder="1" applyAlignment="1">
      <alignment horizontal="right" vertical="center" wrapText="1"/>
    </xf>
    <xf numFmtId="0" fontId="27" fillId="0" borderId="5" xfId="20" applyFont="1" applyBorder="1" applyAlignment="1">
      <alignment horizontal="justify" vertical="top" wrapText="1"/>
    </xf>
    <xf numFmtId="49" fontId="33" fillId="0" borderId="0" xfId="36" applyNumberFormat="1" applyFont="1"/>
    <xf numFmtId="4" fontId="20" fillId="0" borderId="0" xfId="0" applyNumberFormat="1" applyFont="1"/>
    <xf numFmtId="0" fontId="12" fillId="0" borderId="0" xfId="40" applyFont="1"/>
    <xf numFmtId="0" fontId="40" fillId="0" borderId="0" xfId="41" applyFont="1"/>
    <xf numFmtId="0" fontId="17" fillId="0" borderId="42" xfId="40" applyFont="1" applyBorder="1" applyAlignment="1">
      <alignment horizontal="center" vertical="top" wrapText="1"/>
    </xf>
    <xf numFmtId="0" fontId="17" fillId="0" borderId="43" xfId="40" applyFont="1" applyBorder="1" applyAlignment="1">
      <alignment horizontal="justify" vertical="top" wrapText="1"/>
    </xf>
    <xf numFmtId="4" fontId="17" fillId="3" borderId="44" xfId="40" applyNumberFormat="1" applyFont="1" applyFill="1" applyBorder="1" applyAlignment="1">
      <alignment horizontal="center" vertical="top" wrapText="1"/>
    </xf>
    <xf numFmtId="0" fontId="17" fillId="0" borderId="5" xfId="40" applyFont="1" applyBorder="1" applyAlignment="1">
      <alignment horizontal="center" vertical="center" wrapText="1"/>
    </xf>
    <xf numFmtId="0" fontId="17" fillId="0" borderId="5" xfId="40" applyFont="1" applyBorder="1" applyAlignment="1">
      <alignment horizontal="left" vertical="center" wrapText="1"/>
    </xf>
    <xf numFmtId="0" fontId="17" fillId="0" borderId="5" xfId="40" applyFont="1" applyBorder="1" applyAlignment="1">
      <alignment horizontal="center" vertical="top" wrapText="1"/>
    </xf>
    <xf numFmtId="0" fontId="17" fillId="0" borderId="5" xfId="40" applyFont="1" applyBorder="1" applyAlignment="1">
      <alignment horizontal="justify" vertical="top" wrapText="1"/>
    </xf>
    <xf numFmtId="0" fontId="13" fillId="0" borderId="5" xfId="0" applyFont="1" applyBorder="1" applyAlignment="1">
      <alignment horizontal="justify" vertical="top" wrapText="1"/>
    </xf>
    <xf numFmtId="0" fontId="14" fillId="0" borderId="5" xfId="0" applyFont="1" applyBorder="1" applyAlignment="1">
      <alignment horizontal="right" vertical="top" wrapText="1"/>
    </xf>
    <xf numFmtId="4" fontId="17" fillId="0" borderId="5" xfId="0" applyNumberFormat="1" applyFont="1" applyBorder="1" applyAlignment="1">
      <alignment horizontal="center" vertical="top" wrapText="1"/>
    </xf>
    <xf numFmtId="0" fontId="29" fillId="0" borderId="5" xfId="0" applyFont="1" applyBorder="1" applyAlignment="1">
      <alignment horizontal="right"/>
    </xf>
    <xf numFmtId="0" fontId="19" fillId="3" borderId="0" xfId="40" applyFont="1" applyFill="1" applyAlignment="1">
      <alignment horizontal="right" vertical="top" wrapText="1"/>
    </xf>
    <xf numFmtId="4" fontId="17" fillId="3" borderId="0" xfId="40" applyNumberFormat="1" applyFont="1" applyFill="1" applyAlignment="1">
      <alignment horizontal="center" vertical="top" wrapText="1"/>
    </xf>
    <xf numFmtId="0" fontId="12" fillId="3" borderId="0" xfId="40" applyFont="1" applyFill="1"/>
    <xf numFmtId="0" fontId="7" fillId="0" borderId="0" xfId="40"/>
    <xf numFmtId="0" fontId="12" fillId="0" borderId="0" xfId="40" applyFont="1" applyAlignment="1">
      <alignment horizontal="justify"/>
    </xf>
    <xf numFmtId="4" fontId="12" fillId="0" borderId="0" xfId="40" applyNumberFormat="1" applyFont="1"/>
    <xf numFmtId="0" fontId="41" fillId="0" borderId="21" xfId="0" applyFont="1" applyBorder="1" applyAlignment="1">
      <alignment horizontal="right"/>
    </xf>
    <xf numFmtId="0" fontId="16" fillId="0" borderId="0" xfId="0" applyFont="1" applyAlignment="1">
      <alignment horizontal="center"/>
    </xf>
    <xf numFmtId="0" fontId="16" fillId="0" borderId="0" xfId="0" applyFont="1" applyAlignment="1">
      <alignment horizontal="center" vertical="top" wrapText="1"/>
    </xf>
    <xf numFmtId="0" fontId="40" fillId="3" borderId="0" xfId="41" applyFont="1" applyFill="1"/>
    <xf numFmtId="0" fontId="28" fillId="0" borderId="0" xfId="45" applyFont="1" applyAlignment="1">
      <alignment horizontal="left" vertical="center" wrapText="1"/>
    </xf>
    <xf numFmtId="0" fontId="0" fillId="0" borderId="0" xfId="45" applyFont="1" applyAlignment="1">
      <alignment vertical="center"/>
    </xf>
    <xf numFmtId="0" fontId="44" fillId="0" borderId="0" xfId="0" applyFont="1" applyAlignment="1">
      <alignment horizontal="center" vertical="top" wrapText="1"/>
    </xf>
    <xf numFmtId="0" fontId="44" fillId="0" borderId="0" xfId="0" applyFont="1" applyAlignment="1">
      <alignment horizontal="center"/>
    </xf>
    <xf numFmtId="0" fontId="0" fillId="0" borderId="0" xfId="40" applyFont="1"/>
    <xf numFmtId="0" fontId="45" fillId="0" borderId="0" xfId="40" applyFont="1"/>
    <xf numFmtId="0" fontId="16" fillId="0" borderId="0" xfId="41" applyFont="1"/>
    <xf numFmtId="0" fontId="14" fillId="0" borderId="5" xfId="20" applyFont="1" applyBorder="1" applyAlignment="1">
      <alignment horizontal="center" vertical="center" wrapText="1"/>
    </xf>
    <xf numFmtId="0" fontId="31" fillId="0" borderId="5" xfId="36" applyFont="1" applyBorder="1" applyAlignment="1">
      <alignment horizontal="center" vertical="center" textRotation="90" wrapText="1"/>
    </xf>
    <xf numFmtId="3" fontId="0" fillId="0" borderId="38" xfId="0" applyNumberFormat="1" applyBorder="1" applyAlignment="1">
      <alignment horizontal="center" vertical="center" wrapText="1"/>
    </xf>
    <xf numFmtId="0" fontId="36" fillId="7" borderId="38" xfId="34" applyFont="1" applyFill="1" applyBorder="1" applyAlignment="1">
      <alignment horizontal="center" vertical="center" wrapText="1"/>
    </xf>
    <xf numFmtId="4" fontId="0" fillId="0" borderId="23" xfId="0" applyNumberFormat="1" applyBorder="1" applyAlignment="1">
      <alignment horizontal="left" vertical="center" wrapText="1"/>
    </xf>
    <xf numFmtId="4" fontId="0" fillId="0" borderId="23" xfId="0" applyNumberFormat="1" applyBorder="1" applyAlignment="1">
      <alignment horizontal="center" vertical="center" wrapText="1"/>
    </xf>
    <xf numFmtId="4" fontId="38" fillId="0" borderId="23" xfId="0" applyNumberFormat="1" applyFont="1" applyBorder="1" applyAlignment="1">
      <alignment horizontal="center" vertical="center" wrapText="1"/>
    </xf>
    <xf numFmtId="2" fontId="31" fillId="0" borderId="23" xfId="0" applyNumberFormat="1" applyFont="1" applyBorder="1" applyAlignment="1">
      <alignment horizontal="center" vertical="center"/>
    </xf>
    <xf numFmtId="2" fontId="30" fillId="0" borderId="23" xfId="0" applyNumberFormat="1" applyFont="1" applyBorder="1" applyAlignment="1">
      <alignment horizontal="center" vertical="center"/>
    </xf>
    <xf numFmtId="2" fontId="31" fillId="0" borderId="24" xfId="0" applyNumberFormat="1" applyFont="1" applyBorder="1" applyAlignment="1">
      <alignment horizontal="center" vertical="center"/>
    </xf>
    <xf numFmtId="4" fontId="46" fillId="0" borderId="0" xfId="20" applyNumberFormat="1" applyFont="1"/>
    <xf numFmtId="0" fontId="33" fillId="7" borderId="0" xfId="36" applyFont="1" applyFill="1" applyAlignment="1">
      <alignment horizontal="right" vertical="center"/>
    </xf>
    <xf numFmtId="0" fontId="33" fillId="0" borderId="0" xfId="36" applyFont="1" applyAlignment="1">
      <alignment horizontal="right" vertical="center"/>
    </xf>
    <xf numFmtId="4" fontId="12" fillId="3" borderId="46" xfId="20" applyNumberFormat="1" applyFill="1" applyBorder="1" applyAlignment="1">
      <alignment horizontal="center"/>
    </xf>
    <xf numFmtId="4" fontId="12" fillId="0" borderId="45" xfId="20" applyNumberFormat="1" applyBorder="1" applyAlignment="1">
      <alignment horizontal="center"/>
    </xf>
    <xf numFmtId="0" fontId="37" fillId="7" borderId="0" xfId="27" applyFont="1" applyFill="1" applyAlignment="1">
      <alignment horizontal="right"/>
    </xf>
    <xf numFmtId="2" fontId="0" fillId="7" borderId="9" xfId="0" applyNumberFormat="1" applyFill="1" applyBorder="1" applyAlignment="1">
      <alignment horizontal="center" vertical="center"/>
    </xf>
    <xf numFmtId="2" fontId="0" fillId="7" borderId="9" xfId="46" applyNumberFormat="1" applyFont="1" applyFill="1" applyBorder="1" applyAlignment="1">
      <alignment horizontal="center" vertical="center"/>
    </xf>
    <xf numFmtId="2" fontId="12" fillId="7" borderId="9" xfId="34" applyNumberFormat="1" applyFont="1" applyFill="1" applyBorder="1" applyAlignment="1" applyProtection="1">
      <alignment horizontal="center" vertical="center"/>
      <protection locked="0"/>
    </xf>
    <xf numFmtId="0" fontId="12" fillId="7" borderId="34" xfId="34" applyFont="1" applyFill="1" applyBorder="1" applyAlignment="1">
      <alignment horizontal="center" vertical="center" wrapText="1"/>
    </xf>
    <xf numFmtId="0" fontId="36" fillId="7" borderId="9" xfId="34" applyFont="1" applyFill="1" applyBorder="1" applyAlignment="1">
      <alignment horizontal="center" vertical="center" wrapText="1"/>
    </xf>
    <xf numFmtId="0" fontId="48" fillId="7" borderId="9" xfId="47" applyFont="1" applyFill="1" applyBorder="1" applyAlignment="1">
      <alignment vertical="center" wrapText="1"/>
    </xf>
    <xf numFmtId="0" fontId="48" fillId="7" borderId="9" xfId="47" applyFont="1" applyFill="1" applyBorder="1" applyAlignment="1">
      <alignment horizontal="center" vertical="center"/>
    </xf>
    <xf numFmtId="2" fontId="47" fillId="7" borderId="9" xfId="0" applyNumberFormat="1" applyFont="1" applyFill="1" applyBorder="1" applyAlignment="1">
      <alignment horizontal="center" vertical="center"/>
    </xf>
    <xf numFmtId="2" fontId="48" fillId="7" borderId="9" xfId="0" applyNumberFormat="1" applyFont="1" applyFill="1" applyBorder="1" applyAlignment="1">
      <alignment horizontal="center" vertical="center"/>
    </xf>
    <xf numFmtId="0" fontId="0" fillId="0" borderId="9" xfId="48" applyFont="1" applyBorder="1" applyAlignment="1">
      <alignment horizontal="left" vertical="center" wrapText="1"/>
    </xf>
    <xf numFmtId="0" fontId="0" fillId="0" borderId="9" xfId="48" applyFont="1" applyBorder="1" applyAlignment="1">
      <alignment horizontal="left" vertical="top" wrapText="1"/>
    </xf>
    <xf numFmtId="0" fontId="31" fillId="0" borderId="34" xfId="41" applyFont="1" applyBorder="1" applyAlignment="1">
      <alignment horizontal="center" vertical="center"/>
    </xf>
    <xf numFmtId="0" fontId="36" fillId="0" borderId="9" xfId="0" applyFont="1" applyBorder="1" applyAlignment="1">
      <alignment horizontal="center" vertical="center" wrapText="1"/>
    </xf>
    <xf numFmtId="4" fontId="28" fillId="7" borderId="9" xfId="0" applyNumberFormat="1" applyFont="1" applyFill="1" applyBorder="1" applyAlignment="1">
      <alignment vertical="center" wrapText="1"/>
    </xf>
    <xf numFmtId="2" fontId="31" fillId="7" borderId="9" xfId="41" applyNumberFormat="1" applyFont="1" applyFill="1" applyBorder="1" applyAlignment="1">
      <alignment horizontal="center" vertical="center"/>
    </xf>
    <xf numFmtId="0" fontId="0" fillId="7" borderId="9" xfId="34" applyFont="1" applyFill="1" applyBorder="1" applyAlignment="1" applyProtection="1">
      <alignment vertical="center" wrapText="1"/>
      <protection locked="0"/>
    </xf>
    <xf numFmtId="0" fontId="12" fillId="7" borderId="9" xfId="34" applyFont="1" applyFill="1" applyBorder="1" applyAlignment="1" applyProtection="1">
      <alignment horizontal="center" vertical="center"/>
      <protection locked="0"/>
    </xf>
    <xf numFmtId="0" fontId="0" fillId="3" borderId="34" xfId="34" applyFont="1" applyFill="1" applyBorder="1" applyAlignment="1">
      <alignment horizontal="center" vertical="center" wrapText="1"/>
    </xf>
    <xf numFmtId="3" fontId="0" fillId="0" borderId="34" xfId="0" applyNumberFormat="1" applyBorder="1" applyAlignment="1">
      <alignment horizontal="center" vertical="center" wrapText="1"/>
    </xf>
    <xf numFmtId="4" fontId="0" fillId="0" borderId="9" xfId="0" applyNumberFormat="1" applyBorder="1" applyAlignment="1">
      <alignment horizontal="center" vertical="center" wrapText="1"/>
    </xf>
    <xf numFmtId="4" fontId="0" fillId="7" borderId="9" xfId="0" applyNumberFormat="1" applyFill="1" applyBorder="1" applyAlignment="1">
      <alignment horizontal="center" vertical="center" wrapText="1"/>
    </xf>
    <xf numFmtId="4" fontId="31" fillId="7" borderId="9" xfId="47" applyNumberFormat="1" applyFont="1" applyFill="1" applyBorder="1" applyAlignment="1">
      <alignment horizontal="left" vertical="center" wrapText="1"/>
    </xf>
    <xf numFmtId="4" fontId="31" fillId="7" borderId="9" xfId="47" applyNumberFormat="1" applyFont="1" applyFill="1" applyBorder="1" applyAlignment="1">
      <alignment horizontal="center" vertical="center" wrapText="1"/>
    </xf>
    <xf numFmtId="2" fontId="12" fillId="7" borderId="9" xfId="0" applyNumberFormat="1" applyFont="1" applyFill="1" applyBorder="1" applyAlignment="1">
      <alignment horizontal="center" vertical="center"/>
    </xf>
    <xf numFmtId="0" fontId="0" fillId="7" borderId="34" xfId="34" applyFont="1" applyFill="1" applyBorder="1" applyAlignment="1">
      <alignment horizontal="center" vertical="center" wrapText="1"/>
    </xf>
    <xf numFmtId="0" fontId="36" fillId="7" borderId="9" xfId="50" applyFont="1" applyFill="1" applyBorder="1" applyAlignment="1">
      <alignment horizontal="center" vertical="center" wrapText="1"/>
    </xf>
    <xf numFmtId="4" fontId="0" fillId="0" borderId="9" xfId="0" applyNumberFormat="1" applyBorder="1" applyAlignment="1">
      <alignment horizontal="left" vertical="center" wrapText="1"/>
    </xf>
    <xf numFmtId="0" fontId="0" fillId="7" borderId="9" xfId="46" applyFont="1" applyFill="1" applyBorder="1" applyAlignment="1">
      <alignment horizontal="left" vertical="center" wrapText="1"/>
    </xf>
    <xf numFmtId="3" fontId="6" fillId="7" borderId="34" xfId="47" applyNumberFormat="1" applyFill="1" applyBorder="1" applyAlignment="1">
      <alignment horizontal="center" vertical="center" wrapText="1"/>
    </xf>
    <xf numFmtId="0" fontId="29" fillId="7" borderId="9" xfId="34" applyFont="1" applyFill="1" applyBorder="1" applyAlignment="1">
      <alignment horizontal="center" vertical="center" wrapText="1"/>
    </xf>
    <xf numFmtId="4" fontId="29" fillId="7" borderId="9" xfId="0" applyNumberFormat="1" applyFont="1" applyFill="1" applyBorder="1" applyAlignment="1" applyProtection="1">
      <alignment horizontal="center" vertical="center"/>
      <protection locked="0"/>
    </xf>
    <xf numFmtId="4" fontId="29" fillId="7" borderId="9" xfId="0" applyNumberFormat="1" applyFont="1" applyFill="1" applyBorder="1" applyAlignment="1">
      <alignment horizontal="center" vertical="center"/>
    </xf>
    <xf numFmtId="2" fontId="29" fillId="7" borderId="9" xfId="0" applyNumberFormat="1" applyFont="1" applyFill="1" applyBorder="1" applyAlignment="1">
      <alignment horizontal="center" vertical="center"/>
    </xf>
    <xf numFmtId="2" fontId="48" fillId="7" borderId="9" xfId="52" applyNumberFormat="1" applyFont="1" applyFill="1" applyBorder="1" applyAlignment="1">
      <alignment horizontal="center" vertical="center"/>
    </xf>
    <xf numFmtId="3" fontId="29" fillId="0" borderId="34" xfId="0" applyNumberFormat="1" applyFont="1" applyBorder="1" applyAlignment="1">
      <alignment horizontal="center" vertical="center" wrapText="1"/>
    </xf>
    <xf numFmtId="2" fontId="29" fillId="3" borderId="9" xfId="0" applyNumberFormat="1" applyFont="1" applyFill="1" applyBorder="1" applyAlignment="1">
      <alignment horizontal="center" vertical="center"/>
    </xf>
    <xf numFmtId="4" fontId="29" fillId="0" borderId="9" xfId="0" applyNumberFormat="1" applyFont="1" applyBorder="1" applyAlignment="1">
      <alignment horizontal="left" vertical="center" wrapText="1"/>
    </xf>
    <xf numFmtId="0" fontId="29" fillId="7" borderId="9" xfId="40" applyFont="1" applyFill="1" applyBorder="1" applyAlignment="1">
      <alignment horizontal="center" vertical="center" wrapText="1"/>
    </xf>
    <xf numFmtId="4" fontId="53" fillId="7" borderId="9" xfId="0" applyNumberFormat="1" applyFont="1" applyFill="1" applyBorder="1" applyAlignment="1" applyProtection="1">
      <alignment horizontal="center" vertical="center" shrinkToFit="1"/>
      <protection locked="0"/>
    </xf>
    <xf numFmtId="0" fontId="66" fillId="7" borderId="9" xfId="40" applyFont="1" applyFill="1" applyBorder="1" applyAlignment="1">
      <alignment horizontal="center" vertical="center" wrapText="1"/>
    </xf>
    <xf numFmtId="2" fontId="66" fillId="7" borderId="9" xfId="46" applyNumberFormat="1" applyFont="1" applyFill="1" applyBorder="1" applyAlignment="1">
      <alignment horizontal="center" vertical="center"/>
    </xf>
    <xf numFmtId="2" fontId="66" fillId="7" borderId="9" xfId="0" applyNumberFormat="1" applyFont="1" applyFill="1" applyBorder="1" applyAlignment="1">
      <alignment horizontal="center" vertical="center"/>
    </xf>
    <xf numFmtId="2" fontId="66" fillId="7" borderId="9" xfId="48" applyNumberFormat="1" applyFont="1" applyFill="1" applyBorder="1" applyAlignment="1">
      <alignment horizontal="center" vertical="center"/>
    </xf>
    <xf numFmtId="2" fontId="53" fillId="7" borderId="9" xfId="0" applyNumberFormat="1" applyFont="1" applyFill="1" applyBorder="1" applyAlignment="1">
      <alignment horizontal="center" vertical="center"/>
    </xf>
    <xf numFmtId="2" fontId="53" fillId="7" borderId="9" xfId="20" applyNumberFormat="1" applyFont="1" applyFill="1" applyBorder="1" applyAlignment="1">
      <alignment horizontal="center" vertical="center"/>
    </xf>
    <xf numFmtId="2" fontId="53" fillId="7" borderId="9" xfId="61" applyNumberFormat="1" applyFont="1" applyFill="1" applyBorder="1" applyAlignment="1">
      <alignment horizontal="center" vertical="center"/>
    </xf>
    <xf numFmtId="2" fontId="50" fillId="7" borderId="9" xfId="61" applyNumberFormat="1" applyFont="1" applyFill="1" applyBorder="1" applyAlignment="1">
      <alignment horizontal="center" vertical="center"/>
    </xf>
    <xf numFmtId="2" fontId="67" fillId="7" borderId="9" xfId="0" applyNumberFormat="1" applyFont="1" applyFill="1" applyBorder="1" applyAlignment="1">
      <alignment horizontal="center" vertical="center"/>
    </xf>
    <xf numFmtId="2" fontId="68" fillId="7" borderId="9" xfId="0" applyNumberFormat="1" applyFont="1" applyFill="1" applyBorder="1" applyAlignment="1">
      <alignment horizontal="center" vertical="center"/>
    </xf>
    <xf numFmtId="2" fontId="12" fillId="0" borderId="9" xfId="62" applyNumberFormat="1" applyFont="1" applyBorder="1" applyAlignment="1">
      <alignment horizontal="center" vertical="center" shrinkToFit="1"/>
    </xf>
    <xf numFmtId="2" fontId="12" fillId="0" borderId="9" xfId="0" applyNumberFormat="1" applyFont="1" applyBorder="1" applyAlignment="1">
      <alignment horizontal="center" vertical="center" wrapText="1"/>
    </xf>
    <xf numFmtId="2" fontId="12" fillId="0" borderId="9" xfId="0" applyNumberFormat="1" applyFont="1" applyBorder="1" applyAlignment="1">
      <alignment horizontal="center" vertical="center"/>
    </xf>
    <xf numFmtId="2" fontId="12" fillId="0" borderId="9" xfId="48" applyNumberFormat="1" applyBorder="1" applyAlignment="1">
      <alignment horizontal="center" vertical="center"/>
    </xf>
    <xf numFmtId="2" fontId="69" fillId="0" borderId="9" xfId="0" applyNumberFormat="1" applyFont="1" applyBorder="1" applyAlignment="1">
      <alignment horizontal="center" vertical="center"/>
    </xf>
    <xf numFmtId="2" fontId="70" fillId="0" borderId="9" xfId="20" applyNumberFormat="1" applyFont="1" applyBorder="1" applyAlignment="1">
      <alignment horizontal="center" vertical="center"/>
    </xf>
    <xf numFmtId="2" fontId="29" fillId="7" borderId="9" xfId="20" applyNumberFormat="1" applyFont="1" applyFill="1" applyBorder="1" applyAlignment="1">
      <alignment horizontal="center" vertical="center"/>
    </xf>
    <xf numFmtId="2" fontId="29" fillId="0" borderId="9" xfId="0" applyNumberFormat="1" applyFont="1" applyBorder="1" applyAlignment="1">
      <alignment horizontal="center" vertical="center"/>
    </xf>
    <xf numFmtId="2" fontId="0" fillId="7" borderId="9" xfId="61" applyNumberFormat="1" applyFont="1" applyFill="1" applyBorder="1" applyAlignment="1">
      <alignment horizontal="center" vertical="center"/>
    </xf>
    <xf numFmtId="4" fontId="0" fillId="0" borderId="9" xfId="0" applyNumberFormat="1" applyBorder="1" applyAlignment="1" applyProtection="1">
      <alignment horizontal="center" vertical="center" shrinkToFit="1"/>
      <protection locked="0"/>
    </xf>
    <xf numFmtId="2" fontId="30" fillId="7" borderId="9" xfId="0" applyNumberFormat="1" applyFont="1" applyFill="1" applyBorder="1" applyAlignment="1">
      <alignment horizontal="center" vertical="center"/>
    </xf>
    <xf numFmtId="2" fontId="31" fillId="7" borderId="9" xfId="61" applyNumberFormat="1" applyFont="1" applyFill="1" applyBorder="1" applyAlignment="1">
      <alignment horizontal="center" vertical="center"/>
    </xf>
    <xf numFmtId="2" fontId="29" fillId="7" borderId="9" xfId="63" applyNumberFormat="1" applyFill="1" applyBorder="1" applyAlignment="1">
      <alignment horizontal="center" vertical="center"/>
    </xf>
    <xf numFmtId="2" fontId="29" fillId="7" borderId="9" xfId="48" applyNumberFormat="1" applyFont="1" applyFill="1" applyBorder="1" applyAlignment="1">
      <alignment horizontal="center" vertical="center"/>
    </xf>
    <xf numFmtId="4" fontId="12" fillId="0" borderId="9" xfId="0" applyNumberFormat="1" applyFont="1" applyBorder="1" applyAlignment="1" applyProtection="1">
      <alignment horizontal="center" vertical="center" shrinkToFit="1"/>
      <protection locked="0"/>
    </xf>
    <xf numFmtId="2" fontId="29" fillId="7" borderId="9" xfId="0" applyNumberFormat="1" applyFont="1" applyFill="1" applyBorder="1" applyAlignment="1">
      <alignment horizontal="center" vertical="top" wrapText="1"/>
    </xf>
    <xf numFmtId="2" fontId="29" fillId="7" borderId="9" xfId="46" applyNumberFormat="1" applyFont="1" applyFill="1" applyBorder="1" applyAlignment="1">
      <alignment horizontal="center" vertical="center"/>
    </xf>
    <xf numFmtId="4" fontId="0" fillId="7" borderId="9" xfId="0" applyNumberFormat="1" applyFill="1" applyBorder="1" applyAlignment="1">
      <alignment horizontal="center" vertical="center"/>
    </xf>
    <xf numFmtId="4" fontId="0" fillId="7" borderId="9" xfId="0" applyNumberFormat="1" applyFill="1" applyBorder="1" applyAlignment="1" applyProtection="1">
      <alignment horizontal="center" vertical="center" shrinkToFit="1"/>
      <protection locked="0"/>
    </xf>
    <xf numFmtId="2" fontId="0" fillId="7" borderId="9" xfId="62" applyNumberFormat="1" applyFont="1" applyFill="1" applyBorder="1" applyAlignment="1">
      <alignment horizontal="center" vertical="center" shrinkToFit="1"/>
    </xf>
    <xf numFmtId="2" fontId="31" fillId="0" borderId="9" xfId="0" applyNumberFormat="1" applyFont="1" applyBorder="1" applyAlignment="1">
      <alignment horizontal="center" vertical="center"/>
    </xf>
    <xf numFmtId="2" fontId="29" fillId="0" borderId="9" xfId="0" applyNumberFormat="1" applyFont="1" applyBorder="1" applyAlignment="1">
      <alignment horizontal="center" vertical="center" wrapText="1"/>
    </xf>
    <xf numFmtId="2" fontId="31" fillId="7" borderId="9" xfId="36" applyNumberFormat="1" applyFont="1" applyFill="1" applyBorder="1" applyAlignment="1">
      <alignment horizontal="center" vertical="center"/>
    </xf>
    <xf numFmtId="2" fontId="29" fillId="7" borderId="9" xfId="0" applyNumberFormat="1" applyFont="1" applyFill="1" applyBorder="1" applyAlignment="1">
      <alignment horizontal="center" vertical="center" wrapText="1"/>
    </xf>
    <xf numFmtId="2" fontId="29" fillId="0" borderId="9" xfId="48" applyNumberFormat="1" applyFont="1" applyBorder="1" applyAlignment="1">
      <alignment horizontal="center" vertical="center"/>
    </xf>
    <xf numFmtId="2" fontId="29" fillId="7" borderId="47" xfId="0" applyNumberFormat="1" applyFont="1" applyFill="1" applyBorder="1" applyAlignment="1">
      <alignment horizontal="center" vertical="center"/>
    </xf>
    <xf numFmtId="0" fontId="50" fillId="7" borderId="9" xfId="0" applyFont="1" applyFill="1" applyBorder="1" applyAlignment="1">
      <alignment horizontal="center" vertical="center"/>
    </xf>
    <xf numFmtId="2" fontId="12" fillId="3" borderId="9" xfId="0" applyNumberFormat="1" applyFont="1" applyFill="1" applyBorder="1" applyAlignment="1">
      <alignment horizontal="center" vertical="center"/>
    </xf>
    <xf numFmtId="0" fontId="12" fillId="7" borderId="9" xfId="19" applyFill="1" applyBorder="1" applyAlignment="1">
      <alignment horizontal="center" vertical="center" wrapText="1"/>
    </xf>
    <xf numFmtId="2" fontId="12" fillId="7" borderId="9" xfId="48" applyNumberFormat="1" applyFill="1" applyBorder="1" applyAlignment="1">
      <alignment horizontal="center" vertical="center"/>
    </xf>
    <xf numFmtId="2" fontId="29" fillId="7" borderId="9" xfId="19" applyNumberFormat="1" applyFont="1" applyFill="1" applyBorder="1" applyAlignment="1">
      <alignment horizontal="center" vertical="center" wrapText="1"/>
    </xf>
    <xf numFmtId="0" fontId="0" fillId="7" borderId="9" xfId="0" applyFill="1" applyBorder="1" applyAlignment="1">
      <alignment horizontal="center" vertical="center"/>
    </xf>
    <xf numFmtId="4" fontId="12" fillId="0" borderId="9" xfId="0" applyNumberFormat="1" applyFont="1" applyBorder="1" applyAlignment="1">
      <alignment horizontal="center" vertical="center"/>
    </xf>
    <xf numFmtId="4" fontId="12" fillId="7" borderId="9" xfId="0" applyNumberFormat="1" applyFont="1" applyFill="1" applyBorder="1" applyAlignment="1">
      <alignment horizontal="center" vertical="center"/>
    </xf>
    <xf numFmtId="0" fontId="29" fillId="7" borderId="47" xfId="40" applyFont="1" applyFill="1" applyBorder="1" applyAlignment="1">
      <alignment horizontal="center" vertical="center" wrapText="1"/>
    </xf>
    <xf numFmtId="0" fontId="32" fillId="0" borderId="6" xfId="36" applyFont="1" applyBorder="1" applyAlignment="1">
      <alignment vertical="top"/>
    </xf>
    <xf numFmtId="164" fontId="17" fillId="0" borderId="49" xfId="36" applyNumberFormat="1" applyFont="1" applyBorder="1" applyAlignment="1">
      <alignment horizontal="right" vertical="center"/>
    </xf>
    <xf numFmtId="0" fontId="31" fillId="0" borderId="50" xfId="36" applyFont="1" applyBorder="1" applyAlignment="1">
      <alignment horizontal="center" vertical="center"/>
    </xf>
    <xf numFmtId="0" fontId="36" fillId="0" borderId="51" xfId="0" applyFont="1" applyBorder="1" applyAlignment="1">
      <alignment horizontal="center" vertical="center" wrapText="1"/>
    </xf>
    <xf numFmtId="0" fontId="14" fillId="4" borderId="51" xfId="33" applyFont="1" applyFill="1" applyBorder="1" applyAlignment="1" applyProtection="1">
      <alignment vertical="center" wrapText="1"/>
      <protection locked="0"/>
    </xf>
    <xf numFmtId="0" fontId="29" fillId="0" borderId="51" xfId="34" applyFont="1" applyBorder="1" applyAlignment="1" applyProtection="1">
      <alignment horizontal="center" vertical="center"/>
      <protection locked="0"/>
    </xf>
    <xf numFmtId="0" fontId="29" fillId="7" borderId="51" xfId="34" applyFont="1" applyFill="1" applyBorder="1" applyAlignment="1" applyProtection="1">
      <alignment horizontal="center" vertical="center"/>
      <protection locked="0"/>
    </xf>
    <xf numFmtId="2" fontId="30" fillId="0" borderId="51" xfId="0" applyNumberFormat="1" applyFont="1" applyBorder="1" applyAlignment="1">
      <alignment horizontal="center" vertical="center"/>
    </xf>
    <xf numFmtId="2" fontId="31" fillId="7" borderId="51" xfId="36" applyNumberFormat="1" applyFont="1" applyFill="1" applyBorder="1" applyAlignment="1">
      <alignment horizontal="center" vertical="center"/>
    </xf>
    <xf numFmtId="2" fontId="31" fillId="0" borderId="51" xfId="36" applyNumberFormat="1" applyFont="1" applyBorder="1" applyAlignment="1">
      <alignment horizontal="center" vertical="center"/>
    </xf>
    <xf numFmtId="2" fontId="30" fillId="0" borderId="51" xfId="36" applyNumberFormat="1" applyFont="1" applyBorder="1" applyAlignment="1">
      <alignment horizontal="center" vertical="center"/>
    </xf>
    <xf numFmtId="2" fontId="31" fillId="0" borderId="52" xfId="36" applyNumberFormat="1" applyFont="1" applyBorder="1" applyAlignment="1">
      <alignment horizontal="center" vertical="center"/>
    </xf>
    <xf numFmtId="0" fontId="68" fillId="7" borderId="9" xfId="0" applyFont="1" applyFill="1" applyBorder="1" applyAlignment="1">
      <alignment horizontal="center" wrapText="1"/>
    </xf>
    <xf numFmtId="0" fontId="68" fillId="7" borderId="9" xfId="0" applyFont="1" applyFill="1" applyBorder="1" applyAlignment="1">
      <alignment vertical="center" wrapText="1"/>
    </xf>
    <xf numFmtId="0" fontId="68" fillId="7" borderId="9" xfId="0" applyFont="1" applyFill="1" applyBorder="1" applyAlignment="1">
      <alignment horizontal="left" wrapText="1"/>
    </xf>
    <xf numFmtId="2" fontId="30" fillId="0" borderId="9" xfId="0" applyNumberFormat="1" applyFont="1" applyBorder="1" applyAlignment="1">
      <alignment horizontal="center" vertical="center"/>
    </xf>
    <xf numFmtId="2" fontId="31" fillId="0" borderId="53" xfId="0" applyNumberFormat="1" applyFont="1" applyBorder="1" applyAlignment="1">
      <alignment horizontal="center" vertical="center"/>
    </xf>
    <xf numFmtId="0" fontId="29" fillId="7" borderId="9" xfId="0" applyFont="1" applyFill="1" applyBorder="1" applyAlignment="1">
      <alignment vertical="center" wrapText="1"/>
    </xf>
    <xf numFmtId="0" fontId="29" fillId="7" borderId="9" xfId="0" applyFont="1" applyFill="1" applyBorder="1" applyAlignment="1">
      <alignment horizontal="left" wrapText="1"/>
    </xf>
    <xf numFmtId="0" fontId="68" fillId="7" borderId="9" xfId="0" applyFont="1" applyFill="1" applyBorder="1" applyAlignment="1">
      <alignment horizontal="left" vertical="center" wrapText="1"/>
    </xf>
    <xf numFmtId="0" fontId="31" fillId="0" borderId="54" xfId="36" applyFont="1" applyBorder="1" applyAlignment="1">
      <alignment horizontal="center" vertical="center"/>
    </xf>
    <xf numFmtId="0" fontId="31" fillId="0" borderId="55" xfId="36" applyFont="1" applyBorder="1" applyAlignment="1">
      <alignment horizontal="center" vertical="center"/>
    </xf>
    <xf numFmtId="0" fontId="31" fillId="0" borderId="55" xfId="36" applyFont="1" applyBorder="1" applyAlignment="1">
      <alignment vertical="center" wrapText="1"/>
    </xf>
    <xf numFmtId="0" fontId="31" fillId="0" borderId="55" xfId="36" applyFont="1" applyBorder="1" applyAlignment="1">
      <alignment horizontal="center" vertical="center" wrapText="1"/>
    </xf>
    <xf numFmtId="2" fontId="31" fillId="0" borderId="55" xfId="36" applyNumberFormat="1" applyFont="1" applyBorder="1" applyAlignment="1">
      <alignment horizontal="center" vertical="center"/>
    </xf>
    <xf numFmtId="2" fontId="31" fillId="7" borderId="55" xfId="36" applyNumberFormat="1" applyFont="1" applyFill="1" applyBorder="1" applyAlignment="1">
      <alignment horizontal="center" vertical="center"/>
    </xf>
    <xf numFmtId="2" fontId="31" fillId="0" borderId="56" xfId="36" applyNumberFormat="1" applyFont="1" applyBorder="1" applyAlignment="1">
      <alignment horizontal="center" vertical="center"/>
    </xf>
    <xf numFmtId="0" fontId="68" fillId="7" borderId="9" xfId="0" applyFont="1" applyFill="1" applyBorder="1" applyAlignment="1">
      <alignment horizontal="center" vertical="center" wrapText="1"/>
    </xf>
    <xf numFmtId="2" fontId="31" fillId="0" borderId="51" xfId="0" applyNumberFormat="1" applyFont="1" applyBorder="1" applyAlignment="1">
      <alignment horizontal="center" vertical="center"/>
    </xf>
    <xf numFmtId="2" fontId="31" fillId="0" borderId="52" xfId="0" applyNumberFormat="1" applyFont="1" applyBorder="1" applyAlignment="1">
      <alignment horizontal="center" vertical="center"/>
    </xf>
    <xf numFmtId="4" fontId="29" fillId="0" borderId="9" xfId="0" applyNumberFormat="1" applyFont="1" applyBorder="1" applyAlignment="1">
      <alignment horizontal="center" vertical="center" wrapText="1"/>
    </xf>
    <xf numFmtId="0" fontId="29" fillId="0" borderId="9" xfId="20" applyFont="1" applyBorder="1" applyAlignment="1">
      <alignment horizontal="center"/>
    </xf>
    <xf numFmtId="0" fontId="50" fillId="0" borderId="9" xfId="0" applyFont="1" applyBorder="1" applyAlignment="1">
      <alignment horizontal="center" vertical="center"/>
    </xf>
    <xf numFmtId="1" fontId="29" fillId="0" borderId="9" xfId="0" applyNumberFormat="1" applyFont="1" applyBorder="1" applyAlignment="1">
      <alignment horizontal="center" vertical="center" wrapText="1"/>
    </xf>
    <xf numFmtId="0" fontId="68" fillId="7" borderId="9" xfId="0" applyFont="1" applyFill="1" applyBorder="1" applyAlignment="1">
      <alignment horizontal="center" vertical="center"/>
    </xf>
    <xf numFmtId="3" fontId="0" fillId="0" borderId="54" xfId="0" applyNumberFormat="1" applyBorder="1" applyAlignment="1">
      <alignment horizontal="center" vertical="center" wrapText="1"/>
    </xf>
    <xf numFmtId="0" fontId="36" fillId="7" borderId="55" xfId="34" applyFont="1" applyFill="1" applyBorder="1" applyAlignment="1">
      <alignment horizontal="center" vertical="center" wrapText="1"/>
    </xf>
    <xf numFmtId="4" fontId="0" fillId="0" borderId="55" xfId="0" applyNumberFormat="1" applyBorder="1" applyAlignment="1">
      <alignment horizontal="left" vertical="center" wrapText="1"/>
    </xf>
    <xf numFmtId="4" fontId="0" fillId="0" borderId="55" xfId="0" applyNumberFormat="1" applyBorder="1" applyAlignment="1">
      <alignment horizontal="center" vertical="center" wrapText="1"/>
    </xf>
    <xf numFmtId="4" fontId="38" fillId="0" borderId="55" xfId="0" applyNumberFormat="1" applyFont="1" applyBorder="1" applyAlignment="1">
      <alignment horizontal="center" vertical="center" wrapText="1"/>
    </xf>
    <xf numFmtId="2" fontId="30" fillId="7" borderId="55" xfId="0" applyNumberFormat="1" applyFont="1" applyFill="1" applyBorder="1" applyAlignment="1">
      <alignment horizontal="center" vertical="center"/>
    </xf>
    <xf numFmtId="2" fontId="31" fillId="0" borderId="55" xfId="0" applyNumberFormat="1" applyFont="1" applyBorder="1" applyAlignment="1">
      <alignment horizontal="center" vertical="center"/>
    </xf>
    <xf numFmtId="2" fontId="30" fillId="0" borderId="55" xfId="0" applyNumberFormat="1" applyFont="1" applyBorder="1" applyAlignment="1">
      <alignment horizontal="center" vertical="center"/>
    </xf>
    <xf numFmtId="2" fontId="31" fillId="0" borderId="56" xfId="0" applyNumberFormat="1" applyFont="1" applyBorder="1" applyAlignment="1">
      <alignment horizontal="center" vertical="center"/>
    </xf>
    <xf numFmtId="0" fontId="32" fillId="7" borderId="6" xfId="36" applyFont="1" applyFill="1" applyBorder="1" applyAlignment="1">
      <alignment vertical="top"/>
    </xf>
    <xf numFmtId="0" fontId="64" fillId="7" borderId="9" xfId="0" applyFont="1" applyFill="1" applyBorder="1" applyAlignment="1">
      <alignment horizontal="center" vertical="center"/>
    </xf>
    <xf numFmtId="0" fontId="50" fillId="7" borderId="9" xfId="0" applyFont="1" applyFill="1" applyBorder="1" applyAlignment="1">
      <alignment horizontal="left" vertical="center" wrapText="1"/>
    </xf>
    <xf numFmtId="0" fontId="31" fillId="7" borderId="55" xfId="36" applyFont="1" applyFill="1" applyBorder="1" applyAlignment="1">
      <alignment horizontal="center" vertical="center"/>
    </xf>
    <xf numFmtId="0" fontId="32" fillId="7" borderId="9" xfId="36" applyFont="1" applyFill="1" applyBorder="1"/>
    <xf numFmtId="0" fontId="55" fillId="10" borderId="9" xfId="57" applyFont="1" applyFill="1" applyBorder="1" applyAlignment="1">
      <alignment vertical="center" wrapText="1"/>
    </xf>
    <xf numFmtId="2" fontId="56" fillId="0" borderId="9" xfId="57" applyNumberFormat="1" applyFont="1" applyBorder="1" applyAlignment="1">
      <alignment horizontal="center" vertical="center" wrapText="1"/>
    </xf>
    <xf numFmtId="0" fontId="56" fillId="0" borderId="9" xfId="57" applyFont="1" applyBorder="1" applyAlignment="1">
      <alignment horizontal="left" vertical="center" wrapText="1"/>
    </xf>
    <xf numFmtId="0" fontId="56" fillId="0" borderId="9" xfId="57" applyFont="1" applyBorder="1" applyAlignment="1">
      <alignment horizontal="center" vertical="center" wrapText="1"/>
    </xf>
    <xf numFmtId="4" fontId="0" fillId="0" borderId="34" xfId="0" applyNumberFormat="1" applyBorder="1" applyAlignment="1">
      <alignment horizontal="center" vertical="center" wrapText="1"/>
    </xf>
    <xf numFmtId="0" fontId="56" fillId="0" borderId="9" xfId="57" applyFont="1" applyBorder="1" applyAlignment="1">
      <alignment horizontal="center" vertical="center"/>
    </xf>
    <xf numFmtId="1" fontId="56" fillId="0" borderId="9" xfId="57" applyNumberFormat="1" applyFont="1" applyBorder="1" applyAlignment="1">
      <alignment horizontal="center" vertical="center"/>
    </xf>
    <xf numFmtId="49" fontId="56" fillId="0" borderId="9" xfId="57" applyNumberFormat="1" applyFont="1" applyBorder="1" applyAlignment="1">
      <alignment horizontal="center" vertical="center"/>
    </xf>
    <xf numFmtId="0" fontId="16" fillId="0" borderId="9" xfId="57" applyFont="1" applyBorder="1" applyAlignment="1">
      <alignment horizontal="center" vertical="center" wrapText="1"/>
    </xf>
    <xf numFmtId="1" fontId="16" fillId="0" borderId="9" xfId="57" applyNumberFormat="1" applyFont="1" applyBorder="1" applyAlignment="1">
      <alignment horizontal="center" vertical="center" wrapText="1"/>
    </xf>
    <xf numFmtId="49" fontId="32" fillId="0" borderId="9" xfId="57" applyNumberFormat="1" applyFont="1" applyBorder="1" applyAlignment="1">
      <alignment horizontal="left" vertical="center" wrapText="1"/>
    </xf>
    <xf numFmtId="49" fontId="56" fillId="0" borderId="9" xfId="57" applyNumberFormat="1" applyFont="1" applyBorder="1" applyAlignment="1">
      <alignment horizontal="left" vertical="center" wrapText="1"/>
    </xf>
    <xf numFmtId="0" fontId="56" fillId="0" borderId="9" xfId="0" applyFont="1" applyBorder="1" applyAlignment="1">
      <alignment vertical="center" wrapText="1"/>
    </xf>
    <xf numFmtId="0" fontId="56" fillId="0" borderId="9" xfId="57" applyFont="1" applyBorder="1" applyAlignment="1">
      <alignment vertical="center" wrapText="1"/>
    </xf>
    <xf numFmtId="2" fontId="58" fillId="0" borderId="9" xfId="57" applyNumberFormat="1" applyFont="1" applyBorder="1" applyAlignment="1">
      <alignment horizontal="center" vertical="center"/>
    </xf>
    <xf numFmtId="0" fontId="59" fillId="0" borderId="9" xfId="0" applyFont="1" applyBorder="1" applyAlignment="1">
      <alignment horizontal="left" vertical="center" wrapText="1"/>
    </xf>
    <xf numFmtId="0" fontId="59" fillId="0" borderId="9" xfId="0" applyFont="1" applyBorder="1" applyAlignment="1">
      <alignment horizontal="center" vertical="center"/>
    </xf>
    <xf numFmtId="0" fontId="59" fillId="0" borderId="9" xfId="0" applyFont="1" applyBorder="1" applyAlignment="1" applyProtection="1">
      <alignment horizontal="center" vertical="center"/>
      <protection locked="0"/>
    </xf>
    <xf numFmtId="0" fontId="31" fillId="7" borderId="54" xfId="36" applyFont="1" applyFill="1" applyBorder="1" applyAlignment="1">
      <alignment horizontal="center" vertical="center"/>
    </xf>
    <xf numFmtId="0" fontId="29" fillId="7" borderId="55" xfId="34" applyFont="1" applyFill="1" applyBorder="1" applyAlignment="1" applyProtection="1">
      <alignment horizontal="left" vertical="center" wrapText="1" indent="1"/>
      <protection locked="0"/>
    </xf>
    <xf numFmtId="0" fontId="29" fillId="7" borderId="55" xfId="34" applyFont="1" applyFill="1" applyBorder="1" applyAlignment="1" applyProtection="1">
      <alignment horizontal="center" vertical="center"/>
      <protection locked="0"/>
    </xf>
    <xf numFmtId="2" fontId="30" fillId="7" borderId="55" xfId="36" applyNumberFormat="1" applyFont="1" applyFill="1" applyBorder="1" applyAlignment="1">
      <alignment horizontal="center" vertical="center"/>
    </xf>
    <xf numFmtId="2" fontId="31" fillId="7" borderId="56" xfId="36" applyNumberFormat="1" applyFont="1" applyFill="1" applyBorder="1" applyAlignment="1">
      <alignment horizontal="center" vertical="center"/>
    </xf>
    <xf numFmtId="0" fontId="29" fillId="0" borderId="9" xfId="59" applyFont="1" applyBorder="1" applyAlignment="1">
      <alignment horizontal="center" vertical="center"/>
    </xf>
    <xf numFmtId="0" fontId="31" fillId="7" borderId="51" xfId="36" applyFont="1" applyFill="1" applyBorder="1" applyAlignment="1">
      <alignment horizontal="center" vertical="center"/>
    </xf>
    <xf numFmtId="2" fontId="30" fillId="7" borderId="51" xfId="36" applyNumberFormat="1" applyFont="1" applyFill="1" applyBorder="1" applyAlignment="1">
      <alignment horizontal="center" vertical="center"/>
    </xf>
    <xf numFmtId="0" fontId="61" fillId="11" borderId="9" xfId="57" applyFont="1" applyFill="1" applyBorder="1" applyAlignment="1">
      <alignment wrapText="1"/>
    </xf>
    <xf numFmtId="2" fontId="59" fillId="0" borderId="9" xfId="57" applyNumberFormat="1" applyFont="1" applyBorder="1" applyAlignment="1">
      <alignment horizontal="center" vertical="center" wrapText="1"/>
    </xf>
    <xf numFmtId="0" fontId="59" fillId="0" borderId="9" xfId="57" applyFont="1" applyBorder="1" applyAlignment="1">
      <alignment horizontal="left" vertical="center" wrapText="1"/>
    </xf>
    <xf numFmtId="0" fontId="59" fillId="0" borderId="9" xfId="57" applyFont="1" applyBorder="1" applyAlignment="1">
      <alignment horizontal="center" vertical="center" wrapText="1"/>
    </xf>
    <xf numFmtId="0" fontId="59" fillId="0" borderId="9" xfId="26" applyFont="1" applyBorder="1" applyAlignment="1">
      <alignment horizontal="center" vertical="center" wrapText="1"/>
    </xf>
    <xf numFmtId="0" fontId="29" fillId="0" borderId="55" xfId="34" applyFont="1" applyBorder="1" applyAlignment="1" applyProtection="1">
      <alignment horizontal="left" vertical="center" wrapText="1" indent="1"/>
      <protection locked="0"/>
    </xf>
    <xf numFmtId="0" fontId="29" fillId="0" borderId="55" xfId="34" applyFont="1" applyBorder="1" applyAlignment="1" applyProtection="1">
      <alignment horizontal="center" vertical="center"/>
      <protection locked="0"/>
    </xf>
    <xf numFmtId="2" fontId="30" fillId="0" borderId="55" xfId="36" applyNumberFormat="1" applyFont="1" applyBorder="1" applyAlignment="1">
      <alignment horizontal="center" vertical="center"/>
    </xf>
    <xf numFmtId="0" fontId="31" fillId="0" borderId="34" xfId="36" applyFont="1" applyBorder="1" applyAlignment="1">
      <alignment horizontal="center" vertical="center"/>
    </xf>
    <xf numFmtId="0" fontId="31" fillId="7" borderId="9" xfId="36" applyFont="1" applyFill="1" applyBorder="1" applyAlignment="1">
      <alignment horizontal="center" vertical="center"/>
    </xf>
    <xf numFmtId="0" fontId="14" fillId="7" borderId="9" xfId="33" applyFont="1" applyFill="1" applyBorder="1" applyAlignment="1" applyProtection="1">
      <alignment vertical="center" wrapText="1"/>
      <protection locked="0"/>
    </xf>
    <xf numFmtId="2" fontId="30" fillId="7" borderId="9" xfId="36" applyNumberFormat="1" applyFont="1" applyFill="1" applyBorder="1" applyAlignment="1">
      <alignment horizontal="center" vertical="center"/>
    </xf>
    <xf numFmtId="2" fontId="31" fillId="0" borderId="9" xfId="36" applyNumberFormat="1" applyFont="1" applyBorder="1" applyAlignment="1">
      <alignment horizontal="center" vertical="center"/>
    </xf>
    <xf numFmtId="2" fontId="30" fillId="0" borderId="9" xfId="36" applyNumberFormat="1" applyFont="1" applyBorder="1" applyAlignment="1">
      <alignment horizontal="center" vertical="center"/>
    </xf>
    <xf numFmtId="2" fontId="31" fillId="0" borderId="53" xfId="36" applyNumberFormat="1" applyFont="1" applyBorder="1" applyAlignment="1">
      <alignment horizontal="center" vertical="center"/>
    </xf>
    <xf numFmtId="0" fontId="50" fillId="0" borderId="34" xfId="36" applyFont="1" applyBorder="1" applyAlignment="1">
      <alignment horizontal="center" vertical="center"/>
    </xf>
    <xf numFmtId="0" fontId="50" fillId="7" borderId="9" xfId="36" applyFont="1" applyFill="1" applyBorder="1" applyAlignment="1">
      <alignment horizontal="center" vertical="center"/>
    </xf>
    <xf numFmtId="0" fontId="65" fillId="7" borderId="9" xfId="33" applyFont="1" applyFill="1" applyBorder="1" applyAlignment="1" applyProtection="1">
      <alignment vertical="center" wrapText="1"/>
      <protection locked="0"/>
    </xf>
    <xf numFmtId="2" fontId="67" fillId="7" borderId="9" xfId="36" applyNumberFormat="1" applyFont="1" applyFill="1" applyBorder="1" applyAlignment="1">
      <alignment horizontal="center" vertical="center"/>
    </xf>
    <xf numFmtId="2" fontId="50" fillId="7" borderId="9" xfId="36" applyNumberFormat="1" applyFont="1" applyFill="1" applyBorder="1" applyAlignment="1">
      <alignment horizontal="center" vertical="center"/>
    </xf>
    <xf numFmtId="2" fontId="50" fillId="0" borderId="9" xfId="36" applyNumberFormat="1" applyFont="1" applyBorder="1" applyAlignment="1">
      <alignment horizontal="center" vertical="center"/>
    </xf>
    <xf numFmtId="2" fontId="67" fillId="0" borderId="9" xfId="36" applyNumberFormat="1" applyFont="1" applyBorder="1" applyAlignment="1">
      <alignment horizontal="center" vertical="center"/>
    </xf>
    <xf numFmtId="2" fontId="50" fillId="0" borderId="53" xfId="36" applyNumberFormat="1" applyFont="1" applyBorder="1" applyAlignment="1">
      <alignment horizontal="center" vertical="center"/>
    </xf>
    <xf numFmtId="0" fontId="50" fillId="0" borderId="0" xfId="36" applyFont="1"/>
    <xf numFmtId="4" fontId="2" fillId="7" borderId="9" xfId="67" applyNumberFormat="1" applyFill="1" applyBorder="1" applyAlignment="1">
      <alignment horizontal="center" vertical="center"/>
    </xf>
    <xf numFmtId="2" fontId="47" fillId="7" borderId="55" xfId="0" applyNumberFormat="1" applyFont="1" applyFill="1" applyBorder="1" applyAlignment="1">
      <alignment horizontal="center" vertical="center"/>
    </xf>
    <xf numFmtId="2" fontId="12" fillId="7" borderId="55" xfId="34" applyNumberFormat="1" applyFont="1" applyFill="1" applyBorder="1" applyAlignment="1" applyProtection="1">
      <alignment horizontal="center" vertical="center"/>
      <protection locked="0"/>
    </xf>
    <xf numFmtId="2" fontId="48" fillId="7" borderId="55" xfId="47" applyNumberFormat="1" applyFont="1" applyFill="1" applyBorder="1" applyAlignment="1">
      <alignment horizontal="center" vertical="center"/>
    </xf>
    <xf numFmtId="2" fontId="70" fillId="7" borderId="9" xfId="20" applyNumberFormat="1" applyFont="1" applyFill="1" applyBorder="1" applyAlignment="1">
      <alignment horizontal="center" vertical="center"/>
    </xf>
    <xf numFmtId="2" fontId="12" fillId="7" borderId="9" xfId="0" applyNumberFormat="1" applyFont="1" applyFill="1" applyBorder="1" applyAlignment="1">
      <alignment horizontal="center" vertical="center" wrapText="1"/>
    </xf>
    <xf numFmtId="3" fontId="38" fillId="7" borderId="9" xfId="0" applyNumberFormat="1" applyFont="1" applyFill="1" applyBorder="1" applyAlignment="1">
      <alignment horizontal="center" vertical="center" wrapText="1"/>
    </xf>
    <xf numFmtId="4" fontId="59" fillId="7" borderId="5" xfId="40" applyNumberFormat="1" applyFont="1" applyFill="1" applyBorder="1" applyAlignment="1">
      <alignment horizontal="center" vertical="center" wrapText="1"/>
    </xf>
    <xf numFmtId="4" fontId="59" fillId="7" borderId="5" xfId="40" applyNumberFormat="1" applyFont="1" applyFill="1" applyBorder="1" applyAlignment="1">
      <alignment horizontal="center" vertical="top" wrapText="1"/>
    </xf>
    <xf numFmtId="0" fontId="12" fillId="0" borderId="9" xfId="46" applyFont="1" applyBorder="1" applyAlignment="1">
      <alignment horizontal="center" vertical="center"/>
    </xf>
    <xf numFmtId="0" fontId="12" fillId="9" borderId="9" xfId="46" applyFont="1" applyFill="1" applyBorder="1" applyAlignment="1">
      <alignment horizontal="left" vertical="center" wrapText="1"/>
    </xf>
    <xf numFmtId="0" fontId="12" fillId="7" borderId="9" xfId="46" applyFont="1" applyFill="1" applyBorder="1" applyAlignment="1">
      <alignment horizontal="center" vertical="center" wrapText="1"/>
    </xf>
    <xf numFmtId="0" fontId="0" fillId="9" borderId="9" xfId="46" quotePrefix="1" applyFont="1" applyFill="1" applyBorder="1" applyAlignment="1">
      <alignment horizontal="left" vertical="center" wrapText="1"/>
    </xf>
    <xf numFmtId="0" fontId="12" fillId="7" borderId="9" xfId="34" applyFont="1" applyFill="1" applyBorder="1" applyAlignment="1">
      <alignment horizontal="center" vertical="center" wrapText="1"/>
    </xf>
    <xf numFmtId="0" fontId="12" fillId="7" borderId="9" xfId="46" applyFont="1" applyFill="1" applyBorder="1" applyAlignment="1">
      <alignment horizontal="center" vertical="center"/>
    </xf>
    <xf numFmtId="4" fontId="2" fillId="7" borderId="9" xfId="67" applyNumberFormat="1" applyFill="1" applyBorder="1" applyAlignment="1">
      <alignment horizontal="center" vertical="center" wrapText="1"/>
    </xf>
    <xf numFmtId="2" fontId="0" fillId="7" borderId="9" xfId="46" applyNumberFormat="1" applyFont="1" applyFill="1" applyBorder="1" applyAlignment="1">
      <alignment horizontal="center" vertical="center" wrapText="1"/>
    </xf>
    <xf numFmtId="0" fontId="48" fillId="7" borderId="34" xfId="41" applyFont="1" applyFill="1" applyBorder="1" applyAlignment="1">
      <alignment horizontal="center" vertical="center"/>
    </xf>
    <xf numFmtId="0" fontId="48" fillId="7" borderId="9" xfId="41" applyFont="1" applyFill="1" applyBorder="1" applyAlignment="1">
      <alignment horizontal="center"/>
    </xf>
    <xf numFmtId="0" fontId="0" fillId="0" borderId="9" xfId="46" applyFont="1" applyBorder="1" applyAlignment="1">
      <alignment horizontal="left" wrapText="1"/>
    </xf>
    <xf numFmtId="2" fontId="48" fillId="7" borderId="9" xfId="47" applyNumberFormat="1" applyFont="1" applyFill="1" applyBorder="1" applyAlignment="1">
      <alignment horizontal="center" vertical="center"/>
    </xf>
    <xf numFmtId="0" fontId="48" fillId="7" borderId="9" xfId="41" applyFont="1" applyFill="1" applyBorder="1" applyAlignment="1">
      <alignment horizontal="center" vertical="center"/>
    </xf>
    <xf numFmtId="0" fontId="48" fillId="0" borderId="9" xfId="46" applyFont="1" applyBorder="1" applyAlignment="1">
      <alignment horizontal="left" vertical="center" wrapText="1"/>
    </xf>
    <xf numFmtId="0" fontId="12" fillId="0" borderId="9" xfId="46" applyFont="1" applyBorder="1" applyAlignment="1">
      <alignment horizontal="left" vertical="center" wrapText="1"/>
    </xf>
    <xf numFmtId="0" fontId="0" fillId="7" borderId="9" xfId="46" applyFont="1" applyFill="1" applyBorder="1" applyAlignment="1">
      <alignment horizontal="center" vertical="center"/>
    </xf>
    <xf numFmtId="0" fontId="71" fillId="7" borderId="9" xfId="0" applyFont="1" applyFill="1" applyBorder="1" applyAlignment="1">
      <alignment wrapText="1"/>
    </xf>
    <xf numFmtId="168" fontId="12" fillId="7" borderId="9" xfId="47" applyNumberFormat="1" applyFont="1" applyFill="1" applyBorder="1" applyAlignment="1">
      <alignment horizontal="center" vertical="center"/>
    </xf>
    <xf numFmtId="0" fontId="0" fillId="7" borderId="9" xfId="46" applyFont="1" applyFill="1" applyBorder="1" applyAlignment="1">
      <alignment horizontal="center" vertical="center" wrapText="1"/>
    </xf>
    <xf numFmtId="169" fontId="2" fillId="7" borderId="9" xfId="67" applyNumberFormat="1" applyFill="1" applyBorder="1" applyAlignment="1">
      <alignment horizontal="center" vertical="center" wrapText="1"/>
    </xf>
    <xf numFmtId="4" fontId="12" fillId="3" borderId="11" xfId="0" applyNumberFormat="1" applyFont="1" applyFill="1" applyBorder="1" applyAlignment="1">
      <alignment horizontal="center" vertical="center"/>
    </xf>
    <xf numFmtId="4" fontId="30" fillId="0" borderId="15" xfId="0" applyNumberFormat="1" applyFont="1" applyBorder="1" applyAlignment="1">
      <alignment horizontal="center" vertical="center"/>
    </xf>
    <xf numFmtId="0" fontId="32" fillId="13" borderId="0" xfId="36" applyFont="1" applyFill="1" applyAlignment="1">
      <alignment vertical="center"/>
    </xf>
    <xf numFmtId="0" fontId="32" fillId="13" borderId="0" xfId="36" applyFont="1" applyFill="1"/>
    <xf numFmtId="0" fontId="14" fillId="0" borderId="5" xfId="0" applyFont="1" applyBorder="1" applyAlignment="1">
      <alignment horizontal="right" vertical="center" wrapText="1"/>
    </xf>
    <xf numFmtId="4" fontId="17" fillId="0" borderId="5" xfId="0" applyNumberFormat="1" applyFont="1" applyBorder="1" applyAlignment="1">
      <alignment horizontal="center" vertical="center" wrapText="1"/>
    </xf>
    <xf numFmtId="0" fontId="32" fillId="13" borderId="0" xfId="36" applyFont="1" applyFill="1" applyAlignment="1">
      <alignment vertical="center" wrapText="1"/>
    </xf>
    <xf numFmtId="4" fontId="12" fillId="7" borderId="9" xfId="0" applyNumberFormat="1" applyFont="1" applyFill="1" applyBorder="1" applyAlignment="1" applyProtection="1">
      <alignment horizontal="center" vertical="center" shrinkToFit="1"/>
      <protection locked="0"/>
    </xf>
    <xf numFmtId="0" fontId="29" fillId="7" borderId="9" xfId="20" applyFont="1" applyFill="1" applyBorder="1" applyAlignment="1">
      <alignment horizontal="center"/>
    </xf>
    <xf numFmtId="2" fontId="31" fillId="7" borderId="11" xfId="0" applyNumberFormat="1" applyFont="1" applyFill="1" applyBorder="1" applyAlignment="1">
      <alignment horizontal="center" vertical="center"/>
    </xf>
    <xf numFmtId="49" fontId="73" fillId="0" borderId="9" xfId="59" applyNumberFormat="1" applyFont="1" applyBorder="1" applyAlignment="1">
      <alignment horizontal="center" vertical="center" wrapText="1"/>
    </xf>
    <xf numFmtId="0" fontId="59" fillId="0" borderId="9" xfId="59" applyFont="1" applyBorder="1" applyAlignment="1">
      <alignment horizontal="center" vertical="center"/>
    </xf>
    <xf numFmtId="0" fontId="59" fillId="0" borderId="9" xfId="60" applyFont="1" applyBorder="1" applyAlignment="1">
      <alignment horizontal="left" wrapText="1"/>
    </xf>
    <xf numFmtId="0" fontId="77" fillId="0" borderId="9" xfId="59" applyFont="1" applyBorder="1" applyAlignment="1">
      <alignment horizontal="center" vertical="center"/>
    </xf>
    <xf numFmtId="0" fontId="84" fillId="0" borderId="0" xfId="59" applyFont="1"/>
    <xf numFmtId="49" fontId="86" fillId="12" borderId="58" xfId="59" applyNumberFormat="1" applyFont="1" applyFill="1" applyBorder="1" applyAlignment="1">
      <alignment vertical="center" wrapText="1"/>
    </xf>
    <xf numFmtId="0" fontId="31" fillId="0" borderId="59" xfId="36" applyFont="1" applyBorder="1" applyAlignment="1">
      <alignment horizontal="center" vertical="center"/>
    </xf>
    <xf numFmtId="0" fontId="36" fillId="0" borderId="60" xfId="0" applyFont="1" applyBorder="1" applyAlignment="1">
      <alignment horizontal="center" vertical="center" wrapText="1"/>
    </xf>
    <xf numFmtId="0" fontId="14" fillId="4" borderId="60" xfId="33" applyFont="1" applyFill="1" applyBorder="1" applyAlignment="1" applyProtection="1">
      <alignment vertical="center" wrapText="1"/>
      <protection locked="0"/>
    </xf>
    <xf numFmtId="0" fontId="29" fillId="0" borderId="60" xfId="34" applyFont="1" applyBorder="1" applyAlignment="1" applyProtection="1">
      <alignment horizontal="center" vertical="center"/>
      <protection locked="0"/>
    </xf>
    <xf numFmtId="0" fontId="29" fillId="7" borderId="60" xfId="34" applyFont="1" applyFill="1" applyBorder="1" applyAlignment="1" applyProtection="1">
      <alignment horizontal="center" vertical="center"/>
      <protection locked="0"/>
    </xf>
    <xf numFmtId="2" fontId="30" fillId="0" borderId="60" xfId="36" applyNumberFormat="1" applyFont="1" applyBorder="1" applyAlignment="1">
      <alignment horizontal="center" vertical="center"/>
    </xf>
    <xf numFmtId="2" fontId="31" fillId="0" borderId="60" xfId="36" applyNumberFormat="1" applyFont="1" applyBorder="1" applyAlignment="1">
      <alignment horizontal="center" vertical="center"/>
    </xf>
    <xf numFmtId="2" fontId="31" fillId="7" borderId="60" xfId="36" applyNumberFormat="1" applyFont="1" applyFill="1" applyBorder="1" applyAlignment="1">
      <alignment horizontal="center" vertical="center"/>
    </xf>
    <xf numFmtId="2" fontId="31" fillId="0" borderId="61" xfId="36" applyNumberFormat="1" applyFont="1" applyBorder="1" applyAlignment="1">
      <alignment horizontal="center" vertical="center"/>
    </xf>
    <xf numFmtId="0" fontId="32" fillId="0" borderId="53" xfId="36" applyFont="1" applyBorder="1"/>
    <xf numFmtId="0" fontId="50" fillId="0" borderId="53" xfId="36" applyFont="1" applyBorder="1"/>
    <xf numFmtId="0" fontId="80" fillId="15" borderId="9" xfId="0" applyFont="1" applyFill="1" applyBorder="1" applyAlignment="1">
      <alignment wrapText="1"/>
    </xf>
    <xf numFmtId="0" fontId="80" fillId="15" borderId="9" xfId="0" applyFont="1" applyFill="1" applyBorder="1"/>
    <xf numFmtId="0" fontId="80" fillId="11" borderId="34" xfId="0" applyFont="1" applyFill="1" applyBorder="1" applyAlignment="1">
      <alignment horizontal="center" vertical="center" wrapText="1"/>
    </xf>
    <xf numFmtId="0" fontId="80" fillId="11" borderId="9" xfId="0" applyFont="1" applyFill="1" applyBorder="1" applyAlignment="1">
      <alignment horizontal="center" vertical="center" wrapText="1"/>
    </xf>
    <xf numFmtId="0" fontId="81" fillId="11" borderId="9" xfId="0" applyFont="1" applyFill="1" applyBorder="1" applyAlignment="1">
      <alignment horizontal="left" vertical="center" wrapText="1"/>
    </xf>
    <xf numFmtId="0" fontId="79" fillId="11" borderId="9" xfId="0" applyFont="1" applyFill="1" applyBorder="1" applyAlignment="1">
      <alignment horizontal="center" vertical="center" wrapText="1"/>
    </xf>
    <xf numFmtId="49" fontId="79" fillId="0" borderId="34" xfId="0" applyNumberFormat="1" applyFont="1" applyBorder="1" applyAlignment="1">
      <alignment horizontal="center" vertical="center"/>
    </xf>
    <xf numFmtId="49" fontId="79" fillId="0" borderId="9" xfId="0" applyNumberFormat="1" applyFont="1" applyBorder="1" applyAlignment="1">
      <alignment horizontal="center" vertical="center"/>
    </xf>
    <xf numFmtId="0" fontId="79" fillId="0" borderId="9" xfId="0" applyFont="1" applyBorder="1" applyAlignment="1">
      <alignment horizontal="right" vertical="center" wrapText="1"/>
    </xf>
    <xf numFmtId="0" fontId="79" fillId="0" borderId="9" xfId="0" applyFont="1" applyBorder="1" applyAlignment="1">
      <alignment horizontal="center" vertical="center" wrapText="1"/>
    </xf>
    <xf numFmtId="49" fontId="79" fillId="0" borderId="34" xfId="0" applyNumberFormat="1" applyFont="1" applyBorder="1" applyAlignment="1">
      <alignment horizontal="center" vertical="center" wrapText="1"/>
    </xf>
    <xf numFmtId="49" fontId="79" fillId="0" borderId="9" xfId="0" applyNumberFormat="1" applyFont="1" applyBorder="1" applyAlignment="1">
      <alignment horizontal="center" vertical="center" wrapText="1"/>
    </xf>
    <xf numFmtId="0" fontId="79" fillId="0" borderId="9" xfId="0" applyFont="1" applyBorder="1" applyAlignment="1" applyProtection="1">
      <alignment horizontal="center" vertical="center" wrapText="1"/>
      <protection locked="0"/>
    </xf>
    <xf numFmtId="1" fontId="79" fillId="0" borderId="9" xfId="0" applyNumberFormat="1" applyFont="1" applyBorder="1" applyAlignment="1">
      <alignment horizontal="center" vertical="center"/>
    </xf>
    <xf numFmtId="1" fontId="79" fillId="0" borderId="9" xfId="0" applyNumberFormat="1" applyFont="1" applyBorder="1" applyAlignment="1">
      <alignment horizontal="center" vertical="center" wrapText="1"/>
    </xf>
    <xf numFmtId="0" fontId="82" fillId="0" borderId="9" xfId="0" applyFont="1" applyBorder="1" applyAlignment="1">
      <alignment horizontal="right" vertical="center" wrapText="1"/>
    </xf>
    <xf numFmtId="0" fontId="82" fillId="0" borderId="9" xfId="0" applyFont="1" applyBorder="1" applyAlignment="1">
      <alignment horizontal="center" vertical="center" wrapText="1"/>
    </xf>
    <xf numFmtId="1" fontId="82" fillId="0" borderId="9" xfId="0" applyNumberFormat="1" applyFont="1" applyBorder="1" applyAlignment="1">
      <alignment horizontal="center" vertical="center"/>
    </xf>
    <xf numFmtId="0" fontId="80" fillId="0" borderId="34" xfId="0" applyFont="1" applyBorder="1" applyAlignment="1">
      <alignment horizontal="center" vertical="center" wrapText="1"/>
    </xf>
    <xf numFmtId="0" fontId="80" fillId="0" borderId="9" xfId="0" applyFont="1" applyBorder="1" applyAlignment="1">
      <alignment horizontal="center" vertical="center" wrapText="1"/>
    </xf>
    <xf numFmtId="0" fontId="32" fillId="7" borderId="34" xfId="36" applyFont="1" applyFill="1" applyBorder="1"/>
    <xf numFmtId="0" fontId="79" fillId="0" borderId="34" xfId="0" applyFont="1" applyBorder="1" applyAlignment="1">
      <alignment horizontal="center" vertical="center"/>
    </xf>
    <xf numFmtId="0" fontId="79" fillId="0" borderId="9" xfId="0" applyFont="1" applyBorder="1" applyAlignment="1">
      <alignment horizontal="center" vertical="center"/>
    </xf>
    <xf numFmtId="0" fontId="81" fillId="0" borderId="9" xfId="0" applyFont="1" applyBorder="1" applyAlignment="1">
      <alignment vertical="center" wrapText="1"/>
    </xf>
    <xf numFmtId="0" fontId="79" fillId="0" borderId="9" xfId="0" applyFont="1" applyBorder="1"/>
    <xf numFmtId="49" fontId="79" fillId="0" borderId="9" xfId="34" applyNumberFormat="1" applyFont="1" applyBorder="1" applyAlignment="1">
      <alignment horizontal="right" vertical="center"/>
    </xf>
    <xf numFmtId="2" fontId="29" fillId="7" borderId="9" xfId="55" applyNumberFormat="1" applyFont="1" applyFill="1" applyBorder="1" applyAlignment="1">
      <alignment horizontal="center" vertical="center"/>
    </xf>
    <xf numFmtId="2" fontId="29" fillId="7" borderId="9" xfId="52" applyNumberFormat="1" applyFont="1" applyFill="1" applyBorder="1" applyAlignment="1">
      <alignment horizontal="center" vertical="center"/>
    </xf>
    <xf numFmtId="2" fontId="30" fillId="0" borderId="60" xfId="0" applyNumberFormat="1" applyFont="1" applyBorder="1" applyAlignment="1">
      <alignment horizontal="center" vertical="center"/>
    </xf>
    <xf numFmtId="0" fontId="50" fillId="7" borderId="9" xfId="0" applyFont="1" applyFill="1" applyBorder="1" applyAlignment="1">
      <alignment vertical="center" wrapText="1"/>
    </xf>
    <xf numFmtId="0" fontId="31" fillId="0" borderId="60" xfId="36" applyFont="1" applyBorder="1" applyAlignment="1">
      <alignment horizontal="center" vertical="center"/>
    </xf>
    <xf numFmtId="0" fontId="31" fillId="7" borderId="34" xfId="36" applyFont="1" applyFill="1" applyBorder="1" applyAlignment="1">
      <alignment horizontal="center" vertical="center"/>
    </xf>
    <xf numFmtId="0" fontId="39" fillId="10" borderId="34" xfId="0" applyFont="1" applyFill="1" applyBorder="1" applyAlignment="1">
      <alignment horizontal="center" vertical="center" wrapText="1"/>
    </xf>
    <xf numFmtId="0" fontId="39" fillId="10" borderId="9" xfId="0" applyFont="1" applyFill="1" applyBorder="1" applyAlignment="1">
      <alignment horizontal="center" vertical="center" wrapText="1"/>
    </xf>
    <xf numFmtId="0" fontId="78" fillId="10" borderId="9" xfId="0" applyFont="1" applyFill="1" applyBorder="1" applyAlignment="1">
      <alignment vertical="center" wrapText="1"/>
    </xf>
    <xf numFmtId="0" fontId="65" fillId="0" borderId="34" xfId="0" applyFont="1" applyBorder="1" applyAlignment="1">
      <alignment horizontal="center"/>
    </xf>
    <xf numFmtId="0" fontId="65" fillId="0" borderId="9" xfId="0" applyFont="1" applyBorder="1" applyAlignment="1">
      <alignment horizontal="center"/>
    </xf>
    <xf numFmtId="0" fontId="29" fillId="0" borderId="9" xfId="0" applyFont="1" applyBorder="1" applyAlignment="1">
      <alignment horizontal="right" vertical="center" wrapText="1"/>
    </xf>
    <xf numFmtId="0" fontId="29" fillId="0" borderId="9" xfId="0" applyFont="1" applyBorder="1" applyAlignment="1">
      <alignment horizontal="center" vertical="center" wrapText="1"/>
    </xf>
    <xf numFmtId="0" fontId="65" fillId="10" borderId="34" xfId="0" applyFont="1" applyFill="1" applyBorder="1" applyAlignment="1">
      <alignment horizontal="center" vertical="center" wrapText="1"/>
    </xf>
    <xf numFmtId="0" fontId="65" fillId="10" borderId="9" xfId="0" applyFont="1" applyFill="1" applyBorder="1" applyAlignment="1">
      <alignment horizontal="center" vertical="center" wrapText="1"/>
    </xf>
    <xf numFmtId="0" fontId="52" fillId="10" borderId="9" xfId="0" applyFont="1" applyFill="1" applyBorder="1" applyAlignment="1">
      <alignment vertical="center" wrapText="1"/>
    </xf>
    <xf numFmtId="0" fontId="65" fillId="0" borderId="34" xfId="0" applyFont="1" applyBorder="1" applyAlignment="1">
      <alignment horizontal="center" vertical="center" wrapText="1"/>
    </xf>
    <xf numFmtId="0" fontId="65" fillId="0" borderId="9" xfId="0" applyFont="1" applyBorder="1" applyAlignment="1">
      <alignment horizontal="center" vertical="center" wrapText="1"/>
    </xf>
    <xf numFmtId="49" fontId="29" fillId="0" borderId="34" xfId="0" applyNumberFormat="1" applyFont="1" applyBorder="1" applyAlignment="1">
      <alignment horizontal="center" vertical="center" wrapText="1"/>
    </xf>
    <xf numFmtId="49" fontId="29" fillId="0" borderId="9" xfId="0" applyNumberFormat="1" applyFont="1" applyBorder="1" applyAlignment="1">
      <alignment horizontal="center" vertical="center" wrapText="1"/>
    </xf>
    <xf numFmtId="0" fontId="29" fillId="0" borderId="9" xfId="0" applyFont="1" applyBorder="1" applyAlignment="1" applyProtection="1">
      <alignment vertical="center" wrapText="1"/>
      <protection locked="0"/>
    </xf>
    <xf numFmtId="1" fontId="29" fillId="0" borderId="9" xfId="0" applyNumberFormat="1" applyFont="1" applyBorder="1" applyAlignment="1">
      <alignment horizontal="center" vertical="center"/>
    </xf>
    <xf numFmtId="0" fontId="29" fillId="0" borderId="9" xfId="0" applyFont="1" applyBorder="1" applyAlignment="1" applyProtection="1">
      <alignment horizontal="center" vertical="center" wrapText="1"/>
      <protection locked="0"/>
    </xf>
    <xf numFmtId="1" fontId="88" fillId="0" borderId="9" xfId="0" applyNumberFormat="1" applyFont="1" applyBorder="1" applyAlignment="1">
      <alignment horizontal="center" vertical="center"/>
    </xf>
    <xf numFmtId="0" fontId="29" fillId="0" borderId="9" xfId="0" applyFont="1" applyBorder="1" applyAlignment="1">
      <alignment horizontal="center" vertical="center"/>
    </xf>
    <xf numFmtId="0" fontId="89" fillId="0" borderId="9" xfId="0" applyFont="1" applyBorder="1" applyAlignment="1">
      <alignment horizontal="right" vertical="center" wrapText="1"/>
    </xf>
    <xf numFmtId="49" fontId="90" fillId="0" borderId="34" xfId="0" applyNumberFormat="1" applyFont="1" applyBorder="1" applyAlignment="1">
      <alignment horizontal="center" vertical="center"/>
    </xf>
    <xf numFmtId="49" fontId="90" fillId="0" borderId="9" xfId="0" applyNumberFormat="1" applyFont="1" applyBorder="1" applyAlignment="1">
      <alignment horizontal="center" vertical="center"/>
    </xf>
    <xf numFmtId="0" fontId="90" fillId="14" borderId="9" xfId="0" applyFont="1" applyFill="1" applyBorder="1" applyAlignment="1">
      <alignment horizontal="right" vertical="center" wrapText="1"/>
    </xf>
    <xf numFmtId="0" fontId="90" fillId="0" borderId="9" xfId="0" applyFont="1" applyBorder="1" applyAlignment="1">
      <alignment horizontal="center" vertical="center" wrapText="1"/>
    </xf>
    <xf numFmtId="0" fontId="90" fillId="14" borderId="9" xfId="0" applyFont="1" applyFill="1" applyBorder="1" applyAlignment="1">
      <alignment horizontal="center" vertical="center" wrapText="1"/>
    </xf>
    <xf numFmtId="1" fontId="90" fillId="0" borderId="9" xfId="0" applyNumberFormat="1" applyFont="1" applyBorder="1" applyAlignment="1">
      <alignment horizontal="center" vertical="center"/>
    </xf>
    <xf numFmtId="49" fontId="29" fillId="0" borderId="34" xfId="0" applyNumberFormat="1" applyFont="1" applyBorder="1" applyAlignment="1">
      <alignment horizontal="center" vertical="center"/>
    </xf>
    <xf numFmtId="49" fontId="29" fillId="0" borderId="9" xfId="0" applyNumberFormat="1" applyFont="1" applyBorder="1" applyAlignment="1">
      <alignment horizontal="center" vertical="center"/>
    </xf>
    <xf numFmtId="0" fontId="52" fillId="0" borderId="9" xfId="0" applyFont="1" applyBorder="1" applyAlignment="1">
      <alignment vertical="center" wrapText="1"/>
    </xf>
    <xf numFmtId="0" fontId="89" fillId="0" borderId="9" xfId="0" applyFont="1" applyBorder="1" applyAlignment="1">
      <alignment vertical="top"/>
    </xf>
    <xf numFmtId="0" fontId="29" fillId="14" borderId="9" xfId="0" applyFont="1" applyFill="1" applyBorder="1" applyAlignment="1">
      <alignment horizontal="right" vertical="center" wrapText="1"/>
    </xf>
    <xf numFmtId="0" fontId="29" fillId="14" borderId="9" xfId="0" applyFont="1" applyFill="1" applyBorder="1" applyAlignment="1">
      <alignment horizontal="center" vertical="center" wrapText="1"/>
    </xf>
    <xf numFmtId="49" fontId="72" fillId="0" borderId="34" xfId="0" applyNumberFormat="1" applyFont="1" applyBorder="1" applyAlignment="1">
      <alignment horizontal="center" vertical="center"/>
    </xf>
    <xf numFmtId="49" fontId="72" fillId="0" borderId="9" xfId="0" applyNumberFormat="1" applyFont="1" applyBorder="1" applyAlignment="1">
      <alignment horizontal="center" vertical="center"/>
    </xf>
    <xf numFmtId="0" fontId="72" fillId="14" borderId="9" xfId="0" applyFont="1" applyFill="1" applyBorder="1" applyAlignment="1">
      <alignment horizontal="right" vertical="center" wrapText="1"/>
    </xf>
    <xf numFmtId="0" fontId="72" fillId="0" borderId="9" xfId="0" applyFont="1" applyBorder="1" applyAlignment="1">
      <alignment horizontal="center" vertical="center"/>
    </xf>
    <xf numFmtId="0" fontId="72" fillId="14" borderId="9" xfId="0" applyFont="1" applyFill="1" applyBorder="1" applyAlignment="1">
      <alignment horizontal="center" vertical="center" wrapText="1"/>
    </xf>
    <xf numFmtId="49" fontId="88" fillId="0" borderId="9" xfId="0" applyNumberFormat="1" applyFont="1" applyBorder="1" applyAlignment="1">
      <alignment horizontal="center" vertical="center"/>
    </xf>
    <xf numFmtId="0" fontId="79" fillId="0" borderId="58" xfId="0" applyFont="1" applyBorder="1" applyAlignment="1">
      <alignment horizontal="center" vertical="center"/>
    </xf>
    <xf numFmtId="1" fontId="12" fillId="7" borderId="9" xfId="46" applyNumberFormat="1" applyFont="1" applyFill="1" applyBorder="1" applyAlignment="1">
      <alignment horizontal="center" vertical="center" wrapText="1"/>
    </xf>
    <xf numFmtId="2" fontId="12" fillId="7" borderId="9" xfId="46" applyNumberFormat="1" applyFont="1" applyFill="1" applyBorder="1" applyAlignment="1">
      <alignment horizontal="center" vertical="center" wrapText="1"/>
    </xf>
    <xf numFmtId="171" fontId="2" fillId="7" borderId="9" xfId="67" applyNumberFormat="1" applyFill="1" applyBorder="1" applyAlignment="1">
      <alignment horizontal="center" vertical="center" wrapText="1"/>
    </xf>
    <xf numFmtId="2" fontId="12" fillId="7" borderId="9" xfId="49" applyNumberFormat="1" applyFont="1" applyFill="1" applyBorder="1" applyAlignment="1">
      <alignment horizontal="center" vertical="center"/>
    </xf>
    <xf numFmtId="2" fontId="12" fillId="7" borderId="9" xfId="46" applyNumberFormat="1" applyFont="1" applyFill="1" applyBorder="1" applyAlignment="1">
      <alignment horizontal="center" vertical="center"/>
    </xf>
    <xf numFmtId="2" fontId="48" fillId="7" borderId="9" xfId="41" applyNumberFormat="1" applyFont="1" applyFill="1" applyBorder="1" applyAlignment="1">
      <alignment horizontal="center" vertical="center"/>
    </xf>
    <xf numFmtId="170" fontId="12" fillId="7" borderId="9" xfId="46" applyNumberFormat="1" applyFont="1" applyFill="1" applyBorder="1" applyAlignment="1">
      <alignment horizontal="center" vertical="center" wrapText="1"/>
    </xf>
    <xf numFmtId="0" fontId="50" fillId="0" borderId="59" xfId="36" applyFont="1" applyBorder="1" applyAlignment="1">
      <alignment horizontal="center" vertical="center"/>
    </xf>
    <xf numFmtId="0" fontId="51" fillId="0" borderId="60" xfId="0" applyFont="1" applyBorder="1" applyAlignment="1">
      <alignment horizontal="center" vertical="center" wrapText="1"/>
    </xf>
    <xf numFmtId="0" fontId="61" fillId="4" borderId="60" xfId="33" applyFont="1" applyFill="1" applyBorder="1" applyAlignment="1" applyProtection="1">
      <alignment vertical="center" wrapText="1"/>
      <protection locked="0"/>
    </xf>
    <xf numFmtId="49" fontId="75" fillId="12" borderId="9" xfId="59" applyNumberFormat="1" applyFont="1" applyFill="1" applyBorder="1" applyAlignment="1">
      <alignment vertical="center" wrapText="1"/>
    </xf>
    <xf numFmtId="49" fontId="76" fillId="12" borderId="9" xfId="59" applyNumberFormat="1" applyFont="1" applyFill="1" applyBorder="1" applyAlignment="1">
      <alignment vertical="center" wrapText="1"/>
    </xf>
    <xf numFmtId="0" fontId="74" fillId="0" borderId="9" xfId="59" applyFont="1" applyBorder="1" applyAlignment="1">
      <alignment horizontal="center" vertical="center"/>
    </xf>
    <xf numFmtId="0" fontId="29" fillId="0" borderId="9" xfId="59" applyFont="1" applyBorder="1" applyAlignment="1">
      <alignment horizontal="left" vertical="center" wrapText="1"/>
    </xf>
    <xf numFmtId="2" fontId="16" fillId="0" borderId="9" xfId="0" applyNumberFormat="1" applyFont="1" applyBorder="1" applyAlignment="1">
      <alignment horizontal="center" vertical="center" wrapText="1"/>
    </xf>
    <xf numFmtId="0" fontId="57" fillId="0" borderId="9" xfId="57" applyFont="1" applyBorder="1" applyAlignment="1">
      <alignment vertical="center" wrapText="1"/>
    </xf>
    <xf numFmtId="0" fontId="57" fillId="0" borderId="9" xfId="57" applyFont="1" applyBorder="1" applyAlignment="1">
      <alignment horizontal="center" vertical="center"/>
    </xf>
    <xf numFmtId="1" fontId="57" fillId="0" borderId="9" xfId="57" applyNumberFormat="1" applyFont="1" applyBorder="1" applyAlignment="1">
      <alignment horizontal="center" vertical="center"/>
    </xf>
    <xf numFmtId="49" fontId="32" fillId="0" borderId="9" xfId="57" applyNumberFormat="1" applyFont="1" applyBorder="1" applyAlignment="1">
      <alignment horizontal="center" vertical="center" wrapText="1"/>
    </xf>
    <xf numFmtId="1" fontId="32" fillId="0" borderId="9" xfId="57" applyNumberFormat="1" applyFont="1" applyBorder="1" applyAlignment="1">
      <alignment horizontal="center" vertical="center" wrapText="1"/>
    </xf>
    <xf numFmtId="0" fontId="16" fillId="0" borderId="9" xfId="57" applyFont="1" applyBorder="1" applyAlignment="1">
      <alignment horizontal="left" vertical="center" wrapText="1"/>
    </xf>
    <xf numFmtId="3" fontId="0" fillId="0" borderId="14" xfId="0" applyNumberFormat="1" applyBorder="1" applyAlignment="1">
      <alignment horizontal="center" vertical="center" wrapText="1"/>
    </xf>
    <xf numFmtId="3" fontId="0" fillId="0" borderId="22" xfId="0" applyNumberFormat="1" applyBorder="1" applyAlignment="1">
      <alignment horizontal="center" vertical="center" wrapText="1"/>
    </xf>
    <xf numFmtId="49" fontId="28" fillId="16" borderId="9" xfId="20" applyNumberFormat="1" applyFont="1" applyFill="1" applyBorder="1" applyAlignment="1">
      <alignment horizontal="center" vertical="center" wrapText="1"/>
    </xf>
    <xf numFmtId="4" fontId="12" fillId="16" borderId="11" xfId="0" applyNumberFormat="1" applyFont="1" applyFill="1" applyBorder="1" applyAlignment="1">
      <alignment horizontal="center"/>
    </xf>
    <xf numFmtId="4" fontId="30" fillId="16" borderId="15" xfId="0" applyNumberFormat="1" applyFont="1" applyFill="1" applyBorder="1" applyAlignment="1">
      <alignment horizontal="center"/>
    </xf>
    <xf numFmtId="2" fontId="29" fillId="16" borderId="9" xfId="0" applyNumberFormat="1" applyFont="1" applyFill="1" applyBorder="1" applyAlignment="1">
      <alignment horizontal="center" vertical="center"/>
    </xf>
    <xf numFmtId="2" fontId="29" fillId="16" borderId="9" xfId="61" applyNumberFormat="1" applyFont="1" applyFill="1" applyBorder="1" applyAlignment="1">
      <alignment horizontal="center" vertical="center"/>
    </xf>
    <xf numFmtId="2" fontId="29" fillId="5" borderId="9" xfId="61" applyNumberFormat="1" applyFont="1" applyFill="1" applyBorder="1" applyAlignment="1">
      <alignment horizontal="center" vertical="center"/>
    </xf>
    <xf numFmtId="4" fontId="59" fillId="0" borderId="5" xfId="40" applyNumberFormat="1" applyFont="1" applyBorder="1" applyAlignment="1">
      <alignment horizontal="center" vertical="center" wrapText="1"/>
    </xf>
    <xf numFmtId="0" fontId="29" fillId="0" borderId="5" xfId="36" applyFont="1" applyBorder="1" applyAlignment="1">
      <alignment horizontal="center" vertical="center" textRotation="90" wrapText="1"/>
    </xf>
    <xf numFmtId="0" fontId="29" fillId="0" borderId="50" xfId="36" applyFont="1" applyBorder="1" applyAlignment="1">
      <alignment horizontal="center" vertical="center"/>
    </xf>
    <xf numFmtId="0" fontId="51" fillId="0" borderId="51" xfId="0" applyFont="1" applyBorder="1" applyAlignment="1">
      <alignment horizontal="center" vertical="center" wrapText="1"/>
    </xf>
    <xf numFmtId="0" fontId="61" fillId="4" borderId="51" xfId="33" applyFont="1" applyFill="1" applyBorder="1" applyAlignment="1" applyProtection="1">
      <alignment vertical="center" wrapText="1"/>
      <protection locked="0"/>
    </xf>
    <xf numFmtId="2" fontId="29" fillId="0" borderId="51" xfId="0" applyNumberFormat="1" applyFont="1" applyBorder="1" applyAlignment="1">
      <alignment horizontal="center" vertical="center"/>
    </xf>
    <xf numFmtId="2" fontId="29" fillId="7" borderId="51" xfId="36" applyNumberFormat="1" applyFont="1" applyFill="1" applyBorder="1" applyAlignment="1">
      <alignment horizontal="center" vertical="center"/>
    </xf>
    <xf numFmtId="2" fontId="29" fillId="0" borderId="51" xfId="36" applyNumberFormat="1" applyFont="1" applyBorder="1" applyAlignment="1">
      <alignment horizontal="center" vertical="center"/>
    </xf>
    <xf numFmtId="2" fontId="29" fillId="0" borderId="52" xfId="0" applyNumberFormat="1" applyFont="1" applyBorder="1" applyAlignment="1">
      <alignment horizontal="center" vertical="center"/>
    </xf>
    <xf numFmtId="3" fontId="29" fillId="7" borderId="34" xfId="20" applyNumberFormat="1" applyFont="1" applyFill="1" applyBorder="1" applyAlignment="1">
      <alignment horizontal="center" vertical="center" wrapText="1"/>
    </xf>
    <xf numFmtId="4" fontId="91" fillId="5" borderId="9" xfId="51" applyNumberFormat="1" applyFont="1" applyFill="1" applyBorder="1" applyAlignment="1">
      <alignment horizontal="left" vertical="center" wrapText="1"/>
    </xf>
    <xf numFmtId="4" fontId="29" fillId="7" borderId="9" xfId="20" applyNumberFormat="1" applyFont="1" applyFill="1" applyBorder="1" applyAlignment="1">
      <alignment horizontal="center" vertical="center" wrapText="1"/>
    </xf>
    <xf numFmtId="0" fontId="29" fillId="7" borderId="9" xfId="36" applyFont="1" applyFill="1" applyBorder="1"/>
    <xf numFmtId="2" fontId="29" fillId="0" borderId="53" xfId="0" applyNumberFormat="1" applyFont="1" applyBorder="1" applyAlignment="1">
      <alignment horizontal="center" vertical="center"/>
    </xf>
    <xf numFmtId="0" fontId="59" fillId="7" borderId="0" xfId="36" applyFont="1" applyFill="1"/>
    <xf numFmtId="0" fontId="29" fillId="0" borderId="34" xfId="36" applyFont="1" applyBorder="1" applyAlignment="1">
      <alignment horizontal="center" vertical="center"/>
    </xf>
    <xf numFmtId="0" fontId="29" fillId="7" borderId="9" xfId="36" applyFont="1" applyFill="1" applyBorder="1" applyAlignment="1">
      <alignment horizontal="center" vertical="center"/>
    </xf>
    <xf numFmtId="2" fontId="29" fillId="7" borderId="9" xfId="36" applyNumberFormat="1" applyFont="1" applyFill="1" applyBorder="1" applyAlignment="1">
      <alignment horizontal="center" vertical="center"/>
    </xf>
    <xf numFmtId="2" fontId="29" fillId="0" borderId="9" xfId="36" applyNumberFormat="1" applyFont="1" applyBorder="1" applyAlignment="1">
      <alignment horizontal="center" vertical="center"/>
    </xf>
    <xf numFmtId="2" fontId="29" fillId="0" borderId="53" xfId="36" applyNumberFormat="1" applyFont="1" applyBorder="1" applyAlignment="1">
      <alignment horizontal="center" vertical="center"/>
    </xf>
    <xf numFmtId="0" fontId="29" fillId="0" borderId="0" xfId="36" applyFont="1"/>
    <xf numFmtId="0" fontId="29" fillId="7" borderId="9" xfId="0" applyFont="1" applyFill="1" applyBorder="1" applyAlignment="1">
      <alignment horizontal="center" vertical="center"/>
    </xf>
    <xf numFmtId="0" fontId="29" fillId="5" borderId="9" xfId="0" applyFont="1" applyFill="1" applyBorder="1" applyAlignment="1">
      <alignment vertical="center" wrapText="1"/>
    </xf>
    <xf numFmtId="0" fontId="29" fillId="5" borderId="9" xfId="0" applyFont="1" applyFill="1" applyBorder="1" applyAlignment="1">
      <alignment horizontal="left" vertical="center" wrapText="1"/>
    </xf>
    <xf numFmtId="0" fontId="29" fillId="5" borderId="9" xfId="0" applyFont="1" applyFill="1" applyBorder="1" applyAlignment="1">
      <alignment horizontal="center" vertical="center"/>
    </xf>
    <xf numFmtId="0" fontId="29" fillId="5" borderId="9" xfId="0" applyFont="1" applyFill="1" applyBorder="1" applyAlignment="1">
      <alignment horizontal="right" vertical="center"/>
    </xf>
    <xf numFmtId="0" fontId="29" fillId="5" borderId="9" xfId="20" applyFont="1" applyFill="1" applyBorder="1" applyAlignment="1">
      <alignment horizontal="center" vertical="center"/>
    </xf>
    <xf numFmtId="4" fontId="29" fillId="5" borderId="9" xfId="0" applyNumberFormat="1" applyFont="1" applyFill="1" applyBorder="1" applyAlignment="1" applyProtection="1">
      <alignment horizontal="center" vertical="center" shrinkToFit="1"/>
      <protection locked="0"/>
    </xf>
    <xf numFmtId="2" fontId="29" fillId="5" borderId="9" xfId="0" applyNumberFormat="1" applyFont="1" applyFill="1" applyBorder="1" applyAlignment="1">
      <alignment horizontal="center" vertical="center"/>
    </xf>
    <xf numFmtId="2" fontId="29" fillId="5" borderId="9" xfId="48" applyNumberFormat="1" applyFont="1" applyFill="1" applyBorder="1" applyAlignment="1">
      <alignment horizontal="center" vertical="center"/>
    </xf>
    <xf numFmtId="2" fontId="29" fillId="5" borderId="53" xfId="0" applyNumberFormat="1" applyFont="1" applyFill="1" applyBorder="1" applyAlignment="1">
      <alignment horizontal="center" vertical="center"/>
    </xf>
    <xf numFmtId="169" fontId="29" fillId="5" borderId="9" xfId="0" applyNumberFormat="1" applyFont="1" applyFill="1" applyBorder="1" applyAlignment="1" applyProtection="1">
      <alignment horizontal="center" vertical="center" shrinkToFit="1"/>
      <protection locked="0"/>
    </xf>
    <xf numFmtId="2" fontId="29" fillId="5" borderId="9" xfId="0" applyNumberFormat="1" applyFont="1" applyFill="1" applyBorder="1" applyAlignment="1">
      <alignment horizontal="center" vertical="center" wrapText="1"/>
    </xf>
    <xf numFmtId="2" fontId="29" fillId="5" borderId="39" xfId="0" applyNumberFormat="1" applyFont="1" applyFill="1" applyBorder="1" applyAlignment="1">
      <alignment horizontal="center" vertical="center"/>
    </xf>
    <xf numFmtId="0" fontId="29" fillId="7" borderId="9" xfId="0" applyFont="1" applyFill="1" applyBorder="1" applyAlignment="1">
      <alignment horizontal="left" vertical="center" wrapText="1"/>
    </xf>
    <xf numFmtId="0" fontId="29" fillId="16" borderId="9" xfId="0" applyFont="1" applyFill="1" applyBorder="1" applyAlignment="1">
      <alignment horizontal="right" vertical="center"/>
    </xf>
    <xf numFmtId="0" fontId="29" fillId="16" borderId="9" xfId="20" applyFont="1" applyFill="1" applyBorder="1" applyAlignment="1">
      <alignment horizontal="center" vertical="center"/>
    </xf>
    <xf numFmtId="4" fontId="29" fillId="16" borderId="9" xfId="0" applyNumberFormat="1" applyFont="1" applyFill="1" applyBorder="1" applyAlignment="1" applyProtection="1">
      <alignment horizontal="center" vertical="center" shrinkToFit="1"/>
      <protection locked="0"/>
    </xf>
    <xf numFmtId="2" fontId="29" fillId="16" borderId="9" xfId="48" applyNumberFormat="1" applyFont="1" applyFill="1" applyBorder="1" applyAlignment="1">
      <alignment horizontal="center" vertical="center"/>
    </xf>
    <xf numFmtId="2" fontId="29" fillId="16" borderId="53" xfId="0" applyNumberFormat="1" applyFont="1" applyFill="1" applyBorder="1" applyAlignment="1">
      <alignment horizontal="center" vertical="center"/>
    </xf>
    <xf numFmtId="4" fontId="29" fillId="5" borderId="9" xfId="0" applyNumberFormat="1" applyFont="1" applyFill="1" applyBorder="1" applyAlignment="1">
      <alignment horizontal="center" vertical="center"/>
    </xf>
    <xf numFmtId="4" fontId="91" fillId="7" borderId="9" xfId="51" applyNumberFormat="1" applyFont="1" applyFill="1" applyBorder="1" applyAlignment="1">
      <alignment horizontal="left" vertical="center" wrapText="1"/>
    </xf>
    <xf numFmtId="4" fontId="65" fillId="0" borderId="9" xfId="0" applyNumberFormat="1" applyFont="1" applyBorder="1" applyAlignment="1">
      <alignment horizontal="left" vertical="center" wrapText="1"/>
    </xf>
    <xf numFmtId="3" fontId="29" fillId="0" borderId="57" xfId="0" applyNumberFormat="1" applyFont="1" applyBorder="1" applyAlignment="1">
      <alignment horizontal="center" vertical="center" wrapText="1"/>
    </xf>
    <xf numFmtId="0" fontId="29" fillId="7" borderId="39" xfId="0" applyFont="1" applyFill="1" applyBorder="1" applyAlignment="1">
      <alignment horizontal="center" wrapText="1"/>
    </xf>
    <xf numFmtId="0" fontId="29" fillId="5" borderId="9" xfId="0" applyFont="1" applyFill="1" applyBorder="1" applyAlignment="1">
      <alignment horizontal="center" vertical="center" wrapText="1"/>
    </xf>
    <xf numFmtId="2" fontId="29" fillId="5" borderId="39" xfId="0" applyNumberFormat="1" applyFont="1" applyFill="1" applyBorder="1" applyAlignment="1">
      <alignment horizontal="center" vertical="center" wrapText="1"/>
    </xf>
    <xf numFmtId="0" fontId="29" fillId="7" borderId="9" xfId="0" applyFont="1" applyFill="1" applyBorder="1" applyAlignment="1">
      <alignment horizontal="center" vertical="center" wrapText="1"/>
    </xf>
    <xf numFmtId="2" fontId="29" fillId="7" borderId="9" xfId="61" applyNumberFormat="1" applyFont="1" applyFill="1" applyBorder="1" applyAlignment="1">
      <alignment horizontal="center" vertical="center"/>
    </xf>
    <xf numFmtId="0" fontId="29" fillId="16" borderId="9" xfId="0" applyFont="1" applyFill="1" applyBorder="1" applyAlignment="1">
      <alignment horizontal="center" vertical="center" wrapText="1"/>
    </xf>
    <xf numFmtId="2" fontId="29" fillId="16" borderId="9" xfId="0" applyNumberFormat="1" applyFont="1" applyFill="1" applyBorder="1" applyAlignment="1">
      <alignment horizontal="center" vertical="center" wrapText="1"/>
    </xf>
    <xf numFmtId="0" fontId="29" fillId="0" borderId="54" xfId="36" applyFont="1" applyBorder="1" applyAlignment="1">
      <alignment horizontal="center" vertical="center"/>
    </xf>
    <xf numFmtId="0" fontId="29" fillId="0" borderId="55" xfId="36" applyFont="1" applyBorder="1" applyAlignment="1">
      <alignment horizontal="center" vertical="center"/>
    </xf>
    <xf numFmtId="0" fontId="29" fillId="0" borderId="55" xfId="36" applyFont="1" applyBorder="1" applyAlignment="1">
      <alignment vertical="center" wrapText="1"/>
    </xf>
    <xf numFmtId="0" fontId="29" fillId="0" borderId="55" xfId="36" applyFont="1" applyBorder="1" applyAlignment="1">
      <alignment horizontal="center" vertical="center" wrapText="1"/>
    </xf>
    <xf numFmtId="2" fontId="29" fillId="0" borderId="55" xfId="36" applyNumberFormat="1" applyFont="1" applyBorder="1" applyAlignment="1">
      <alignment horizontal="center" vertical="center"/>
    </xf>
    <xf numFmtId="2" fontId="29" fillId="7" borderId="55" xfId="36" applyNumberFormat="1" applyFont="1" applyFill="1" applyBorder="1" applyAlignment="1">
      <alignment horizontal="center" vertical="center"/>
    </xf>
    <xf numFmtId="2" fontId="29" fillId="0" borderId="56" xfId="36" applyNumberFormat="1" applyFont="1" applyBorder="1" applyAlignment="1">
      <alignment horizontal="center" vertical="center"/>
    </xf>
    <xf numFmtId="0" fontId="59" fillId="0" borderId="6" xfId="36" applyFont="1" applyBorder="1" applyAlignment="1">
      <alignment vertical="top"/>
    </xf>
    <xf numFmtId="164" fontId="55" fillId="0" borderId="49" xfId="36" applyNumberFormat="1" applyFont="1" applyBorder="1" applyAlignment="1">
      <alignment horizontal="right" vertical="center"/>
    </xf>
    <xf numFmtId="0" fontId="12" fillId="0" borderId="5" xfId="36" applyFont="1" applyBorder="1" applyAlignment="1">
      <alignment horizontal="center" vertical="center" textRotation="90" wrapText="1"/>
    </xf>
    <xf numFmtId="0" fontId="12" fillId="0" borderId="50" xfId="36" applyFont="1" applyBorder="1" applyAlignment="1">
      <alignment horizontal="center" vertical="center"/>
    </xf>
    <xf numFmtId="0" fontId="12" fillId="7" borderId="51" xfId="36" applyFont="1" applyFill="1" applyBorder="1" applyAlignment="1">
      <alignment horizontal="center" vertical="center"/>
    </xf>
    <xf numFmtId="2" fontId="12" fillId="7" borderId="51" xfId="36" applyNumberFormat="1" applyFont="1" applyFill="1" applyBorder="1" applyAlignment="1">
      <alignment horizontal="center" vertical="center"/>
    </xf>
    <xf numFmtId="2" fontId="12" fillId="0" borderId="51" xfId="36" applyNumberFormat="1" applyFont="1" applyBorder="1" applyAlignment="1">
      <alignment horizontal="center" vertical="center"/>
    </xf>
    <xf numFmtId="2" fontId="12" fillId="0" borderId="52" xfId="36" applyNumberFormat="1" applyFont="1" applyBorder="1" applyAlignment="1">
      <alignment horizontal="center" vertical="center"/>
    </xf>
    <xf numFmtId="2" fontId="12" fillId="0" borderId="53" xfId="0" applyNumberFormat="1" applyFont="1" applyBorder="1" applyAlignment="1">
      <alignment horizontal="center" vertical="center"/>
    </xf>
    <xf numFmtId="0" fontId="0" fillId="0" borderId="9" xfId="46" applyFont="1" applyBorder="1" applyAlignment="1">
      <alignment horizontal="left" vertical="center" wrapText="1"/>
    </xf>
    <xf numFmtId="0" fontId="48" fillId="0" borderId="9" xfId="41" applyFont="1" applyBorder="1" applyAlignment="1">
      <alignment vertical="center" wrapText="1"/>
    </xf>
    <xf numFmtId="0" fontId="29" fillId="0" borderId="9" xfId="0" applyFont="1" applyBorder="1" applyAlignment="1">
      <alignment horizontal="left" vertical="center" wrapText="1"/>
    </xf>
    <xf numFmtId="0" fontId="0" fillId="0" borderId="34" xfId="0" applyBorder="1" applyAlignment="1">
      <alignment horizontal="center"/>
    </xf>
    <xf numFmtId="0" fontId="0" fillId="0" borderId="34" xfId="0" applyBorder="1" applyAlignment="1">
      <alignment horizontal="center" vertical="center" wrapText="1"/>
    </xf>
    <xf numFmtId="16" fontId="0" fillId="0" borderId="34" xfId="0" applyNumberFormat="1" applyBorder="1" applyAlignment="1">
      <alignment horizontal="center" vertical="center" wrapText="1"/>
    </xf>
    <xf numFmtId="0" fontId="79" fillId="0" borderId="34" xfId="0" applyFont="1" applyBorder="1" applyAlignment="1">
      <alignment horizontal="center"/>
    </xf>
    <xf numFmtId="3" fontId="29" fillId="5" borderId="34" xfId="0" applyNumberFormat="1" applyFont="1" applyFill="1" applyBorder="1" applyAlignment="1">
      <alignment horizontal="center" vertical="center" wrapText="1"/>
    </xf>
    <xf numFmtId="0" fontId="29" fillId="5" borderId="9" xfId="34" applyFont="1" applyFill="1" applyBorder="1" applyAlignment="1">
      <alignment horizontal="center" vertical="center" wrapText="1"/>
    </xf>
    <xf numFmtId="4" fontId="29" fillId="5" borderId="9" xfId="0" applyNumberFormat="1" applyFont="1" applyFill="1" applyBorder="1" applyAlignment="1">
      <alignment horizontal="left" vertical="center" wrapText="1"/>
    </xf>
    <xf numFmtId="4" fontId="29" fillId="5" borderId="9" xfId="0" applyNumberFormat="1" applyFont="1" applyFill="1" applyBorder="1" applyAlignment="1">
      <alignment horizontal="center" vertical="center" wrapText="1"/>
    </xf>
    <xf numFmtId="3" fontId="29" fillId="5" borderId="9" xfId="0" applyNumberFormat="1" applyFont="1" applyFill="1" applyBorder="1" applyAlignment="1">
      <alignment horizontal="center" vertical="center" wrapText="1"/>
    </xf>
    <xf numFmtId="4" fontId="29" fillId="5" borderId="9" xfId="0" applyNumberFormat="1" applyFont="1" applyFill="1" applyBorder="1" applyAlignment="1" applyProtection="1">
      <alignment horizontal="center" vertical="center"/>
      <protection locked="0"/>
    </xf>
    <xf numFmtId="3" fontId="29" fillId="5" borderId="34" xfId="20" applyNumberFormat="1" applyFont="1" applyFill="1" applyBorder="1" applyAlignment="1">
      <alignment horizontal="center" vertical="center" wrapText="1"/>
    </xf>
    <xf numFmtId="4" fontId="29" fillId="5" borderId="9" xfId="20" applyNumberFormat="1" applyFont="1" applyFill="1" applyBorder="1" applyAlignment="1">
      <alignment horizontal="center" vertical="center" wrapText="1"/>
    </xf>
    <xf numFmtId="0" fontId="29" fillId="5" borderId="9" xfId="36" applyFont="1" applyFill="1" applyBorder="1"/>
    <xf numFmtId="0" fontId="36" fillId="5" borderId="9" xfId="34" applyFont="1" applyFill="1" applyBorder="1" applyAlignment="1">
      <alignment horizontal="center" vertical="center" wrapText="1"/>
    </xf>
    <xf numFmtId="4" fontId="12" fillId="5" borderId="9" xfId="0" applyNumberFormat="1" applyFont="1" applyFill="1" applyBorder="1" applyAlignment="1">
      <alignment horizontal="left" vertical="center" wrapText="1"/>
    </xf>
    <xf numFmtId="4" fontId="12" fillId="5" borderId="9" xfId="0" applyNumberFormat="1" applyFont="1" applyFill="1" applyBorder="1" applyAlignment="1">
      <alignment horizontal="center" vertical="center" wrapText="1"/>
    </xf>
    <xf numFmtId="3" fontId="38" fillId="5" borderId="9" xfId="0" applyNumberFormat="1" applyFont="1" applyFill="1" applyBorder="1" applyAlignment="1">
      <alignment horizontal="center" vertical="center" wrapText="1"/>
    </xf>
    <xf numFmtId="0" fontId="92" fillId="5" borderId="9" xfId="0" applyFont="1" applyFill="1" applyBorder="1" applyAlignment="1">
      <alignment vertical="center" wrapText="1"/>
    </xf>
    <xf numFmtId="0" fontId="92" fillId="5" borderId="9" xfId="0" applyFont="1" applyFill="1" applyBorder="1" applyAlignment="1">
      <alignment horizontal="center" vertical="center" wrapText="1"/>
    </xf>
    <xf numFmtId="0" fontId="51" fillId="5" borderId="9" xfId="34" applyFont="1" applyFill="1" applyBorder="1" applyAlignment="1">
      <alignment horizontal="center" vertical="center" wrapText="1"/>
    </xf>
    <xf numFmtId="2" fontId="29" fillId="5" borderId="9" xfId="52" applyNumberFormat="1" applyFont="1" applyFill="1" applyBorder="1" applyAlignment="1">
      <alignment horizontal="center" vertical="center"/>
    </xf>
    <xf numFmtId="0" fontId="29" fillId="5" borderId="34" xfId="0" applyFont="1" applyFill="1" applyBorder="1" applyAlignment="1">
      <alignment horizontal="center" vertical="center"/>
    </xf>
    <xf numFmtId="4" fontId="91" fillId="5" borderId="9" xfId="51" applyNumberFormat="1" applyFont="1" applyFill="1" applyBorder="1" applyAlignment="1">
      <alignment horizontal="center" vertical="center" wrapText="1"/>
    </xf>
    <xf numFmtId="4" fontId="52" fillId="5" borderId="9" xfId="0" applyNumberFormat="1" applyFont="1" applyFill="1" applyBorder="1" applyAlignment="1">
      <alignment horizontal="left" vertical="center" wrapText="1"/>
    </xf>
    <xf numFmtId="4" fontId="38" fillId="5" borderId="9" xfId="0" applyNumberFormat="1" applyFont="1" applyFill="1" applyBorder="1" applyAlignment="1">
      <alignment horizontal="center" vertical="center" wrapText="1"/>
    </xf>
    <xf numFmtId="4" fontId="12" fillId="5" borderId="9" xfId="0" applyNumberFormat="1" applyFont="1" applyFill="1" applyBorder="1" applyAlignment="1">
      <alignment vertical="center" wrapText="1"/>
    </xf>
    <xf numFmtId="4" fontId="93" fillId="5" borderId="9" xfId="51" applyNumberFormat="1" applyFont="1" applyFill="1" applyBorder="1" applyAlignment="1">
      <alignment horizontal="left" vertical="center" wrapText="1"/>
    </xf>
    <xf numFmtId="2" fontId="29" fillId="5" borderId="9" xfId="55" applyNumberFormat="1" applyFont="1" applyFill="1" applyBorder="1" applyAlignment="1">
      <alignment horizontal="center" vertical="center"/>
    </xf>
    <xf numFmtId="2" fontId="29" fillId="5" borderId="9" xfId="54" applyNumberFormat="1" applyFont="1" applyFill="1" applyBorder="1" applyAlignment="1">
      <alignment horizontal="center" vertical="center"/>
    </xf>
    <xf numFmtId="4" fontId="94" fillId="5" borderId="9" xfId="0" applyNumberFormat="1" applyFont="1" applyFill="1" applyBorder="1" applyAlignment="1">
      <alignment horizontal="center" vertical="center" wrapText="1"/>
    </xf>
    <xf numFmtId="0" fontId="12" fillId="5" borderId="34" xfId="34" applyFont="1" applyFill="1" applyBorder="1" applyAlignment="1">
      <alignment horizontal="center" vertical="center" wrapText="1"/>
    </xf>
    <xf numFmtId="2" fontId="12" fillId="5" borderId="9" xfId="0" applyNumberFormat="1" applyFont="1" applyFill="1" applyBorder="1" applyAlignment="1">
      <alignment horizontal="center" vertical="center"/>
    </xf>
    <xf numFmtId="2" fontId="12" fillId="5" borderId="9" xfId="46" applyNumberFormat="1" applyFont="1" applyFill="1" applyBorder="1" applyAlignment="1">
      <alignment horizontal="center" vertical="center"/>
    </xf>
    <xf numFmtId="4" fontId="38" fillId="5" borderId="9" xfId="67" applyNumberFormat="1" applyFont="1" applyFill="1" applyBorder="1" applyAlignment="1">
      <alignment horizontal="center" vertical="center"/>
    </xf>
    <xf numFmtId="3" fontId="12" fillId="5" borderId="34" xfId="0" applyNumberFormat="1" applyFont="1" applyFill="1" applyBorder="1" applyAlignment="1">
      <alignment horizontal="center" vertical="center" wrapText="1"/>
    </xf>
    <xf numFmtId="0" fontId="12" fillId="5" borderId="9" xfId="68" applyFont="1" applyFill="1" applyBorder="1" applyAlignment="1">
      <alignment horizontal="center" vertical="center" wrapText="1"/>
    </xf>
    <xf numFmtId="2" fontId="12" fillId="5" borderId="9" xfId="68" applyNumberFormat="1" applyFont="1" applyFill="1" applyBorder="1" applyAlignment="1">
      <alignment horizontal="center" vertical="center"/>
    </xf>
    <xf numFmtId="2" fontId="12" fillId="5" borderId="11" xfId="0" applyNumberFormat="1" applyFont="1" applyFill="1" applyBorder="1" applyAlignment="1">
      <alignment horizontal="center" vertical="center"/>
    </xf>
    <xf numFmtId="4" fontId="12" fillId="5" borderId="9" xfId="20" applyNumberFormat="1" applyFill="1" applyBorder="1" applyAlignment="1">
      <alignment horizontal="left" vertical="center" wrapText="1"/>
    </xf>
    <xf numFmtId="4" fontId="12" fillId="5" borderId="9" xfId="20" applyNumberFormat="1" applyFill="1" applyBorder="1" applyAlignment="1">
      <alignment horizontal="center" vertical="center" wrapText="1"/>
    </xf>
    <xf numFmtId="2" fontId="12" fillId="5" borderId="9" xfId="52" applyNumberFormat="1" applyFont="1" applyFill="1" applyBorder="1" applyAlignment="1">
      <alignment horizontal="center" vertical="center"/>
    </xf>
    <xf numFmtId="4" fontId="91" fillId="0" borderId="9" xfId="51" applyNumberFormat="1" applyFont="1" applyBorder="1" applyAlignment="1">
      <alignment horizontal="left" vertical="center" wrapText="1"/>
    </xf>
    <xf numFmtId="4" fontId="45" fillId="5" borderId="9" xfId="0" applyNumberFormat="1" applyFont="1" applyFill="1" applyBorder="1" applyAlignment="1" applyProtection="1">
      <alignment horizontal="center" vertical="center"/>
      <protection locked="0"/>
    </xf>
    <xf numFmtId="4" fontId="45" fillId="5" borderId="9" xfId="0" applyNumberFormat="1" applyFont="1" applyFill="1" applyBorder="1" applyAlignment="1">
      <alignment horizontal="center" vertical="center"/>
    </xf>
    <xf numFmtId="2" fontId="45" fillId="5" borderId="9" xfId="0" applyNumberFormat="1" applyFont="1" applyFill="1" applyBorder="1" applyAlignment="1">
      <alignment horizontal="center" vertical="center"/>
    </xf>
    <xf numFmtId="2" fontId="45" fillId="5" borderId="53" xfId="0" applyNumberFormat="1" applyFont="1" applyFill="1" applyBorder="1" applyAlignment="1">
      <alignment horizontal="center" vertical="center"/>
    </xf>
    <xf numFmtId="0" fontId="44" fillId="7" borderId="0" xfId="36" applyFont="1" applyFill="1"/>
    <xf numFmtId="4" fontId="45" fillId="5" borderId="9" xfId="0" applyNumberFormat="1" applyFont="1" applyFill="1" applyBorder="1" applyAlignment="1">
      <alignment vertical="center" wrapText="1"/>
    </xf>
    <xf numFmtId="4" fontId="45" fillId="5" borderId="9" xfId="0" applyNumberFormat="1" applyFont="1" applyFill="1" applyBorder="1" applyAlignment="1">
      <alignment horizontal="center" vertical="center" wrapText="1"/>
    </xf>
    <xf numFmtId="4" fontId="95" fillId="5" borderId="9" xfId="0" applyNumberFormat="1" applyFont="1" applyFill="1" applyBorder="1" applyAlignment="1">
      <alignment horizontal="center" vertical="center" wrapText="1"/>
    </xf>
    <xf numFmtId="3" fontId="0" fillId="5" borderId="34" xfId="0" applyNumberFormat="1" applyFill="1" applyBorder="1" applyAlignment="1">
      <alignment horizontal="center" vertical="center" wrapText="1"/>
    </xf>
    <xf numFmtId="0" fontId="97" fillId="5" borderId="9" xfId="0" applyFont="1" applyFill="1" applyBorder="1" applyAlignment="1">
      <alignment horizontal="center" vertical="center" wrapText="1"/>
    </xf>
    <xf numFmtId="0" fontId="96" fillId="5" borderId="9" xfId="0" applyFont="1" applyFill="1" applyBorder="1" applyAlignment="1">
      <alignment horizontal="center" vertical="center" wrapText="1"/>
    </xf>
    <xf numFmtId="3" fontId="72" fillId="5" borderId="34" xfId="0" applyNumberFormat="1" applyFont="1" applyFill="1" applyBorder="1" applyAlignment="1">
      <alignment horizontal="center" vertical="center" wrapText="1"/>
    </xf>
    <xf numFmtId="4" fontId="45" fillId="5" borderId="9" xfId="0" applyNumberFormat="1" applyFont="1" applyFill="1" applyBorder="1" applyAlignment="1">
      <alignment horizontal="left" vertical="center" wrapText="1"/>
    </xf>
    <xf numFmtId="0" fontId="99" fillId="0" borderId="9" xfId="0" applyFont="1" applyBorder="1" applyAlignment="1">
      <alignment horizontal="right" vertical="center" wrapText="1"/>
    </xf>
    <xf numFmtId="4" fontId="0" fillId="5" borderId="9" xfId="0" applyNumberFormat="1" applyFill="1" applyBorder="1" applyAlignment="1">
      <alignment horizontal="left" vertical="center" wrapText="1"/>
    </xf>
    <xf numFmtId="4" fontId="0" fillId="5" borderId="9" xfId="0" applyNumberFormat="1" applyFill="1" applyBorder="1" applyAlignment="1">
      <alignment horizontal="center" vertical="center" wrapText="1"/>
    </xf>
    <xf numFmtId="4" fontId="0" fillId="5" borderId="9" xfId="0" applyNumberFormat="1" applyFill="1" applyBorder="1" applyAlignment="1">
      <alignment vertical="center" wrapText="1"/>
    </xf>
    <xf numFmtId="0" fontId="97" fillId="5" borderId="9" xfId="0" applyFont="1" applyFill="1" applyBorder="1" applyAlignment="1">
      <alignment vertical="center" wrapText="1"/>
    </xf>
    <xf numFmtId="0" fontId="101" fillId="5" borderId="9" xfId="0" applyFont="1" applyFill="1" applyBorder="1" applyAlignment="1">
      <alignment vertical="center" wrapText="1"/>
    </xf>
    <xf numFmtId="0" fontId="15" fillId="2" borderId="1" xfId="27" applyFont="1" applyFill="1" applyBorder="1" applyAlignment="1">
      <alignment horizontal="center"/>
    </xf>
    <xf numFmtId="0" fontId="15" fillId="2" borderId="2" xfId="27" applyFont="1" applyFill="1" applyBorder="1" applyAlignment="1">
      <alignment horizontal="center"/>
    </xf>
    <xf numFmtId="0" fontId="15" fillId="2" borderId="3" xfId="27" applyFont="1" applyFill="1" applyBorder="1" applyAlignment="1">
      <alignment horizontal="center"/>
    </xf>
    <xf numFmtId="0" fontId="26" fillId="0" borderId="0" xfId="27" applyFont="1" applyAlignment="1">
      <alignment horizontal="left" vertical="center" wrapText="1"/>
    </xf>
    <xf numFmtId="0" fontId="13" fillId="0" borderId="4" xfId="40" applyFont="1" applyBorder="1" applyAlignment="1">
      <alignment horizontal="center" vertical="top" wrapText="1"/>
    </xf>
    <xf numFmtId="0" fontId="13" fillId="0" borderId="6" xfId="40" applyFont="1" applyBorder="1" applyAlignment="1">
      <alignment horizontal="center" vertical="top" wrapText="1"/>
    </xf>
    <xf numFmtId="0" fontId="13" fillId="0" borderId="5" xfId="40" applyFont="1" applyBorder="1" applyAlignment="1">
      <alignment horizontal="center" vertical="top" wrapText="1"/>
    </xf>
    <xf numFmtId="0" fontId="26" fillId="7" borderId="0" xfId="27" applyFont="1" applyFill="1" applyAlignment="1">
      <alignment horizontal="left" vertical="center" wrapText="1"/>
    </xf>
    <xf numFmtId="0" fontId="39" fillId="7" borderId="0" xfId="0" applyFont="1" applyFill="1" applyAlignment="1">
      <alignment horizontal="left" vertical="top" wrapText="1"/>
    </xf>
    <xf numFmtId="0" fontId="27" fillId="0" borderId="5" xfId="20" applyFont="1" applyBorder="1" applyAlignment="1">
      <alignment horizontal="justify" vertical="top" wrapText="1"/>
    </xf>
    <xf numFmtId="0" fontId="13" fillId="7" borderId="0" xfId="20" applyFont="1" applyFill="1" applyAlignment="1">
      <alignment horizontal="left" vertical="top" wrapText="1"/>
    </xf>
    <xf numFmtId="0" fontId="13" fillId="0" borderId="0" xfId="20" applyFont="1" applyAlignment="1">
      <alignment horizontal="left" vertical="top" wrapText="1"/>
    </xf>
    <xf numFmtId="0" fontId="14" fillId="0" borderId="5" xfId="20" applyFont="1" applyBorder="1" applyAlignment="1">
      <alignment horizontal="center" vertical="center" wrapText="1"/>
    </xf>
    <xf numFmtId="0" fontId="28" fillId="0" borderId="40" xfId="0" applyFont="1" applyBorder="1" applyAlignment="1">
      <alignment horizontal="left" vertical="center" wrapText="1"/>
    </xf>
    <xf numFmtId="0" fontId="28" fillId="0" borderId="41" xfId="0" applyFont="1" applyBorder="1" applyAlignment="1">
      <alignment horizontal="left" vertical="center" wrapText="1"/>
    </xf>
    <xf numFmtId="0" fontId="14" fillId="0" borderId="5" xfId="20" applyFont="1" applyBorder="1" applyAlignment="1">
      <alignment horizontal="right" vertical="center" wrapText="1"/>
    </xf>
    <xf numFmtId="0" fontId="13" fillId="0" borderId="0" xfId="20" applyFont="1" applyAlignment="1">
      <alignment horizontal="right" vertical="top" wrapText="1"/>
    </xf>
    <xf numFmtId="0" fontId="13" fillId="0" borderId="0" xfId="20" applyFont="1" applyAlignment="1">
      <alignment horizontal="right" vertical="center" wrapText="1"/>
    </xf>
    <xf numFmtId="0" fontId="27" fillId="0" borderId="31" xfId="20" applyFont="1" applyBorder="1" applyAlignment="1">
      <alignment horizontal="center" vertical="top" wrapText="1"/>
    </xf>
    <xf numFmtId="0" fontId="27" fillId="0" borderId="32" xfId="20" applyFont="1" applyBorder="1" applyAlignment="1">
      <alignment horizontal="center" vertical="top" wrapText="1"/>
    </xf>
    <xf numFmtId="0" fontId="14" fillId="0" borderId="25" xfId="20" applyFont="1" applyBorder="1" applyAlignment="1">
      <alignment horizontal="center" vertical="center" wrapText="1"/>
    </xf>
    <xf numFmtId="0" fontId="14" fillId="0" borderId="26" xfId="20" applyFont="1" applyBorder="1" applyAlignment="1">
      <alignment horizontal="center" vertical="center" wrapText="1"/>
    </xf>
    <xf numFmtId="0" fontId="14" fillId="0" borderId="27" xfId="20" applyFont="1" applyBorder="1" applyAlignment="1">
      <alignment horizontal="center" vertical="center" wrapText="1"/>
    </xf>
    <xf numFmtId="0" fontId="14" fillId="0" borderId="28" xfId="20" applyFont="1" applyBorder="1" applyAlignment="1">
      <alignment horizontal="center" vertical="center" wrapText="1"/>
    </xf>
    <xf numFmtId="0" fontId="18" fillId="0" borderId="0" xfId="0" applyFont="1" applyAlignment="1">
      <alignment horizontal="center"/>
    </xf>
    <xf numFmtId="0" fontId="14" fillId="0" borderId="0" xfId="20" applyFont="1" applyAlignment="1">
      <alignment horizontal="center" vertical="top" wrapText="1"/>
    </xf>
    <xf numFmtId="0" fontId="14" fillId="0" borderId="8" xfId="20" applyFont="1" applyBorder="1" applyAlignment="1">
      <alignment horizontal="center" vertical="top" wrapText="1"/>
    </xf>
    <xf numFmtId="0" fontId="18" fillId="5" borderId="1" xfId="20" applyFont="1" applyFill="1" applyBorder="1" applyAlignment="1">
      <alignment horizontal="center"/>
    </xf>
    <xf numFmtId="0" fontId="18" fillId="5" borderId="2" xfId="20" applyFont="1" applyFill="1" applyBorder="1" applyAlignment="1">
      <alignment horizontal="center"/>
    </xf>
    <xf numFmtId="0" fontId="18" fillId="5" borderId="3" xfId="20" applyFont="1" applyFill="1" applyBorder="1" applyAlignment="1">
      <alignment horizontal="center"/>
    </xf>
    <xf numFmtId="0" fontId="16" fillId="0" borderId="0" xfId="0" applyFont="1" applyAlignment="1">
      <alignment horizontal="center" vertical="top" wrapText="1"/>
    </xf>
    <xf numFmtId="0" fontId="16" fillId="0" borderId="0" xfId="0" applyFont="1" applyAlignment="1">
      <alignment horizontal="center"/>
    </xf>
    <xf numFmtId="0" fontId="32" fillId="0" borderId="5" xfId="36" applyFont="1" applyBorder="1" applyAlignment="1">
      <alignment horizontal="center" vertical="center"/>
    </xf>
    <xf numFmtId="0" fontId="0" fillId="0" borderId="0" xfId="0" applyAlignment="1">
      <alignment horizontal="left" vertical="center" wrapText="1"/>
    </xf>
    <xf numFmtId="0" fontId="31" fillId="0" borderId="5" xfId="36" applyFont="1" applyBorder="1" applyAlignment="1">
      <alignment horizontal="center" vertical="center" textRotation="90"/>
    </xf>
    <xf numFmtId="0" fontId="31" fillId="0" borderId="4" xfId="36" applyFont="1" applyBorder="1" applyAlignment="1">
      <alignment horizontal="center" vertical="center" textRotation="90"/>
    </xf>
    <xf numFmtId="0" fontId="31" fillId="0" borderId="6" xfId="36" applyFont="1" applyBorder="1" applyAlignment="1">
      <alignment horizontal="center" vertical="center" textRotation="90"/>
    </xf>
    <xf numFmtId="0" fontId="32" fillId="0" borderId="5" xfId="36" applyFont="1" applyBorder="1" applyAlignment="1">
      <alignment horizontal="center" vertical="center" wrapText="1"/>
    </xf>
    <xf numFmtId="0" fontId="31" fillId="0" borderId="5" xfId="36" applyFont="1" applyBorder="1" applyAlignment="1">
      <alignment horizontal="center" vertical="center" textRotation="90" wrapText="1"/>
    </xf>
    <xf numFmtId="0" fontId="17" fillId="0" borderId="20" xfId="36" applyFont="1" applyBorder="1" applyAlignment="1">
      <alignment horizontal="right" vertical="center" wrapText="1"/>
    </xf>
    <xf numFmtId="0" fontId="17" fillId="0" borderId="21" xfId="36" applyFont="1" applyBorder="1" applyAlignment="1">
      <alignment horizontal="right" vertical="center" wrapText="1"/>
    </xf>
    <xf numFmtId="0" fontId="33" fillId="0" borderId="0" xfId="36" applyFont="1" applyAlignment="1">
      <alignment horizontal="center" vertical="center"/>
    </xf>
    <xf numFmtId="0" fontId="31" fillId="0" borderId="0" xfId="36" applyFont="1" applyAlignment="1">
      <alignment horizontal="left" vertical="center" wrapText="1"/>
    </xf>
    <xf numFmtId="0" fontId="33" fillId="0" borderId="0" xfId="36" applyFont="1" applyAlignment="1">
      <alignment horizontal="left" vertical="center"/>
    </xf>
    <xf numFmtId="0" fontId="28" fillId="0" borderId="35" xfId="20" applyFont="1" applyBorder="1" applyAlignment="1">
      <alignment horizontal="center" vertical="top" wrapText="1"/>
    </xf>
    <xf numFmtId="0" fontId="28" fillId="0" borderId="36" xfId="20" applyFont="1" applyBorder="1" applyAlignment="1">
      <alignment horizontal="center" vertical="top" wrapText="1"/>
    </xf>
    <xf numFmtId="0" fontId="28" fillId="16" borderId="40" xfId="0" applyFont="1" applyFill="1" applyBorder="1" applyAlignment="1">
      <alignment horizontal="left" vertical="center" wrapText="1"/>
    </xf>
    <xf numFmtId="0" fontId="28" fillId="16" borderId="41" xfId="0" applyFont="1" applyFill="1" applyBorder="1" applyAlignment="1">
      <alignment horizontal="left" vertical="center" wrapText="1"/>
    </xf>
    <xf numFmtId="0" fontId="17" fillId="0" borderId="48" xfId="36" applyFont="1" applyBorder="1" applyAlignment="1">
      <alignment horizontal="right" vertical="center" wrapText="1"/>
    </xf>
    <xf numFmtId="0" fontId="17" fillId="0" borderId="49" xfId="36" applyFont="1" applyBorder="1" applyAlignment="1">
      <alignment horizontal="right" vertical="center" wrapText="1"/>
    </xf>
    <xf numFmtId="0" fontId="31" fillId="7" borderId="4" xfId="36" applyFont="1" applyFill="1" applyBorder="1" applyAlignment="1">
      <alignment horizontal="center" vertical="center" textRotation="90"/>
    </xf>
    <xf numFmtId="0" fontId="31" fillId="7" borderId="6" xfId="36" applyFont="1" applyFill="1" applyBorder="1" applyAlignment="1">
      <alignment horizontal="center" vertical="center" textRotation="90"/>
    </xf>
    <xf numFmtId="0" fontId="32" fillId="0" borderId="25" xfId="36" applyFont="1" applyBorder="1" applyAlignment="1">
      <alignment horizontal="center" vertical="center" wrapText="1"/>
    </xf>
    <xf numFmtId="0" fontId="32" fillId="0" borderId="26" xfId="36" applyFont="1" applyBorder="1" applyAlignment="1">
      <alignment horizontal="center" vertical="center" wrapText="1"/>
    </xf>
    <xf numFmtId="0" fontId="32" fillId="0" borderId="27" xfId="36" applyFont="1" applyBorder="1" applyAlignment="1">
      <alignment horizontal="center" vertical="center" wrapText="1"/>
    </xf>
    <xf numFmtId="0" fontId="32" fillId="0" borderId="28" xfId="36" applyFont="1" applyBorder="1" applyAlignment="1">
      <alignment horizontal="center" vertical="center" wrapText="1"/>
    </xf>
    <xf numFmtId="0" fontId="59" fillId="0" borderId="5" xfId="36" applyFont="1" applyBorder="1" applyAlignment="1">
      <alignment horizontal="center" vertical="center"/>
    </xf>
    <xf numFmtId="0" fontId="29" fillId="0" borderId="5" xfId="36" applyFont="1" applyBorder="1" applyAlignment="1">
      <alignment horizontal="center" vertical="center" textRotation="90"/>
    </xf>
    <xf numFmtId="0" fontId="29" fillId="0" borderId="4" xfId="36" applyFont="1" applyBorder="1" applyAlignment="1">
      <alignment horizontal="center" vertical="center" textRotation="90"/>
    </xf>
    <xf numFmtId="0" fontId="29" fillId="0" borderId="6" xfId="36" applyFont="1" applyBorder="1" applyAlignment="1">
      <alignment horizontal="center" vertical="center" textRotation="90"/>
    </xf>
    <xf numFmtId="0" fontId="29" fillId="0" borderId="5" xfId="36" applyFont="1" applyBorder="1" applyAlignment="1">
      <alignment horizontal="center" vertical="center" textRotation="90" wrapText="1"/>
    </xf>
    <xf numFmtId="0" fontId="59" fillId="0" borderId="25" xfId="36" applyFont="1" applyBorder="1" applyAlignment="1">
      <alignment horizontal="center" vertical="center" wrapText="1"/>
    </xf>
    <xf numFmtId="0" fontId="59" fillId="0" borderId="26" xfId="36" applyFont="1" applyBorder="1" applyAlignment="1">
      <alignment horizontal="center" vertical="center" wrapText="1"/>
    </xf>
    <xf numFmtId="0" fontId="59" fillId="0" borderId="27" xfId="36" applyFont="1" applyBorder="1" applyAlignment="1">
      <alignment horizontal="center" vertical="center" wrapText="1"/>
    </xf>
    <xf numFmtId="0" fontId="59" fillId="0" borderId="28" xfId="36" applyFont="1" applyBorder="1" applyAlignment="1">
      <alignment horizontal="center" vertical="center" wrapText="1"/>
    </xf>
    <xf numFmtId="0" fontId="55" fillId="0" borderId="48" xfId="36" applyFont="1" applyBorder="1" applyAlignment="1">
      <alignment horizontal="right" vertical="center" wrapText="1"/>
    </xf>
    <xf numFmtId="0" fontId="55" fillId="0" borderId="49" xfId="36" applyFont="1" applyBorder="1" applyAlignment="1">
      <alignment horizontal="right" vertical="center" wrapText="1"/>
    </xf>
    <xf numFmtId="0" fontId="28" fillId="7" borderId="40" xfId="0" applyFont="1" applyFill="1" applyBorder="1" applyAlignment="1">
      <alignment horizontal="left" vertical="center" wrapText="1"/>
    </xf>
    <xf numFmtId="0" fontId="28" fillId="7" borderId="41" xfId="0" applyFont="1" applyFill="1" applyBorder="1" applyAlignment="1">
      <alignment horizontal="left" vertical="center" wrapText="1"/>
    </xf>
    <xf numFmtId="0" fontId="32" fillId="0" borderId="62" xfId="36" applyFont="1" applyBorder="1" applyAlignment="1">
      <alignment horizontal="center" vertical="center" wrapText="1"/>
    </xf>
    <xf numFmtId="0" fontId="16" fillId="0" borderId="5" xfId="36" applyFont="1" applyBorder="1" applyAlignment="1">
      <alignment horizontal="center" vertical="center"/>
    </xf>
    <xf numFmtId="0" fontId="12" fillId="0" borderId="5" xfId="36" applyFont="1" applyBorder="1" applyAlignment="1">
      <alignment horizontal="center" vertical="center" textRotation="90"/>
    </xf>
    <xf numFmtId="0" fontId="12" fillId="7" borderId="4" xfId="36" applyFont="1" applyFill="1" applyBorder="1" applyAlignment="1">
      <alignment horizontal="center" vertical="center" textRotation="90"/>
    </xf>
    <xf numFmtId="0" fontId="12" fillId="7" borderId="6" xfId="36" applyFont="1" applyFill="1" applyBorder="1" applyAlignment="1">
      <alignment horizontal="center" vertical="center" textRotation="90"/>
    </xf>
    <xf numFmtId="0" fontId="16" fillId="0" borderId="5" xfId="36" applyFont="1" applyBorder="1" applyAlignment="1">
      <alignment horizontal="center" vertical="center" wrapText="1"/>
    </xf>
    <xf numFmtId="0" fontId="12" fillId="0" borderId="5" xfId="36" applyFont="1" applyBorder="1" applyAlignment="1">
      <alignment horizontal="center" vertical="center" textRotation="90" wrapText="1"/>
    </xf>
  </cellXfs>
  <cellStyles count="69">
    <cellStyle name="Comma 2" xfId="2" xr:uid="{00000000-0005-0000-0000-000000000000}"/>
    <cellStyle name="Comma 2 2" xfId="3" xr:uid="{00000000-0005-0000-0000-000001000000}"/>
    <cellStyle name="Comma 2 3" xfId="4" xr:uid="{00000000-0005-0000-0000-000002000000}"/>
    <cellStyle name="Comma 2 3 2" xfId="5" xr:uid="{00000000-0005-0000-0000-000003000000}"/>
    <cellStyle name="Comma 3" xfId="6" xr:uid="{00000000-0005-0000-0000-000004000000}"/>
    <cellStyle name="Comma 4" xfId="7" xr:uid="{00000000-0005-0000-0000-000005000000}"/>
    <cellStyle name="Comma 5" xfId="37" xr:uid="{00000000-0005-0000-0000-000006000000}"/>
    <cellStyle name="Comma 5 2" xfId="44" xr:uid="{00000000-0005-0000-0000-000007000000}"/>
    <cellStyle name="Date" xfId="8" xr:uid="{00000000-0005-0000-0000-000008000000}"/>
    <cellStyle name="Excel Built-in Normal" xfId="42" xr:uid="{00000000-0005-0000-0000-000009000000}"/>
    <cellStyle name="Fixed" xfId="9" xr:uid="{00000000-0005-0000-0000-00000A000000}"/>
    <cellStyle name="Heading1" xfId="10" xr:uid="{00000000-0005-0000-0000-00000B000000}"/>
    <cellStyle name="Heading2" xfId="11" xr:uid="{00000000-0005-0000-0000-00000C000000}"/>
    <cellStyle name="Normal" xfId="0" builtinId="0"/>
    <cellStyle name="Normal 10" xfId="12" xr:uid="{00000000-0005-0000-0000-00000E000000}"/>
    <cellStyle name="Normal 10 2" xfId="13" xr:uid="{00000000-0005-0000-0000-00000F000000}"/>
    <cellStyle name="Normal 10 3" xfId="14" xr:uid="{00000000-0005-0000-0000-000010000000}"/>
    <cellStyle name="Normal 10 3 2" xfId="15" xr:uid="{00000000-0005-0000-0000-000011000000}"/>
    <cellStyle name="Normal 10 3 3" xfId="16" xr:uid="{00000000-0005-0000-0000-000012000000}"/>
    <cellStyle name="Normal 10 3 4" xfId="17" xr:uid="{00000000-0005-0000-0000-000013000000}"/>
    <cellStyle name="Normal 10 4" xfId="45" xr:uid="{00000000-0005-0000-0000-000014000000}"/>
    <cellStyle name="Normal 10 4 2" xfId="67" xr:uid="{ACACA5A4-9C6E-4486-BB8B-50DF67EC19AF}"/>
    <cellStyle name="Normal 10 4 2 2" xfId="47" xr:uid="{747C6DEB-E14B-42C3-95B6-5CBD8679CCAB}"/>
    <cellStyle name="Normal 10 4 2 2 2" xfId="65" xr:uid="{80205279-2853-45E7-AF21-77376757FA02}"/>
    <cellStyle name="Normal 11" xfId="18" xr:uid="{00000000-0005-0000-0000-000015000000}"/>
    <cellStyle name="Normal 12" xfId="36" xr:uid="{00000000-0005-0000-0000-000016000000}"/>
    <cellStyle name="Normal 12 2" xfId="41" xr:uid="{00000000-0005-0000-0000-000017000000}"/>
    <cellStyle name="Normal 12 2 2 2 2" xfId="61" xr:uid="{C42136B2-13C6-4FF1-95B0-2A5A8700BEED}"/>
    <cellStyle name="Normal 12 2 2 2 2 2 3" xfId="54" xr:uid="{CA19BB57-B278-4624-BA64-BB54225B3DF5}"/>
    <cellStyle name="Normal 12 3" xfId="55" xr:uid="{953B0482-DE18-43B6-A660-C9144B093E5F}"/>
    <cellStyle name="Normal 12 3 2 2 2" xfId="52" xr:uid="{ABC4B315-4DA1-4301-9F02-FAE206E68111}"/>
    <cellStyle name="Normal 12 4" xfId="49" xr:uid="{50CD63F9-7092-4DB4-874A-9C48521BB8A6}"/>
    <cellStyle name="Normal 13" xfId="53" xr:uid="{24D6AA66-DEE8-422B-A68A-642F16208E43}"/>
    <cellStyle name="Normal 14" xfId="51" xr:uid="{7270501C-D0CA-4E05-B937-3AA087EC192B}"/>
    <cellStyle name="Normal 15" xfId="43" xr:uid="{00000000-0005-0000-0000-000018000000}"/>
    <cellStyle name="Normal 15 2 2" xfId="50" xr:uid="{9C742BB8-9165-4A55-A8D6-3D15FF7243C2}"/>
    <cellStyle name="Normal 15 2 2 2" xfId="64" xr:uid="{2EFA74E7-3C84-4753-9B01-BFC3359317FC}"/>
    <cellStyle name="Normal 15 2 2 2 3" xfId="56" xr:uid="{0F163A1F-5758-4610-97E6-F4C3E9AD5C49}"/>
    <cellStyle name="Normal 15 3" xfId="66" xr:uid="{FBE89812-AD7F-4E6E-ADDF-AC41CFC2BD3C}"/>
    <cellStyle name="Normal 15 4" xfId="68" xr:uid="{72CBBB20-7365-49C3-856F-182763EFD8A3}"/>
    <cellStyle name="Normal 16 2" xfId="46" xr:uid="{2AA6CC5E-C81D-4748-93C4-9EE41D954659}"/>
    <cellStyle name="Normal 2" xfId="19" xr:uid="{00000000-0005-0000-0000-000019000000}"/>
    <cellStyle name="Normal 2 2" xfId="20" xr:uid="{00000000-0005-0000-0000-00001A000000}"/>
    <cellStyle name="Normal 2 2 2" xfId="21" xr:uid="{00000000-0005-0000-0000-00001B000000}"/>
    <cellStyle name="Normal 2 2_OlainesPP_Magonite_08_12_1(no groz)" xfId="22" xr:uid="{00000000-0005-0000-0000-00001C000000}"/>
    <cellStyle name="Normal 2 3" xfId="23" xr:uid="{00000000-0005-0000-0000-00001D000000}"/>
    <cellStyle name="Normal 2 3 2" xfId="24" xr:uid="{00000000-0005-0000-0000-00001E000000}"/>
    <cellStyle name="Normal 3" xfId="25" xr:uid="{00000000-0005-0000-0000-00001F000000}"/>
    <cellStyle name="Normal 4" xfId="26" xr:uid="{00000000-0005-0000-0000-000020000000}"/>
    <cellStyle name="Normal 5" xfId="1" xr:uid="{00000000-0005-0000-0000-000021000000}"/>
    <cellStyle name="Normal 5 2" xfId="27" xr:uid="{00000000-0005-0000-0000-000022000000}"/>
    <cellStyle name="Normal 5 2 2" xfId="38" xr:uid="{00000000-0005-0000-0000-000023000000}"/>
    <cellStyle name="Normal 5 2 3" xfId="40" xr:uid="{00000000-0005-0000-0000-000024000000}"/>
    <cellStyle name="Normal 5 3" xfId="28" xr:uid="{00000000-0005-0000-0000-000025000000}"/>
    <cellStyle name="Normal 6" xfId="29" xr:uid="{00000000-0005-0000-0000-000026000000}"/>
    <cellStyle name="Normal 7" xfId="30" xr:uid="{00000000-0005-0000-0000-000027000000}"/>
    <cellStyle name="Normal 8" xfId="31" xr:uid="{00000000-0005-0000-0000-000028000000}"/>
    <cellStyle name="Normal 9" xfId="32" xr:uid="{00000000-0005-0000-0000-000029000000}"/>
    <cellStyle name="Normal_Broileru cehs 11, 12, 13, 14" xfId="60" xr:uid="{565AA356-2D65-4FE5-92C7-5A02B523D419}"/>
    <cellStyle name="Normal_Būvdarbi" xfId="63" xr:uid="{3C885A3E-378D-4AE0-A93C-BE49CA881C36}"/>
    <cellStyle name="Normal_Būvdarbi 2" xfId="48" xr:uid="{674D5DE8-4550-4719-A9F7-4C34F8D7A8E4}"/>
    <cellStyle name="Normal_Ford tame new" xfId="62" xr:uid="{97D9A54D-F9C4-44D8-ACC4-95583552014E}"/>
    <cellStyle name="Normal_RS_spec_vent_17.05" xfId="57" xr:uid="{8C132143-D101-4A88-90CA-7D6A87931E3D}"/>
    <cellStyle name="Normal_SandisP_rem_07" xfId="33" xr:uid="{00000000-0005-0000-0000-00002A000000}"/>
    <cellStyle name="Parastais_Lapa2" xfId="58" xr:uid="{E64C99E9-2B03-4AED-ADE8-081B009C0781}"/>
    <cellStyle name="Parastais_Pērses iela, Baldone, Zvārdes, Mārupe" xfId="59" xr:uid="{B01C10FC-F007-4CA2-A3F9-0278A85B09F9}"/>
    <cellStyle name="Style 1" xfId="34" xr:uid="{00000000-0005-0000-0000-00002B000000}"/>
    <cellStyle name="Обычный_Jelgava 1.internatskola tame (version 1)" xfId="39" xr:uid="{00000000-0005-0000-0000-00002C000000}"/>
    <cellStyle name="Стиль 1" xfId="35" xr:uid="{00000000-0005-0000-0000-00002D000000}"/>
  </cellStyles>
  <dxfs count="85">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13</xdr:row>
      <xdr:rowOff>0</xdr:rowOff>
    </xdr:from>
    <xdr:ext cx="85725" cy="1411821"/>
    <xdr:sp macro="" textlink="">
      <xdr:nvSpPr>
        <xdr:cNvPr id="2" name="Text Box 6">
          <a:extLst>
            <a:ext uri="{FF2B5EF4-FFF2-40B4-BE49-F238E27FC236}">
              <a16:creationId xmlns:a16="http://schemas.microsoft.com/office/drawing/2014/main" id="{8B83000B-BDC3-4C67-8927-6554E845317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 name="Text Box 7">
          <a:extLst>
            <a:ext uri="{FF2B5EF4-FFF2-40B4-BE49-F238E27FC236}">
              <a16:creationId xmlns:a16="http://schemas.microsoft.com/office/drawing/2014/main" id="{71788824-21B3-40F4-B14B-0C1DDB5866C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 name="Text Box 8">
          <a:extLst>
            <a:ext uri="{FF2B5EF4-FFF2-40B4-BE49-F238E27FC236}">
              <a16:creationId xmlns:a16="http://schemas.microsoft.com/office/drawing/2014/main" id="{7B2AA60D-387B-4538-96FF-FCDB28BFF16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 name="Text Box 9">
          <a:extLst>
            <a:ext uri="{FF2B5EF4-FFF2-40B4-BE49-F238E27FC236}">
              <a16:creationId xmlns:a16="http://schemas.microsoft.com/office/drawing/2014/main" id="{90D06BDF-09ED-499F-82D7-9E70DB7DC3A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 name="Text Box 10">
          <a:extLst>
            <a:ext uri="{FF2B5EF4-FFF2-40B4-BE49-F238E27FC236}">
              <a16:creationId xmlns:a16="http://schemas.microsoft.com/office/drawing/2014/main" id="{B05D9DB3-DF80-4BBA-946C-67082E08CAF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 name="Text Box 11">
          <a:extLst>
            <a:ext uri="{FF2B5EF4-FFF2-40B4-BE49-F238E27FC236}">
              <a16:creationId xmlns:a16="http://schemas.microsoft.com/office/drawing/2014/main" id="{F3945BE1-01F8-4D6A-9830-061B73AEB05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 name="Text Box 12">
          <a:extLst>
            <a:ext uri="{FF2B5EF4-FFF2-40B4-BE49-F238E27FC236}">
              <a16:creationId xmlns:a16="http://schemas.microsoft.com/office/drawing/2014/main" id="{F8576828-D553-4734-ADAF-1A1FF710F8A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 name="Text Box 13">
          <a:extLst>
            <a:ext uri="{FF2B5EF4-FFF2-40B4-BE49-F238E27FC236}">
              <a16:creationId xmlns:a16="http://schemas.microsoft.com/office/drawing/2014/main" id="{4D7B9E35-2E36-4BF8-A94C-EEA124BC999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 name="Text Box 14">
          <a:extLst>
            <a:ext uri="{FF2B5EF4-FFF2-40B4-BE49-F238E27FC236}">
              <a16:creationId xmlns:a16="http://schemas.microsoft.com/office/drawing/2014/main" id="{D8CF61D3-9C02-4561-92E7-F811A97A6DC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 name="Text Box 15">
          <a:extLst>
            <a:ext uri="{FF2B5EF4-FFF2-40B4-BE49-F238E27FC236}">
              <a16:creationId xmlns:a16="http://schemas.microsoft.com/office/drawing/2014/main" id="{FCC503A0-5A12-4476-8E3B-BCAE2B1735A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 name="Text Box 16">
          <a:extLst>
            <a:ext uri="{FF2B5EF4-FFF2-40B4-BE49-F238E27FC236}">
              <a16:creationId xmlns:a16="http://schemas.microsoft.com/office/drawing/2014/main" id="{2D28942A-D2A9-447A-8EF8-D10A22D294A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 name="Text Box 17">
          <a:extLst>
            <a:ext uri="{FF2B5EF4-FFF2-40B4-BE49-F238E27FC236}">
              <a16:creationId xmlns:a16="http://schemas.microsoft.com/office/drawing/2014/main" id="{05FB68A7-838A-4B2B-A470-A10992B0DC3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 name="Text Box 6">
          <a:extLst>
            <a:ext uri="{FF2B5EF4-FFF2-40B4-BE49-F238E27FC236}">
              <a16:creationId xmlns:a16="http://schemas.microsoft.com/office/drawing/2014/main" id="{9C8B2C61-2AD4-4B6F-A505-AFBF5284E38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 name="Text Box 7">
          <a:extLst>
            <a:ext uri="{FF2B5EF4-FFF2-40B4-BE49-F238E27FC236}">
              <a16:creationId xmlns:a16="http://schemas.microsoft.com/office/drawing/2014/main" id="{D445FA95-01CB-4685-82CA-737995B1BFE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 name="Text Box 8">
          <a:extLst>
            <a:ext uri="{FF2B5EF4-FFF2-40B4-BE49-F238E27FC236}">
              <a16:creationId xmlns:a16="http://schemas.microsoft.com/office/drawing/2014/main" id="{2DF11CD1-9A49-484B-86A2-EF9FEC684F0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 name="Text Box 9">
          <a:extLst>
            <a:ext uri="{FF2B5EF4-FFF2-40B4-BE49-F238E27FC236}">
              <a16:creationId xmlns:a16="http://schemas.microsoft.com/office/drawing/2014/main" id="{E6499A2C-B0D7-4769-8D36-0D7B0161E61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 name="Text Box 10">
          <a:extLst>
            <a:ext uri="{FF2B5EF4-FFF2-40B4-BE49-F238E27FC236}">
              <a16:creationId xmlns:a16="http://schemas.microsoft.com/office/drawing/2014/main" id="{A539C22D-F4C1-4742-88DB-107D5BC56CD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 name="Text Box 11">
          <a:extLst>
            <a:ext uri="{FF2B5EF4-FFF2-40B4-BE49-F238E27FC236}">
              <a16:creationId xmlns:a16="http://schemas.microsoft.com/office/drawing/2014/main" id="{52715573-4D3E-4338-940C-442206038CA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 name="Text Box 12">
          <a:extLst>
            <a:ext uri="{FF2B5EF4-FFF2-40B4-BE49-F238E27FC236}">
              <a16:creationId xmlns:a16="http://schemas.microsoft.com/office/drawing/2014/main" id="{3337581A-DD61-4F94-98C1-6FC6E61CBE4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 name="Text Box 13">
          <a:extLst>
            <a:ext uri="{FF2B5EF4-FFF2-40B4-BE49-F238E27FC236}">
              <a16:creationId xmlns:a16="http://schemas.microsoft.com/office/drawing/2014/main" id="{9EDCC695-B976-40D5-A7C5-E13E8AD9B3F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 name="Text Box 14">
          <a:extLst>
            <a:ext uri="{FF2B5EF4-FFF2-40B4-BE49-F238E27FC236}">
              <a16:creationId xmlns:a16="http://schemas.microsoft.com/office/drawing/2014/main" id="{D1BA636D-F226-47B8-B3D2-39782AACCC0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 name="Text Box 15">
          <a:extLst>
            <a:ext uri="{FF2B5EF4-FFF2-40B4-BE49-F238E27FC236}">
              <a16:creationId xmlns:a16="http://schemas.microsoft.com/office/drawing/2014/main" id="{D9E53A56-CE5E-4E32-A39C-8E0F68DB8E3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 name="Text Box 16">
          <a:extLst>
            <a:ext uri="{FF2B5EF4-FFF2-40B4-BE49-F238E27FC236}">
              <a16:creationId xmlns:a16="http://schemas.microsoft.com/office/drawing/2014/main" id="{667430FB-61DE-4AB3-BF70-B7F86573603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 name="Text Box 17">
          <a:extLst>
            <a:ext uri="{FF2B5EF4-FFF2-40B4-BE49-F238E27FC236}">
              <a16:creationId xmlns:a16="http://schemas.microsoft.com/office/drawing/2014/main" id="{2AF02C92-7663-4E81-9F5A-F02E1F4D121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 name="Text Box 7">
          <a:extLst>
            <a:ext uri="{FF2B5EF4-FFF2-40B4-BE49-F238E27FC236}">
              <a16:creationId xmlns:a16="http://schemas.microsoft.com/office/drawing/2014/main" id="{7ABEAEF0-F81A-4FF2-87B4-1348F70BD1C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 name="Text Box 8">
          <a:extLst>
            <a:ext uri="{FF2B5EF4-FFF2-40B4-BE49-F238E27FC236}">
              <a16:creationId xmlns:a16="http://schemas.microsoft.com/office/drawing/2014/main" id="{EF33FBA0-6F16-4942-AAAC-3040AB35F7A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 name="Text Box 9">
          <a:extLst>
            <a:ext uri="{FF2B5EF4-FFF2-40B4-BE49-F238E27FC236}">
              <a16:creationId xmlns:a16="http://schemas.microsoft.com/office/drawing/2014/main" id="{AF76EDB4-2560-42BA-BB8B-847B578621B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 name="Text Box 10">
          <a:extLst>
            <a:ext uri="{FF2B5EF4-FFF2-40B4-BE49-F238E27FC236}">
              <a16:creationId xmlns:a16="http://schemas.microsoft.com/office/drawing/2014/main" id="{9CC9DCEF-458F-4498-9F53-36E1C0A7029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 name="Text Box 11">
          <a:extLst>
            <a:ext uri="{FF2B5EF4-FFF2-40B4-BE49-F238E27FC236}">
              <a16:creationId xmlns:a16="http://schemas.microsoft.com/office/drawing/2014/main" id="{562795EF-23F8-4B61-8CEA-DA00FA17FB8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 name="Text Box 12">
          <a:extLst>
            <a:ext uri="{FF2B5EF4-FFF2-40B4-BE49-F238E27FC236}">
              <a16:creationId xmlns:a16="http://schemas.microsoft.com/office/drawing/2014/main" id="{5FBB9D45-7FC3-4543-A4B1-2485438C15B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 name="Text Box 13">
          <a:extLst>
            <a:ext uri="{FF2B5EF4-FFF2-40B4-BE49-F238E27FC236}">
              <a16:creationId xmlns:a16="http://schemas.microsoft.com/office/drawing/2014/main" id="{D0F57D86-666C-42DD-8556-1453DEB8F05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 name="Text Box 14">
          <a:extLst>
            <a:ext uri="{FF2B5EF4-FFF2-40B4-BE49-F238E27FC236}">
              <a16:creationId xmlns:a16="http://schemas.microsoft.com/office/drawing/2014/main" id="{544989D8-EF2C-4CA8-86AA-B14EBF3CC0E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 name="Text Box 15">
          <a:extLst>
            <a:ext uri="{FF2B5EF4-FFF2-40B4-BE49-F238E27FC236}">
              <a16:creationId xmlns:a16="http://schemas.microsoft.com/office/drawing/2014/main" id="{5E24B0FC-770A-415C-ACE7-78C48F3EFFB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 name="Text Box 16">
          <a:extLst>
            <a:ext uri="{FF2B5EF4-FFF2-40B4-BE49-F238E27FC236}">
              <a16:creationId xmlns:a16="http://schemas.microsoft.com/office/drawing/2014/main" id="{212FE01B-B93B-47AC-B9E8-2F782A38FA8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 name="Text Box 17">
          <a:extLst>
            <a:ext uri="{FF2B5EF4-FFF2-40B4-BE49-F238E27FC236}">
              <a16:creationId xmlns:a16="http://schemas.microsoft.com/office/drawing/2014/main" id="{12E7DCD6-1B81-4041-9513-243F25B3A34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 name="Text Box 6">
          <a:extLst>
            <a:ext uri="{FF2B5EF4-FFF2-40B4-BE49-F238E27FC236}">
              <a16:creationId xmlns:a16="http://schemas.microsoft.com/office/drawing/2014/main" id="{ABBB9FC9-FC0E-435E-BA68-F237BC759A4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 name="Text Box 7">
          <a:extLst>
            <a:ext uri="{FF2B5EF4-FFF2-40B4-BE49-F238E27FC236}">
              <a16:creationId xmlns:a16="http://schemas.microsoft.com/office/drawing/2014/main" id="{B57F055A-52C1-4B54-A8DA-0802B8101A3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 name="Text Box 8">
          <a:extLst>
            <a:ext uri="{FF2B5EF4-FFF2-40B4-BE49-F238E27FC236}">
              <a16:creationId xmlns:a16="http://schemas.microsoft.com/office/drawing/2014/main" id="{56394299-8A6F-4949-92E1-4D047E1114F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 name="Text Box 9">
          <a:extLst>
            <a:ext uri="{FF2B5EF4-FFF2-40B4-BE49-F238E27FC236}">
              <a16:creationId xmlns:a16="http://schemas.microsoft.com/office/drawing/2014/main" id="{7DF0E631-171C-42E1-9A17-8F770E4B8C1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 name="Text Box 10">
          <a:extLst>
            <a:ext uri="{FF2B5EF4-FFF2-40B4-BE49-F238E27FC236}">
              <a16:creationId xmlns:a16="http://schemas.microsoft.com/office/drawing/2014/main" id="{1E7B71E5-C0E5-42E1-A7E9-21D76CBED9D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 name="Text Box 11">
          <a:extLst>
            <a:ext uri="{FF2B5EF4-FFF2-40B4-BE49-F238E27FC236}">
              <a16:creationId xmlns:a16="http://schemas.microsoft.com/office/drawing/2014/main" id="{E8F1BC88-71EB-4C6F-B06C-21FEF43C54F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 name="Text Box 12">
          <a:extLst>
            <a:ext uri="{FF2B5EF4-FFF2-40B4-BE49-F238E27FC236}">
              <a16:creationId xmlns:a16="http://schemas.microsoft.com/office/drawing/2014/main" id="{D4287E77-3146-45E4-A854-24FC8F5CDD7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 name="Text Box 13">
          <a:extLst>
            <a:ext uri="{FF2B5EF4-FFF2-40B4-BE49-F238E27FC236}">
              <a16:creationId xmlns:a16="http://schemas.microsoft.com/office/drawing/2014/main" id="{1E48D8B7-3446-464C-B25F-830D41EECE2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 name="Text Box 14">
          <a:extLst>
            <a:ext uri="{FF2B5EF4-FFF2-40B4-BE49-F238E27FC236}">
              <a16:creationId xmlns:a16="http://schemas.microsoft.com/office/drawing/2014/main" id="{0D95F50C-276E-4635-BD34-0A399309944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 name="Text Box 15">
          <a:extLst>
            <a:ext uri="{FF2B5EF4-FFF2-40B4-BE49-F238E27FC236}">
              <a16:creationId xmlns:a16="http://schemas.microsoft.com/office/drawing/2014/main" id="{6C9E8017-FC02-4553-8914-4BEFF517A66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 name="Text Box 16">
          <a:extLst>
            <a:ext uri="{FF2B5EF4-FFF2-40B4-BE49-F238E27FC236}">
              <a16:creationId xmlns:a16="http://schemas.microsoft.com/office/drawing/2014/main" id="{E9663286-C829-40FC-BECF-EB075187F36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 name="Text Box 17">
          <a:extLst>
            <a:ext uri="{FF2B5EF4-FFF2-40B4-BE49-F238E27FC236}">
              <a16:creationId xmlns:a16="http://schemas.microsoft.com/office/drawing/2014/main" id="{7110F08F-1F29-4D29-89D3-52611C0384B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 name="Text Box 6">
          <a:extLst>
            <a:ext uri="{FF2B5EF4-FFF2-40B4-BE49-F238E27FC236}">
              <a16:creationId xmlns:a16="http://schemas.microsoft.com/office/drawing/2014/main" id="{FC59A7AA-968E-46C9-9449-FF773BF3E46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 name="Text Box 7">
          <a:extLst>
            <a:ext uri="{FF2B5EF4-FFF2-40B4-BE49-F238E27FC236}">
              <a16:creationId xmlns:a16="http://schemas.microsoft.com/office/drawing/2014/main" id="{B9EC54B4-17D1-4E0F-92FD-955DD263430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 name="Text Box 8">
          <a:extLst>
            <a:ext uri="{FF2B5EF4-FFF2-40B4-BE49-F238E27FC236}">
              <a16:creationId xmlns:a16="http://schemas.microsoft.com/office/drawing/2014/main" id="{C7B2BE1A-E984-415E-A65C-4BA7B378382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 name="Text Box 9">
          <a:extLst>
            <a:ext uri="{FF2B5EF4-FFF2-40B4-BE49-F238E27FC236}">
              <a16:creationId xmlns:a16="http://schemas.microsoft.com/office/drawing/2014/main" id="{2BE82E40-FAC3-4D4F-91AE-8D0DF8ED71B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 name="Text Box 10">
          <a:extLst>
            <a:ext uri="{FF2B5EF4-FFF2-40B4-BE49-F238E27FC236}">
              <a16:creationId xmlns:a16="http://schemas.microsoft.com/office/drawing/2014/main" id="{86676C47-CDF2-4BC8-8A00-941856D4232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 name="Text Box 11">
          <a:extLst>
            <a:ext uri="{FF2B5EF4-FFF2-40B4-BE49-F238E27FC236}">
              <a16:creationId xmlns:a16="http://schemas.microsoft.com/office/drawing/2014/main" id="{07E456D6-5952-4D80-862E-1F4926B9659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 name="Text Box 12">
          <a:extLst>
            <a:ext uri="{FF2B5EF4-FFF2-40B4-BE49-F238E27FC236}">
              <a16:creationId xmlns:a16="http://schemas.microsoft.com/office/drawing/2014/main" id="{6D4DE2B7-5EAA-4DE2-94C6-2BD8F082CF2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 name="Text Box 13">
          <a:extLst>
            <a:ext uri="{FF2B5EF4-FFF2-40B4-BE49-F238E27FC236}">
              <a16:creationId xmlns:a16="http://schemas.microsoft.com/office/drawing/2014/main" id="{3DD578DE-39AD-487A-BF3F-2240B0DE354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 name="Text Box 14">
          <a:extLst>
            <a:ext uri="{FF2B5EF4-FFF2-40B4-BE49-F238E27FC236}">
              <a16:creationId xmlns:a16="http://schemas.microsoft.com/office/drawing/2014/main" id="{810A1156-4662-48E9-8FCE-7897D09AEED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 name="Text Box 15">
          <a:extLst>
            <a:ext uri="{FF2B5EF4-FFF2-40B4-BE49-F238E27FC236}">
              <a16:creationId xmlns:a16="http://schemas.microsoft.com/office/drawing/2014/main" id="{033BC48B-4BEE-40D7-8B3A-58BC31640AD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 name="Text Box 16">
          <a:extLst>
            <a:ext uri="{FF2B5EF4-FFF2-40B4-BE49-F238E27FC236}">
              <a16:creationId xmlns:a16="http://schemas.microsoft.com/office/drawing/2014/main" id="{F88EE7B5-D607-4813-8245-3EF24BB924F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 name="Text Box 17">
          <a:extLst>
            <a:ext uri="{FF2B5EF4-FFF2-40B4-BE49-F238E27FC236}">
              <a16:creationId xmlns:a16="http://schemas.microsoft.com/office/drawing/2014/main" id="{7574DF6A-A030-4260-A4CB-C8549BEEE52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 name="Text Box 6">
          <a:extLst>
            <a:ext uri="{FF2B5EF4-FFF2-40B4-BE49-F238E27FC236}">
              <a16:creationId xmlns:a16="http://schemas.microsoft.com/office/drawing/2014/main" id="{BBDF44B2-1AB7-484E-BEFA-D25C6DC9AE4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 name="Text Box 7">
          <a:extLst>
            <a:ext uri="{FF2B5EF4-FFF2-40B4-BE49-F238E27FC236}">
              <a16:creationId xmlns:a16="http://schemas.microsoft.com/office/drawing/2014/main" id="{5CC8025D-BAAD-4743-BC0F-C33BFD0A245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 name="Text Box 8">
          <a:extLst>
            <a:ext uri="{FF2B5EF4-FFF2-40B4-BE49-F238E27FC236}">
              <a16:creationId xmlns:a16="http://schemas.microsoft.com/office/drawing/2014/main" id="{07BA7D32-F4EB-4EF5-A807-E20B6997A05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 name="Text Box 9">
          <a:extLst>
            <a:ext uri="{FF2B5EF4-FFF2-40B4-BE49-F238E27FC236}">
              <a16:creationId xmlns:a16="http://schemas.microsoft.com/office/drawing/2014/main" id="{CEFC6A09-4A36-418C-8366-CDDA30B2BD8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 name="Text Box 10">
          <a:extLst>
            <a:ext uri="{FF2B5EF4-FFF2-40B4-BE49-F238E27FC236}">
              <a16:creationId xmlns:a16="http://schemas.microsoft.com/office/drawing/2014/main" id="{0CF46C10-E9D5-4515-A01A-29D61BA438C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 name="Text Box 11">
          <a:extLst>
            <a:ext uri="{FF2B5EF4-FFF2-40B4-BE49-F238E27FC236}">
              <a16:creationId xmlns:a16="http://schemas.microsoft.com/office/drawing/2014/main" id="{561595E9-6FFE-4B64-8356-4DB3B361D8C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 name="Text Box 12">
          <a:extLst>
            <a:ext uri="{FF2B5EF4-FFF2-40B4-BE49-F238E27FC236}">
              <a16:creationId xmlns:a16="http://schemas.microsoft.com/office/drawing/2014/main" id="{088B2D45-9A47-4C73-9511-9A3E8A05980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 name="Text Box 13">
          <a:extLst>
            <a:ext uri="{FF2B5EF4-FFF2-40B4-BE49-F238E27FC236}">
              <a16:creationId xmlns:a16="http://schemas.microsoft.com/office/drawing/2014/main" id="{76C4A6FE-99A9-4201-80D2-E6E6FC43E48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 name="Text Box 14">
          <a:extLst>
            <a:ext uri="{FF2B5EF4-FFF2-40B4-BE49-F238E27FC236}">
              <a16:creationId xmlns:a16="http://schemas.microsoft.com/office/drawing/2014/main" id="{E58DE22B-31E0-4D0B-8E61-FC30ABCB041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 name="Text Box 15">
          <a:extLst>
            <a:ext uri="{FF2B5EF4-FFF2-40B4-BE49-F238E27FC236}">
              <a16:creationId xmlns:a16="http://schemas.microsoft.com/office/drawing/2014/main" id="{A992D654-DB75-4191-A85C-494919D8BA3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 name="Text Box 16">
          <a:extLst>
            <a:ext uri="{FF2B5EF4-FFF2-40B4-BE49-F238E27FC236}">
              <a16:creationId xmlns:a16="http://schemas.microsoft.com/office/drawing/2014/main" id="{71EB614B-1D8A-4E4B-8997-E3102543EB6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 name="Text Box 17">
          <a:extLst>
            <a:ext uri="{FF2B5EF4-FFF2-40B4-BE49-F238E27FC236}">
              <a16:creationId xmlns:a16="http://schemas.microsoft.com/office/drawing/2014/main" id="{C39B1DF0-A981-4D27-9B02-7DB3F600C84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 name="Text Box 7">
          <a:extLst>
            <a:ext uri="{FF2B5EF4-FFF2-40B4-BE49-F238E27FC236}">
              <a16:creationId xmlns:a16="http://schemas.microsoft.com/office/drawing/2014/main" id="{6F898E41-4D02-4519-AD00-258030BC895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4" name="Text Box 8">
          <a:extLst>
            <a:ext uri="{FF2B5EF4-FFF2-40B4-BE49-F238E27FC236}">
              <a16:creationId xmlns:a16="http://schemas.microsoft.com/office/drawing/2014/main" id="{7B40F7FA-E450-4753-A4FC-627322BBEDA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5" name="Text Box 9">
          <a:extLst>
            <a:ext uri="{FF2B5EF4-FFF2-40B4-BE49-F238E27FC236}">
              <a16:creationId xmlns:a16="http://schemas.microsoft.com/office/drawing/2014/main" id="{122B00C2-30FB-4E87-B2CD-744B5AD2440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6" name="Text Box 10">
          <a:extLst>
            <a:ext uri="{FF2B5EF4-FFF2-40B4-BE49-F238E27FC236}">
              <a16:creationId xmlns:a16="http://schemas.microsoft.com/office/drawing/2014/main" id="{B4C30D21-62EA-4649-98D4-2F2B592B458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7" name="Text Box 11">
          <a:extLst>
            <a:ext uri="{FF2B5EF4-FFF2-40B4-BE49-F238E27FC236}">
              <a16:creationId xmlns:a16="http://schemas.microsoft.com/office/drawing/2014/main" id="{34F60251-CD37-42BB-8761-1839D67ADEB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8" name="Text Box 12">
          <a:extLst>
            <a:ext uri="{FF2B5EF4-FFF2-40B4-BE49-F238E27FC236}">
              <a16:creationId xmlns:a16="http://schemas.microsoft.com/office/drawing/2014/main" id="{DD23E8A7-09C2-4B30-9365-1DBA7B246F0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9" name="Text Box 13">
          <a:extLst>
            <a:ext uri="{FF2B5EF4-FFF2-40B4-BE49-F238E27FC236}">
              <a16:creationId xmlns:a16="http://schemas.microsoft.com/office/drawing/2014/main" id="{2608C36F-EFAB-417C-924F-0FA8B075147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0" name="Text Box 14">
          <a:extLst>
            <a:ext uri="{FF2B5EF4-FFF2-40B4-BE49-F238E27FC236}">
              <a16:creationId xmlns:a16="http://schemas.microsoft.com/office/drawing/2014/main" id="{A085481A-3703-4456-B0AF-A5DF03FBD0E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1" name="Text Box 15">
          <a:extLst>
            <a:ext uri="{FF2B5EF4-FFF2-40B4-BE49-F238E27FC236}">
              <a16:creationId xmlns:a16="http://schemas.microsoft.com/office/drawing/2014/main" id="{7484747D-C67B-4C3F-91A9-63DFC1526AC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2" name="Text Box 16">
          <a:extLst>
            <a:ext uri="{FF2B5EF4-FFF2-40B4-BE49-F238E27FC236}">
              <a16:creationId xmlns:a16="http://schemas.microsoft.com/office/drawing/2014/main" id="{BC5458AC-CF62-4A46-8C49-05854415629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3" name="Text Box 17">
          <a:extLst>
            <a:ext uri="{FF2B5EF4-FFF2-40B4-BE49-F238E27FC236}">
              <a16:creationId xmlns:a16="http://schemas.microsoft.com/office/drawing/2014/main" id="{45896FD0-B8B9-4E82-BBC0-FF18C347979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4" name="Text Box 6">
          <a:extLst>
            <a:ext uri="{FF2B5EF4-FFF2-40B4-BE49-F238E27FC236}">
              <a16:creationId xmlns:a16="http://schemas.microsoft.com/office/drawing/2014/main" id="{A3EC4D96-4F52-436F-8652-85DB4C81D3E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5" name="Text Box 7">
          <a:extLst>
            <a:ext uri="{FF2B5EF4-FFF2-40B4-BE49-F238E27FC236}">
              <a16:creationId xmlns:a16="http://schemas.microsoft.com/office/drawing/2014/main" id="{37B035B3-C2B2-40EA-A890-CEFFA7B10BB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6" name="Text Box 8">
          <a:extLst>
            <a:ext uri="{FF2B5EF4-FFF2-40B4-BE49-F238E27FC236}">
              <a16:creationId xmlns:a16="http://schemas.microsoft.com/office/drawing/2014/main" id="{1AA52051-96C1-455C-B21A-4A7B6E16E49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7" name="Text Box 9">
          <a:extLst>
            <a:ext uri="{FF2B5EF4-FFF2-40B4-BE49-F238E27FC236}">
              <a16:creationId xmlns:a16="http://schemas.microsoft.com/office/drawing/2014/main" id="{95EC9B49-92AB-47FB-B352-C5FC498B68C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8" name="Text Box 10">
          <a:extLst>
            <a:ext uri="{FF2B5EF4-FFF2-40B4-BE49-F238E27FC236}">
              <a16:creationId xmlns:a16="http://schemas.microsoft.com/office/drawing/2014/main" id="{A91604F0-C641-42C2-A3CF-4E0A8842581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89" name="Text Box 11">
          <a:extLst>
            <a:ext uri="{FF2B5EF4-FFF2-40B4-BE49-F238E27FC236}">
              <a16:creationId xmlns:a16="http://schemas.microsoft.com/office/drawing/2014/main" id="{5BE0B5DF-2B00-4A2E-B0A3-043FF5CAF2B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0" name="Text Box 12">
          <a:extLst>
            <a:ext uri="{FF2B5EF4-FFF2-40B4-BE49-F238E27FC236}">
              <a16:creationId xmlns:a16="http://schemas.microsoft.com/office/drawing/2014/main" id="{AA09F6F5-EDB9-4675-AA55-B7AD15E0FAA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1" name="Text Box 13">
          <a:extLst>
            <a:ext uri="{FF2B5EF4-FFF2-40B4-BE49-F238E27FC236}">
              <a16:creationId xmlns:a16="http://schemas.microsoft.com/office/drawing/2014/main" id="{38E5FAC3-FDDC-43C6-B55E-DAE24E97DE3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2" name="Text Box 14">
          <a:extLst>
            <a:ext uri="{FF2B5EF4-FFF2-40B4-BE49-F238E27FC236}">
              <a16:creationId xmlns:a16="http://schemas.microsoft.com/office/drawing/2014/main" id="{3DB8E3F2-8AAC-442D-881A-6EB3B552724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3" name="Text Box 15">
          <a:extLst>
            <a:ext uri="{FF2B5EF4-FFF2-40B4-BE49-F238E27FC236}">
              <a16:creationId xmlns:a16="http://schemas.microsoft.com/office/drawing/2014/main" id="{1ABD0803-9281-4E9A-B966-BD0A17CC957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4" name="Text Box 16">
          <a:extLst>
            <a:ext uri="{FF2B5EF4-FFF2-40B4-BE49-F238E27FC236}">
              <a16:creationId xmlns:a16="http://schemas.microsoft.com/office/drawing/2014/main" id="{191306E2-045A-474F-9566-341D18551C6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5" name="Text Box 17">
          <a:extLst>
            <a:ext uri="{FF2B5EF4-FFF2-40B4-BE49-F238E27FC236}">
              <a16:creationId xmlns:a16="http://schemas.microsoft.com/office/drawing/2014/main" id="{8AC420C2-31AB-4107-ADD4-850DE2F38F8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6" name="Text Box 6">
          <a:extLst>
            <a:ext uri="{FF2B5EF4-FFF2-40B4-BE49-F238E27FC236}">
              <a16:creationId xmlns:a16="http://schemas.microsoft.com/office/drawing/2014/main" id="{B65D11BA-D320-4A41-99A4-318138660D2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7" name="Text Box 7">
          <a:extLst>
            <a:ext uri="{FF2B5EF4-FFF2-40B4-BE49-F238E27FC236}">
              <a16:creationId xmlns:a16="http://schemas.microsoft.com/office/drawing/2014/main" id="{D6EFF14A-E987-4C21-BDB9-E64498C53A5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8" name="Text Box 8">
          <a:extLst>
            <a:ext uri="{FF2B5EF4-FFF2-40B4-BE49-F238E27FC236}">
              <a16:creationId xmlns:a16="http://schemas.microsoft.com/office/drawing/2014/main" id="{248B2DD0-7225-4D0E-AE54-33AD825FAA6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99" name="Text Box 9">
          <a:extLst>
            <a:ext uri="{FF2B5EF4-FFF2-40B4-BE49-F238E27FC236}">
              <a16:creationId xmlns:a16="http://schemas.microsoft.com/office/drawing/2014/main" id="{FCA4DB48-D34F-4A67-B600-C6EC2095713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0" name="Text Box 10">
          <a:extLst>
            <a:ext uri="{FF2B5EF4-FFF2-40B4-BE49-F238E27FC236}">
              <a16:creationId xmlns:a16="http://schemas.microsoft.com/office/drawing/2014/main" id="{3BE0D83D-0490-4E65-B705-BB7FCDCBF2D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1" name="Text Box 11">
          <a:extLst>
            <a:ext uri="{FF2B5EF4-FFF2-40B4-BE49-F238E27FC236}">
              <a16:creationId xmlns:a16="http://schemas.microsoft.com/office/drawing/2014/main" id="{48BE4E8E-7072-4FF8-9AAD-57EF017B1F5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2" name="Text Box 12">
          <a:extLst>
            <a:ext uri="{FF2B5EF4-FFF2-40B4-BE49-F238E27FC236}">
              <a16:creationId xmlns:a16="http://schemas.microsoft.com/office/drawing/2014/main" id="{1BE7BB61-7016-4FEC-964D-B158DEF1FFE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3" name="Text Box 13">
          <a:extLst>
            <a:ext uri="{FF2B5EF4-FFF2-40B4-BE49-F238E27FC236}">
              <a16:creationId xmlns:a16="http://schemas.microsoft.com/office/drawing/2014/main" id="{47AA7C94-3CD8-4EC9-92AC-84E430E559A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4" name="Text Box 14">
          <a:extLst>
            <a:ext uri="{FF2B5EF4-FFF2-40B4-BE49-F238E27FC236}">
              <a16:creationId xmlns:a16="http://schemas.microsoft.com/office/drawing/2014/main" id="{F704651A-E1CE-4AC0-9D5D-D2E6FE89284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5" name="Text Box 15">
          <a:extLst>
            <a:ext uri="{FF2B5EF4-FFF2-40B4-BE49-F238E27FC236}">
              <a16:creationId xmlns:a16="http://schemas.microsoft.com/office/drawing/2014/main" id="{3F2952DC-AAE0-47FC-8652-75928FFF2B8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6" name="Text Box 16">
          <a:extLst>
            <a:ext uri="{FF2B5EF4-FFF2-40B4-BE49-F238E27FC236}">
              <a16:creationId xmlns:a16="http://schemas.microsoft.com/office/drawing/2014/main" id="{8A9D69B9-ABC9-4B0E-8D2D-20DE0FBC584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7" name="Text Box 17">
          <a:extLst>
            <a:ext uri="{FF2B5EF4-FFF2-40B4-BE49-F238E27FC236}">
              <a16:creationId xmlns:a16="http://schemas.microsoft.com/office/drawing/2014/main" id="{8B0877D7-9B35-4A78-B3B6-D7A9DF53EDB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8" name="Text Box 6">
          <a:extLst>
            <a:ext uri="{FF2B5EF4-FFF2-40B4-BE49-F238E27FC236}">
              <a16:creationId xmlns:a16="http://schemas.microsoft.com/office/drawing/2014/main" id="{146C90A7-15C9-49B6-8891-5E47784FCAC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09" name="Text Box 7">
          <a:extLst>
            <a:ext uri="{FF2B5EF4-FFF2-40B4-BE49-F238E27FC236}">
              <a16:creationId xmlns:a16="http://schemas.microsoft.com/office/drawing/2014/main" id="{D5881316-ABA5-4F3B-94E1-B1462B0C36B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0" name="Text Box 8">
          <a:extLst>
            <a:ext uri="{FF2B5EF4-FFF2-40B4-BE49-F238E27FC236}">
              <a16:creationId xmlns:a16="http://schemas.microsoft.com/office/drawing/2014/main" id="{00CBBCFB-3005-4F3E-92FD-D4F00EC6303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1" name="Text Box 9">
          <a:extLst>
            <a:ext uri="{FF2B5EF4-FFF2-40B4-BE49-F238E27FC236}">
              <a16:creationId xmlns:a16="http://schemas.microsoft.com/office/drawing/2014/main" id="{D729B840-912C-414E-A9B0-3656D4DFA14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2" name="Text Box 10">
          <a:extLst>
            <a:ext uri="{FF2B5EF4-FFF2-40B4-BE49-F238E27FC236}">
              <a16:creationId xmlns:a16="http://schemas.microsoft.com/office/drawing/2014/main" id="{73C44EE2-0672-4FBC-8FF7-BDAA16F386D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3" name="Text Box 11">
          <a:extLst>
            <a:ext uri="{FF2B5EF4-FFF2-40B4-BE49-F238E27FC236}">
              <a16:creationId xmlns:a16="http://schemas.microsoft.com/office/drawing/2014/main" id="{033A19F7-7781-414F-9F02-B8124C073B7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4" name="Text Box 12">
          <a:extLst>
            <a:ext uri="{FF2B5EF4-FFF2-40B4-BE49-F238E27FC236}">
              <a16:creationId xmlns:a16="http://schemas.microsoft.com/office/drawing/2014/main" id="{2F94F46D-566D-4FA8-AE4E-440AE97B269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5" name="Text Box 13">
          <a:extLst>
            <a:ext uri="{FF2B5EF4-FFF2-40B4-BE49-F238E27FC236}">
              <a16:creationId xmlns:a16="http://schemas.microsoft.com/office/drawing/2014/main" id="{DB7A2664-5C6C-4D40-A62D-263E1EC0083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6" name="Text Box 14">
          <a:extLst>
            <a:ext uri="{FF2B5EF4-FFF2-40B4-BE49-F238E27FC236}">
              <a16:creationId xmlns:a16="http://schemas.microsoft.com/office/drawing/2014/main" id="{BF49302D-6BD0-432E-A440-76561D55DC5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7" name="Text Box 15">
          <a:extLst>
            <a:ext uri="{FF2B5EF4-FFF2-40B4-BE49-F238E27FC236}">
              <a16:creationId xmlns:a16="http://schemas.microsoft.com/office/drawing/2014/main" id="{BF30CC40-AFB6-4D59-B307-1B8346CE31F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8" name="Text Box 16">
          <a:extLst>
            <a:ext uri="{FF2B5EF4-FFF2-40B4-BE49-F238E27FC236}">
              <a16:creationId xmlns:a16="http://schemas.microsoft.com/office/drawing/2014/main" id="{1E95D5FC-30A9-4D6A-B096-773459995DC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19" name="Text Box 17">
          <a:extLst>
            <a:ext uri="{FF2B5EF4-FFF2-40B4-BE49-F238E27FC236}">
              <a16:creationId xmlns:a16="http://schemas.microsoft.com/office/drawing/2014/main" id="{1738AD14-2B7A-48E9-9DBC-363DF7B951D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0" name="Text Box 7">
          <a:extLst>
            <a:ext uri="{FF2B5EF4-FFF2-40B4-BE49-F238E27FC236}">
              <a16:creationId xmlns:a16="http://schemas.microsoft.com/office/drawing/2014/main" id="{6FB9B309-BF55-44DA-85BA-363C00C290F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1" name="Text Box 8">
          <a:extLst>
            <a:ext uri="{FF2B5EF4-FFF2-40B4-BE49-F238E27FC236}">
              <a16:creationId xmlns:a16="http://schemas.microsoft.com/office/drawing/2014/main" id="{DEB02B55-67FB-4F02-AC71-E53729711B5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2" name="Text Box 9">
          <a:extLst>
            <a:ext uri="{FF2B5EF4-FFF2-40B4-BE49-F238E27FC236}">
              <a16:creationId xmlns:a16="http://schemas.microsoft.com/office/drawing/2014/main" id="{56F1F5E7-FAF2-484F-BCDF-013EE1838F2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3" name="Text Box 10">
          <a:extLst>
            <a:ext uri="{FF2B5EF4-FFF2-40B4-BE49-F238E27FC236}">
              <a16:creationId xmlns:a16="http://schemas.microsoft.com/office/drawing/2014/main" id="{9F1AF934-479C-4B26-BADD-6A1A653E1A8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4" name="Text Box 11">
          <a:extLst>
            <a:ext uri="{FF2B5EF4-FFF2-40B4-BE49-F238E27FC236}">
              <a16:creationId xmlns:a16="http://schemas.microsoft.com/office/drawing/2014/main" id="{6662F4DA-4088-4404-82AF-06AFC64D06A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5" name="Text Box 12">
          <a:extLst>
            <a:ext uri="{FF2B5EF4-FFF2-40B4-BE49-F238E27FC236}">
              <a16:creationId xmlns:a16="http://schemas.microsoft.com/office/drawing/2014/main" id="{D1743822-F433-4496-B4BE-B277D990A24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6" name="Text Box 13">
          <a:extLst>
            <a:ext uri="{FF2B5EF4-FFF2-40B4-BE49-F238E27FC236}">
              <a16:creationId xmlns:a16="http://schemas.microsoft.com/office/drawing/2014/main" id="{1E157075-D67A-4287-B1A8-98BF3461715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7" name="Text Box 14">
          <a:extLst>
            <a:ext uri="{FF2B5EF4-FFF2-40B4-BE49-F238E27FC236}">
              <a16:creationId xmlns:a16="http://schemas.microsoft.com/office/drawing/2014/main" id="{4B415D8F-8600-43B8-9724-9C7B0AD714E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8" name="Text Box 15">
          <a:extLst>
            <a:ext uri="{FF2B5EF4-FFF2-40B4-BE49-F238E27FC236}">
              <a16:creationId xmlns:a16="http://schemas.microsoft.com/office/drawing/2014/main" id="{4964C440-1974-4A37-8FC7-01D4FC48A15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29" name="Text Box 16">
          <a:extLst>
            <a:ext uri="{FF2B5EF4-FFF2-40B4-BE49-F238E27FC236}">
              <a16:creationId xmlns:a16="http://schemas.microsoft.com/office/drawing/2014/main" id="{216DA0AC-384F-46DD-A609-B55D0C6F75A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0" name="Text Box 17">
          <a:extLst>
            <a:ext uri="{FF2B5EF4-FFF2-40B4-BE49-F238E27FC236}">
              <a16:creationId xmlns:a16="http://schemas.microsoft.com/office/drawing/2014/main" id="{6832F08F-9654-4F73-8F17-CB8277ADAD4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1" name="Text Box 6">
          <a:extLst>
            <a:ext uri="{FF2B5EF4-FFF2-40B4-BE49-F238E27FC236}">
              <a16:creationId xmlns:a16="http://schemas.microsoft.com/office/drawing/2014/main" id="{3166364C-3764-45E9-9ADA-58956F5E7E1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2" name="Text Box 7">
          <a:extLst>
            <a:ext uri="{FF2B5EF4-FFF2-40B4-BE49-F238E27FC236}">
              <a16:creationId xmlns:a16="http://schemas.microsoft.com/office/drawing/2014/main" id="{CFE5E92B-5F32-4D59-88FC-D3E6C386FC8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3" name="Text Box 8">
          <a:extLst>
            <a:ext uri="{FF2B5EF4-FFF2-40B4-BE49-F238E27FC236}">
              <a16:creationId xmlns:a16="http://schemas.microsoft.com/office/drawing/2014/main" id="{14BA2D03-53C8-4C78-BC46-3C557920873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4" name="Text Box 9">
          <a:extLst>
            <a:ext uri="{FF2B5EF4-FFF2-40B4-BE49-F238E27FC236}">
              <a16:creationId xmlns:a16="http://schemas.microsoft.com/office/drawing/2014/main" id="{0F411ACA-D0DF-4E11-B2A9-8AA8D0611F2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5" name="Text Box 10">
          <a:extLst>
            <a:ext uri="{FF2B5EF4-FFF2-40B4-BE49-F238E27FC236}">
              <a16:creationId xmlns:a16="http://schemas.microsoft.com/office/drawing/2014/main" id="{DB8E778A-CB9A-464B-A15B-3A0A7A15574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6" name="Text Box 11">
          <a:extLst>
            <a:ext uri="{FF2B5EF4-FFF2-40B4-BE49-F238E27FC236}">
              <a16:creationId xmlns:a16="http://schemas.microsoft.com/office/drawing/2014/main" id="{916017F8-E8D1-4CC5-A3C2-2DC5BFA2A04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7" name="Text Box 12">
          <a:extLst>
            <a:ext uri="{FF2B5EF4-FFF2-40B4-BE49-F238E27FC236}">
              <a16:creationId xmlns:a16="http://schemas.microsoft.com/office/drawing/2014/main" id="{30736E5E-880D-449A-BBEC-B1E7E378083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8" name="Text Box 13">
          <a:extLst>
            <a:ext uri="{FF2B5EF4-FFF2-40B4-BE49-F238E27FC236}">
              <a16:creationId xmlns:a16="http://schemas.microsoft.com/office/drawing/2014/main" id="{7761E7C8-D9DC-453D-A3E2-9E46A5FD2CE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39" name="Text Box 14">
          <a:extLst>
            <a:ext uri="{FF2B5EF4-FFF2-40B4-BE49-F238E27FC236}">
              <a16:creationId xmlns:a16="http://schemas.microsoft.com/office/drawing/2014/main" id="{78E3874A-A540-4B24-833D-F94AF50F585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0" name="Text Box 15">
          <a:extLst>
            <a:ext uri="{FF2B5EF4-FFF2-40B4-BE49-F238E27FC236}">
              <a16:creationId xmlns:a16="http://schemas.microsoft.com/office/drawing/2014/main" id="{4FE971C6-A377-473D-A4AD-27109662F41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1" name="Text Box 16">
          <a:extLst>
            <a:ext uri="{FF2B5EF4-FFF2-40B4-BE49-F238E27FC236}">
              <a16:creationId xmlns:a16="http://schemas.microsoft.com/office/drawing/2014/main" id="{E9C74061-EFBF-4D1F-8C92-359AA390093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2" name="Text Box 17">
          <a:extLst>
            <a:ext uri="{FF2B5EF4-FFF2-40B4-BE49-F238E27FC236}">
              <a16:creationId xmlns:a16="http://schemas.microsoft.com/office/drawing/2014/main" id="{B1E1DBE9-8B17-4251-A02D-774EE204295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3" name="Text Box 6">
          <a:extLst>
            <a:ext uri="{FF2B5EF4-FFF2-40B4-BE49-F238E27FC236}">
              <a16:creationId xmlns:a16="http://schemas.microsoft.com/office/drawing/2014/main" id="{E4AC356A-5EB9-4156-8038-242B0618D25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4" name="Text Box 7">
          <a:extLst>
            <a:ext uri="{FF2B5EF4-FFF2-40B4-BE49-F238E27FC236}">
              <a16:creationId xmlns:a16="http://schemas.microsoft.com/office/drawing/2014/main" id="{12300CD6-523E-4998-8F72-4C743E2FECA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5" name="Text Box 8">
          <a:extLst>
            <a:ext uri="{FF2B5EF4-FFF2-40B4-BE49-F238E27FC236}">
              <a16:creationId xmlns:a16="http://schemas.microsoft.com/office/drawing/2014/main" id="{1F3E6D7D-8A46-4FB1-87AD-DC3984CE38F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6" name="Text Box 9">
          <a:extLst>
            <a:ext uri="{FF2B5EF4-FFF2-40B4-BE49-F238E27FC236}">
              <a16:creationId xmlns:a16="http://schemas.microsoft.com/office/drawing/2014/main" id="{8D0E4B7C-1118-4B3F-9504-AEA1ABD8979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7" name="Text Box 10">
          <a:extLst>
            <a:ext uri="{FF2B5EF4-FFF2-40B4-BE49-F238E27FC236}">
              <a16:creationId xmlns:a16="http://schemas.microsoft.com/office/drawing/2014/main" id="{4C40AC7B-7E8B-464B-AAE9-9757E2853DC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8" name="Text Box 11">
          <a:extLst>
            <a:ext uri="{FF2B5EF4-FFF2-40B4-BE49-F238E27FC236}">
              <a16:creationId xmlns:a16="http://schemas.microsoft.com/office/drawing/2014/main" id="{53A4F99B-83BC-48E8-A88A-D6968168D15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49" name="Text Box 12">
          <a:extLst>
            <a:ext uri="{FF2B5EF4-FFF2-40B4-BE49-F238E27FC236}">
              <a16:creationId xmlns:a16="http://schemas.microsoft.com/office/drawing/2014/main" id="{82ECA79D-40E7-4F5F-BED1-4ADB290215A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0" name="Text Box 13">
          <a:extLst>
            <a:ext uri="{FF2B5EF4-FFF2-40B4-BE49-F238E27FC236}">
              <a16:creationId xmlns:a16="http://schemas.microsoft.com/office/drawing/2014/main" id="{D9BD948C-4315-487B-B4CD-034B159CBB1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1" name="Text Box 14">
          <a:extLst>
            <a:ext uri="{FF2B5EF4-FFF2-40B4-BE49-F238E27FC236}">
              <a16:creationId xmlns:a16="http://schemas.microsoft.com/office/drawing/2014/main" id="{4E4618E2-B53C-48E9-9AFB-AD0C447B62E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2" name="Text Box 15">
          <a:extLst>
            <a:ext uri="{FF2B5EF4-FFF2-40B4-BE49-F238E27FC236}">
              <a16:creationId xmlns:a16="http://schemas.microsoft.com/office/drawing/2014/main" id="{AFF46624-EFF9-44B3-A0AE-3BC510DCABF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3" name="Text Box 16">
          <a:extLst>
            <a:ext uri="{FF2B5EF4-FFF2-40B4-BE49-F238E27FC236}">
              <a16:creationId xmlns:a16="http://schemas.microsoft.com/office/drawing/2014/main" id="{FC2F252A-805E-422C-8766-7D06F59595F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4" name="Text Box 17">
          <a:extLst>
            <a:ext uri="{FF2B5EF4-FFF2-40B4-BE49-F238E27FC236}">
              <a16:creationId xmlns:a16="http://schemas.microsoft.com/office/drawing/2014/main" id="{C17669BF-9DEF-41D9-A210-AAA5220F5DB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5" name="Text Box 6">
          <a:extLst>
            <a:ext uri="{FF2B5EF4-FFF2-40B4-BE49-F238E27FC236}">
              <a16:creationId xmlns:a16="http://schemas.microsoft.com/office/drawing/2014/main" id="{859B664E-8F72-4F3A-B3CE-AA7A9287F47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6" name="Text Box 7">
          <a:extLst>
            <a:ext uri="{FF2B5EF4-FFF2-40B4-BE49-F238E27FC236}">
              <a16:creationId xmlns:a16="http://schemas.microsoft.com/office/drawing/2014/main" id="{7023E800-83A1-469A-A1E4-6F44C4968EA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7" name="Text Box 8">
          <a:extLst>
            <a:ext uri="{FF2B5EF4-FFF2-40B4-BE49-F238E27FC236}">
              <a16:creationId xmlns:a16="http://schemas.microsoft.com/office/drawing/2014/main" id="{74412156-295C-47F3-9B34-DA14EBDD54A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8" name="Text Box 9">
          <a:extLst>
            <a:ext uri="{FF2B5EF4-FFF2-40B4-BE49-F238E27FC236}">
              <a16:creationId xmlns:a16="http://schemas.microsoft.com/office/drawing/2014/main" id="{9A537D26-7970-4819-8614-6A726B6E454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59" name="Text Box 10">
          <a:extLst>
            <a:ext uri="{FF2B5EF4-FFF2-40B4-BE49-F238E27FC236}">
              <a16:creationId xmlns:a16="http://schemas.microsoft.com/office/drawing/2014/main" id="{4D2E645F-5322-4F56-AB87-FB54B10195A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0" name="Text Box 11">
          <a:extLst>
            <a:ext uri="{FF2B5EF4-FFF2-40B4-BE49-F238E27FC236}">
              <a16:creationId xmlns:a16="http://schemas.microsoft.com/office/drawing/2014/main" id="{41D4C453-2E16-4992-8EDD-E6882B1FC09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1" name="Text Box 12">
          <a:extLst>
            <a:ext uri="{FF2B5EF4-FFF2-40B4-BE49-F238E27FC236}">
              <a16:creationId xmlns:a16="http://schemas.microsoft.com/office/drawing/2014/main" id="{3489DEC9-C5CF-4287-9259-CE0472AA1C0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2" name="Text Box 13">
          <a:extLst>
            <a:ext uri="{FF2B5EF4-FFF2-40B4-BE49-F238E27FC236}">
              <a16:creationId xmlns:a16="http://schemas.microsoft.com/office/drawing/2014/main" id="{A66CF2F0-97C5-4F83-851B-F8C34D0AF5E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3" name="Text Box 14">
          <a:extLst>
            <a:ext uri="{FF2B5EF4-FFF2-40B4-BE49-F238E27FC236}">
              <a16:creationId xmlns:a16="http://schemas.microsoft.com/office/drawing/2014/main" id="{1A2B7B62-B1E5-4F85-AFC8-3ACDF7B7613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4" name="Text Box 15">
          <a:extLst>
            <a:ext uri="{FF2B5EF4-FFF2-40B4-BE49-F238E27FC236}">
              <a16:creationId xmlns:a16="http://schemas.microsoft.com/office/drawing/2014/main" id="{05F39059-15C5-4636-9A91-EB56B5959AA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5" name="Text Box 16">
          <a:extLst>
            <a:ext uri="{FF2B5EF4-FFF2-40B4-BE49-F238E27FC236}">
              <a16:creationId xmlns:a16="http://schemas.microsoft.com/office/drawing/2014/main" id="{E1DAA5F5-F499-4762-981E-4A107ECD798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6" name="Text Box 17">
          <a:extLst>
            <a:ext uri="{FF2B5EF4-FFF2-40B4-BE49-F238E27FC236}">
              <a16:creationId xmlns:a16="http://schemas.microsoft.com/office/drawing/2014/main" id="{8DC45934-BB5A-482B-B501-281475A2D99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7" name="Text Box 7">
          <a:extLst>
            <a:ext uri="{FF2B5EF4-FFF2-40B4-BE49-F238E27FC236}">
              <a16:creationId xmlns:a16="http://schemas.microsoft.com/office/drawing/2014/main" id="{7A4CDC70-A23B-495E-81C1-3F56CEFF890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8" name="Text Box 8">
          <a:extLst>
            <a:ext uri="{FF2B5EF4-FFF2-40B4-BE49-F238E27FC236}">
              <a16:creationId xmlns:a16="http://schemas.microsoft.com/office/drawing/2014/main" id="{6F885873-B8A0-4FE2-87DE-66FE14BADA4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69" name="Text Box 9">
          <a:extLst>
            <a:ext uri="{FF2B5EF4-FFF2-40B4-BE49-F238E27FC236}">
              <a16:creationId xmlns:a16="http://schemas.microsoft.com/office/drawing/2014/main" id="{C28124EB-2890-40D1-AEF9-D4B2AE83501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0" name="Text Box 10">
          <a:extLst>
            <a:ext uri="{FF2B5EF4-FFF2-40B4-BE49-F238E27FC236}">
              <a16:creationId xmlns:a16="http://schemas.microsoft.com/office/drawing/2014/main" id="{E91FAE12-A562-4DEC-AE1D-878BEC437C9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1" name="Text Box 11">
          <a:extLst>
            <a:ext uri="{FF2B5EF4-FFF2-40B4-BE49-F238E27FC236}">
              <a16:creationId xmlns:a16="http://schemas.microsoft.com/office/drawing/2014/main" id="{90C8356E-3728-4F3A-8BF4-F39092D3614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2" name="Text Box 12">
          <a:extLst>
            <a:ext uri="{FF2B5EF4-FFF2-40B4-BE49-F238E27FC236}">
              <a16:creationId xmlns:a16="http://schemas.microsoft.com/office/drawing/2014/main" id="{4A8584E8-1284-4AA7-A345-290D1E750CD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3" name="Text Box 13">
          <a:extLst>
            <a:ext uri="{FF2B5EF4-FFF2-40B4-BE49-F238E27FC236}">
              <a16:creationId xmlns:a16="http://schemas.microsoft.com/office/drawing/2014/main" id="{7052C70D-B832-40BB-B4F3-EA97652D349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4" name="Text Box 14">
          <a:extLst>
            <a:ext uri="{FF2B5EF4-FFF2-40B4-BE49-F238E27FC236}">
              <a16:creationId xmlns:a16="http://schemas.microsoft.com/office/drawing/2014/main" id="{CEECA971-F87E-438A-B225-5AE520D396E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5" name="Text Box 15">
          <a:extLst>
            <a:ext uri="{FF2B5EF4-FFF2-40B4-BE49-F238E27FC236}">
              <a16:creationId xmlns:a16="http://schemas.microsoft.com/office/drawing/2014/main" id="{99ECE216-47E7-4EF9-9F37-E3765413B9A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6" name="Text Box 16">
          <a:extLst>
            <a:ext uri="{FF2B5EF4-FFF2-40B4-BE49-F238E27FC236}">
              <a16:creationId xmlns:a16="http://schemas.microsoft.com/office/drawing/2014/main" id="{D0043D5E-2454-4238-9007-9ACDFC9F2E9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7" name="Text Box 17">
          <a:extLst>
            <a:ext uri="{FF2B5EF4-FFF2-40B4-BE49-F238E27FC236}">
              <a16:creationId xmlns:a16="http://schemas.microsoft.com/office/drawing/2014/main" id="{AE9C2AB4-9AE3-4B6A-A947-5BDFEAFDB84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8" name="Text Box 6">
          <a:extLst>
            <a:ext uri="{FF2B5EF4-FFF2-40B4-BE49-F238E27FC236}">
              <a16:creationId xmlns:a16="http://schemas.microsoft.com/office/drawing/2014/main" id="{4D6E67FB-71B4-4400-9696-843292AD1B4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79" name="Text Box 7">
          <a:extLst>
            <a:ext uri="{FF2B5EF4-FFF2-40B4-BE49-F238E27FC236}">
              <a16:creationId xmlns:a16="http://schemas.microsoft.com/office/drawing/2014/main" id="{D8ED7CCF-3790-4EEE-8AAA-32BF4374D8C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0" name="Text Box 8">
          <a:extLst>
            <a:ext uri="{FF2B5EF4-FFF2-40B4-BE49-F238E27FC236}">
              <a16:creationId xmlns:a16="http://schemas.microsoft.com/office/drawing/2014/main" id="{8777A4F4-25FB-4BA5-9793-EF954F33B20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1" name="Text Box 9">
          <a:extLst>
            <a:ext uri="{FF2B5EF4-FFF2-40B4-BE49-F238E27FC236}">
              <a16:creationId xmlns:a16="http://schemas.microsoft.com/office/drawing/2014/main" id="{B45A2A9D-26A4-44C1-BD0E-228D26288F8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2" name="Text Box 10">
          <a:extLst>
            <a:ext uri="{FF2B5EF4-FFF2-40B4-BE49-F238E27FC236}">
              <a16:creationId xmlns:a16="http://schemas.microsoft.com/office/drawing/2014/main" id="{B061E668-D90C-4FBB-9162-BCA8E4EFBA7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3" name="Text Box 11">
          <a:extLst>
            <a:ext uri="{FF2B5EF4-FFF2-40B4-BE49-F238E27FC236}">
              <a16:creationId xmlns:a16="http://schemas.microsoft.com/office/drawing/2014/main" id="{1B708F66-6236-4849-A9EF-0BE2B8034F9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4" name="Text Box 12">
          <a:extLst>
            <a:ext uri="{FF2B5EF4-FFF2-40B4-BE49-F238E27FC236}">
              <a16:creationId xmlns:a16="http://schemas.microsoft.com/office/drawing/2014/main" id="{12EDCC6C-2FA2-4B72-88FA-00857EE2CDC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5" name="Text Box 13">
          <a:extLst>
            <a:ext uri="{FF2B5EF4-FFF2-40B4-BE49-F238E27FC236}">
              <a16:creationId xmlns:a16="http://schemas.microsoft.com/office/drawing/2014/main" id="{25943233-5915-40DF-8D7A-B6D30F95BB4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6" name="Text Box 14">
          <a:extLst>
            <a:ext uri="{FF2B5EF4-FFF2-40B4-BE49-F238E27FC236}">
              <a16:creationId xmlns:a16="http://schemas.microsoft.com/office/drawing/2014/main" id="{76B335B1-8FE0-4BD7-B8E4-8DDCC8F1950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7" name="Text Box 15">
          <a:extLst>
            <a:ext uri="{FF2B5EF4-FFF2-40B4-BE49-F238E27FC236}">
              <a16:creationId xmlns:a16="http://schemas.microsoft.com/office/drawing/2014/main" id="{7B1EB3AF-3E3A-44F3-A9F9-3BEF93EF1B4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8" name="Text Box 16">
          <a:extLst>
            <a:ext uri="{FF2B5EF4-FFF2-40B4-BE49-F238E27FC236}">
              <a16:creationId xmlns:a16="http://schemas.microsoft.com/office/drawing/2014/main" id="{250E2D47-2941-4DB4-9A7E-5796408AA09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89" name="Text Box 17">
          <a:extLst>
            <a:ext uri="{FF2B5EF4-FFF2-40B4-BE49-F238E27FC236}">
              <a16:creationId xmlns:a16="http://schemas.microsoft.com/office/drawing/2014/main" id="{2820C61F-B649-4176-B909-72408F6E355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0" name="Text Box 6">
          <a:extLst>
            <a:ext uri="{FF2B5EF4-FFF2-40B4-BE49-F238E27FC236}">
              <a16:creationId xmlns:a16="http://schemas.microsoft.com/office/drawing/2014/main" id="{3AFE4C09-FD32-4BE5-A653-4ED17882261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1" name="Text Box 7">
          <a:extLst>
            <a:ext uri="{FF2B5EF4-FFF2-40B4-BE49-F238E27FC236}">
              <a16:creationId xmlns:a16="http://schemas.microsoft.com/office/drawing/2014/main" id="{DDCA72DF-4910-4513-A57B-03C0B6B9983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2" name="Text Box 8">
          <a:extLst>
            <a:ext uri="{FF2B5EF4-FFF2-40B4-BE49-F238E27FC236}">
              <a16:creationId xmlns:a16="http://schemas.microsoft.com/office/drawing/2014/main" id="{44BB392B-318B-4A0F-AC2E-759049A271E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3" name="Text Box 9">
          <a:extLst>
            <a:ext uri="{FF2B5EF4-FFF2-40B4-BE49-F238E27FC236}">
              <a16:creationId xmlns:a16="http://schemas.microsoft.com/office/drawing/2014/main" id="{CD12449C-74A9-4673-9BE6-2A971803F4E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4" name="Text Box 10">
          <a:extLst>
            <a:ext uri="{FF2B5EF4-FFF2-40B4-BE49-F238E27FC236}">
              <a16:creationId xmlns:a16="http://schemas.microsoft.com/office/drawing/2014/main" id="{B838C800-1E24-4372-9D56-B2BA0F9B67E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5" name="Text Box 11">
          <a:extLst>
            <a:ext uri="{FF2B5EF4-FFF2-40B4-BE49-F238E27FC236}">
              <a16:creationId xmlns:a16="http://schemas.microsoft.com/office/drawing/2014/main" id="{FF0B40B8-B4D6-4DF2-9691-23ABB47C7E0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6" name="Text Box 12">
          <a:extLst>
            <a:ext uri="{FF2B5EF4-FFF2-40B4-BE49-F238E27FC236}">
              <a16:creationId xmlns:a16="http://schemas.microsoft.com/office/drawing/2014/main" id="{62267AFA-688F-4044-ACE9-518837C362D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7" name="Text Box 13">
          <a:extLst>
            <a:ext uri="{FF2B5EF4-FFF2-40B4-BE49-F238E27FC236}">
              <a16:creationId xmlns:a16="http://schemas.microsoft.com/office/drawing/2014/main" id="{EDB4DFC0-7BC8-46E2-9F7F-3525E27D68C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8" name="Text Box 14">
          <a:extLst>
            <a:ext uri="{FF2B5EF4-FFF2-40B4-BE49-F238E27FC236}">
              <a16:creationId xmlns:a16="http://schemas.microsoft.com/office/drawing/2014/main" id="{B7C352A9-A6BA-43CD-85FE-02C2E0167E3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199" name="Text Box 15">
          <a:extLst>
            <a:ext uri="{FF2B5EF4-FFF2-40B4-BE49-F238E27FC236}">
              <a16:creationId xmlns:a16="http://schemas.microsoft.com/office/drawing/2014/main" id="{B2E71776-5EE3-42EB-B62C-7B09BB1AD06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0" name="Text Box 16">
          <a:extLst>
            <a:ext uri="{FF2B5EF4-FFF2-40B4-BE49-F238E27FC236}">
              <a16:creationId xmlns:a16="http://schemas.microsoft.com/office/drawing/2014/main" id="{ECE33785-F28B-4DEC-BE75-FDAE25527FA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1" name="Text Box 17">
          <a:extLst>
            <a:ext uri="{FF2B5EF4-FFF2-40B4-BE49-F238E27FC236}">
              <a16:creationId xmlns:a16="http://schemas.microsoft.com/office/drawing/2014/main" id="{7F3C2F95-61EA-484C-946B-CFF932EC98E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2" name="Text Box 6">
          <a:extLst>
            <a:ext uri="{FF2B5EF4-FFF2-40B4-BE49-F238E27FC236}">
              <a16:creationId xmlns:a16="http://schemas.microsoft.com/office/drawing/2014/main" id="{5F79A22E-AF09-4881-AB45-90BA5B92CC1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3" name="Text Box 7">
          <a:extLst>
            <a:ext uri="{FF2B5EF4-FFF2-40B4-BE49-F238E27FC236}">
              <a16:creationId xmlns:a16="http://schemas.microsoft.com/office/drawing/2014/main" id="{8892EC1F-62F8-4375-B3CA-4734748A698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4" name="Text Box 8">
          <a:extLst>
            <a:ext uri="{FF2B5EF4-FFF2-40B4-BE49-F238E27FC236}">
              <a16:creationId xmlns:a16="http://schemas.microsoft.com/office/drawing/2014/main" id="{8B6138B8-6812-45DF-BFC9-1BB2F1DC72E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5" name="Text Box 9">
          <a:extLst>
            <a:ext uri="{FF2B5EF4-FFF2-40B4-BE49-F238E27FC236}">
              <a16:creationId xmlns:a16="http://schemas.microsoft.com/office/drawing/2014/main" id="{6A0578FD-2940-41C4-B5BB-7B91826D83A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6" name="Text Box 10">
          <a:extLst>
            <a:ext uri="{FF2B5EF4-FFF2-40B4-BE49-F238E27FC236}">
              <a16:creationId xmlns:a16="http://schemas.microsoft.com/office/drawing/2014/main" id="{E481DD18-48F5-4B97-BAD8-FCAF3930F92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7" name="Text Box 11">
          <a:extLst>
            <a:ext uri="{FF2B5EF4-FFF2-40B4-BE49-F238E27FC236}">
              <a16:creationId xmlns:a16="http://schemas.microsoft.com/office/drawing/2014/main" id="{9147BB4A-572E-4B3B-B92F-0597D42A280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8" name="Text Box 12">
          <a:extLst>
            <a:ext uri="{FF2B5EF4-FFF2-40B4-BE49-F238E27FC236}">
              <a16:creationId xmlns:a16="http://schemas.microsoft.com/office/drawing/2014/main" id="{4C166069-A350-4C15-AEB2-87DFFEA1D94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09" name="Text Box 13">
          <a:extLst>
            <a:ext uri="{FF2B5EF4-FFF2-40B4-BE49-F238E27FC236}">
              <a16:creationId xmlns:a16="http://schemas.microsoft.com/office/drawing/2014/main" id="{9FD62CF0-624A-4EF0-8D16-786E7DBBECB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0" name="Text Box 14">
          <a:extLst>
            <a:ext uri="{FF2B5EF4-FFF2-40B4-BE49-F238E27FC236}">
              <a16:creationId xmlns:a16="http://schemas.microsoft.com/office/drawing/2014/main" id="{FE08E0F3-DF49-4587-84BC-B0DA82C9ECB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1" name="Text Box 15">
          <a:extLst>
            <a:ext uri="{FF2B5EF4-FFF2-40B4-BE49-F238E27FC236}">
              <a16:creationId xmlns:a16="http://schemas.microsoft.com/office/drawing/2014/main" id="{40074B35-3728-4CD4-BD6A-DC86956FB21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2" name="Text Box 16">
          <a:extLst>
            <a:ext uri="{FF2B5EF4-FFF2-40B4-BE49-F238E27FC236}">
              <a16:creationId xmlns:a16="http://schemas.microsoft.com/office/drawing/2014/main" id="{DF6BF7C4-EC85-4ADD-8E15-7F570092853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3" name="Text Box 17">
          <a:extLst>
            <a:ext uri="{FF2B5EF4-FFF2-40B4-BE49-F238E27FC236}">
              <a16:creationId xmlns:a16="http://schemas.microsoft.com/office/drawing/2014/main" id="{D6F0B748-AE2E-45EF-AC25-9176E828194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4" name="Text Box 7">
          <a:extLst>
            <a:ext uri="{FF2B5EF4-FFF2-40B4-BE49-F238E27FC236}">
              <a16:creationId xmlns:a16="http://schemas.microsoft.com/office/drawing/2014/main" id="{89F64073-5F8D-46DE-99E3-0EA3FD4BA53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5" name="Text Box 8">
          <a:extLst>
            <a:ext uri="{FF2B5EF4-FFF2-40B4-BE49-F238E27FC236}">
              <a16:creationId xmlns:a16="http://schemas.microsoft.com/office/drawing/2014/main" id="{F445F596-1E82-493E-8A05-B4903BDAE83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6" name="Text Box 9">
          <a:extLst>
            <a:ext uri="{FF2B5EF4-FFF2-40B4-BE49-F238E27FC236}">
              <a16:creationId xmlns:a16="http://schemas.microsoft.com/office/drawing/2014/main" id="{41CE0C93-1451-41BF-9C73-1C217C74DF1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7" name="Text Box 10">
          <a:extLst>
            <a:ext uri="{FF2B5EF4-FFF2-40B4-BE49-F238E27FC236}">
              <a16:creationId xmlns:a16="http://schemas.microsoft.com/office/drawing/2014/main" id="{757DC680-8E15-492D-A7CB-4FA50D8719C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8" name="Text Box 11">
          <a:extLst>
            <a:ext uri="{FF2B5EF4-FFF2-40B4-BE49-F238E27FC236}">
              <a16:creationId xmlns:a16="http://schemas.microsoft.com/office/drawing/2014/main" id="{2B14DC28-6CB4-4E2C-B718-D171A68C762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19" name="Text Box 12">
          <a:extLst>
            <a:ext uri="{FF2B5EF4-FFF2-40B4-BE49-F238E27FC236}">
              <a16:creationId xmlns:a16="http://schemas.microsoft.com/office/drawing/2014/main" id="{9D07497A-18E0-4538-8FAA-111D8093FCE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0" name="Text Box 13">
          <a:extLst>
            <a:ext uri="{FF2B5EF4-FFF2-40B4-BE49-F238E27FC236}">
              <a16:creationId xmlns:a16="http://schemas.microsoft.com/office/drawing/2014/main" id="{B7055F5D-C684-4A31-AD2B-9BDE26FC569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1" name="Text Box 14">
          <a:extLst>
            <a:ext uri="{FF2B5EF4-FFF2-40B4-BE49-F238E27FC236}">
              <a16:creationId xmlns:a16="http://schemas.microsoft.com/office/drawing/2014/main" id="{4B8E810F-0976-43ED-B2A6-1B2487AC2D7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2" name="Text Box 15">
          <a:extLst>
            <a:ext uri="{FF2B5EF4-FFF2-40B4-BE49-F238E27FC236}">
              <a16:creationId xmlns:a16="http://schemas.microsoft.com/office/drawing/2014/main" id="{0253B59A-65FD-4FD1-AEE5-96598B443CC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3" name="Text Box 16">
          <a:extLst>
            <a:ext uri="{FF2B5EF4-FFF2-40B4-BE49-F238E27FC236}">
              <a16:creationId xmlns:a16="http://schemas.microsoft.com/office/drawing/2014/main" id="{C0171D53-E0BF-4E8C-B7BD-B950A41AA31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4" name="Text Box 17">
          <a:extLst>
            <a:ext uri="{FF2B5EF4-FFF2-40B4-BE49-F238E27FC236}">
              <a16:creationId xmlns:a16="http://schemas.microsoft.com/office/drawing/2014/main" id="{1F9E2104-4DA7-4246-BB60-8D01721EB13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5" name="Text Box 6">
          <a:extLst>
            <a:ext uri="{FF2B5EF4-FFF2-40B4-BE49-F238E27FC236}">
              <a16:creationId xmlns:a16="http://schemas.microsoft.com/office/drawing/2014/main" id="{7F755ABF-8605-4F9C-A1EB-59FDA8ACD43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6" name="Text Box 7">
          <a:extLst>
            <a:ext uri="{FF2B5EF4-FFF2-40B4-BE49-F238E27FC236}">
              <a16:creationId xmlns:a16="http://schemas.microsoft.com/office/drawing/2014/main" id="{832F25F5-0FB1-4E1B-9169-46936B765C1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7" name="Text Box 8">
          <a:extLst>
            <a:ext uri="{FF2B5EF4-FFF2-40B4-BE49-F238E27FC236}">
              <a16:creationId xmlns:a16="http://schemas.microsoft.com/office/drawing/2014/main" id="{F4ECB17E-F8B8-4D94-A40E-84AF032CDBD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8" name="Text Box 9">
          <a:extLst>
            <a:ext uri="{FF2B5EF4-FFF2-40B4-BE49-F238E27FC236}">
              <a16:creationId xmlns:a16="http://schemas.microsoft.com/office/drawing/2014/main" id="{1E944339-A09C-48DA-A330-E5E865A30C6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29" name="Text Box 10">
          <a:extLst>
            <a:ext uri="{FF2B5EF4-FFF2-40B4-BE49-F238E27FC236}">
              <a16:creationId xmlns:a16="http://schemas.microsoft.com/office/drawing/2014/main" id="{BFC27522-AEA2-44EA-BACE-FBBF929FCBA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0" name="Text Box 11">
          <a:extLst>
            <a:ext uri="{FF2B5EF4-FFF2-40B4-BE49-F238E27FC236}">
              <a16:creationId xmlns:a16="http://schemas.microsoft.com/office/drawing/2014/main" id="{2DCEC3C2-216C-421E-B362-687D863E257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1" name="Text Box 12">
          <a:extLst>
            <a:ext uri="{FF2B5EF4-FFF2-40B4-BE49-F238E27FC236}">
              <a16:creationId xmlns:a16="http://schemas.microsoft.com/office/drawing/2014/main" id="{AE37B46F-D4F6-4785-A074-6492277D610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2" name="Text Box 13">
          <a:extLst>
            <a:ext uri="{FF2B5EF4-FFF2-40B4-BE49-F238E27FC236}">
              <a16:creationId xmlns:a16="http://schemas.microsoft.com/office/drawing/2014/main" id="{112EC3AD-720E-4515-B298-A9E0D81FD1F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3" name="Text Box 14">
          <a:extLst>
            <a:ext uri="{FF2B5EF4-FFF2-40B4-BE49-F238E27FC236}">
              <a16:creationId xmlns:a16="http://schemas.microsoft.com/office/drawing/2014/main" id="{6F38F2DA-A2B1-4DA1-80C5-17A9B7146B0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4" name="Text Box 15">
          <a:extLst>
            <a:ext uri="{FF2B5EF4-FFF2-40B4-BE49-F238E27FC236}">
              <a16:creationId xmlns:a16="http://schemas.microsoft.com/office/drawing/2014/main" id="{CC7189F4-EDF9-48EE-A7A8-61E55EAD648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5" name="Text Box 16">
          <a:extLst>
            <a:ext uri="{FF2B5EF4-FFF2-40B4-BE49-F238E27FC236}">
              <a16:creationId xmlns:a16="http://schemas.microsoft.com/office/drawing/2014/main" id="{7BD113CF-72F4-42A1-9D78-3666AFB0608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6" name="Text Box 17">
          <a:extLst>
            <a:ext uri="{FF2B5EF4-FFF2-40B4-BE49-F238E27FC236}">
              <a16:creationId xmlns:a16="http://schemas.microsoft.com/office/drawing/2014/main" id="{E5CDB1A9-AF35-4C54-91D0-246C4D57EE3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7" name="Text Box 6">
          <a:extLst>
            <a:ext uri="{FF2B5EF4-FFF2-40B4-BE49-F238E27FC236}">
              <a16:creationId xmlns:a16="http://schemas.microsoft.com/office/drawing/2014/main" id="{BC2741E0-CBD9-4A80-BBB2-57D83F5DBBC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8" name="Text Box 7">
          <a:extLst>
            <a:ext uri="{FF2B5EF4-FFF2-40B4-BE49-F238E27FC236}">
              <a16:creationId xmlns:a16="http://schemas.microsoft.com/office/drawing/2014/main" id="{1E242494-F065-4146-AF1F-BF3D52B72F6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39" name="Text Box 8">
          <a:extLst>
            <a:ext uri="{FF2B5EF4-FFF2-40B4-BE49-F238E27FC236}">
              <a16:creationId xmlns:a16="http://schemas.microsoft.com/office/drawing/2014/main" id="{CA2D634F-2C5C-48D2-9D9E-9C377BEE147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0" name="Text Box 9">
          <a:extLst>
            <a:ext uri="{FF2B5EF4-FFF2-40B4-BE49-F238E27FC236}">
              <a16:creationId xmlns:a16="http://schemas.microsoft.com/office/drawing/2014/main" id="{9F589B9E-6EC9-43CF-9040-E2BD1DA626F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1" name="Text Box 10">
          <a:extLst>
            <a:ext uri="{FF2B5EF4-FFF2-40B4-BE49-F238E27FC236}">
              <a16:creationId xmlns:a16="http://schemas.microsoft.com/office/drawing/2014/main" id="{D18A0EC8-34B8-4BE6-8748-C85551AEBB4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2" name="Text Box 11">
          <a:extLst>
            <a:ext uri="{FF2B5EF4-FFF2-40B4-BE49-F238E27FC236}">
              <a16:creationId xmlns:a16="http://schemas.microsoft.com/office/drawing/2014/main" id="{C5A86223-3C6F-4657-95B7-C895EC24603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3" name="Text Box 12">
          <a:extLst>
            <a:ext uri="{FF2B5EF4-FFF2-40B4-BE49-F238E27FC236}">
              <a16:creationId xmlns:a16="http://schemas.microsoft.com/office/drawing/2014/main" id="{E19FABF6-04DA-41B4-A09F-6B7E54028EA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4" name="Text Box 13">
          <a:extLst>
            <a:ext uri="{FF2B5EF4-FFF2-40B4-BE49-F238E27FC236}">
              <a16:creationId xmlns:a16="http://schemas.microsoft.com/office/drawing/2014/main" id="{96105145-32D2-427B-87A7-D028E7ACE82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5" name="Text Box 14">
          <a:extLst>
            <a:ext uri="{FF2B5EF4-FFF2-40B4-BE49-F238E27FC236}">
              <a16:creationId xmlns:a16="http://schemas.microsoft.com/office/drawing/2014/main" id="{146CEF54-A496-45F9-AC6B-31476EBF368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6" name="Text Box 15">
          <a:extLst>
            <a:ext uri="{FF2B5EF4-FFF2-40B4-BE49-F238E27FC236}">
              <a16:creationId xmlns:a16="http://schemas.microsoft.com/office/drawing/2014/main" id="{F796F787-A7D9-446E-9897-B7F83166DE9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7" name="Text Box 16">
          <a:extLst>
            <a:ext uri="{FF2B5EF4-FFF2-40B4-BE49-F238E27FC236}">
              <a16:creationId xmlns:a16="http://schemas.microsoft.com/office/drawing/2014/main" id="{83A9766C-9DE6-4A59-B2B2-4427F30B251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8" name="Text Box 17">
          <a:extLst>
            <a:ext uri="{FF2B5EF4-FFF2-40B4-BE49-F238E27FC236}">
              <a16:creationId xmlns:a16="http://schemas.microsoft.com/office/drawing/2014/main" id="{D0682133-B95F-4D22-A4DB-1854464DC5E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49" name="Text Box 6">
          <a:extLst>
            <a:ext uri="{FF2B5EF4-FFF2-40B4-BE49-F238E27FC236}">
              <a16:creationId xmlns:a16="http://schemas.microsoft.com/office/drawing/2014/main" id="{AE71BC14-8BD3-4E19-8376-547A5A141B8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0" name="Text Box 7">
          <a:extLst>
            <a:ext uri="{FF2B5EF4-FFF2-40B4-BE49-F238E27FC236}">
              <a16:creationId xmlns:a16="http://schemas.microsoft.com/office/drawing/2014/main" id="{8A1975C3-101F-4385-89FD-89C64B6D377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1" name="Text Box 8">
          <a:extLst>
            <a:ext uri="{FF2B5EF4-FFF2-40B4-BE49-F238E27FC236}">
              <a16:creationId xmlns:a16="http://schemas.microsoft.com/office/drawing/2014/main" id="{E264B248-7A0C-4C46-B7B9-B1FEAB6C16F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2" name="Text Box 9">
          <a:extLst>
            <a:ext uri="{FF2B5EF4-FFF2-40B4-BE49-F238E27FC236}">
              <a16:creationId xmlns:a16="http://schemas.microsoft.com/office/drawing/2014/main" id="{4A391D38-4952-47D0-BDD9-EC33B5C3E1C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3" name="Text Box 10">
          <a:extLst>
            <a:ext uri="{FF2B5EF4-FFF2-40B4-BE49-F238E27FC236}">
              <a16:creationId xmlns:a16="http://schemas.microsoft.com/office/drawing/2014/main" id="{A283F144-A39C-4BCB-9614-2AA21429FFB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4" name="Text Box 11">
          <a:extLst>
            <a:ext uri="{FF2B5EF4-FFF2-40B4-BE49-F238E27FC236}">
              <a16:creationId xmlns:a16="http://schemas.microsoft.com/office/drawing/2014/main" id="{216EE0F6-FE44-44BA-BE0C-C5487386DAB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5" name="Text Box 12">
          <a:extLst>
            <a:ext uri="{FF2B5EF4-FFF2-40B4-BE49-F238E27FC236}">
              <a16:creationId xmlns:a16="http://schemas.microsoft.com/office/drawing/2014/main" id="{C1CA6446-E8C5-4DE8-80E1-BAE504564F4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6" name="Text Box 13">
          <a:extLst>
            <a:ext uri="{FF2B5EF4-FFF2-40B4-BE49-F238E27FC236}">
              <a16:creationId xmlns:a16="http://schemas.microsoft.com/office/drawing/2014/main" id="{BE9FBF16-AE5D-46FA-8559-85D4788C46E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7" name="Text Box 14">
          <a:extLst>
            <a:ext uri="{FF2B5EF4-FFF2-40B4-BE49-F238E27FC236}">
              <a16:creationId xmlns:a16="http://schemas.microsoft.com/office/drawing/2014/main" id="{02472C20-7DD9-4B5D-8874-3AF43124E10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8" name="Text Box 15">
          <a:extLst>
            <a:ext uri="{FF2B5EF4-FFF2-40B4-BE49-F238E27FC236}">
              <a16:creationId xmlns:a16="http://schemas.microsoft.com/office/drawing/2014/main" id="{EA5F187B-4F50-491B-80CE-0253E5EDB77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59" name="Text Box 16">
          <a:extLst>
            <a:ext uri="{FF2B5EF4-FFF2-40B4-BE49-F238E27FC236}">
              <a16:creationId xmlns:a16="http://schemas.microsoft.com/office/drawing/2014/main" id="{5AB2E1B7-9610-417C-BE31-D15903986BC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0" name="Text Box 17">
          <a:extLst>
            <a:ext uri="{FF2B5EF4-FFF2-40B4-BE49-F238E27FC236}">
              <a16:creationId xmlns:a16="http://schemas.microsoft.com/office/drawing/2014/main" id="{8EFD9878-B0C1-47B5-99FC-4041A8702E0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1" name="Text Box 7">
          <a:extLst>
            <a:ext uri="{FF2B5EF4-FFF2-40B4-BE49-F238E27FC236}">
              <a16:creationId xmlns:a16="http://schemas.microsoft.com/office/drawing/2014/main" id="{A34F8E4B-BC58-472E-A0F6-CDC38038E54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2" name="Text Box 8">
          <a:extLst>
            <a:ext uri="{FF2B5EF4-FFF2-40B4-BE49-F238E27FC236}">
              <a16:creationId xmlns:a16="http://schemas.microsoft.com/office/drawing/2014/main" id="{6E0C14F3-7ED0-4146-BD1F-C3B205CA6C1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3" name="Text Box 9">
          <a:extLst>
            <a:ext uri="{FF2B5EF4-FFF2-40B4-BE49-F238E27FC236}">
              <a16:creationId xmlns:a16="http://schemas.microsoft.com/office/drawing/2014/main" id="{8A2BBD36-931A-467E-ADEE-C609C87627D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4" name="Text Box 10">
          <a:extLst>
            <a:ext uri="{FF2B5EF4-FFF2-40B4-BE49-F238E27FC236}">
              <a16:creationId xmlns:a16="http://schemas.microsoft.com/office/drawing/2014/main" id="{A99CF317-352B-4B30-9459-8DC1A0C0ECB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5" name="Text Box 11">
          <a:extLst>
            <a:ext uri="{FF2B5EF4-FFF2-40B4-BE49-F238E27FC236}">
              <a16:creationId xmlns:a16="http://schemas.microsoft.com/office/drawing/2014/main" id="{182E1C70-2F6F-43D0-BF18-B87AB732D98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6" name="Text Box 12">
          <a:extLst>
            <a:ext uri="{FF2B5EF4-FFF2-40B4-BE49-F238E27FC236}">
              <a16:creationId xmlns:a16="http://schemas.microsoft.com/office/drawing/2014/main" id="{B4FA174E-CF30-476F-BE9A-93301B24532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7" name="Text Box 13">
          <a:extLst>
            <a:ext uri="{FF2B5EF4-FFF2-40B4-BE49-F238E27FC236}">
              <a16:creationId xmlns:a16="http://schemas.microsoft.com/office/drawing/2014/main" id="{5600AA0B-FDCC-45FF-B68D-FCF66CFAF6D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8" name="Text Box 14">
          <a:extLst>
            <a:ext uri="{FF2B5EF4-FFF2-40B4-BE49-F238E27FC236}">
              <a16:creationId xmlns:a16="http://schemas.microsoft.com/office/drawing/2014/main" id="{D54407C4-1F85-47EA-952E-C3C0E5484B5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69" name="Text Box 15">
          <a:extLst>
            <a:ext uri="{FF2B5EF4-FFF2-40B4-BE49-F238E27FC236}">
              <a16:creationId xmlns:a16="http://schemas.microsoft.com/office/drawing/2014/main" id="{0AB51A7F-B328-436F-8D29-5610BCFE332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0" name="Text Box 16">
          <a:extLst>
            <a:ext uri="{FF2B5EF4-FFF2-40B4-BE49-F238E27FC236}">
              <a16:creationId xmlns:a16="http://schemas.microsoft.com/office/drawing/2014/main" id="{5504379C-7899-4EEC-91EA-4F1B1F48EA2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1" name="Text Box 17">
          <a:extLst>
            <a:ext uri="{FF2B5EF4-FFF2-40B4-BE49-F238E27FC236}">
              <a16:creationId xmlns:a16="http://schemas.microsoft.com/office/drawing/2014/main" id="{1E8EA48A-66C0-4614-9F65-7E67D5D2482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2" name="Text Box 6">
          <a:extLst>
            <a:ext uri="{FF2B5EF4-FFF2-40B4-BE49-F238E27FC236}">
              <a16:creationId xmlns:a16="http://schemas.microsoft.com/office/drawing/2014/main" id="{2C514114-E307-4FBA-95AC-E37830E34D8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3" name="Text Box 7">
          <a:extLst>
            <a:ext uri="{FF2B5EF4-FFF2-40B4-BE49-F238E27FC236}">
              <a16:creationId xmlns:a16="http://schemas.microsoft.com/office/drawing/2014/main" id="{35D5892A-5226-4882-8A67-CFF02D55D13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4" name="Text Box 8">
          <a:extLst>
            <a:ext uri="{FF2B5EF4-FFF2-40B4-BE49-F238E27FC236}">
              <a16:creationId xmlns:a16="http://schemas.microsoft.com/office/drawing/2014/main" id="{75F5BB11-17A8-4FFE-AC7D-49572783F63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5" name="Text Box 9">
          <a:extLst>
            <a:ext uri="{FF2B5EF4-FFF2-40B4-BE49-F238E27FC236}">
              <a16:creationId xmlns:a16="http://schemas.microsoft.com/office/drawing/2014/main" id="{312F94A2-A1A1-4848-BAF0-4EDDD65E8D8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6" name="Text Box 10">
          <a:extLst>
            <a:ext uri="{FF2B5EF4-FFF2-40B4-BE49-F238E27FC236}">
              <a16:creationId xmlns:a16="http://schemas.microsoft.com/office/drawing/2014/main" id="{E8D6DFFE-AEDE-4B14-9ACD-CDFC486DB00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7" name="Text Box 11">
          <a:extLst>
            <a:ext uri="{FF2B5EF4-FFF2-40B4-BE49-F238E27FC236}">
              <a16:creationId xmlns:a16="http://schemas.microsoft.com/office/drawing/2014/main" id="{7B1FB248-C5C0-4DF5-92E5-140EF25B9AA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8" name="Text Box 12">
          <a:extLst>
            <a:ext uri="{FF2B5EF4-FFF2-40B4-BE49-F238E27FC236}">
              <a16:creationId xmlns:a16="http://schemas.microsoft.com/office/drawing/2014/main" id="{5D4EFDF0-FDE3-4D63-8E09-D86EF2D1722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79" name="Text Box 13">
          <a:extLst>
            <a:ext uri="{FF2B5EF4-FFF2-40B4-BE49-F238E27FC236}">
              <a16:creationId xmlns:a16="http://schemas.microsoft.com/office/drawing/2014/main" id="{63BB62F3-6AC2-4661-8961-FDA4F6EB912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0" name="Text Box 14">
          <a:extLst>
            <a:ext uri="{FF2B5EF4-FFF2-40B4-BE49-F238E27FC236}">
              <a16:creationId xmlns:a16="http://schemas.microsoft.com/office/drawing/2014/main" id="{90FDE984-307B-4F1E-9C8A-DABF46C0C4B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1" name="Text Box 15">
          <a:extLst>
            <a:ext uri="{FF2B5EF4-FFF2-40B4-BE49-F238E27FC236}">
              <a16:creationId xmlns:a16="http://schemas.microsoft.com/office/drawing/2014/main" id="{05585DE0-93D0-41CC-BDD7-3FCEE4B57DF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2" name="Text Box 16">
          <a:extLst>
            <a:ext uri="{FF2B5EF4-FFF2-40B4-BE49-F238E27FC236}">
              <a16:creationId xmlns:a16="http://schemas.microsoft.com/office/drawing/2014/main" id="{D5F00A63-6CA1-4449-A834-D3E0B64F3AF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3" name="Text Box 17">
          <a:extLst>
            <a:ext uri="{FF2B5EF4-FFF2-40B4-BE49-F238E27FC236}">
              <a16:creationId xmlns:a16="http://schemas.microsoft.com/office/drawing/2014/main" id="{75CE01B2-3282-4856-8FC3-5DE66E1E826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4" name="Text Box 6">
          <a:extLst>
            <a:ext uri="{FF2B5EF4-FFF2-40B4-BE49-F238E27FC236}">
              <a16:creationId xmlns:a16="http://schemas.microsoft.com/office/drawing/2014/main" id="{4D536F00-E7C1-4E28-B635-8C134372815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5" name="Text Box 7">
          <a:extLst>
            <a:ext uri="{FF2B5EF4-FFF2-40B4-BE49-F238E27FC236}">
              <a16:creationId xmlns:a16="http://schemas.microsoft.com/office/drawing/2014/main" id="{BE27956D-5441-4E02-858A-C6208A46A42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6" name="Text Box 8">
          <a:extLst>
            <a:ext uri="{FF2B5EF4-FFF2-40B4-BE49-F238E27FC236}">
              <a16:creationId xmlns:a16="http://schemas.microsoft.com/office/drawing/2014/main" id="{07B3E1E4-D3CF-4797-A10D-2945FA858D5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7" name="Text Box 9">
          <a:extLst>
            <a:ext uri="{FF2B5EF4-FFF2-40B4-BE49-F238E27FC236}">
              <a16:creationId xmlns:a16="http://schemas.microsoft.com/office/drawing/2014/main" id="{C3A33F19-15C4-436C-8FD1-72D6C227EE3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8" name="Text Box 10">
          <a:extLst>
            <a:ext uri="{FF2B5EF4-FFF2-40B4-BE49-F238E27FC236}">
              <a16:creationId xmlns:a16="http://schemas.microsoft.com/office/drawing/2014/main" id="{1E97291A-D40C-4CEC-A683-841E085935A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89" name="Text Box 11">
          <a:extLst>
            <a:ext uri="{FF2B5EF4-FFF2-40B4-BE49-F238E27FC236}">
              <a16:creationId xmlns:a16="http://schemas.microsoft.com/office/drawing/2014/main" id="{29A9AE85-5B34-45C8-A8D6-C6D8B9F9E99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0" name="Text Box 12">
          <a:extLst>
            <a:ext uri="{FF2B5EF4-FFF2-40B4-BE49-F238E27FC236}">
              <a16:creationId xmlns:a16="http://schemas.microsoft.com/office/drawing/2014/main" id="{A2B1782D-CC7C-4E2C-B0A3-8CE9FA4AD5D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1" name="Text Box 13">
          <a:extLst>
            <a:ext uri="{FF2B5EF4-FFF2-40B4-BE49-F238E27FC236}">
              <a16:creationId xmlns:a16="http://schemas.microsoft.com/office/drawing/2014/main" id="{85E333CF-1C03-489D-9E99-A196C3E575B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2" name="Text Box 14">
          <a:extLst>
            <a:ext uri="{FF2B5EF4-FFF2-40B4-BE49-F238E27FC236}">
              <a16:creationId xmlns:a16="http://schemas.microsoft.com/office/drawing/2014/main" id="{B61803F3-8D9E-4A21-A19B-2B459DB9352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3" name="Text Box 15">
          <a:extLst>
            <a:ext uri="{FF2B5EF4-FFF2-40B4-BE49-F238E27FC236}">
              <a16:creationId xmlns:a16="http://schemas.microsoft.com/office/drawing/2014/main" id="{05B68B3E-01AE-4D6D-AD25-5BAE43C3311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4" name="Text Box 16">
          <a:extLst>
            <a:ext uri="{FF2B5EF4-FFF2-40B4-BE49-F238E27FC236}">
              <a16:creationId xmlns:a16="http://schemas.microsoft.com/office/drawing/2014/main" id="{3E12B6AB-B427-472E-BD9D-EDB114D781E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5" name="Text Box 17">
          <a:extLst>
            <a:ext uri="{FF2B5EF4-FFF2-40B4-BE49-F238E27FC236}">
              <a16:creationId xmlns:a16="http://schemas.microsoft.com/office/drawing/2014/main" id="{8B376B18-8BD8-49EC-AE70-478B67C1671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6" name="Text Box 6">
          <a:extLst>
            <a:ext uri="{FF2B5EF4-FFF2-40B4-BE49-F238E27FC236}">
              <a16:creationId xmlns:a16="http://schemas.microsoft.com/office/drawing/2014/main" id="{A8B0AD64-2007-4FEA-A4D6-9AC53C56C80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7" name="Text Box 7">
          <a:extLst>
            <a:ext uri="{FF2B5EF4-FFF2-40B4-BE49-F238E27FC236}">
              <a16:creationId xmlns:a16="http://schemas.microsoft.com/office/drawing/2014/main" id="{B1996C6B-8DDB-4EBC-B045-80AD631B437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8" name="Text Box 8">
          <a:extLst>
            <a:ext uri="{FF2B5EF4-FFF2-40B4-BE49-F238E27FC236}">
              <a16:creationId xmlns:a16="http://schemas.microsoft.com/office/drawing/2014/main" id="{8A536F04-6C19-4487-AD64-CF39421ADBD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299" name="Text Box 9">
          <a:extLst>
            <a:ext uri="{FF2B5EF4-FFF2-40B4-BE49-F238E27FC236}">
              <a16:creationId xmlns:a16="http://schemas.microsoft.com/office/drawing/2014/main" id="{C7B256F4-E356-494B-B4BC-DA98DE7ED15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0" name="Text Box 10">
          <a:extLst>
            <a:ext uri="{FF2B5EF4-FFF2-40B4-BE49-F238E27FC236}">
              <a16:creationId xmlns:a16="http://schemas.microsoft.com/office/drawing/2014/main" id="{7B16A693-1BA2-4F42-9510-1585FE0D8E7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1" name="Text Box 11">
          <a:extLst>
            <a:ext uri="{FF2B5EF4-FFF2-40B4-BE49-F238E27FC236}">
              <a16:creationId xmlns:a16="http://schemas.microsoft.com/office/drawing/2014/main" id="{1ECC4791-7568-4155-943D-2598D83B8F3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2" name="Text Box 12">
          <a:extLst>
            <a:ext uri="{FF2B5EF4-FFF2-40B4-BE49-F238E27FC236}">
              <a16:creationId xmlns:a16="http://schemas.microsoft.com/office/drawing/2014/main" id="{5D5E30D2-AC91-42AC-9A33-D9285328DA1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3" name="Text Box 13">
          <a:extLst>
            <a:ext uri="{FF2B5EF4-FFF2-40B4-BE49-F238E27FC236}">
              <a16:creationId xmlns:a16="http://schemas.microsoft.com/office/drawing/2014/main" id="{C4500067-057E-482B-ABCC-18C46969148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4" name="Text Box 14">
          <a:extLst>
            <a:ext uri="{FF2B5EF4-FFF2-40B4-BE49-F238E27FC236}">
              <a16:creationId xmlns:a16="http://schemas.microsoft.com/office/drawing/2014/main" id="{87F9A112-B318-4BFA-BDF3-24963A393BC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5" name="Text Box 15">
          <a:extLst>
            <a:ext uri="{FF2B5EF4-FFF2-40B4-BE49-F238E27FC236}">
              <a16:creationId xmlns:a16="http://schemas.microsoft.com/office/drawing/2014/main" id="{F2D1B0E1-C39A-48D0-A7B6-3A157C07C53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6" name="Text Box 16">
          <a:extLst>
            <a:ext uri="{FF2B5EF4-FFF2-40B4-BE49-F238E27FC236}">
              <a16:creationId xmlns:a16="http://schemas.microsoft.com/office/drawing/2014/main" id="{A7060000-7919-45F2-8A9D-8EA576D7DAA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7" name="Text Box 17">
          <a:extLst>
            <a:ext uri="{FF2B5EF4-FFF2-40B4-BE49-F238E27FC236}">
              <a16:creationId xmlns:a16="http://schemas.microsoft.com/office/drawing/2014/main" id="{128BB908-5675-4A95-8367-E2A0BD36B47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8" name="Text Box 7">
          <a:extLst>
            <a:ext uri="{FF2B5EF4-FFF2-40B4-BE49-F238E27FC236}">
              <a16:creationId xmlns:a16="http://schemas.microsoft.com/office/drawing/2014/main" id="{8EE75D81-A264-428E-AF58-F4D3D10DEF5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09" name="Text Box 8">
          <a:extLst>
            <a:ext uri="{FF2B5EF4-FFF2-40B4-BE49-F238E27FC236}">
              <a16:creationId xmlns:a16="http://schemas.microsoft.com/office/drawing/2014/main" id="{B453702B-96DB-48A4-BD0F-E2D191095B4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0" name="Text Box 9">
          <a:extLst>
            <a:ext uri="{FF2B5EF4-FFF2-40B4-BE49-F238E27FC236}">
              <a16:creationId xmlns:a16="http://schemas.microsoft.com/office/drawing/2014/main" id="{F5F49812-2DEB-4234-8116-ACA30AC5C52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1" name="Text Box 10">
          <a:extLst>
            <a:ext uri="{FF2B5EF4-FFF2-40B4-BE49-F238E27FC236}">
              <a16:creationId xmlns:a16="http://schemas.microsoft.com/office/drawing/2014/main" id="{505938C1-796C-4DDB-8EAA-6880E87053B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2" name="Text Box 11">
          <a:extLst>
            <a:ext uri="{FF2B5EF4-FFF2-40B4-BE49-F238E27FC236}">
              <a16:creationId xmlns:a16="http://schemas.microsoft.com/office/drawing/2014/main" id="{E80DD31D-BE64-4EE5-9DBE-52ECC088426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3" name="Text Box 12">
          <a:extLst>
            <a:ext uri="{FF2B5EF4-FFF2-40B4-BE49-F238E27FC236}">
              <a16:creationId xmlns:a16="http://schemas.microsoft.com/office/drawing/2014/main" id="{4F56F44E-0FCB-4484-A4E3-B6CEF7CD737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4" name="Text Box 13">
          <a:extLst>
            <a:ext uri="{FF2B5EF4-FFF2-40B4-BE49-F238E27FC236}">
              <a16:creationId xmlns:a16="http://schemas.microsoft.com/office/drawing/2014/main" id="{94206752-77A4-4FAB-A0B3-400C76E34F2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5" name="Text Box 14">
          <a:extLst>
            <a:ext uri="{FF2B5EF4-FFF2-40B4-BE49-F238E27FC236}">
              <a16:creationId xmlns:a16="http://schemas.microsoft.com/office/drawing/2014/main" id="{76FD2AC2-E481-4C75-902D-F03C19E2B7C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6" name="Text Box 15">
          <a:extLst>
            <a:ext uri="{FF2B5EF4-FFF2-40B4-BE49-F238E27FC236}">
              <a16:creationId xmlns:a16="http://schemas.microsoft.com/office/drawing/2014/main" id="{D5C8AB30-345A-41BB-B135-B50444CC53F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7" name="Text Box 16">
          <a:extLst>
            <a:ext uri="{FF2B5EF4-FFF2-40B4-BE49-F238E27FC236}">
              <a16:creationId xmlns:a16="http://schemas.microsoft.com/office/drawing/2014/main" id="{65ABDC10-3192-4374-80BC-C08EFDE8D7E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8" name="Text Box 17">
          <a:extLst>
            <a:ext uri="{FF2B5EF4-FFF2-40B4-BE49-F238E27FC236}">
              <a16:creationId xmlns:a16="http://schemas.microsoft.com/office/drawing/2014/main" id="{F6CC4B7C-69A3-4B7E-8DAE-82C15BC46C7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19" name="Text Box 6">
          <a:extLst>
            <a:ext uri="{FF2B5EF4-FFF2-40B4-BE49-F238E27FC236}">
              <a16:creationId xmlns:a16="http://schemas.microsoft.com/office/drawing/2014/main" id="{C9C7BB26-F76F-4B8B-AB7C-9743E57162C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0" name="Text Box 7">
          <a:extLst>
            <a:ext uri="{FF2B5EF4-FFF2-40B4-BE49-F238E27FC236}">
              <a16:creationId xmlns:a16="http://schemas.microsoft.com/office/drawing/2014/main" id="{DB54323D-C809-4534-9D2F-6167E10F16A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1" name="Text Box 8">
          <a:extLst>
            <a:ext uri="{FF2B5EF4-FFF2-40B4-BE49-F238E27FC236}">
              <a16:creationId xmlns:a16="http://schemas.microsoft.com/office/drawing/2014/main" id="{681D8EE2-C02C-4274-8730-7AA4AC7E0198}"/>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2" name="Text Box 9">
          <a:extLst>
            <a:ext uri="{FF2B5EF4-FFF2-40B4-BE49-F238E27FC236}">
              <a16:creationId xmlns:a16="http://schemas.microsoft.com/office/drawing/2014/main" id="{936D8486-4AF9-4009-8FFE-AF7FCDC3AA5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3" name="Text Box 10">
          <a:extLst>
            <a:ext uri="{FF2B5EF4-FFF2-40B4-BE49-F238E27FC236}">
              <a16:creationId xmlns:a16="http://schemas.microsoft.com/office/drawing/2014/main" id="{B7B6F327-D3FD-489A-98C6-F50A379A8A6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4" name="Text Box 11">
          <a:extLst>
            <a:ext uri="{FF2B5EF4-FFF2-40B4-BE49-F238E27FC236}">
              <a16:creationId xmlns:a16="http://schemas.microsoft.com/office/drawing/2014/main" id="{00E9847C-036D-4426-A673-AAD93A832AE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5" name="Text Box 12">
          <a:extLst>
            <a:ext uri="{FF2B5EF4-FFF2-40B4-BE49-F238E27FC236}">
              <a16:creationId xmlns:a16="http://schemas.microsoft.com/office/drawing/2014/main" id="{4AF0C2CB-0D70-4746-9A99-08189B30B4A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6" name="Text Box 13">
          <a:extLst>
            <a:ext uri="{FF2B5EF4-FFF2-40B4-BE49-F238E27FC236}">
              <a16:creationId xmlns:a16="http://schemas.microsoft.com/office/drawing/2014/main" id="{EE42B53B-4288-4518-84D6-7416BE1B390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7" name="Text Box 14">
          <a:extLst>
            <a:ext uri="{FF2B5EF4-FFF2-40B4-BE49-F238E27FC236}">
              <a16:creationId xmlns:a16="http://schemas.microsoft.com/office/drawing/2014/main" id="{FD29B332-87A0-47AF-9A20-BBE6462A24C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8" name="Text Box 15">
          <a:extLst>
            <a:ext uri="{FF2B5EF4-FFF2-40B4-BE49-F238E27FC236}">
              <a16:creationId xmlns:a16="http://schemas.microsoft.com/office/drawing/2014/main" id="{E5694007-20DA-483A-8A12-0046A9AB47A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29" name="Text Box 16">
          <a:extLst>
            <a:ext uri="{FF2B5EF4-FFF2-40B4-BE49-F238E27FC236}">
              <a16:creationId xmlns:a16="http://schemas.microsoft.com/office/drawing/2014/main" id="{AC8E3A21-E76A-463D-B43F-16281FCFD48C}"/>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0" name="Text Box 17">
          <a:extLst>
            <a:ext uri="{FF2B5EF4-FFF2-40B4-BE49-F238E27FC236}">
              <a16:creationId xmlns:a16="http://schemas.microsoft.com/office/drawing/2014/main" id="{E34104F1-83A1-43DE-B441-3DF83AA2F25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1" name="Text Box 6">
          <a:extLst>
            <a:ext uri="{FF2B5EF4-FFF2-40B4-BE49-F238E27FC236}">
              <a16:creationId xmlns:a16="http://schemas.microsoft.com/office/drawing/2014/main" id="{1447B172-FE21-4C77-B860-6B5000AB267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2" name="Text Box 7">
          <a:extLst>
            <a:ext uri="{FF2B5EF4-FFF2-40B4-BE49-F238E27FC236}">
              <a16:creationId xmlns:a16="http://schemas.microsoft.com/office/drawing/2014/main" id="{4B2A6EEA-2E61-48E6-ADF0-87FCAAA9DAF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3" name="Text Box 8">
          <a:extLst>
            <a:ext uri="{FF2B5EF4-FFF2-40B4-BE49-F238E27FC236}">
              <a16:creationId xmlns:a16="http://schemas.microsoft.com/office/drawing/2014/main" id="{8E816E86-64FD-4C5D-8C4B-A2A42A8704B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4" name="Text Box 9">
          <a:extLst>
            <a:ext uri="{FF2B5EF4-FFF2-40B4-BE49-F238E27FC236}">
              <a16:creationId xmlns:a16="http://schemas.microsoft.com/office/drawing/2014/main" id="{BCC5620F-6637-4B4D-8B2A-2E4BF192F12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5" name="Text Box 10">
          <a:extLst>
            <a:ext uri="{FF2B5EF4-FFF2-40B4-BE49-F238E27FC236}">
              <a16:creationId xmlns:a16="http://schemas.microsoft.com/office/drawing/2014/main" id="{5E6D8FA0-0363-4139-9C00-3856B3D68C8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6" name="Text Box 11">
          <a:extLst>
            <a:ext uri="{FF2B5EF4-FFF2-40B4-BE49-F238E27FC236}">
              <a16:creationId xmlns:a16="http://schemas.microsoft.com/office/drawing/2014/main" id="{CE29A73A-9AEC-4EAD-8268-6E7459C5603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7" name="Text Box 12">
          <a:extLst>
            <a:ext uri="{FF2B5EF4-FFF2-40B4-BE49-F238E27FC236}">
              <a16:creationId xmlns:a16="http://schemas.microsoft.com/office/drawing/2014/main" id="{68597682-EBFD-4A7B-A110-26F4BDFEAFF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8" name="Text Box 13">
          <a:extLst>
            <a:ext uri="{FF2B5EF4-FFF2-40B4-BE49-F238E27FC236}">
              <a16:creationId xmlns:a16="http://schemas.microsoft.com/office/drawing/2014/main" id="{EF85A03A-12BF-4F74-8D75-09C9A17A1C1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39" name="Text Box 14">
          <a:extLst>
            <a:ext uri="{FF2B5EF4-FFF2-40B4-BE49-F238E27FC236}">
              <a16:creationId xmlns:a16="http://schemas.microsoft.com/office/drawing/2014/main" id="{D479EE11-EAD3-4794-B668-8695C09E802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0" name="Text Box 15">
          <a:extLst>
            <a:ext uri="{FF2B5EF4-FFF2-40B4-BE49-F238E27FC236}">
              <a16:creationId xmlns:a16="http://schemas.microsoft.com/office/drawing/2014/main" id="{684C710F-03D4-4DD0-96FB-44B58C83A53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1" name="Text Box 16">
          <a:extLst>
            <a:ext uri="{FF2B5EF4-FFF2-40B4-BE49-F238E27FC236}">
              <a16:creationId xmlns:a16="http://schemas.microsoft.com/office/drawing/2014/main" id="{0795BBC4-F083-446E-97FF-74D9E031E15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2" name="Text Box 17">
          <a:extLst>
            <a:ext uri="{FF2B5EF4-FFF2-40B4-BE49-F238E27FC236}">
              <a16:creationId xmlns:a16="http://schemas.microsoft.com/office/drawing/2014/main" id="{52BDFEBD-D747-4CD3-BC87-E9BA44A5A7D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3" name="Text Box 6">
          <a:extLst>
            <a:ext uri="{FF2B5EF4-FFF2-40B4-BE49-F238E27FC236}">
              <a16:creationId xmlns:a16="http://schemas.microsoft.com/office/drawing/2014/main" id="{6AF9E9CB-F12F-4A3D-858D-25A9D9D0B17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4" name="Text Box 7">
          <a:extLst>
            <a:ext uri="{FF2B5EF4-FFF2-40B4-BE49-F238E27FC236}">
              <a16:creationId xmlns:a16="http://schemas.microsoft.com/office/drawing/2014/main" id="{5468B2C6-28D7-4863-8F17-012612C0F5A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5" name="Text Box 8">
          <a:extLst>
            <a:ext uri="{FF2B5EF4-FFF2-40B4-BE49-F238E27FC236}">
              <a16:creationId xmlns:a16="http://schemas.microsoft.com/office/drawing/2014/main" id="{8D4D5B53-DA04-4D6A-A20E-6F1E5A7683C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6" name="Text Box 9">
          <a:extLst>
            <a:ext uri="{FF2B5EF4-FFF2-40B4-BE49-F238E27FC236}">
              <a16:creationId xmlns:a16="http://schemas.microsoft.com/office/drawing/2014/main" id="{9428CD16-C7EA-4C49-B4B8-4061C37566A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7" name="Text Box 10">
          <a:extLst>
            <a:ext uri="{FF2B5EF4-FFF2-40B4-BE49-F238E27FC236}">
              <a16:creationId xmlns:a16="http://schemas.microsoft.com/office/drawing/2014/main" id="{D8254DED-F485-4935-87F3-F46D72CC6EA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8" name="Text Box 11">
          <a:extLst>
            <a:ext uri="{FF2B5EF4-FFF2-40B4-BE49-F238E27FC236}">
              <a16:creationId xmlns:a16="http://schemas.microsoft.com/office/drawing/2014/main" id="{142CFB6E-FDA5-421F-855F-DF5BDE67D670}"/>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49" name="Text Box 12">
          <a:extLst>
            <a:ext uri="{FF2B5EF4-FFF2-40B4-BE49-F238E27FC236}">
              <a16:creationId xmlns:a16="http://schemas.microsoft.com/office/drawing/2014/main" id="{E51314A1-BEDC-446D-8BB4-8BE45CDD23F5}"/>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0" name="Text Box 13">
          <a:extLst>
            <a:ext uri="{FF2B5EF4-FFF2-40B4-BE49-F238E27FC236}">
              <a16:creationId xmlns:a16="http://schemas.microsoft.com/office/drawing/2014/main" id="{D7E853CA-3B5C-4F40-9182-A01A815A9D3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1" name="Text Box 14">
          <a:extLst>
            <a:ext uri="{FF2B5EF4-FFF2-40B4-BE49-F238E27FC236}">
              <a16:creationId xmlns:a16="http://schemas.microsoft.com/office/drawing/2014/main" id="{7DE8277E-C441-4535-8EC3-376F0A6F2963}"/>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2" name="Text Box 15">
          <a:extLst>
            <a:ext uri="{FF2B5EF4-FFF2-40B4-BE49-F238E27FC236}">
              <a16:creationId xmlns:a16="http://schemas.microsoft.com/office/drawing/2014/main" id="{DF8B937F-52E4-4E51-9E8F-20957C86A8F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3" name="Text Box 16">
          <a:extLst>
            <a:ext uri="{FF2B5EF4-FFF2-40B4-BE49-F238E27FC236}">
              <a16:creationId xmlns:a16="http://schemas.microsoft.com/office/drawing/2014/main" id="{71577244-48CC-4279-BE56-78C1C6BEA6B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4" name="Text Box 17">
          <a:extLst>
            <a:ext uri="{FF2B5EF4-FFF2-40B4-BE49-F238E27FC236}">
              <a16:creationId xmlns:a16="http://schemas.microsoft.com/office/drawing/2014/main" id="{5375F88A-4B49-442E-A84B-2AF983B2E3D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5" name="Text Box 7">
          <a:extLst>
            <a:ext uri="{FF2B5EF4-FFF2-40B4-BE49-F238E27FC236}">
              <a16:creationId xmlns:a16="http://schemas.microsoft.com/office/drawing/2014/main" id="{0C8FE1F4-2CBA-4FE2-92DB-7684BE82475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6" name="Text Box 8">
          <a:extLst>
            <a:ext uri="{FF2B5EF4-FFF2-40B4-BE49-F238E27FC236}">
              <a16:creationId xmlns:a16="http://schemas.microsoft.com/office/drawing/2014/main" id="{692019D8-2C46-4631-96CB-DC97D95903F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7" name="Text Box 9">
          <a:extLst>
            <a:ext uri="{FF2B5EF4-FFF2-40B4-BE49-F238E27FC236}">
              <a16:creationId xmlns:a16="http://schemas.microsoft.com/office/drawing/2014/main" id="{D97FC329-8261-4918-9F69-77CA55585BD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8" name="Text Box 10">
          <a:extLst>
            <a:ext uri="{FF2B5EF4-FFF2-40B4-BE49-F238E27FC236}">
              <a16:creationId xmlns:a16="http://schemas.microsoft.com/office/drawing/2014/main" id="{1B791DB8-08CC-4504-9210-69B778414B89}"/>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59" name="Text Box 11">
          <a:extLst>
            <a:ext uri="{FF2B5EF4-FFF2-40B4-BE49-F238E27FC236}">
              <a16:creationId xmlns:a16="http://schemas.microsoft.com/office/drawing/2014/main" id="{F88A99BC-E81D-4D20-8166-C16EDD02954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0" name="Text Box 12">
          <a:extLst>
            <a:ext uri="{FF2B5EF4-FFF2-40B4-BE49-F238E27FC236}">
              <a16:creationId xmlns:a16="http://schemas.microsoft.com/office/drawing/2014/main" id="{D97A8301-83A5-4687-AA75-554F96DBE00B}"/>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1" name="Text Box 13">
          <a:extLst>
            <a:ext uri="{FF2B5EF4-FFF2-40B4-BE49-F238E27FC236}">
              <a16:creationId xmlns:a16="http://schemas.microsoft.com/office/drawing/2014/main" id="{C9E512BA-4D2F-4FDD-87B8-C038FB2E441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2" name="Text Box 14">
          <a:extLst>
            <a:ext uri="{FF2B5EF4-FFF2-40B4-BE49-F238E27FC236}">
              <a16:creationId xmlns:a16="http://schemas.microsoft.com/office/drawing/2014/main" id="{C8F246B9-C8A1-4B58-A4F4-CC122E0CD2B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3" name="Text Box 15">
          <a:extLst>
            <a:ext uri="{FF2B5EF4-FFF2-40B4-BE49-F238E27FC236}">
              <a16:creationId xmlns:a16="http://schemas.microsoft.com/office/drawing/2014/main" id="{CB31C04C-868C-4912-8636-FDFE5F0036C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4" name="Text Box 16">
          <a:extLst>
            <a:ext uri="{FF2B5EF4-FFF2-40B4-BE49-F238E27FC236}">
              <a16:creationId xmlns:a16="http://schemas.microsoft.com/office/drawing/2014/main" id="{0493A7F7-37BD-47C7-8B84-1CCF6A72D78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5" name="Text Box 17">
          <a:extLst>
            <a:ext uri="{FF2B5EF4-FFF2-40B4-BE49-F238E27FC236}">
              <a16:creationId xmlns:a16="http://schemas.microsoft.com/office/drawing/2014/main" id="{9DC16AE2-F96F-4E6E-B5FB-A00EFD637A5A}"/>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6" name="Text Box 6">
          <a:extLst>
            <a:ext uri="{FF2B5EF4-FFF2-40B4-BE49-F238E27FC236}">
              <a16:creationId xmlns:a16="http://schemas.microsoft.com/office/drawing/2014/main" id="{A19E7441-97E4-44AF-BA4D-02B3EEA57A51}"/>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7" name="Text Box 7">
          <a:extLst>
            <a:ext uri="{FF2B5EF4-FFF2-40B4-BE49-F238E27FC236}">
              <a16:creationId xmlns:a16="http://schemas.microsoft.com/office/drawing/2014/main" id="{B31D23A6-DCA6-469F-8F71-E38645F3E3A2}"/>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8" name="Text Box 8">
          <a:extLst>
            <a:ext uri="{FF2B5EF4-FFF2-40B4-BE49-F238E27FC236}">
              <a16:creationId xmlns:a16="http://schemas.microsoft.com/office/drawing/2014/main" id="{9E0974C5-E03B-4A2C-AF14-BD8B5C49C8EF}"/>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69" name="Text Box 9">
          <a:extLst>
            <a:ext uri="{FF2B5EF4-FFF2-40B4-BE49-F238E27FC236}">
              <a16:creationId xmlns:a16="http://schemas.microsoft.com/office/drawing/2014/main" id="{E9F3168B-7C9A-4695-AC35-DD49D936881E}"/>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0" name="Text Box 10">
          <a:extLst>
            <a:ext uri="{FF2B5EF4-FFF2-40B4-BE49-F238E27FC236}">
              <a16:creationId xmlns:a16="http://schemas.microsoft.com/office/drawing/2014/main" id="{B112D01F-C27D-4BED-A011-6B5DC3739004}"/>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1" name="Text Box 11">
          <a:extLst>
            <a:ext uri="{FF2B5EF4-FFF2-40B4-BE49-F238E27FC236}">
              <a16:creationId xmlns:a16="http://schemas.microsoft.com/office/drawing/2014/main" id="{47B7CB02-8225-4F1C-9D99-C00B8608AF3D}"/>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2" name="Text Box 12">
          <a:extLst>
            <a:ext uri="{FF2B5EF4-FFF2-40B4-BE49-F238E27FC236}">
              <a16:creationId xmlns:a16="http://schemas.microsoft.com/office/drawing/2014/main" id="{6E10C4CD-E243-4F95-B0B4-0701416C3D96}"/>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3" name="Text Box 13">
          <a:extLst>
            <a:ext uri="{FF2B5EF4-FFF2-40B4-BE49-F238E27FC236}">
              <a16:creationId xmlns:a16="http://schemas.microsoft.com/office/drawing/2014/main" id="{B8DDAA97-F822-4291-9D88-C81846C72E77}"/>
            </a:ext>
          </a:extLst>
        </xdr:cNvPr>
        <xdr:cNvSpPr txBox="1">
          <a:spLocks noChangeArrowheads="1"/>
        </xdr:cNvSpPr>
      </xdr:nvSpPr>
      <xdr:spPr bwMode="auto">
        <a:xfrm>
          <a:off x="3898669" y="1273509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4" name="Text Box 6">
          <a:extLst>
            <a:ext uri="{FF2B5EF4-FFF2-40B4-BE49-F238E27FC236}">
              <a16:creationId xmlns:a16="http://schemas.microsoft.com/office/drawing/2014/main" id="{23C04436-1AA1-4F0F-86D0-D701D803049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5" name="Text Box 7">
          <a:extLst>
            <a:ext uri="{FF2B5EF4-FFF2-40B4-BE49-F238E27FC236}">
              <a16:creationId xmlns:a16="http://schemas.microsoft.com/office/drawing/2014/main" id="{F4F0ACB1-BF59-426C-BCC6-FA464C24538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6" name="Text Box 8">
          <a:extLst>
            <a:ext uri="{FF2B5EF4-FFF2-40B4-BE49-F238E27FC236}">
              <a16:creationId xmlns:a16="http://schemas.microsoft.com/office/drawing/2014/main" id="{87D3C2CF-D7CD-4D69-9C01-418CBE425C3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7" name="Text Box 9">
          <a:extLst>
            <a:ext uri="{FF2B5EF4-FFF2-40B4-BE49-F238E27FC236}">
              <a16:creationId xmlns:a16="http://schemas.microsoft.com/office/drawing/2014/main" id="{6AC8943D-FB08-428E-9BFF-92C15A9F23E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8" name="Text Box 10">
          <a:extLst>
            <a:ext uri="{FF2B5EF4-FFF2-40B4-BE49-F238E27FC236}">
              <a16:creationId xmlns:a16="http://schemas.microsoft.com/office/drawing/2014/main" id="{A43BF0DE-F857-4DCE-8649-4B3AE315164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79" name="Text Box 11">
          <a:extLst>
            <a:ext uri="{FF2B5EF4-FFF2-40B4-BE49-F238E27FC236}">
              <a16:creationId xmlns:a16="http://schemas.microsoft.com/office/drawing/2014/main" id="{A0001C91-AF7E-4E85-836F-16F269789F0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0" name="Text Box 12">
          <a:extLst>
            <a:ext uri="{FF2B5EF4-FFF2-40B4-BE49-F238E27FC236}">
              <a16:creationId xmlns:a16="http://schemas.microsoft.com/office/drawing/2014/main" id="{C5D77BCF-6B0C-4CFD-9CCB-BADB8F02B0F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1" name="Text Box 13">
          <a:extLst>
            <a:ext uri="{FF2B5EF4-FFF2-40B4-BE49-F238E27FC236}">
              <a16:creationId xmlns:a16="http://schemas.microsoft.com/office/drawing/2014/main" id="{019664A4-A163-44AC-8A21-2C492C34BB1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2" name="Text Box 14">
          <a:extLst>
            <a:ext uri="{FF2B5EF4-FFF2-40B4-BE49-F238E27FC236}">
              <a16:creationId xmlns:a16="http://schemas.microsoft.com/office/drawing/2014/main" id="{B539CCFC-F964-4ECE-8AE9-D0B27E466D4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3" name="Text Box 15">
          <a:extLst>
            <a:ext uri="{FF2B5EF4-FFF2-40B4-BE49-F238E27FC236}">
              <a16:creationId xmlns:a16="http://schemas.microsoft.com/office/drawing/2014/main" id="{9126DB24-1DBF-418A-B0AC-6A7FDFDF56B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4" name="Text Box 16">
          <a:extLst>
            <a:ext uri="{FF2B5EF4-FFF2-40B4-BE49-F238E27FC236}">
              <a16:creationId xmlns:a16="http://schemas.microsoft.com/office/drawing/2014/main" id="{6451B46E-EA9B-4B60-9FDB-A0F04113591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5" name="Text Box 17">
          <a:extLst>
            <a:ext uri="{FF2B5EF4-FFF2-40B4-BE49-F238E27FC236}">
              <a16:creationId xmlns:a16="http://schemas.microsoft.com/office/drawing/2014/main" id="{61A9C74C-F304-4A11-B8E2-962FC8D5F5B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6" name="Text Box 6">
          <a:extLst>
            <a:ext uri="{FF2B5EF4-FFF2-40B4-BE49-F238E27FC236}">
              <a16:creationId xmlns:a16="http://schemas.microsoft.com/office/drawing/2014/main" id="{EA66B94A-C7C6-4878-BC5A-90F5C5DE1E5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7" name="Text Box 7">
          <a:extLst>
            <a:ext uri="{FF2B5EF4-FFF2-40B4-BE49-F238E27FC236}">
              <a16:creationId xmlns:a16="http://schemas.microsoft.com/office/drawing/2014/main" id="{1924FA0F-AA89-459F-A4E8-E718E170273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8" name="Text Box 8">
          <a:extLst>
            <a:ext uri="{FF2B5EF4-FFF2-40B4-BE49-F238E27FC236}">
              <a16:creationId xmlns:a16="http://schemas.microsoft.com/office/drawing/2014/main" id="{DC533E99-9E80-4296-AB93-6578DE3DD59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89" name="Text Box 9">
          <a:extLst>
            <a:ext uri="{FF2B5EF4-FFF2-40B4-BE49-F238E27FC236}">
              <a16:creationId xmlns:a16="http://schemas.microsoft.com/office/drawing/2014/main" id="{2BCB6BBA-9BEA-4A0F-8A77-0D1BF25DE98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0" name="Text Box 10">
          <a:extLst>
            <a:ext uri="{FF2B5EF4-FFF2-40B4-BE49-F238E27FC236}">
              <a16:creationId xmlns:a16="http://schemas.microsoft.com/office/drawing/2014/main" id="{31BDE956-DD9D-4BED-8F75-71AAE4A4006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1" name="Text Box 11">
          <a:extLst>
            <a:ext uri="{FF2B5EF4-FFF2-40B4-BE49-F238E27FC236}">
              <a16:creationId xmlns:a16="http://schemas.microsoft.com/office/drawing/2014/main" id="{6A8CFE76-1E50-4142-821D-F183156E0EB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2" name="Text Box 12">
          <a:extLst>
            <a:ext uri="{FF2B5EF4-FFF2-40B4-BE49-F238E27FC236}">
              <a16:creationId xmlns:a16="http://schemas.microsoft.com/office/drawing/2014/main" id="{51F41323-2496-43E9-BA60-67792C5BAC3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3" name="Text Box 13">
          <a:extLst>
            <a:ext uri="{FF2B5EF4-FFF2-40B4-BE49-F238E27FC236}">
              <a16:creationId xmlns:a16="http://schemas.microsoft.com/office/drawing/2014/main" id="{2C8E2E62-0C71-432D-9686-3154E531A42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4" name="Text Box 14">
          <a:extLst>
            <a:ext uri="{FF2B5EF4-FFF2-40B4-BE49-F238E27FC236}">
              <a16:creationId xmlns:a16="http://schemas.microsoft.com/office/drawing/2014/main" id="{778DC6F4-A288-4D3B-BFB6-0750270583A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5" name="Text Box 15">
          <a:extLst>
            <a:ext uri="{FF2B5EF4-FFF2-40B4-BE49-F238E27FC236}">
              <a16:creationId xmlns:a16="http://schemas.microsoft.com/office/drawing/2014/main" id="{E4CAF9A0-5A72-4141-8724-59C7ACE7E24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6" name="Text Box 16">
          <a:extLst>
            <a:ext uri="{FF2B5EF4-FFF2-40B4-BE49-F238E27FC236}">
              <a16:creationId xmlns:a16="http://schemas.microsoft.com/office/drawing/2014/main" id="{82895F5C-7B3B-46A4-B23A-614D2FFEBB4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7" name="Text Box 17">
          <a:extLst>
            <a:ext uri="{FF2B5EF4-FFF2-40B4-BE49-F238E27FC236}">
              <a16:creationId xmlns:a16="http://schemas.microsoft.com/office/drawing/2014/main" id="{F008CBDB-1BDF-4FA7-9446-D36ED607F93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8" name="Text Box 7">
          <a:extLst>
            <a:ext uri="{FF2B5EF4-FFF2-40B4-BE49-F238E27FC236}">
              <a16:creationId xmlns:a16="http://schemas.microsoft.com/office/drawing/2014/main" id="{89A44687-275A-4EC1-BFD5-068D6114168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399" name="Text Box 8">
          <a:extLst>
            <a:ext uri="{FF2B5EF4-FFF2-40B4-BE49-F238E27FC236}">
              <a16:creationId xmlns:a16="http://schemas.microsoft.com/office/drawing/2014/main" id="{1B4200BA-7D20-46F8-B52A-6FCDF8A7050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0" name="Text Box 9">
          <a:extLst>
            <a:ext uri="{FF2B5EF4-FFF2-40B4-BE49-F238E27FC236}">
              <a16:creationId xmlns:a16="http://schemas.microsoft.com/office/drawing/2014/main" id="{B502AA45-E5DA-444C-8107-CD68F06F20C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1" name="Text Box 10">
          <a:extLst>
            <a:ext uri="{FF2B5EF4-FFF2-40B4-BE49-F238E27FC236}">
              <a16:creationId xmlns:a16="http://schemas.microsoft.com/office/drawing/2014/main" id="{42C006A1-B7BC-4C4D-897D-9969BB4AAF5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2" name="Text Box 11">
          <a:extLst>
            <a:ext uri="{FF2B5EF4-FFF2-40B4-BE49-F238E27FC236}">
              <a16:creationId xmlns:a16="http://schemas.microsoft.com/office/drawing/2014/main" id="{DDF8C6E0-3372-43FF-AF93-645FB69C5F2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3" name="Text Box 12">
          <a:extLst>
            <a:ext uri="{FF2B5EF4-FFF2-40B4-BE49-F238E27FC236}">
              <a16:creationId xmlns:a16="http://schemas.microsoft.com/office/drawing/2014/main" id="{240BD125-FC8C-4F0D-B5E0-A0DFFC86481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4" name="Text Box 13">
          <a:extLst>
            <a:ext uri="{FF2B5EF4-FFF2-40B4-BE49-F238E27FC236}">
              <a16:creationId xmlns:a16="http://schemas.microsoft.com/office/drawing/2014/main" id="{8E1DD884-3ADB-49E1-AD36-C153DF3A517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5" name="Text Box 14">
          <a:extLst>
            <a:ext uri="{FF2B5EF4-FFF2-40B4-BE49-F238E27FC236}">
              <a16:creationId xmlns:a16="http://schemas.microsoft.com/office/drawing/2014/main" id="{DC8158D8-24A7-4E88-ACC8-980D8A9162D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6" name="Text Box 15">
          <a:extLst>
            <a:ext uri="{FF2B5EF4-FFF2-40B4-BE49-F238E27FC236}">
              <a16:creationId xmlns:a16="http://schemas.microsoft.com/office/drawing/2014/main" id="{AED3F0D9-A790-4BB4-89B0-EB5A80F2547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7" name="Text Box 16">
          <a:extLst>
            <a:ext uri="{FF2B5EF4-FFF2-40B4-BE49-F238E27FC236}">
              <a16:creationId xmlns:a16="http://schemas.microsoft.com/office/drawing/2014/main" id="{C10692DE-873F-4EC3-962B-8D83CEEC892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8" name="Text Box 17">
          <a:extLst>
            <a:ext uri="{FF2B5EF4-FFF2-40B4-BE49-F238E27FC236}">
              <a16:creationId xmlns:a16="http://schemas.microsoft.com/office/drawing/2014/main" id="{B9918CCB-FC5C-4531-AB21-268065D3874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09" name="Text Box 6">
          <a:extLst>
            <a:ext uri="{FF2B5EF4-FFF2-40B4-BE49-F238E27FC236}">
              <a16:creationId xmlns:a16="http://schemas.microsoft.com/office/drawing/2014/main" id="{4A57E5AD-73CA-4052-A382-BA944FAA114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0" name="Text Box 7">
          <a:extLst>
            <a:ext uri="{FF2B5EF4-FFF2-40B4-BE49-F238E27FC236}">
              <a16:creationId xmlns:a16="http://schemas.microsoft.com/office/drawing/2014/main" id="{E10D317B-7233-4BAC-A398-05B432A9101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1" name="Text Box 8">
          <a:extLst>
            <a:ext uri="{FF2B5EF4-FFF2-40B4-BE49-F238E27FC236}">
              <a16:creationId xmlns:a16="http://schemas.microsoft.com/office/drawing/2014/main" id="{AB35D217-8466-448C-AE73-7BB1D0340F3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2" name="Text Box 9">
          <a:extLst>
            <a:ext uri="{FF2B5EF4-FFF2-40B4-BE49-F238E27FC236}">
              <a16:creationId xmlns:a16="http://schemas.microsoft.com/office/drawing/2014/main" id="{AC8F4671-BD81-41FB-912F-783EC5E6CE8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3" name="Text Box 10">
          <a:extLst>
            <a:ext uri="{FF2B5EF4-FFF2-40B4-BE49-F238E27FC236}">
              <a16:creationId xmlns:a16="http://schemas.microsoft.com/office/drawing/2014/main" id="{3BB5A5AB-3B62-4516-8BF1-4E3D47055FA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4" name="Text Box 11">
          <a:extLst>
            <a:ext uri="{FF2B5EF4-FFF2-40B4-BE49-F238E27FC236}">
              <a16:creationId xmlns:a16="http://schemas.microsoft.com/office/drawing/2014/main" id="{245B9F61-8E02-4FFF-B79E-B2C0583B924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5" name="Text Box 12">
          <a:extLst>
            <a:ext uri="{FF2B5EF4-FFF2-40B4-BE49-F238E27FC236}">
              <a16:creationId xmlns:a16="http://schemas.microsoft.com/office/drawing/2014/main" id="{F2F9C560-A42A-4EA0-9897-C91D26B2484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6" name="Text Box 13">
          <a:extLst>
            <a:ext uri="{FF2B5EF4-FFF2-40B4-BE49-F238E27FC236}">
              <a16:creationId xmlns:a16="http://schemas.microsoft.com/office/drawing/2014/main" id="{7F9C27A1-1E60-4178-BE0F-9B869E9FCAF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7" name="Text Box 14">
          <a:extLst>
            <a:ext uri="{FF2B5EF4-FFF2-40B4-BE49-F238E27FC236}">
              <a16:creationId xmlns:a16="http://schemas.microsoft.com/office/drawing/2014/main" id="{80CA0F89-D519-43AE-B5F9-B46595031B7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8" name="Text Box 15">
          <a:extLst>
            <a:ext uri="{FF2B5EF4-FFF2-40B4-BE49-F238E27FC236}">
              <a16:creationId xmlns:a16="http://schemas.microsoft.com/office/drawing/2014/main" id="{08DBB025-0E42-4485-A7C6-D28A0D18D43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19" name="Text Box 16">
          <a:extLst>
            <a:ext uri="{FF2B5EF4-FFF2-40B4-BE49-F238E27FC236}">
              <a16:creationId xmlns:a16="http://schemas.microsoft.com/office/drawing/2014/main" id="{AE2F300A-8118-4B90-A269-51F7CB452B1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0" name="Text Box 17">
          <a:extLst>
            <a:ext uri="{FF2B5EF4-FFF2-40B4-BE49-F238E27FC236}">
              <a16:creationId xmlns:a16="http://schemas.microsoft.com/office/drawing/2014/main" id="{2F01006D-FB7B-443D-86DA-F25DA03BFC2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1" name="Text Box 6">
          <a:extLst>
            <a:ext uri="{FF2B5EF4-FFF2-40B4-BE49-F238E27FC236}">
              <a16:creationId xmlns:a16="http://schemas.microsoft.com/office/drawing/2014/main" id="{525D6B32-FDD0-4243-9936-6DC03D8965F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2" name="Text Box 7">
          <a:extLst>
            <a:ext uri="{FF2B5EF4-FFF2-40B4-BE49-F238E27FC236}">
              <a16:creationId xmlns:a16="http://schemas.microsoft.com/office/drawing/2014/main" id="{559D9866-7A06-42C6-8EC8-2AC8C9BDB1D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3" name="Text Box 8">
          <a:extLst>
            <a:ext uri="{FF2B5EF4-FFF2-40B4-BE49-F238E27FC236}">
              <a16:creationId xmlns:a16="http://schemas.microsoft.com/office/drawing/2014/main" id="{7E59905E-7880-42AF-8068-53736CA76C5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4" name="Text Box 9">
          <a:extLst>
            <a:ext uri="{FF2B5EF4-FFF2-40B4-BE49-F238E27FC236}">
              <a16:creationId xmlns:a16="http://schemas.microsoft.com/office/drawing/2014/main" id="{21BE407C-279E-4722-8019-D831B6AD0ED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5" name="Text Box 10">
          <a:extLst>
            <a:ext uri="{FF2B5EF4-FFF2-40B4-BE49-F238E27FC236}">
              <a16:creationId xmlns:a16="http://schemas.microsoft.com/office/drawing/2014/main" id="{A2E8AAF9-94FF-4595-AEB8-BAE9773BE80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6" name="Text Box 11">
          <a:extLst>
            <a:ext uri="{FF2B5EF4-FFF2-40B4-BE49-F238E27FC236}">
              <a16:creationId xmlns:a16="http://schemas.microsoft.com/office/drawing/2014/main" id="{78BF9198-D6AB-43BA-984E-19E9F21A759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7" name="Text Box 12">
          <a:extLst>
            <a:ext uri="{FF2B5EF4-FFF2-40B4-BE49-F238E27FC236}">
              <a16:creationId xmlns:a16="http://schemas.microsoft.com/office/drawing/2014/main" id="{A6B9CDB8-29B1-4268-8EE5-692C3DE7F64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8" name="Text Box 13">
          <a:extLst>
            <a:ext uri="{FF2B5EF4-FFF2-40B4-BE49-F238E27FC236}">
              <a16:creationId xmlns:a16="http://schemas.microsoft.com/office/drawing/2014/main" id="{7E6E3BD7-DA1B-476A-BA1D-444ADE7A53C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29" name="Text Box 14">
          <a:extLst>
            <a:ext uri="{FF2B5EF4-FFF2-40B4-BE49-F238E27FC236}">
              <a16:creationId xmlns:a16="http://schemas.microsoft.com/office/drawing/2014/main" id="{F39466E0-4E66-4FFC-911A-93A34DF64CC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0" name="Text Box 15">
          <a:extLst>
            <a:ext uri="{FF2B5EF4-FFF2-40B4-BE49-F238E27FC236}">
              <a16:creationId xmlns:a16="http://schemas.microsoft.com/office/drawing/2014/main" id="{BC9E2659-DC9C-430B-B2FD-98204368A2A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1" name="Text Box 16">
          <a:extLst>
            <a:ext uri="{FF2B5EF4-FFF2-40B4-BE49-F238E27FC236}">
              <a16:creationId xmlns:a16="http://schemas.microsoft.com/office/drawing/2014/main" id="{CCE14307-DB9F-48CA-BCE5-187BEA8EC33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2" name="Text Box 17">
          <a:extLst>
            <a:ext uri="{FF2B5EF4-FFF2-40B4-BE49-F238E27FC236}">
              <a16:creationId xmlns:a16="http://schemas.microsoft.com/office/drawing/2014/main" id="{3C77EE9E-4588-4FA0-BD83-50EA305F5B8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3" name="Text Box 6">
          <a:extLst>
            <a:ext uri="{FF2B5EF4-FFF2-40B4-BE49-F238E27FC236}">
              <a16:creationId xmlns:a16="http://schemas.microsoft.com/office/drawing/2014/main" id="{35553D37-E919-4136-B2C8-33C35A829CA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4" name="Text Box 7">
          <a:extLst>
            <a:ext uri="{FF2B5EF4-FFF2-40B4-BE49-F238E27FC236}">
              <a16:creationId xmlns:a16="http://schemas.microsoft.com/office/drawing/2014/main" id="{818436FB-7A1E-499B-BF96-31A22FB6FA8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5" name="Text Box 8">
          <a:extLst>
            <a:ext uri="{FF2B5EF4-FFF2-40B4-BE49-F238E27FC236}">
              <a16:creationId xmlns:a16="http://schemas.microsoft.com/office/drawing/2014/main" id="{1AC76719-CB75-4E74-8787-80D4112C555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6" name="Text Box 9">
          <a:extLst>
            <a:ext uri="{FF2B5EF4-FFF2-40B4-BE49-F238E27FC236}">
              <a16:creationId xmlns:a16="http://schemas.microsoft.com/office/drawing/2014/main" id="{05F2AE6C-B54C-49A7-9AF2-745E4194C8C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7" name="Text Box 10">
          <a:extLst>
            <a:ext uri="{FF2B5EF4-FFF2-40B4-BE49-F238E27FC236}">
              <a16:creationId xmlns:a16="http://schemas.microsoft.com/office/drawing/2014/main" id="{C1EEE2FE-7B01-439F-A62C-DA184245223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8" name="Text Box 11">
          <a:extLst>
            <a:ext uri="{FF2B5EF4-FFF2-40B4-BE49-F238E27FC236}">
              <a16:creationId xmlns:a16="http://schemas.microsoft.com/office/drawing/2014/main" id="{208504B3-13C6-4D68-90AB-053CF933076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39" name="Text Box 12">
          <a:extLst>
            <a:ext uri="{FF2B5EF4-FFF2-40B4-BE49-F238E27FC236}">
              <a16:creationId xmlns:a16="http://schemas.microsoft.com/office/drawing/2014/main" id="{522A5601-539C-484C-86D7-0696F13E93D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0" name="Text Box 13">
          <a:extLst>
            <a:ext uri="{FF2B5EF4-FFF2-40B4-BE49-F238E27FC236}">
              <a16:creationId xmlns:a16="http://schemas.microsoft.com/office/drawing/2014/main" id="{067CD4D8-F29A-46E8-BBDB-6EBD816B085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1" name="Text Box 14">
          <a:extLst>
            <a:ext uri="{FF2B5EF4-FFF2-40B4-BE49-F238E27FC236}">
              <a16:creationId xmlns:a16="http://schemas.microsoft.com/office/drawing/2014/main" id="{987666D5-CBCC-4E7D-AE67-C250ECB5C96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2" name="Text Box 15">
          <a:extLst>
            <a:ext uri="{FF2B5EF4-FFF2-40B4-BE49-F238E27FC236}">
              <a16:creationId xmlns:a16="http://schemas.microsoft.com/office/drawing/2014/main" id="{2245B404-E4F7-4B83-9343-61FCD23C426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3" name="Text Box 16">
          <a:extLst>
            <a:ext uri="{FF2B5EF4-FFF2-40B4-BE49-F238E27FC236}">
              <a16:creationId xmlns:a16="http://schemas.microsoft.com/office/drawing/2014/main" id="{B0320C39-4EF3-4960-BB47-99BE5D50126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4" name="Text Box 17">
          <a:extLst>
            <a:ext uri="{FF2B5EF4-FFF2-40B4-BE49-F238E27FC236}">
              <a16:creationId xmlns:a16="http://schemas.microsoft.com/office/drawing/2014/main" id="{0E25EBED-707E-45E6-B6F2-61D5860E583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5" name="Text Box 7">
          <a:extLst>
            <a:ext uri="{FF2B5EF4-FFF2-40B4-BE49-F238E27FC236}">
              <a16:creationId xmlns:a16="http://schemas.microsoft.com/office/drawing/2014/main" id="{1579829A-94A4-40D2-A7F2-4C050492FAB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6" name="Text Box 8">
          <a:extLst>
            <a:ext uri="{FF2B5EF4-FFF2-40B4-BE49-F238E27FC236}">
              <a16:creationId xmlns:a16="http://schemas.microsoft.com/office/drawing/2014/main" id="{A069BA30-1453-459A-86EF-65DE9A6845B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7" name="Text Box 9">
          <a:extLst>
            <a:ext uri="{FF2B5EF4-FFF2-40B4-BE49-F238E27FC236}">
              <a16:creationId xmlns:a16="http://schemas.microsoft.com/office/drawing/2014/main" id="{AFB06E8C-7223-4314-ABC9-CBF51FF66AE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8" name="Text Box 10">
          <a:extLst>
            <a:ext uri="{FF2B5EF4-FFF2-40B4-BE49-F238E27FC236}">
              <a16:creationId xmlns:a16="http://schemas.microsoft.com/office/drawing/2014/main" id="{428961F4-FFC1-4BCA-BDD0-0FD24826BC2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49" name="Text Box 11">
          <a:extLst>
            <a:ext uri="{FF2B5EF4-FFF2-40B4-BE49-F238E27FC236}">
              <a16:creationId xmlns:a16="http://schemas.microsoft.com/office/drawing/2014/main" id="{FD07B351-8FF7-40FE-B5E8-5BCE285612B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0" name="Text Box 12">
          <a:extLst>
            <a:ext uri="{FF2B5EF4-FFF2-40B4-BE49-F238E27FC236}">
              <a16:creationId xmlns:a16="http://schemas.microsoft.com/office/drawing/2014/main" id="{858C804B-B2C2-4F35-9295-5057CAA0777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1" name="Text Box 13">
          <a:extLst>
            <a:ext uri="{FF2B5EF4-FFF2-40B4-BE49-F238E27FC236}">
              <a16:creationId xmlns:a16="http://schemas.microsoft.com/office/drawing/2014/main" id="{D5DB0CF2-9B4E-4C5F-9ADC-73BFE573F9B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2" name="Text Box 14">
          <a:extLst>
            <a:ext uri="{FF2B5EF4-FFF2-40B4-BE49-F238E27FC236}">
              <a16:creationId xmlns:a16="http://schemas.microsoft.com/office/drawing/2014/main" id="{CA6D5484-FEC0-4F88-AD5E-6A201773624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3" name="Text Box 15">
          <a:extLst>
            <a:ext uri="{FF2B5EF4-FFF2-40B4-BE49-F238E27FC236}">
              <a16:creationId xmlns:a16="http://schemas.microsoft.com/office/drawing/2014/main" id="{264E0F26-0395-406B-BD2D-74819CCCBD7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4" name="Text Box 16">
          <a:extLst>
            <a:ext uri="{FF2B5EF4-FFF2-40B4-BE49-F238E27FC236}">
              <a16:creationId xmlns:a16="http://schemas.microsoft.com/office/drawing/2014/main" id="{A37B3B15-404E-43C0-9DC2-0D4E5988DB4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5" name="Text Box 17">
          <a:extLst>
            <a:ext uri="{FF2B5EF4-FFF2-40B4-BE49-F238E27FC236}">
              <a16:creationId xmlns:a16="http://schemas.microsoft.com/office/drawing/2014/main" id="{2AD272EA-9B65-4586-86D7-1456C3F17AA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6" name="Text Box 6">
          <a:extLst>
            <a:ext uri="{FF2B5EF4-FFF2-40B4-BE49-F238E27FC236}">
              <a16:creationId xmlns:a16="http://schemas.microsoft.com/office/drawing/2014/main" id="{A528B1A7-6505-4816-A25C-EDAA0C2479D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7" name="Text Box 7">
          <a:extLst>
            <a:ext uri="{FF2B5EF4-FFF2-40B4-BE49-F238E27FC236}">
              <a16:creationId xmlns:a16="http://schemas.microsoft.com/office/drawing/2014/main" id="{ADD1E149-EED1-4E07-A933-A2636615E8D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8" name="Text Box 8">
          <a:extLst>
            <a:ext uri="{FF2B5EF4-FFF2-40B4-BE49-F238E27FC236}">
              <a16:creationId xmlns:a16="http://schemas.microsoft.com/office/drawing/2014/main" id="{270FB0D7-F918-4404-9328-39CCDD4C74A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59" name="Text Box 9">
          <a:extLst>
            <a:ext uri="{FF2B5EF4-FFF2-40B4-BE49-F238E27FC236}">
              <a16:creationId xmlns:a16="http://schemas.microsoft.com/office/drawing/2014/main" id="{ABB226A5-CDE5-47B2-B978-DC7E3BC8D28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0" name="Text Box 10">
          <a:extLst>
            <a:ext uri="{FF2B5EF4-FFF2-40B4-BE49-F238E27FC236}">
              <a16:creationId xmlns:a16="http://schemas.microsoft.com/office/drawing/2014/main" id="{0D939C35-1DC1-48B6-B712-4081F9C5FBE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1" name="Text Box 11">
          <a:extLst>
            <a:ext uri="{FF2B5EF4-FFF2-40B4-BE49-F238E27FC236}">
              <a16:creationId xmlns:a16="http://schemas.microsoft.com/office/drawing/2014/main" id="{258A2389-F24D-450C-8420-38723333602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2" name="Text Box 12">
          <a:extLst>
            <a:ext uri="{FF2B5EF4-FFF2-40B4-BE49-F238E27FC236}">
              <a16:creationId xmlns:a16="http://schemas.microsoft.com/office/drawing/2014/main" id="{06CC40E1-FE1D-47EC-BA12-895171772EB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3" name="Text Box 13">
          <a:extLst>
            <a:ext uri="{FF2B5EF4-FFF2-40B4-BE49-F238E27FC236}">
              <a16:creationId xmlns:a16="http://schemas.microsoft.com/office/drawing/2014/main" id="{685C7AA6-B146-4541-A768-5A025885576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4" name="Text Box 14">
          <a:extLst>
            <a:ext uri="{FF2B5EF4-FFF2-40B4-BE49-F238E27FC236}">
              <a16:creationId xmlns:a16="http://schemas.microsoft.com/office/drawing/2014/main" id="{C7A49DE1-BA2C-4C77-BE0A-4E52D7B7485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5" name="Text Box 15">
          <a:extLst>
            <a:ext uri="{FF2B5EF4-FFF2-40B4-BE49-F238E27FC236}">
              <a16:creationId xmlns:a16="http://schemas.microsoft.com/office/drawing/2014/main" id="{09BA57A8-0C55-48FF-BF71-6923C77F58C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6" name="Text Box 16">
          <a:extLst>
            <a:ext uri="{FF2B5EF4-FFF2-40B4-BE49-F238E27FC236}">
              <a16:creationId xmlns:a16="http://schemas.microsoft.com/office/drawing/2014/main" id="{100E056A-ECBB-448B-A793-5A9B04C9A6B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7" name="Text Box 17">
          <a:extLst>
            <a:ext uri="{FF2B5EF4-FFF2-40B4-BE49-F238E27FC236}">
              <a16:creationId xmlns:a16="http://schemas.microsoft.com/office/drawing/2014/main" id="{A43C07FF-590E-470B-9FE7-0BE14AF09CC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8" name="Text Box 6">
          <a:extLst>
            <a:ext uri="{FF2B5EF4-FFF2-40B4-BE49-F238E27FC236}">
              <a16:creationId xmlns:a16="http://schemas.microsoft.com/office/drawing/2014/main" id="{3E51D61B-CF2E-4656-823F-9CD793A9267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69" name="Text Box 7">
          <a:extLst>
            <a:ext uri="{FF2B5EF4-FFF2-40B4-BE49-F238E27FC236}">
              <a16:creationId xmlns:a16="http://schemas.microsoft.com/office/drawing/2014/main" id="{66B36AD3-CEEE-426A-92EB-97BB43A6221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0" name="Text Box 8">
          <a:extLst>
            <a:ext uri="{FF2B5EF4-FFF2-40B4-BE49-F238E27FC236}">
              <a16:creationId xmlns:a16="http://schemas.microsoft.com/office/drawing/2014/main" id="{3B4A24C1-E037-4DCF-B39D-C218B87170E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1" name="Text Box 9">
          <a:extLst>
            <a:ext uri="{FF2B5EF4-FFF2-40B4-BE49-F238E27FC236}">
              <a16:creationId xmlns:a16="http://schemas.microsoft.com/office/drawing/2014/main" id="{F2F4A5D1-45DE-43DC-B047-847A6586245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2" name="Text Box 10">
          <a:extLst>
            <a:ext uri="{FF2B5EF4-FFF2-40B4-BE49-F238E27FC236}">
              <a16:creationId xmlns:a16="http://schemas.microsoft.com/office/drawing/2014/main" id="{D6479BAB-CF1E-48F1-9993-56EA0D0A51D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3" name="Text Box 11">
          <a:extLst>
            <a:ext uri="{FF2B5EF4-FFF2-40B4-BE49-F238E27FC236}">
              <a16:creationId xmlns:a16="http://schemas.microsoft.com/office/drawing/2014/main" id="{FADBBFB0-507D-4BF9-849C-67C709C6B71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4" name="Text Box 12">
          <a:extLst>
            <a:ext uri="{FF2B5EF4-FFF2-40B4-BE49-F238E27FC236}">
              <a16:creationId xmlns:a16="http://schemas.microsoft.com/office/drawing/2014/main" id="{A32AB626-34C2-41DE-9692-FD96EE1165B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5" name="Text Box 13">
          <a:extLst>
            <a:ext uri="{FF2B5EF4-FFF2-40B4-BE49-F238E27FC236}">
              <a16:creationId xmlns:a16="http://schemas.microsoft.com/office/drawing/2014/main" id="{0970A070-83BE-4322-97A9-4D0765FF7AF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6" name="Text Box 14">
          <a:extLst>
            <a:ext uri="{FF2B5EF4-FFF2-40B4-BE49-F238E27FC236}">
              <a16:creationId xmlns:a16="http://schemas.microsoft.com/office/drawing/2014/main" id="{ECB5185E-815C-469C-8EF7-606DE789DCA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7" name="Text Box 15">
          <a:extLst>
            <a:ext uri="{FF2B5EF4-FFF2-40B4-BE49-F238E27FC236}">
              <a16:creationId xmlns:a16="http://schemas.microsoft.com/office/drawing/2014/main" id="{5B3F93BB-BAE7-4F8C-B7B2-C8CE81B758D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8" name="Text Box 16">
          <a:extLst>
            <a:ext uri="{FF2B5EF4-FFF2-40B4-BE49-F238E27FC236}">
              <a16:creationId xmlns:a16="http://schemas.microsoft.com/office/drawing/2014/main" id="{37874778-2B93-46FB-8330-2FA8EBCCACF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79" name="Text Box 17">
          <a:extLst>
            <a:ext uri="{FF2B5EF4-FFF2-40B4-BE49-F238E27FC236}">
              <a16:creationId xmlns:a16="http://schemas.microsoft.com/office/drawing/2014/main" id="{63CC41F9-5D4E-4117-A043-51229592AF8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0" name="Text Box 6">
          <a:extLst>
            <a:ext uri="{FF2B5EF4-FFF2-40B4-BE49-F238E27FC236}">
              <a16:creationId xmlns:a16="http://schemas.microsoft.com/office/drawing/2014/main" id="{052E52E1-A9C9-4C1C-AD8E-25258D17153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1" name="Text Box 7">
          <a:extLst>
            <a:ext uri="{FF2B5EF4-FFF2-40B4-BE49-F238E27FC236}">
              <a16:creationId xmlns:a16="http://schemas.microsoft.com/office/drawing/2014/main" id="{3AD13AFD-F9E4-44D8-9340-7059CD523A0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2" name="Text Box 8">
          <a:extLst>
            <a:ext uri="{FF2B5EF4-FFF2-40B4-BE49-F238E27FC236}">
              <a16:creationId xmlns:a16="http://schemas.microsoft.com/office/drawing/2014/main" id="{A0DCBF99-1C0C-47D8-ADB4-7DB2D74A453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3" name="Text Box 9">
          <a:extLst>
            <a:ext uri="{FF2B5EF4-FFF2-40B4-BE49-F238E27FC236}">
              <a16:creationId xmlns:a16="http://schemas.microsoft.com/office/drawing/2014/main" id="{21730BA6-B2A7-43BB-B600-4B60469A4CA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4" name="Text Box 10">
          <a:extLst>
            <a:ext uri="{FF2B5EF4-FFF2-40B4-BE49-F238E27FC236}">
              <a16:creationId xmlns:a16="http://schemas.microsoft.com/office/drawing/2014/main" id="{10394D53-6969-4176-8047-7B0E977C674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5" name="Text Box 11">
          <a:extLst>
            <a:ext uri="{FF2B5EF4-FFF2-40B4-BE49-F238E27FC236}">
              <a16:creationId xmlns:a16="http://schemas.microsoft.com/office/drawing/2014/main" id="{9B0302C2-29CE-4F6E-B632-4AA0D6B4EBC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6" name="Text Box 12">
          <a:extLst>
            <a:ext uri="{FF2B5EF4-FFF2-40B4-BE49-F238E27FC236}">
              <a16:creationId xmlns:a16="http://schemas.microsoft.com/office/drawing/2014/main" id="{80810EE2-2ECC-4C2C-8FEA-643C2BEB066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7" name="Text Box 13">
          <a:extLst>
            <a:ext uri="{FF2B5EF4-FFF2-40B4-BE49-F238E27FC236}">
              <a16:creationId xmlns:a16="http://schemas.microsoft.com/office/drawing/2014/main" id="{BB398BAD-DD81-4535-A6DF-5032DAC0832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8" name="Text Box 14">
          <a:extLst>
            <a:ext uri="{FF2B5EF4-FFF2-40B4-BE49-F238E27FC236}">
              <a16:creationId xmlns:a16="http://schemas.microsoft.com/office/drawing/2014/main" id="{9D8B5045-E29D-4952-BFD8-4D8B9E68272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89" name="Text Box 15">
          <a:extLst>
            <a:ext uri="{FF2B5EF4-FFF2-40B4-BE49-F238E27FC236}">
              <a16:creationId xmlns:a16="http://schemas.microsoft.com/office/drawing/2014/main" id="{4DA384C4-27E9-4802-9A6C-9F024F6436D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0" name="Text Box 16">
          <a:extLst>
            <a:ext uri="{FF2B5EF4-FFF2-40B4-BE49-F238E27FC236}">
              <a16:creationId xmlns:a16="http://schemas.microsoft.com/office/drawing/2014/main" id="{95CA5C71-2FC9-4FC7-B6EF-86C2DC7732E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1" name="Text Box 17">
          <a:extLst>
            <a:ext uri="{FF2B5EF4-FFF2-40B4-BE49-F238E27FC236}">
              <a16:creationId xmlns:a16="http://schemas.microsoft.com/office/drawing/2014/main" id="{D3ED744D-67C5-47A5-A7DF-173384DE81E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2" name="Text Box 7">
          <a:extLst>
            <a:ext uri="{FF2B5EF4-FFF2-40B4-BE49-F238E27FC236}">
              <a16:creationId xmlns:a16="http://schemas.microsoft.com/office/drawing/2014/main" id="{B0B67C5E-43CE-4DAD-8A91-7D4DD24BFB8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3" name="Text Box 8">
          <a:extLst>
            <a:ext uri="{FF2B5EF4-FFF2-40B4-BE49-F238E27FC236}">
              <a16:creationId xmlns:a16="http://schemas.microsoft.com/office/drawing/2014/main" id="{DD6399C1-930B-4EC1-922E-F3556322CAE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4" name="Text Box 9">
          <a:extLst>
            <a:ext uri="{FF2B5EF4-FFF2-40B4-BE49-F238E27FC236}">
              <a16:creationId xmlns:a16="http://schemas.microsoft.com/office/drawing/2014/main" id="{303CA165-A6F7-4837-8DBD-1D56638C43D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5" name="Text Box 10">
          <a:extLst>
            <a:ext uri="{FF2B5EF4-FFF2-40B4-BE49-F238E27FC236}">
              <a16:creationId xmlns:a16="http://schemas.microsoft.com/office/drawing/2014/main" id="{11540DC3-E504-4369-908A-7548053D2B7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6" name="Text Box 11">
          <a:extLst>
            <a:ext uri="{FF2B5EF4-FFF2-40B4-BE49-F238E27FC236}">
              <a16:creationId xmlns:a16="http://schemas.microsoft.com/office/drawing/2014/main" id="{1F21307B-D201-47D2-B3AC-C0F0441A748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7" name="Text Box 12">
          <a:extLst>
            <a:ext uri="{FF2B5EF4-FFF2-40B4-BE49-F238E27FC236}">
              <a16:creationId xmlns:a16="http://schemas.microsoft.com/office/drawing/2014/main" id="{6249A91E-A6FC-410E-A7FF-2FC6C88E26A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8" name="Text Box 13">
          <a:extLst>
            <a:ext uri="{FF2B5EF4-FFF2-40B4-BE49-F238E27FC236}">
              <a16:creationId xmlns:a16="http://schemas.microsoft.com/office/drawing/2014/main" id="{19768861-6395-4A6C-B245-A06C78A9DBE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499" name="Text Box 14">
          <a:extLst>
            <a:ext uri="{FF2B5EF4-FFF2-40B4-BE49-F238E27FC236}">
              <a16:creationId xmlns:a16="http://schemas.microsoft.com/office/drawing/2014/main" id="{7B2E2C88-D1C4-4CF2-822E-D8B440C37CE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0" name="Text Box 15">
          <a:extLst>
            <a:ext uri="{FF2B5EF4-FFF2-40B4-BE49-F238E27FC236}">
              <a16:creationId xmlns:a16="http://schemas.microsoft.com/office/drawing/2014/main" id="{B11BAA64-7626-43EF-9F56-7B743154327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1" name="Text Box 16">
          <a:extLst>
            <a:ext uri="{FF2B5EF4-FFF2-40B4-BE49-F238E27FC236}">
              <a16:creationId xmlns:a16="http://schemas.microsoft.com/office/drawing/2014/main" id="{428E84E4-0526-4E32-A496-8FF9AF3D21B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2" name="Text Box 17">
          <a:extLst>
            <a:ext uri="{FF2B5EF4-FFF2-40B4-BE49-F238E27FC236}">
              <a16:creationId xmlns:a16="http://schemas.microsoft.com/office/drawing/2014/main" id="{2302CBE5-DDDF-4210-B4D7-7FBAB4684C1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3" name="Text Box 6">
          <a:extLst>
            <a:ext uri="{FF2B5EF4-FFF2-40B4-BE49-F238E27FC236}">
              <a16:creationId xmlns:a16="http://schemas.microsoft.com/office/drawing/2014/main" id="{0400EC56-6DEE-46DE-B560-C88A920C548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4" name="Text Box 7">
          <a:extLst>
            <a:ext uri="{FF2B5EF4-FFF2-40B4-BE49-F238E27FC236}">
              <a16:creationId xmlns:a16="http://schemas.microsoft.com/office/drawing/2014/main" id="{71F0E7A5-2D70-4CD0-9BE7-ABE8724A0D4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5" name="Text Box 8">
          <a:extLst>
            <a:ext uri="{FF2B5EF4-FFF2-40B4-BE49-F238E27FC236}">
              <a16:creationId xmlns:a16="http://schemas.microsoft.com/office/drawing/2014/main" id="{67351EB8-6715-4291-96EF-8E9F7AAC744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6" name="Text Box 9">
          <a:extLst>
            <a:ext uri="{FF2B5EF4-FFF2-40B4-BE49-F238E27FC236}">
              <a16:creationId xmlns:a16="http://schemas.microsoft.com/office/drawing/2014/main" id="{0E479608-5BD0-4B00-9B77-A5B1D26F3D5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7" name="Text Box 10">
          <a:extLst>
            <a:ext uri="{FF2B5EF4-FFF2-40B4-BE49-F238E27FC236}">
              <a16:creationId xmlns:a16="http://schemas.microsoft.com/office/drawing/2014/main" id="{5DBA5081-8FB9-4256-B8C6-D62F2EC3F7C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8" name="Text Box 11">
          <a:extLst>
            <a:ext uri="{FF2B5EF4-FFF2-40B4-BE49-F238E27FC236}">
              <a16:creationId xmlns:a16="http://schemas.microsoft.com/office/drawing/2014/main" id="{29352429-7809-413C-959B-45BB06C7352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09" name="Text Box 12">
          <a:extLst>
            <a:ext uri="{FF2B5EF4-FFF2-40B4-BE49-F238E27FC236}">
              <a16:creationId xmlns:a16="http://schemas.microsoft.com/office/drawing/2014/main" id="{E53D34C6-34E8-4060-9AA3-ADCF18E5345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0" name="Text Box 13">
          <a:extLst>
            <a:ext uri="{FF2B5EF4-FFF2-40B4-BE49-F238E27FC236}">
              <a16:creationId xmlns:a16="http://schemas.microsoft.com/office/drawing/2014/main" id="{6B2AE65E-F759-4AF9-BD50-C2B9A93BD4E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1" name="Text Box 14">
          <a:extLst>
            <a:ext uri="{FF2B5EF4-FFF2-40B4-BE49-F238E27FC236}">
              <a16:creationId xmlns:a16="http://schemas.microsoft.com/office/drawing/2014/main" id="{D4A2C210-0CAA-4B26-8A1E-A948907CB49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2" name="Text Box 15">
          <a:extLst>
            <a:ext uri="{FF2B5EF4-FFF2-40B4-BE49-F238E27FC236}">
              <a16:creationId xmlns:a16="http://schemas.microsoft.com/office/drawing/2014/main" id="{C95D20AF-576F-4C9F-B65D-EFEFD18914B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3" name="Text Box 16">
          <a:extLst>
            <a:ext uri="{FF2B5EF4-FFF2-40B4-BE49-F238E27FC236}">
              <a16:creationId xmlns:a16="http://schemas.microsoft.com/office/drawing/2014/main" id="{0D848600-60FE-4FB4-B8C4-6BB750AAA52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4" name="Text Box 17">
          <a:extLst>
            <a:ext uri="{FF2B5EF4-FFF2-40B4-BE49-F238E27FC236}">
              <a16:creationId xmlns:a16="http://schemas.microsoft.com/office/drawing/2014/main" id="{122619EA-2245-4A92-BA2C-2E8E1ADAA2E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5" name="Text Box 6">
          <a:extLst>
            <a:ext uri="{FF2B5EF4-FFF2-40B4-BE49-F238E27FC236}">
              <a16:creationId xmlns:a16="http://schemas.microsoft.com/office/drawing/2014/main" id="{A6A184CC-3AF9-4EE0-BE86-F706C73ADD5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6" name="Text Box 7">
          <a:extLst>
            <a:ext uri="{FF2B5EF4-FFF2-40B4-BE49-F238E27FC236}">
              <a16:creationId xmlns:a16="http://schemas.microsoft.com/office/drawing/2014/main" id="{87842996-425D-4471-A765-E864498110C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7" name="Text Box 8">
          <a:extLst>
            <a:ext uri="{FF2B5EF4-FFF2-40B4-BE49-F238E27FC236}">
              <a16:creationId xmlns:a16="http://schemas.microsoft.com/office/drawing/2014/main" id="{577714CC-44BD-4AFA-990E-D98BC9D0DD4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8" name="Text Box 9">
          <a:extLst>
            <a:ext uri="{FF2B5EF4-FFF2-40B4-BE49-F238E27FC236}">
              <a16:creationId xmlns:a16="http://schemas.microsoft.com/office/drawing/2014/main" id="{59FB029A-7709-43A5-BC18-245D2C577BF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19" name="Text Box 10">
          <a:extLst>
            <a:ext uri="{FF2B5EF4-FFF2-40B4-BE49-F238E27FC236}">
              <a16:creationId xmlns:a16="http://schemas.microsoft.com/office/drawing/2014/main" id="{102D58F3-AB5D-46CF-9187-A9157F9695B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0" name="Text Box 11">
          <a:extLst>
            <a:ext uri="{FF2B5EF4-FFF2-40B4-BE49-F238E27FC236}">
              <a16:creationId xmlns:a16="http://schemas.microsoft.com/office/drawing/2014/main" id="{113D8DA4-A93F-4803-BD7C-DF79D078A1E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1" name="Text Box 12">
          <a:extLst>
            <a:ext uri="{FF2B5EF4-FFF2-40B4-BE49-F238E27FC236}">
              <a16:creationId xmlns:a16="http://schemas.microsoft.com/office/drawing/2014/main" id="{51FDA178-FC2A-4D6D-A867-29F95226639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2" name="Text Box 13">
          <a:extLst>
            <a:ext uri="{FF2B5EF4-FFF2-40B4-BE49-F238E27FC236}">
              <a16:creationId xmlns:a16="http://schemas.microsoft.com/office/drawing/2014/main" id="{9196D3EB-158A-4991-AACA-340B32E6385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3" name="Text Box 14">
          <a:extLst>
            <a:ext uri="{FF2B5EF4-FFF2-40B4-BE49-F238E27FC236}">
              <a16:creationId xmlns:a16="http://schemas.microsoft.com/office/drawing/2014/main" id="{1310E9AB-256E-4C85-A11A-B368D760057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4" name="Text Box 15">
          <a:extLst>
            <a:ext uri="{FF2B5EF4-FFF2-40B4-BE49-F238E27FC236}">
              <a16:creationId xmlns:a16="http://schemas.microsoft.com/office/drawing/2014/main" id="{B92A0198-A8BD-4914-8FB4-AF914BCE2FD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5" name="Text Box 16">
          <a:extLst>
            <a:ext uri="{FF2B5EF4-FFF2-40B4-BE49-F238E27FC236}">
              <a16:creationId xmlns:a16="http://schemas.microsoft.com/office/drawing/2014/main" id="{AF6DFBF2-A05C-4526-8A8D-95D99888337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6" name="Text Box 17">
          <a:extLst>
            <a:ext uri="{FF2B5EF4-FFF2-40B4-BE49-F238E27FC236}">
              <a16:creationId xmlns:a16="http://schemas.microsoft.com/office/drawing/2014/main" id="{D82737CA-0CBD-497B-80E8-FCD0E1408AF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7" name="Text Box 6">
          <a:extLst>
            <a:ext uri="{FF2B5EF4-FFF2-40B4-BE49-F238E27FC236}">
              <a16:creationId xmlns:a16="http://schemas.microsoft.com/office/drawing/2014/main" id="{2DC8D267-C7AE-47A9-9347-01FF855D151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8" name="Text Box 7">
          <a:extLst>
            <a:ext uri="{FF2B5EF4-FFF2-40B4-BE49-F238E27FC236}">
              <a16:creationId xmlns:a16="http://schemas.microsoft.com/office/drawing/2014/main" id="{FA61454E-E067-4113-9831-E2109F8A0DC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29" name="Text Box 8">
          <a:extLst>
            <a:ext uri="{FF2B5EF4-FFF2-40B4-BE49-F238E27FC236}">
              <a16:creationId xmlns:a16="http://schemas.microsoft.com/office/drawing/2014/main" id="{B6CE0B45-263D-4571-8F5F-EE4FA92E16E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0" name="Text Box 9">
          <a:extLst>
            <a:ext uri="{FF2B5EF4-FFF2-40B4-BE49-F238E27FC236}">
              <a16:creationId xmlns:a16="http://schemas.microsoft.com/office/drawing/2014/main" id="{242DDD5C-6A9C-48CB-8142-BE3833C302F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1" name="Text Box 10">
          <a:extLst>
            <a:ext uri="{FF2B5EF4-FFF2-40B4-BE49-F238E27FC236}">
              <a16:creationId xmlns:a16="http://schemas.microsoft.com/office/drawing/2014/main" id="{70657764-6667-4EA9-8E0D-9D32C83CEA8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2" name="Text Box 11">
          <a:extLst>
            <a:ext uri="{FF2B5EF4-FFF2-40B4-BE49-F238E27FC236}">
              <a16:creationId xmlns:a16="http://schemas.microsoft.com/office/drawing/2014/main" id="{D7A3670C-9B96-418F-B887-3B76E6DC2F8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3" name="Text Box 12">
          <a:extLst>
            <a:ext uri="{FF2B5EF4-FFF2-40B4-BE49-F238E27FC236}">
              <a16:creationId xmlns:a16="http://schemas.microsoft.com/office/drawing/2014/main" id="{A1FAE659-4033-4EFC-B374-2CBF2D1ADD0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4" name="Text Box 13">
          <a:extLst>
            <a:ext uri="{FF2B5EF4-FFF2-40B4-BE49-F238E27FC236}">
              <a16:creationId xmlns:a16="http://schemas.microsoft.com/office/drawing/2014/main" id="{670D3B31-2669-4CA1-97DD-CFD95E8E1FB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5" name="Text Box 14">
          <a:extLst>
            <a:ext uri="{FF2B5EF4-FFF2-40B4-BE49-F238E27FC236}">
              <a16:creationId xmlns:a16="http://schemas.microsoft.com/office/drawing/2014/main" id="{F92B05FC-687E-40DF-8266-D16ECCFA2C1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6" name="Text Box 15">
          <a:extLst>
            <a:ext uri="{FF2B5EF4-FFF2-40B4-BE49-F238E27FC236}">
              <a16:creationId xmlns:a16="http://schemas.microsoft.com/office/drawing/2014/main" id="{C6FD85D9-0CCA-4F6B-A4F5-610ADEB1411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7" name="Text Box 16">
          <a:extLst>
            <a:ext uri="{FF2B5EF4-FFF2-40B4-BE49-F238E27FC236}">
              <a16:creationId xmlns:a16="http://schemas.microsoft.com/office/drawing/2014/main" id="{E45AC0DF-B6A4-4977-8CE6-C8138F1EE4B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8" name="Text Box 17">
          <a:extLst>
            <a:ext uri="{FF2B5EF4-FFF2-40B4-BE49-F238E27FC236}">
              <a16:creationId xmlns:a16="http://schemas.microsoft.com/office/drawing/2014/main" id="{73B15E7A-FCAB-4100-8A47-6277284330F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39" name="Text Box 7">
          <a:extLst>
            <a:ext uri="{FF2B5EF4-FFF2-40B4-BE49-F238E27FC236}">
              <a16:creationId xmlns:a16="http://schemas.microsoft.com/office/drawing/2014/main" id="{A6376D2B-B3FA-4D58-86AC-BEE3CFC2024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0" name="Text Box 8">
          <a:extLst>
            <a:ext uri="{FF2B5EF4-FFF2-40B4-BE49-F238E27FC236}">
              <a16:creationId xmlns:a16="http://schemas.microsoft.com/office/drawing/2014/main" id="{BDCE84F7-5B4C-4021-A341-24E6F81B157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1" name="Text Box 9">
          <a:extLst>
            <a:ext uri="{FF2B5EF4-FFF2-40B4-BE49-F238E27FC236}">
              <a16:creationId xmlns:a16="http://schemas.microsoft.com/office/drawing/2014/main" id="{DAAD8B96-C385-488F-A97D-E82B4CCE6DA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2" name="Text Box 10">
          <a:extLst>
            <a:ext uri="{FF2B5EF4-FFF2-40B4-BE49-F238E27FC236}">
              <a16:creationId xmlns:a16="http://schemas.microsoft.com/office/drawing/2014/main" id="{4E577164-AB5D-485F-895F-57D325FA142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3" name="Text Box 11">
          <a:extLst>
            <a:ext uri="{FF2B5EF4-FFF2-40B4-BE49-F238E27FC236}">
              <a16:creationId xmlns:a16="http://schemas.microsoft.com/office/drawing/2014/main" id="{8D208E4E-2AD0-4FDC-8DF9-24A0ED9C134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4" name="Text Box 12">
          <a:extLst>
            <a:ext uri="{FF2B5EF4-FFF2-40B4-BE49-F238E27FC236}">
              <a16:creationId xmlns:a16="http://schemas.microsoft.com/office/drawing/2014/main" id="{1CEDEB63-552D-4AAA-A1B9-7BE8149A274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5" name="Text Box 13">
          <a:extLst>
            <a:ext uri="{FF2B5EF4-FFF2-40B4-BE49-F238E27FC236}">
              <a16:creationId xmlns:a16="http://schemas.microsoft.com/office/drawing/2014/main" id="{DFC668E8-9CB4-4F67-99CE-DEF9D77940C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6" name="Text Box 14">
          <a:extLst>
            <a:ext uri="{FF2B5EF4-FFF2-40B4-BE49-F238E27FC236}">
              <a16:creationId xmlns:a16="http://schemas.microsoft.com/office/drawing/2014/main" id="{9F7A5C54-2586-4D37-9385-8393A707D15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7" name="Text Box 15">
          <a:extLst>
            <a:ext uri="{FF2B5EF4-FFF2-40B4-BE49-F238E27FC236}">
              <a16:creationId xmlns:a16="http://schemas.microsoft.com/office/drawing/2014/main" id="{5C8F81E1-4548-4F4D-9340-9C335321698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8" name="Text Box 16">
          <a:extLst>
            <a:ext uri="{FF2B5EF4-FFF2-40B4-BE49-F238E27FC236}">
              <a16:creationId xmlns:a16="http://schemas.microsoft.com/office/drawing/2014/main" id="{782DE138-40D4-444A-9149-89CCC4CAC8E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49" name="Text Box 17">
          <a:extLst>
            <a:ext uri="{FF2B5EF4-FFF2-40B4-BE49-F238E27FC236}">
              <a16:creationId xmlns:a16="http://schemas.microsoft.com/office/drawing/2014/main" id="{602D0B63-8E41-4361-9651-66EF375FC63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0" name="Text Box 6">
          <a:extLst>
            <a:ext uri="{FF2B5EF4-FFF2-40B4-BE49-F238E27FC236}">
              <a16:creationId xmlns:a16="http://schemas.microsoft.com/office/drawing/2014/main" id="{AD88E0EC-9563-417A-863F-174177B5713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1" name="Text Box 7">
          <a:extLst>
            <a:ext uri="{FF2B5EF4-FFF2-40B4-BE49-F238E27FC236}">
              <a16:creationId xmlns:a16="http://schemas.microsoft.com/office/drawing/2014/main" id="{B6891393-C2A1-4218-8AB0-485B0E04AA0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2" name="Text Box 8">
          <a:extLst>
            <a:ext uri="{FF2B5EF4-FFF2-40B4-BE49-F238E27FC236}">
              <a16:creationId xmlns:a16="http://schemas.microsoft.com/office/drawing/2014/main" id="{DB38602F-52B0-4B73-B949-E1961D1AEE6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3" name="Text Box 9">
          <a:extLst>
            <a:ext uri="{FF2B5EF4-FFF2-40B4-BE49-F238E27FC236}">
              <a16:creationId xmlns:a16="http://schemas.microsoft.com/office/drawing/2014/main" id="{AB413438-3891-45E6-8790-2DDF4D7B6A7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4" name="Text Box 10">
          <a:extLst>
            <a:ext uri="{FF2B5EF4-FFF2-40B4-BE49-F238E27FC236}">
              <a16:creationId xmlns:a16="http://schemas.microsoft.com/office/drawing/2014/main" id="{CB2E51F6-5F52-495D-9427-A1A0FEC06F0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5" name="Text Box 11">
          <a:extLst>
            <a:ext uri="{FF2B5EF4-FFF2-40B4-BE49-F238E27FC236}">
              <a16:creationId xmlns:a16="http://schemas.microsoft.com/office/drawing/2014/main" id="{CF105CD3-D253-427D-A7E2-D8426A8F847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6" name="Text Box 12">
          <a:extLst>
            <a:ext uri="{FF2B5EF4-FFF2-40B4-BE49-F238E27FC236}">
              <a16:creationId xmlns:a16="http://schemas.microsoft.com/office/drawing/2014/main" id="{82D85480-F89E-4B7D-97D4-31B8C4C7AC9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7" name="Text Box 13">
          <a:extLst>
            <a:ext uri="{FF2B5EF4-FFF2-40B4-BE49-F238E27FC236}">
              <a16:creationId xmlns:a16="http://schemas.microsoft.com/office/drawing/2014/main" id="{D031CE7D-BC08-4C5D-824C-82368146086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8" name="Text Box 14">
          <a:extLst>
            <a:ext uri="{FF2B5EF4-FFF2-40B4-BE49-F238E27FC236}">
              <a16:creationId xmlns:a16="http://schemas.microsoft.com/office/drawing/2014/main" id="{D4C71C85-6481-4D1B-9991-76A72B6161B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59" name="Text Box 15">
          <a:extLst>
            <a:ext uri="{FF2B5EF4-FFF2-40B4-BE49-F238E27FC236}">
              <a16:creationId xmlns:a16="http://schemas.microsoft.com/office/drawing/2014/main" id="{990BF9E1-886C-4BC6-B365-DE3F74042BB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0" name="Text Box 16">
          <a:extLst>
            <a:ext uri="{FF2B5EF4-FFF2-40B4-BE49-F238E27FC236}">
              <a16:creationId xmlns:a16="http://schemas.microsoft.com/office/drawing/2014/main" id="{209B4D36-EEED-490C-AE6E-FC9A22ECD47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1" name="Text Box 17">
          <a:extLst>
            <a:ext uri="{FF2B5EF4-FFF2-40B4-BE49-F238E27FC236}">
              <a16:creationId xmlns:a16="http://schemas.microsoft.com/office/drawing/2014/main" id="{2368F041-C0BF-4262-9929-5536451648B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2" name="Text Box 6">
          <a:extLst>
            <a:ext uri="{FF2B5EF4-FFF2-40B4-BE49-F238E27FC236}">
              <a16:creationId xmlns:a16="http://schemas.microsoft.com/office/drawing/2014/main" id="{44620665-6094-416A-82CD-11AF84E6BF2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3" name="Text Box 7">
          <a:extLst>
            <a:ext uri="{FF2B5EF4-FFF2-40B4-BE49-F238E27FC236}">
              <a16:creationId xmlns:a16="http://schemas.microsoft.com/office/drawing/2014/main" id="{DDF6D2BB-286A-44B2-BEE9-89B165BF161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4" name="Text Box 8">
          <a:extLst>
            <a:ext uri="{FF2B5EF4-FFF2-40B4-BE49-F238E27FC236}">
              <a16:creationId xmlns:a16="http://schemas.microsoft.com/office/drawing/2014/main" id="{24B8FDA6-E17C-43E4-B425-D2FF103A1CA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5" name="Text Box 9">
          <a:extLst>
            <a:ext uri="{FF2B5EF4-FFF2-40B4-BE49-F238E27FC236}">
              <a16:creationId xmlns:a16="http://schemas.microsoft.com/office/drawing/2014/main" id="{FED710B9-DBFF-4E6E-83A3-32F587671C1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6" name="Text Box 10">
          <a:extLst>
            <a:ext uri="{FF2B5EF4-FFF2-40B4-BE49-F238E27FC236}">
              <a16:creationId xmlns:a16="http://schemas.microsoft.com/office/drawing/2014/main" id="{23191E29-117D-4074-9E89-C03ECB3181E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7" name="Text Box 11">
          <a:extLst>
            <a:ext uri="{FF2B5EF4-FFF2-40B4-BE49-F238E27FC236}">
              <a16:creationId xmlns:a16="http://schemas.microsoft.com/office/drawing/2014/main" id="{D06C7822-D395-4D16-A58A-BD8511B012D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8" name="Text Box 12">
          <a:extLst>
            <a:ext uri="{FF2B5EF4-FFF2-40B4-BE49-F238E27FC236}">
              <a16:creationId xmlns:a16="http://schemas.microsoft.com/office/drawing/2014/main" id="{91AC0024-17B0-4EBD-B43D-25ED468254C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69" name="Text Box 13">
          <a:extLst>
            <a:ext uri="{FF2B5EF4-FFF2-40B4-BE49-F238E27FC236}">
              <a16:creationId xmlns:a16="http://schemas.microsoft.com/office/drawing/2014/main" id="{E0ED4420-1C11-4887-A7F6-6409F127A90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0" name="Text Box 14">
          <a:extLst>
            <a:ext uri="{FF2B5EF4-FFF2-40B4-BE49-F238E27FC236}">
              <a16:creationId xmlns:a16="http://schemas.microsoft.com/office/drawing/2014/main" id="{C378282B-22DD-49A0-A558-12FA9E9778B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1" name="Text Box 15">
          <a:extLst>
            <a:ext uri="{FF2B5EF4-FFF2-40B4-BE49-F238E27FC236}">
              <a16:creationId xmlns:a16="http://schemas.microsoft.com/office/drawing/2014/main" id="{A884AFA0-F65C-4FCF-BB6F-D33502C0061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2" name="Text Box 16">
          <a:extLst>
            <a:ext uri="{FF2B5EF4-FFF2-40B4-BE49-F238E27FC236}">
              <a16:creationId xmlns:a16="http://schemas.microsoft.com/office/drawing/2014/main" id="{0069669C-7CC1-4F27-BF56-C18B567689B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3" name="Text Box 17">
          <a:extLst>
            <a:ext uri="{FF2B5EF4-FFF2-40B4-BE49-F238E27FC236}">
              <a16:creationId xmlns:a16="http://schemas.microsoft.com/office/drawing/2014/main" id="{DC4A9EFA-CE23-4D14-9B42-12CAFC25350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4" name="Text Box 6">
          <a:extLst>
            <a:ext uri="{FF2B5EF4-FFF2-40B4-BE49-F238E27FC236}">
              <a16:creationId xmlns:a16="http://schemas.microsoft.com/office/drawing/2014/main" id="{9486CA6C-6CB6-4A8B-A384-CDF99481A40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5" name="Text Box 7">
          <a:extLst>
            <a:ext uri="{FF2B5EF4-FFF2-40B4-BE49-F238E27FC236}">
              <a16:creationId xmlns:a16="http://schemas.microsoft.com/office/drawing/2014/main" id="{45CB1353-5B38-44D9-B023-33251E3C6E7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6" name="Text Box 8">
          <a:extLst>
            <a:ext uri="{FF2B5EF4-FFF2-40B4-BE49-F238E27FC236}">
              <a16:creationId xmlns:a16="http://schemas.microsoft.com/office/drawing/2014/main" id="{18C0D3F3-B9D6-4426-A5F1-E70A7021FB7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7" name="Text Box 9">
          <a:extLst>
            <a:ext uri="{FF2B5EF4-FFF2-40B4-BE49-F238E27FC236}">
              <a16:creationId xmlns:a16="http://schemas.microsoft.com/office/drawing/2014/main" id="{DA1B75C8-EEAA-4E0A-BFCE-B405ED044F3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8" name="Text Box 10">
          <a:extLst>
            <a:ext uri="{FF2B5EF4-FFF2-40B4-BE49-F238E27FC236}">
              <a16:creationId xmlns:a16="http://schemas.microsoft.com/office/drawing/2014/main" id="{123B6147-2B1B-4F97-AF93-A282A58AB30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79" name="Text Box 11">
          <a:extLst>
            <a:ext uri="{FF2B5EF4-FFF2-40B4-BE49-F238E27FC236}">
              <a16:creationId xmlns:a16="http://schemas.microsoft.com/office/drawing/2014/main" id="{43E0BD4C-A877-43D7-BA63-C78A7A5F8D4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0" name="Text Box 12">
          <a:extLst>
            <a:ext uri="{FF2B5EF4-FFF2-40B4-BE49-F238E27FC236}">
              <a16:creationId xmlns:a16="http://schemas.microsoft.com/office/drawing/2014/main" id="{A73D4449-1EF7-4541-9221-B3B7050F462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1" name="Text Box 13">
          <a:extLst>
            <a:ext uri="{FF2B5EF4-FFF2-40B4-BE49-F238E27FC236}">
              <a16:creationId xmlns:a16="http://schemas.microsoft.com/office/drawing/2014/main" id="{3560C51B-1074-4FD2-AE40-201207158CF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2" name="Text Box 14">
          <a:extLst>
            <a:ext uri="{FF2B5EF4-FFF2-40B4-BE49-F238E27FC236}">
              <a16:creationId xmlns:a16="http://schemas.microsoft.com/office/drawing/2014/main" id="{0E1D2D90-5AD2-4560-9105-F5D639C45F6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3" name="Text Box 15">
          <a:extLst>
            <a:ext uri="{FF2B5EF4-FFF2-40B4-BE49-F238E27FC236}">
              <a16:creationId xmlns:a16="http://schemas.microsoft.com/office/drawing/2014/main" id="{AF581798-65F7-4239-B118-FC830C30CEE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4" name="Text Box 16">
          <a:extLst>
            <a:ext uri="{FF2B5EF4-FFF2-40B4-BE49-F238E27FC236}">
              <a16:creationId xmlns:a16="http://schemas.microsoft.com/office/drawing/2014/main" id="{DB88801E-441A-429B-A4E9-A484DA9C799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5" name="Text Box 17">
          <a:extLst>
            <a:ext uri="{FF2B5EF4-FFF2-40B4-BE49-F238E27FC236}">
              <a16:creationId xmlns:a16="http://schemas.microsoft.com/office/drawing/2014/main" id="{5D407432-D623-41E0-B429-39B13F08AEF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6" name="Text Box 7">
          <a:extLst>
            <a:ext uri="{FF2B5EF4-FFF2-40B4-BE49-F238E27FC236}">
              <a16:creationId xmlns:a16="http://schemas.microsoft.com/office/drawing/2014/main" id="{ADAE3D93-2727-4349-9215-E7D191C820B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7" name="Text Box 8">
          <a:extLst>
            <a:ext uri="{FF2B5EF4-FFF2-40B4-BE49-F238E27FC236}">
              <a16:creationId xmlns:a16="http://schemas.microsoft.com/office/drawing/2014/main" id="{079DFFD2-AFAC-4C00-884E-8C3BE939246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8" name="Text Box 9">
          <a:extLst>
            <a:ext uri="{FF2B5EF4-FFF2-40B4-BE49-F238E27FC236}">
              <a16:creationId xmlns:a16="http://schemas.microsoft.com/office/drawing/2014/main" id="{5780C523-41D8-4AD4-A57D-4BC0B68E067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89" name="Text Box 10">
          <a:extLst>
            <a:ext uri="{FF2B5EF4-FFF2-40B4-BE49-F238E27FC236}">
              <a16:creationId xmlns:a16="http://schemas.microsoft.com/office/drawing/2014/main" id="{EAA1918A-C26C-4C42-8234-4D72842B247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0" name="Text Box 11">
          <a:extLst>
            <a:ext uri="{FF2B5EF4-FFF2-40B4-BE49-F238E27FC236}">
              <a16:creationId xmlns:a16="http://schemas.microsoft.com/office/drawing/2014/main" id="{EB77BE85-5568-47C5-99FC-302EB54A982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1" name="Text Box 12">
          <a:extLst>
            <a:ext uri="{FF2B5EF4-FFF2-40B4-BE49-F238E27FC236}">
              <a16:creationId xmlns:a16="http://schemas.microsoft.com/office/drawing/2014/main" id="{B2A00B13-8A51-428B-8A89-9489A441F81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2" name="Text Box 13">
          <a:extLst>
            <a:ext uri="{FF2B5EF4-FFF2-40B4-BE49-F238E27FC236}">
              <a16:creationId xmlns:a16="http://schemas.microsoft.com/office/drawing/2014/main" id="{5BC13CCE-3885-4191-B6D3-4A1615DA5F6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3" name="Text Box 14">
          <a:extLst>
            <a:ext uri="{FF2B5EF4-FFF2-40B4-BE49-F238E27FC236}">
              <a16:creationId xmlns:a16="http://schemas.microsoft.com/office/drawing/2014/main" id="{7C5AD289-7B8D-42F6-ADC7-04005DD93F2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4" name="Text Box 15">
          <a:extLst>
            <a:ext uri="{FF2B5EF4-FFF2-40B4-BE49-F238E27FC236}">
              <a16:creationId xmlns:a16="http://schemas.microsoft.com/office/drawing/2014/main" id="{F574DBCC-5333-48E4-B691-4E4931EFA18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5" name="Text Box 16">
          <a:extLst>
            <a:ext uri="{FF2B5EF4-FFF2-40B4-BE49-F238E27FC236}">
              <a16:creationId xmlns:a16="http://schemas.microsoft.com/office/drawing/2014/main" id="{101BB6B7-B762-4F00-9526-1313234BC76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6" name="Text Box 17">
          <a:extLst>
            <a:ext uri="{FF2B5EF4-FFF2-40B4-BE49-F238E27FC236}">
              <a16:creationId xmlns:a16="http://schemas.microsoft.com/office/drawing/2014/main" id="{AC762165-2FF9-4019-8B68-DB33662981E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7" name="Text Box 6">
          <a:extLst>
            <a:ext uri="{FF2B5EF4-FFF2-40B4-BE49-F238E27FC236}">
              <a16:creationId xmlns:a16="http://schemas.microsoft.com/office/drawing/2014/main" id="{DDF0A822-4049-4D7D-B400-812E61C160B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8" name="Text Box 7">
          <a:extLst>
            <a:ext uri="{FF2B5EF4-FFF2-40B4-BE49-F238E27FC236}">
              <a16:creationId xmlns:a16="http://schemas.microsoft.com/office/drawing/2014/main" id="{80C792B3-6F0F-436D-BC77-50080390EFA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599" name="Text Box 8">
          <a:extLst>
            <a:ext uri="{FF2B5EF4-FFF2-40B4-BE49-F238E27FC236}">
              <a16:creationId xmlns:a16="http://schemas.microsoft.com/office/drawing/2014/main" id="{8AEE2E3D-1E82-415A-B8ED-7CB9B8B293E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0" name="Text Box 9">
          <a:extLst>
            <a:ext uri="{FF2B5EF4-FFF2-40B4-BE49-F238E27FC236}">
              <a16:creationId xmlns:a16="http://schemas.microsoft.com/office/drawing/2014/main" id="{B11A0FBD-380A-4D02-9AF6-31AABED90AD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1" name="Text Box 10">
          <a:extLst>
            <a:ext uri="{FF2B5EF4-FFF2-40B4-BE49-F238E27FC236}">
              <a16:creationId xmlns:a16="http://schemas.microsoft.com/office/drawing/2014/main" id="{AE3D7547-3C29-4262-921E-DBB8CDC854B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2" name="Text Box 11">
          <a:extLst>
            <a:ext uri="{FF2B5EF4-FFF2-40B4-BE49-F238E27FC236}">
              <a16:creationId xmlns:a16="http://schemas.microsoft.com/office/drawing/2014/main" id="{4B8898E6-63EE-4AD6-9C57-1563CA3F946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3" name="Text Box 12">
          <a:extLst>
            <a:ext uri="{FF2B5EF4-FFF2-40B4-BE49-F238E27FC236}">
              <a16:creationId xmlns:a16="http://schemas.microsoft.com/office/drawing/2014/main" id="{8BA4A02F-6440-4EBB-85B4-3BF1F0C1A9F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4" name="Text Box 13">
          <a:extLst>
            <a:ext uri="{FF2B5EF4-FFF2-40B4-BE49-F238E27FC236}">
              <a16:creationId xmlns:a16="http://schemas.microsoft.com/office/drawing/2014/main" id="{91CC777E-18A0-4F5D-82A3-86BDAEE407D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5" name="Text Box 14">
          <a:extLst>
            <a:ext uri="{FF2B5EF4-FFF2-40B4-BE49-F238E27FC236}">
              <a16:creationId xmlns:a16="http://schemas.microsoft.com/office/drawing/2014/main" id="{0A7B6606-AD97-4EC7-A0F4-3959FD4B268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6" name="Text Box 15">
          <a:extLst>
            <a:ext uri="{FF2B5EF4-FFF2-40B4-BE49-F238E27FC236}">
              <a16:creationId xmlns:a16="http://schemas.microsoft.com/office/drawing/2014/main" id="{FD160391-117B-41EB-8A7D-2D85E223784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7" name="Text Box 16">
          <a:extLst>
            <a:ext uri="{FF2B5EF4-FFF2-40B4-BE49-F238E27FC236}">
              <a16:creationId xmlns:a16="http://schemas.microsoft.com/office/drawing/2014/main" id="{090FF37E-8263-4BB2-98C5-E8C52A314B2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8" name="Text Box 17">
          <a:extLst>
            <a:ext uri="{FF2B5EF4-FFF2-40B4-BE49-F238E27FC236}">
              <a16:creationId xmlns:a16="http://schemas.microsoft.com/office/drawing/2014/main" id="{0AA567D8-D291-44BD-A264-862E5219B4B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09" name="Text Box 6">
          <a:extLst>
            <a:ext uri="{FF2B5EF4-FFF2-40B4-BE49-F238E27FC236}">
              <a16:creationId xmlns:a16="http://schemas.microsoft.com/office/drawing/2014/main" id="{2A33BD2A-156E-4A07-886C-984CDAAEBAA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0" name="Text Box 7">
          <a:extLst>
            <a:ext uri="{FF2B5EF4-FFF2-40B4-BE49-F238E27FC236}">
              <a16:creationId xmlns:a16="http://schemas.microsoft.com/office/drawing/2014/main" id="{17D90642-E768-41D6-BCE1-4214EB2289F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1" name="Text Box 8">
          <a:extLst>
            <a:ext uri="{FF2B5EF4-FFF2-40B4-BE49-F238E27FC236}">
              <a16:creationId xmlns:a16="http://schemas.microsoft.com/office/drawing/2014/main" id="{048F8C7E-A562-42D9-96CB-8C15A417652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2" name="Text Box 9">
          <a:extLst>
            <a:ext uri="{FF2B5EF4-FFF2-40B4-BE49-F238E27FC236}">
              <a16:creationId xmlns:a16="http://schemas.microsoft.com/office/drawing/2014/main" id="{75C0BDE9-9CCA-4815-A899-837B29ADE71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3" name="Text Box 10">
          <a:extLst>
            <a:ext uri="{FF2B5EF4-FFF2-40B4-BE49-F238E27FC236}">
              <a16:creationId xmlns:a16="http://schemas.microsoft.com/office/drawing/2014/main" id="{E1DEFC3D-B010-44E2-8474-33D543C8F42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4" name="Text Box 11">
          <a:extLst>
            <a:ext uri="{FF2B5EF4-FFF2-40B4-BE49-F238E27FC236}">
              <a16:creationId xmlns:a16="http://schemas.microsoft.com/office/drawing/2014/main" id="{11B363C9-A13A-4FF2-BD3D-A0ADD3564BD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5" name="Text Box 12">
          <a:extLst>
            <a:ext uri="{FF2B5EF4-FFF2-40B4-BE49-F238E27FC236}">
              <a16:creationId xmlns:a16="http://schemas.microsoft.com/office/drawing/2014/main" id="{21119449-38CD-42D7-A135-343D695EAD8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6" name="Text Box 13">
          <a:extLst>
            <a:ext uri="{FF2B5EF4-FFF2-40B4-BE49-F238E27FC236}">
              <a16:creationId xmlns:a16="http://schemas.microsoft.com/office/drawing/2014/main" id="{030DCAE7-DEEC-4BA0-85DE-4FAA939D177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7" name="Text Box 14">
          <a:extLst>
            <a:ext uri="{FF2B5EF4-FFF2-40B4-BE49-F238E27FC236}">
              <a16:creationId xmlns:a16="http://schemas.microsoft.com/office/drawing/2014/main" id="{66D6A816-B447-4D2F-A9B4-6DB725F66F8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8" name="Text Box 15">
          <a:extLst>
            <a:ext uri="{FF2B5EF4-FFF2-40B4-BE49-F238E27FC236}">
              <a16:creationId xmlns:a16="http://schemas.microsoft.com/office/drawing/2014/main" id="{7B9BE462-2D37-4977-B8C7-61C2E415BE8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19" name="Text Box 16">
          <a:extLst>
            <a:ext uri="{FF2B5EF4-FFF2-40B4-BE49-F238E27FC236}">
              <a16:creationId xmlns:a16="http://schemas.microsoft.com/office/drawing/2014/main" id="{AAF117BD-FA44-44BD-936F-F7178DB0F79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0" name="Text Box 17">
          <a:extLst>
            <a:ext uri="{FF2B5EF4-FFF2-40B4-BE49-F238E27FC236}">
              <a16:creationId xmlns:a16="http://schemas.microsoft.com/office/drawing/2014/main" id="{D78C760E-6D8E-488F-9689-5D19F252B70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1" name="Text Box 6">
          <a:extLst>
            <a:ext uri="{FF2B5EF4-FFF2-40B4-BE49-F238E27FC236}">
              <a16:creationId xmlns:a16="http://schemas.microsoft.com/office/drawing/2014/main" id="{22910E46-E63B-4A6B-AF2D-B52983FD957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2" name="Text Box 7">
          <a:extLst>
            <a:ext uri="{FF2B5EF4-FFF2-40B4-BE49-F238E27FC236}">
              <a16:creationId xmlns:a16="http://schemas.microsoft.com/office/drawing/2014/main" id="{7792D906-ED51-4E62-AC12-412B24BC285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3" name="Text Box 8">
          <a:extLst>
            <a:ext uri="{FF2B5EF4-FFF2-40B4-BE49-F238E27FC236}">
              <a16:creationId xmlns:a16="http://schemas.microsoft.com/office/drawing/2014/main" id="{A912662D-DC03-4C5F-ABDF-2B70C9A9C56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4" name="Text Box 9">
          <a:extLst>
            <a:ext uri="{FF2B5EF4-FFF2-40B4-BE49-F238E27FC236}">
              <a16:creationId xmlns:a16="http://schemas.microsoft.com/office/drawing/2014/main" id="{41474D08-D88E-4E37-9FA4-D8F187AE7B5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5" name="Text Box 10">
          <a:extLst>
            <a:ext uri="{FF2B5EF4-FFF2-40B4-BE49-F238E27FC236}">
              <a16:creationId xmlns:a16="http://schemas.microsoft.com/office/drawing/2014/main" id="{4383E1A5-E0DB-4D26-93F5-534C3E9051B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6" name="Text Box 11">
          <a:extLst>
            <a:ext uri="{FF2B5EF4-FFF2-40B4-BE49-F238E27FC236}">
              <a16:creationId xmlns:a16="http://schemas.microsoft.com/office/drawing/2014/main" id="{35442A8C-8C74-46A9-91A8-466BD7F0AA2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7" name="Text Box 12">
          <a:extLst>
            <a:ext uri="{FF2B5EF4-FFF2-40B4-BE49-F238E27FC236}">
              <a16:creationId xmlns:a16="http://schemas.microsoft.com/office/drawing/2014/main" id="{B5F78C09-CB5C-439F-ACC7-67A1D7E41E5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8" name="Text Box 13">
          <a:extLst>
            <a:ext uri="{FF2B5EF4-FFF2-40B4-BE49-F238E27FC236}">
              <a16:creationId xmlns:a16="http://schemas.microsoft.com/office/drawing/2014/main" id="{91C40244-3D81-4C7C-86AF-E49282A9590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29" name="Text Box 14">
          <a:extLst>
            <a:ext uri="{FF2B5EF4-FFF2-40B4-BE49-F238E27FC236}">
              <a16:creationId xmlns:a16="http://schemas.microsoft.com/office/drawing/2014/main" id="{40F1AE5E-E58D-454A-A0AA-547DAA2C8F3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0" name="Text Box 15">
          <a:extLst>
            <a:ext uri="{FF2B5EF4-FFF2-40B4-BE49-F238E27FC236}">
              <a16:creationId xmlns:a16="http://schemas.microsoft.com/office/drawing/2014/main" id="{750D7198-E803-41C6-AF6A-929072F50ED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1" name="Text Box 16">
          <a:extLst>
            <a:ext uri="{FF2B5EF4-FFF2-40B4-BE49-F238E27FC236}">
              <a16:creationId xmlns:a16="http://schemas.microsoft.com/office/drawing/2014/main" id="{31E954C3-12C5-44E7-A5FB-975A594D1F0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2" name="Text Box 17">
          <a:extLst>
            <a:ext uri="{FF2B5EF4-FFF2-40B4-BE49-F238E27FC236}">
              <a16:creationId xmlns:a16="http://schemas.microsoft.com/office/drawing/2014/main" id="{34F31AB3-A0BD-4E3F-9FC8-4CBEE6018D0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3" name="Text Box 7">
          <a:extLst>
            <a:ext uri="{FF2B5EF4-FFF2-40B4-BE49-F238E27FC236}">
              <a16:creationId xmlns:a16="http://schemas.microsoft.com/office/drawing/2014/main" id="{B8007093-C8EE-4C51-9282-E553F237EF3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4" name="Text Box 8">
          <a:extLst>
            <a:ext uri="{FF2B5EF4-FFF2-40B4-BE49-F238E27FC236}">
              <a16:creationId xmlns:a16="http://schemas.microsoft.com/office/drawing/2014/main" id="{4D8AED16-5312-444B-A85F-58D3E551D3D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5" name="Text Box 9">
          <a:extLst>
            <a:ext uri="{FF2B5EF4-FFF2-40B4-BE49-F238E27FC236}">
              <a16:creationId xmlns:a16="http://schemas.microsoft.com/office/drawing/2014/main" id="{CE69CA23-2238-464B-8BC4-3C136F89FA8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6" name="Text Box 10">
          <a:extLst>
            <a:ext uri="{FF2B5EF4-FFF2-40B4-BE49-F238E27FC236}">
              <a16:creationId xmlns:a16="http://schemas.microsoft.com/office/drawing/2014/main" id="{5A1FF9E5-327C-488F-9F5E-B5F3E999F5A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7" name="Text Box 11">
          <a:extLst>
            <a:ext uri="{FF2B5EF4-FFF2-40B4-BE49-F238E27FC236}">
              <a16:creationId xmlns:a16="http://schemas.microsoft.com/office/drawing/2014/main" id="{1FCE0198-24DE-4664-B903-B21D1DE8E50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8" name="Text Box 12">
          <a:extLst>
            <a:ext uri="{FF2B5EF4-FFF2-40B4-BE49-F238E27FC236}">
              <a16:creationId xmlns:a16="http://schemas.microsoft.com/office/drawing/2014/main" id="{5FF693E2-54F8-4053-8149-F67A39CCA08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39" name="Text Box 13">
          <a:extLst>
            <a:ext uri="{FF2B5EF4-FFF2-40B4-BE49-F238E27FC236}">
              <a16:creationId xmlns:a16="http://schemas.microsoft.com/office/drawing/2014/main" id="{6A326135-1608-4B60-9D77-BFE18B5E6B4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0" name="Text Box 14">
          <a:extLst>
            <a:ext uri="{FF2B5EF4-FFF2-40B4-BE49-F238E27FC236}">
              <a16:creationId xmlns:a16="http://schemas.microsoft.com/office/drawing/2014/main" id="{71020500-A589-472B-98AD-70DE078D070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1" name="Text Box 15">
          <a:extLst>
            <a:ext uri="{FF2B5EF4-FFF2-40B4-BE49-F238E27FC236}">
              <a16:creationId xmlns:a16="http://schemas.microsoft.com/office/drawing/2014/main" id="{08C7B9C0-1C2D-438B-A6FB-E79B9F65377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2" name="Text Box 16">
          <a:extLst>
            <a:ext uri="{FF2B5EF4-FFF2-40B4-BE49-F238E27FC236}">
              <a16:creationId xmlns:a16="http://schemas.microsoft.com/office/drawing/2014/main" id="{C695D5F4-7D19-4660-9C27-8A568821212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3" name="Text Box 17">
          <a:extLst>
            <a:ext uri="{FF2B5EF4-FFF2-40B4-BE49-F238E27FC236}">
              <a16:creationId xmlns:a16="http://schemas.microsoft.com/office/drawing/2014/main" id="{801D0029-D4F9-4CAC-9C1D-B507D5AC05A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4" name="Text Box 6">
          <a:extLst>
            <a:ext uri="{FF2B5EF4-FFF2-40B4-BE49-F238E27FC236}">
              <a16:creationId xmlns:a16="http://schemas.microsoft.com/office/drawing/2014/main" id="{8A27E406-E8D2-4C25-B345-92CE2EAA4CD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5" name="Text Box 7">
          <a:extLst>
            <a:ext uri="{FF2B5EF4-FFF2-40B4-BE49-F238E27FC236}">
              <a16:creationId xmlns:a16="http://schemas.microsoft.com/office/drawing/2014/main" id="{72910BD4-72DD-4107-96DB-CF7EF5309A2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6" name="Text Box 8">
          <a:extLst>
            <a:ext uri="{FF2B5EF4-FFF2-40B4-BE49-F238E27FC236}">
              <a16:creationId xmlns:a16="http://schemas.microsoft.com/office/drawing/2014/main" id="{4E2D4893-B264-4A8C-9118-CE419684BDB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7" name="Text Box 9">
          <a:extLst>
            <a:ext uri="{FF2B5EF4-FFF2-40B4-BE49-F238E27FC236}">
              <a16:creationId xmlns:a16="http://schemas.microsoft.com/office/drawing/2014/main" id="{CE3529FC-6AF0-4C23-9A5C-60ED26F6B21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8" name="Text Box 10">
          <a:extLst>
            <a:ext uri="{FF2B5EF4-FFF2-40B4-BE49-F238E27FC236}">
              <a16:creationId xmlns:a16="http://schemas.microsoft.com/office/drawing/2014/main" id="{47C13900-FF3D-4DD1-9158-7C9C48DCF0B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49" name="Text Box 11">
          <a:extLst>
            <a:ext uri="{FF2B5EF4-FFF2-40B4-BE49-F238E27FC236}">
              <a16:creationId xmlns:a16="http://schemas.microsoft.com/office/drawing/2014/main" id="{B6D438EB-F2BA-4983-841C-D2FBE158862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0" name="Text Box 12">
          <a:extLst>
            <a:ext uri="{FF2B5EF4-FFF2-40B4-BE49-F238E27FC236}">
              <a16:creationId xmlns:a16="http://schemas.microsoft.com/office/drawing/2014/main" id="{5D75E073-BCFB-4F12-92A7-60E812884E1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1" name="Text Box 13">
          <a:extLst>
            <a:ext uri="{FF2B5EF4-FFF2-40B4-BE49-F238E27FC236}">
              <a16:creationId xmlns:a16="http://schemas.microsoft.com/office/drawing/2014/main" id="{25106090-B902-4C46-B27B-D16D6A06EAD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2" name="Text Box 14">
          <a:extLst>
            <a:ext uri="{FF2B5EF4-FFF2-40B4-BE49-F238E27FC236}">
              <a16:creationId xmlns:a16="http://schemas.microsoft.com/office/drawing/2014/main" id="{66B0F40F-80E7-4157-A7D9-B15605BA2DC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3" name="Text Box 15">
          <a:extLst>
            <a:ext uri="{FF2B5EF4-FFF2-40B4-BE49-F238E27FC236}">
              <a16:creationId xmlns:a16="http://schemas.microsoft.com/office/drawing/2014/main" id="{0D538230-6CA1-4DD2-BB2F-02190DED636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4" name="Text Box 16">
          <a:extLst>
            <a:ext uri="{FF2B5EF4-FFF2-40B4-BE49-F238E27FC236}">
              <a16:creationId xmlns:a16="http://schemas.microsoft.com/office/drawing/2014/main" id="{D60CC08F-6CA6-4214-A97A-EF315740E6A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5" name="Text Box 17">
          <a:extLst>
            <a:ext uri="{FF2B5EF4-FFF2-40B4-BE49-F238E27FC236}">
              <a16:creationId xmlns:a16="http://schemas.microsoft.com/office/drawing/2014/main" id="{2399A57C-3486-448E-A48E-A21E02C1AD9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6" name="Text Box 6">
          <a:extLst>
            <a:ext uri="{FF2B5EF4-FFF2-40B4-BE49-F238E27FC236}">
              <a16:creationId xmlns:a16="http://schemas.microsoft.com/office/drawing/2014/main" id="{B984B5B9-79A3-4757-BC82-AFA41B38CAD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7" name="Text Box 7">
          <a:extLst>
            <a:ext uri="{FF2B5EF4-FFF2-40B4-BE49-F238E27FC236}">
              <a16:creationId xmlns:a16="http://schemas.microsoft.com/office/drawing/2014/main" id="{E51D7385-EBDB-42ED-836E-1F2AA0F7A1A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8" name="Text Box 8">
          <a:extLst>
            <a:ext uri="{FF2B5EF4-FFF2-40B4-BE49-F238E27FC236}">
              <a16:creationId xmlns:a16="http://schemas.microsoft.com/office/drawing/2014/main" id="{CDD362D5-B159-4904-BD6F-5304C2EF389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59" name="Text Box 9">
          <a:extLst>
            <a:ext uri="{FF2B5EF4-FFF2-40B4-BE49-F238E27FC236}">
              <a16:creationId xmlns:a16="http://schemas.microsoft.com/office/drawing/2014/main" id="{71DD2FA8-60B0-46B6-8AF7-01A7A0ED602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0" name="Text Box 10">
          <a:extLst>
            <a:ext uri="{FF2B5EF4-FFF2-40B4-BE49-F238E27FC236}">
              <a16:creationId xmlns:a16="http://schemas.microsoft.com/office/drawing/2014/main" id="{06EE3443-CA97-4070-8329-BFD9BB16736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1" name="Text Box 11">
          <a:extLst>
            <a:ext uri="{FF2B5EF4-FFF2-40B4-BE49-F238E27FC236}">
              <a16:creationId xmlns:a16="http://schemas.microsoft.com/office/drawing/2014/main" id="{08C757AC-4AE6-407A-9196-3B43E0D63FD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2" name="Text Box 12">
          <a:extLst>
            <a:ext uri="{FF2B5EF4-FFF2-40B4-BE49-F238E27FC236}">
              <a16:creationId xmlns:a16="http://schemas.microsoft.com/office/drawing/2014/main" id="{6CB64F05-CD5B-430F-BD8E-5E8512F5A3F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3" name="Text Box 13">
          <a:extLst>
            <a:ext uri="{FF2B5EF4-FFF2-40B4-BE49-F238E27FC236}">
              <a16:creationId xmlns:a16="http://schemas.microsoft.com/office/drawing/2014/main" id="{5A067CC8-5672-4AED-AC1B-70A19EB2B4D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4" name="Text Box 14">
          <a:extLst>
            <a:ext uri="{FF2B5EF4-FFF2-40B4-BE49-F238E27FC236}">
              <a16:creationId xmlns:a16="http://schemas.microsoft.com/office/drawing/2014/main" id="{75AED402-A275-4B4C-B5FA-600DBE3AE9B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5" name="Text Box 15">
          <a:extLst>
            <a:ext uri="{FF2B5EF4-FFF2-40B4-BE49-F238E27FC236}">
              <a16:creationId xmlns:a16="http://schemas.microsoft.com/office/drawing/2014/main" id="{2E4E3ADB-B654-4829-BB3B-DF4DC1267B1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6" name="Text Box 16">
          <a:extLst>
            <a:ext uri="{FF2B5EF4-FFF2-40B4-BE49-F238E27FC236}">
              <a16:creationId xmlns:a16="http://schemas.microsoft.com/office/drawing/2014/main" id="{1C611EB5-43AA-4490-9E83-ECBB655D0EC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7" name="Text Box 17">
          <a:extLst>
            <a:ext uri="{FF2B5EF4-FFF2-40B4-BE49-F238E27FC236}">
              <a16:creationId xmlns:a16="http://schemas.microsoft.com/office/drawing/2014/main" id="{A468AE86-638E-4547-80EC-09A6138B3F6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8" name="Text Box 6">
          <a:extLst>
            <a:ext uri="{FF2B5EF4-FFF2-40B4-BE49-F238E27FC236}">
              <a16:creationId xmlns:a16="http://schemas.microsoft.com/office/drawing/2014/main" id="{D302C3C1-DC93-422E-8942-2DA00D424E3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69" name="Text Box 7">
          <a:extLst>
            <a:ext uri="{FF2B5EF4-FFF2-40B4-BE49-F238E27FC236}">
              <a16:creationId xmlns:a16="http://schemas.microsoft.com/office/drawing/2014/main" id="{360C6926-8D47-4292-8AF2-7C75F659612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0" name="Text Box 8">
          <a:extLst>
            <a:ext uri="{FF2B5EF4-FFF2-40B4-BE49-F238E27FC236}">
              <a16:creationId xmlns:a16="http://schemas.microsoft.com/office/drawing/2014/main" id="{E4474D93-6E6C-43E6-8E36-87DBE05E1E0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1" name="Text Box 9">
          <a:extLst>
            <a:ext uri="{FF2B5EF4-FFF2-40B4-BE49-F238E27FC236}">
              <a16:creationId xmlns:a16="http://schemas.microsoft.com/office/drawing/2014/main" id="{DC25EF82-BA90-4137-9A79-25F3367D73A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2" name="Text Box 10">
          <a:extLst>
            <a:ext uri="{FF2B5EF4-FFF2-40B4-BE49-F238E27FC236}">
              <a16:creationId xmlns:a16="http://schemas.microsoft.com/office/drawing/2014/main" id="{E3C0A40A-EC5B-45F1-941E-7D94765B451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3" name="Text Box 11">
          <a:extLst>
            <a:ext uri="{FF2B5EF4-FFF2-40B4-BE49-F238E27FC236}">
              <a16:creationId xmlns:a16="http://schemas.microsoft.com/office/drawing/2014/main" id="{46179040-7F80-4F08-992A-BDD1AF803A2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4" name="Text Box 12">
          <a:extLst>
            <a:ext uri="{FF2B5EF4-FFF2-40B4-BE49-F238E27FC236}">
              <a16:creationId xmlns:a16="http://schemas.microsoft.com/office/drawing/2014/main" id="{D7C8C37D-141E-4DB5-AEC3-03BD6A87E1E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5" name="Text Box 13">
          <a:extLst>
            <a:ext uri="{FF2B5EF4-FFF2-40B4-BE49-F238E27FC236}">
              <a16:creationId xmlns:a16="http://schemas.microsoft.com/office/drawing/2014/main" id="{716AD1C3-CB0D-4D96-91CC-9666F2751EB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6" name="Text Box 14">
          <a:extLst>
            <a:ext uri="{FF2B5EF4-FFF2-40B4-BE49-F238E27FC236}">
              <a16:creationId xmlns:a16="http://schemas.microsoft.com/office/drawing/2014/main" id="{F563E7D5-3607-441A-BD90-6E4D3D1641B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7" name="Text Box 15">
          <a:extLst>
            <a:ext uri="{FF2B5EF4-FFF2-40B4-BE49-F238E27FC236}">
              <a16:creationId xmlns:a16="http://schemas.microsoft.com/office/drawing/2014/main" id="{3151EB68-1630-4027-9434-6B46E70F757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8" name="Text Box 16">
          <a:extLst>
            <a:ext uri="{FF2B5EF4-FFF2-40B4-BE49-F238E27FC236}">
              <a16:creationId xmlns:a16="http://schemas.microsoft.com/office/drawing/2014/main" id="{2304247D-7D14-43B5-ACBF-EB034360E1E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79" name="Text Box 17">
          <a:extLst>
            <a:ext uri="{FF2B5EF4-FFF2-40B4-BE49-F238E27FC236}">
              <a16:creationId xmlns:a16="http://schemas.microsoft.com/office/drawing/2014/main" id="{05A77AD1-EFE7-4167-80A6-BB7EF7B3346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0" name="Text Box 7">
          <a:extLst>
            <a:ext uri="{FF2B5EF4-FFF2-40B4-BE49-F238E27FC236}">
              <a16:creationId xmlns:a16="http://schemas.microsoft.com/office/drawing/2014/main" id="{6C7C6CCC-55E2-4400-865A-9E865CCAA98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1" name="Text Box 8">
          <a:extLst>
            <a:ext uri="{FF2B5EF4-FFF2-40B4-BE49-F238E27FC236}">
              <a16:creationId xmlns:a16="http://schemas.microsoft.com/office/drawing/2014/main" id="{A98901C7-14D3-4A02-930D-B257F38AD62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2" name="Text Box 9">
          <a:extLst>
            <a:ext uri="{FF2B5EF4-FFF2-40B4-BE49-F238E27FC236}">
              <a16:creationId xmlns:a16="http://schemas.microsoft.com/office/drawing/2014/main" id="{8C046D48-B924-4941-89E5-1BC800BFD30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3" name="Text Box 10">
          <a:extLst>
            <a:ext uri="{FF2B5EF4-FFF2-40B4-BE49-F238E27FC236}">
              <a16:creationId xmlns:a16="http://schemas.microsoft.com/office/drawing/2014/main" id="{D15E71B6-0C48-45B1-AA9C-EB19EF92DEB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4" name="Text Box 11">
          <a:extLst>
            <a:ext uri="{FF2B5EF4-FFF2-40B4-BE49-F238E27FC236}">
              <a16:creationId xmlns:a16="http://schemas.microsoft.com/office/drawing/2014/main" id="{227F6850-11F8-4D39-BBAE-EA8E24752AC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5" name="Text Box 12">
          <a:extLst>
            <a:ext uri="{FF2B5EF4-FFF2-40B4-BE49-F238E27FC236}">
              <a16:creationId xmlns:a16="http://schemas.microsoft.com/office/drawing/2014/main" id="{BE0C6A03-021E-4945-AF1A-FD560D803BA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6" name="Text Box 13">
          <a:extLst>
            <a:ext uri="{FF2B5EF4-FFF2-40B4-BE49-F238E27FC236}">
              <a16:creationId xmlns:a16="http://schemas.microsoft.com/office/drawing/2014/main" id="{EC43197B-41CE-4D72-9334-AFBFF0EEB10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7" name="Text Box 14">
          <a:extLst>
            <a:ext uri="{FF2B5EF4-FFF2-40B4-BE49-F238E27FC236}">
              <a16:creationId xmlns:a16="http://schemas.microsoft.com/office/drawing/2014/main" id="{59D3F532-EE89-4DCA-AF49-0D7300CFE3E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8" name="Text Box 15">
          <a:extLst>
            <a:ext uri="{FF2B5EF4-FFF2-40B4-BE49-F238E27FC236}">
              <a16:creationId xmlns:a16="http://schemas.microsoft.com/office/drawing/2014/main" id="{3DD0B700-4A55-4D65-A855-6DE0245B567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89" name="Text Box 16">
          <a:extLst>
            <a:ext uri="{FF2B5EF4-FFF2-40B4-BE49-F238E27FC236}">
              <a16:creationId xmlns:a16="http://schemas.microsoft.com/office/drawing/2014/main" id="{60088289-6796-47A2-B597-F340E833B25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0" name="Text Box 17">
          <a:extLst>
            <a:ext uri="{FF2B5EF4-FFF2-40B4-BE49-F238E27FC236}">
              <a16:creationId xmlns:a16="http://schemas.microsoft.com/office/drawing/2014/main" id="{C7F16DF6-CC00-4487-8448-0D580F473B5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1" name="Text Box 6">
          <a:extLst>
            <a:ext uri="{FF2B5EF4-FFF2-40B4-BE49-F238E27FC236}">
              <a16:creationId xmlns:a16="http://schemas.microsoft.com/office/drawing/2014/main" id="{2C185D2E-8BDE-4F53-9A3C-FFFF6D90F82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2" name="Text Box 7">
          <a:extLst>
            <a:ext uri="{FF2B5EF4-FFF2-40B4-BE49-F238E27FC236}">
              <a16:creationId xmlns:a16="http://schemas.microsoft.com/office/drawing/2014/main" id="{0A520382-7C98-4CB1-ABD0-912C8631BEB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3" name="Text Box 8">
          <a:extLst>
            <a:ext uri="{FF2B5EF4-FFF2-40B4-BE49-F238E27FC236}">
              <a16:creationId xmlns:a16="http://schemas.microsoft.com/office/drawing/2014/main" id="{200F1C2E-A2B3-4145-8D14-77336DC84E6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4" name="Text Box 9">
          <a:extLst>
            <a:ext uri="{FF2B5EF4-FFF2-40B4-BE49-F238E27FC236}">
              <a16:creationId xmlns:a16="http://schemas.microsoft.com/office/drawing/2014/main" id="{EFB1C6DB-FB61-4854-9BDA-3ABAEABD28F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5" name="Text Box 10">
          <a:extLst>
            <a:ext uri="{FF2B5EF4-FFF2-40B4-BE49-F238E27FC236}">
              <a16:creationId xmlns:a16="http://schemas.microsoft.com/office/drawing/2014/main" id="{BFAFDC1B-194C-4523-9DB0-EC7CED16282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6" name="Text Box 11">
          <a:extLst>
            <a:ext uri="{FF2B5EF4-FFF2-40B4-BE49-F238E27FC236}">
              <a16:creationId xmlns:a16="http://schemas.microsoft.com/office/drawing/2014/main" id="{A6C25121-281C-4FCB-AAC1-938336F5C71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7" name="Text Box 12">
          <a:extLst>
            <a:ext uri="{FF2B5EF4-FFF2-40B4-BE49-F238E27FC236}">
              <a16:creationId xmlns:a16="http://schemas.microsoft.com/office/drawing/2014/main" id="{6A51E7F4-D38D-46E0-8498-1A99FCD15FF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8" name="Text Box 13">
          <a:extLst>
            <a:ext uri="{FF2B5EF4-FFF2-40B4-BE49-F238E27FC236}">
              <a16:creationId xmlns:a16="http://schemas.microsoft.com/office/drawing/2014/main" id="{26A3FEFF-358A-40E8-977C-C5F49A13095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699" name="Text Box 14">
          <a:extLst>
            <a:ext uri="{FF2B5EF4-FFF2-40B4-BE49-F238E27FC236}">
              <a16:creationId xmlns:a16="http://schemas.microsoft.com/office/drawing/2014/main" id="{0570C735-20C6-42B6-8D72-753D856B4A5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0" name="Text Box 15">
          <a:extLst>
            <a:ext uri="{FF2B5EF4-FFF2-40B4-BE49-F238E27FC236}">
              <a16:creationId xmlns:a16="http://schemas.microsoft.com/office/drawing/2014/main" id="{795F73BB-E650-4AF0-ADBA-66FD517401A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1" name="Text Box 16">
          <a:extLst>
            <a:ext uri="{FF2B5EF4-FFF2-40B4-BE49-F238E27FC236}">
              <a16:creationId xmlns:a16="http://schemas.microsoft.com/office/drawing/2014/main" id="{3F0E1643-E660-45BC-8FDB-12A5BE3A292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2" name="Text Box 17">
          <a:extLst>
            <a:ext uri="{FF2B5EF4-FFF2-40B4-BE49-F238E27FC236}">
              <a16:creationId xmlns:a16="http://schemas.microsoft.com/office/drawing/2014/main" id="{C3C38746-3E4C-4C15-943A-F222E5BBCD0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3" name="Text Box 6">
          <a:extLst>
            <a:ext uri="{FF2B5EF4-FFF2-40B4-BE49-F238E27FC236}">
              <a16:creationId xmlns:a16="http://schemas.microsoft.com/office/drawing/2014/main" id="{81E6EFD6-04E3-4961-BEE5-83C43EEB277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4" name="Text Box 7">
          <a:extLst>
            <a:ext uri="{FF2B5EF4-FFF2-40B4-BE49-F238E27FC236}">
              <a16:creationId xmlns:a16="http://schemas.microsoft.com/office/drawing/2014/main" id="{6A8A6452-0011-4B88-8B07-AB245C9BB3C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5" name="Text Box 8">
          <a:extLst>
            <a:ext uri="{FF2B5EF4-FFF2-40B4-BE49-F238E27FC236}">
              <a16:creationId xmlns:a16="http://schemas.microsoft.com/office/drawing/2014/main" id="{5ACC6DFC-67DF-4BDA-8CA3-2669D713BC3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6" name="Text Box 9">
          <a:extLst>
            <a:ext uri="{FF2B5EF4-FFF2-40B4-BE49-F238E27FC236}">
              <a16:creationId xmlns:a16="http://schemas.microsoft.com/office/drawing/2014/main" id="{2C6D44C4-FDB6-4D27-9A5E-5B0A312A005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7" name="Text Box 10">
          <a:extLst>
            <a:ext uri="{FF2B5EF4-FFF2-40B4-BE49-F238E27FC236}">
              <a16:creationId xmlns:a16="http://schemas.microsoft.com/office/drawing/2014/main" id="{83FC9C66-B479-4452-8627-CD73E94EE2B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8" name="Text Box 11">
          <a:extLst>
            <a:ext uri="{FF2B5EF4-FFF2-40B4-BE49-F238E27FC236}">
              <a16:creationId xmlns:a16="http://schemas.microsoft.com/office/drawing/2014/main" id="{1A36C636-1C52-4277-ADC6-3136D629BDF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09" name="Text Box 12">
          <a:extLst>
            <a:ext uri="{FF2B5EF4-FFF2-40B4-BE49-F238E27FC236}">
              <a16:creationId xmlns:a16="http://schemas.microsoft.com/office/drawing/2014/main" id="{09066663-DBEC-4653-A91A-FD2918ACF5A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0" name="Text Box 13">
          <a:extLst>
            <a:ext uri="{FF2B5EF4-FFF2-40B4-BE49-F238E27FC236}">
              <a16:creationId xmlns:a16="http://schemas.microsoft.com/office/drawing/2014/main" id="{E40C0186-FF53-4E37-B629-B1383132CE4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1" name="Text Box 14">
          <a:extLst>
            <a:ext uri="{FF2B5EF4-FFF2-40B4-BE49-F238E27FC236}">
              <a16:creationId xmlns:a16="http://schemas.microsoft.com/office/drawing/2014/main" id="{2A557074-66C3-4C05-8E63-FEB3B35AFF6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2" name="Text Box 15">
          <a:extLst>
            <a:ext uri="{FF2B5EF4-FFF2-40B4-BE49-F238E27FC236}">
              <a16:creationId xmlns:a16="http://schemas.microsoft.com/office/drawing/2014/main" id="{410BA7DE-C285-4D11-8A4C-FC0F00C2301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3" name="Text Box 16">
          <a:extLst>
            <a:ext uri="{FF2B5EF4-FFF2-40B4-BE49-F238E27FC236}">
              <a16:creationId xmlns:a16="http://schemas.microsoft.com/office/drawing/2014/main" id="{848D87AB-D692-499C-B6EE-255A10425ADA}"/>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4" name="Text Box 17">
          <a:extLst>
            <a:ext uri="{FF2B5EF4-FFF2-40B4-BE49-F238E27FC236}">
              <a16:creationId xmlns:a16="http://schemas.microsoft.com/office/drawing/2014/main" id="{F349DAF8-5054-455A-9DF0-9FBBBE39FF51}"/>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5" name="Text Box 6">
          <a:extLst>
            <a:ext uri="{FF2B5EF4-FFF2-40B4-BE49-F238E27FC236}">
              <a16:creationId xmlns:a16="http://schemas.microsoft.com/office/drawing/2014/main" id="{3678321D-C01D-45AC-B5CD-239E3E3FB31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6" name="Text Box 7">
          <a:extLst>
            <a:ext uri="{FF2B5EF4-FFF2-40B4-BE49-F238E27FC236}">
              <a16:creationId xmlns:a16="http://schemas.microsoft.com/office/drawing/2014/main" id="{A164E763-B8BB-4CA6-A466-B15C88F0B78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7" name="Text Box 8">
          <a:extLst>
            <a:ext uri="{FF2B5EF4-FFF2-40B4-BE49-F238E27FC236}">
              <a16:creationId xmlns:a16="http://schemas.microsoft.com/office/drawing/2014/main" id="{3A248438-036F-46A3-BEB6-CC75CEC0A7E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8" name="Text Box 9">
          <a:extLst>
            <a:ext uri="{FF2B5EF4-FFF2-40B4-BE49-F238E27FC236}">
              <a16:creationId xmlns:a16="http://schemas.microsoft.com/office/drawing/2014/main" id="{DC070BFE-03A2-4A1E-9F0F-88DA15CE73D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19" name="Text Box 10">
          <a:extLst>
            <a:ext uri="{FF2B5EF4-FFF2-40B4-BE49-F238E27FC236}">
              <a16:creationId xmlns:a16="http://schemas.microsoft.com/office/drawing/2014/main" id="{DBB21A55-B994-4E79-ADDE-581FDC68D789}"/>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0" name="Text Box 11">
          <a:extLst>
            <a:ext uri="{FF2B5EF4-FFF2-40B4-BE49-F238E27FC236}">
              <a16:creationId xmlns:a16="http://schemas.microsoft.com/office/drawing/2014/main" id="{5073B3A5-A260-408D-BC81-C14FDB9D120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1" name="Text Box 12">
          <a:extLst>
            <a:ext uri="{FF2B5EF4-FFF2-40B4-BE49-F238E27FC236}">
              <a16:creationId xmlns:a16="http://schemas.microsoft.com/office/drawing/2014/main" id="{324EDCDE-E1EC-4E86-8F32-805B3B5CBF13}"/>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2" name="Text Box 13">
          <a:extLst>
            <a:ext uri="{FF2B5EF4-FFF2-40B4-BE49-F238E27FC236}">
              <a16:creationId xmlns:a16="http://schemas.microsoft.com/office/drawing/2014/main" id="{0BD1DA71-4C69-40B9-8C95-08217414C57F}"/>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3" name="Text Box 14">
          <a:extLst>
            <a:ext uri="{FF2B5EF4-FFF2-40B4-BE49-F238E27FC236}">
              <a16:creationId xmlns:a16="http://schemas.microsoft.com/office/drawing/2014/main" id="{46C70BFA-D3EF-46BF-A7A0-C1937693003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4" name="Text Box 15">
          <a:extLst>
            <a:ext uri="{FF2B5EF4-FFF2-40B4-BE49-F238E27FC236}">
              <a16:creationId xmlns:a16="http://schemas.microsoft.com/office/drawing/2014/main" id="{5E858C28-410E-451C-B6D8-EDF54B9C300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5" name="Text Box 16">
          <a:extLst>
            <a:ext uri="{FF2B5EF4-FFF2-40B4-BE49-F238E27FC236}">
              <a16:creationId xmlns:a16="http://schemas.microsoft.com/office/drawing/2014/main" id="{B74DEC54-1FD0-435D-AF24-A20ED33BFB7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6" name="Text Box 17">
          <a:extLst>
            <a:ext uri="{FF2B5EF4-FFF2-40B4-BE49-F238E27FC236}">
              <a16:creationId xmlns:a16="http://schemas.microsoft.com/office/drawing/2014/main" id="{15C3E142-0022-4BA4-BDA2-AB89D341C4B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7" name="Text Box 7">
          <a:extLst>
            <a:ext uri="{FF2B5EF4-FFF2-40B4-BE49-F238E27FC236}">
              <a16:creationId xmlns:a16="http://schemas.microsoft.com/office/drawing/2014/main" id="{253E6F1F-5CE5-4B73-A2B5-F808D73318FD}"/>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8" name="Text Box 8">
          <a:extLst>
            <a:ext uri="{FF2B5EF4-FFF2-40B4-BE49-F238E27FC236}">
              <a16:creationId xmlns:a16="http://schemas.microsoft.com/office/drawing/2014/main" id="{292C6ED4-7C92-4883-835F-1D25CD8AC57B}"/>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29" name="Text Box 9">
          <a:extLst>
            <a:ext uri="{FF2B5EF4-FFF2-40B4-BE49-F238E27FC236}">
              <a16:creationId xmlns:a16="http://schemas.microsoft.com/office/drawing/2014/main" id="{F2A07A13-B748-4830-A3E5-97B4029EB61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0" name="Text Box 10">
          <a:extLst>
            <a:ext uri="{FF2B5EF4-FFF2-40B4-BE49-F238E27FC236}">
              <a16:creationId xmlns:a16="http://schemas.microsoft.com/office/drawing/2014/main" id="{61CF0C5D-74D6-4A52-BC8E-19D191D2C73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1" name="Text Box 11">
          <a:extLst>
            <a:ext uri="{FF2B5EF4-FFF2-40B4-BE49-F238E27FC236}">
              <a16:creationId xmlns:a16="http://schemas.microsoft.com/office/drawing/2014/main" id="{D19F15D8-E5B4-407F-BF99-528518BBD9B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2" name="Text Box 12">
          <a:extLst>
            <a:ext uri="{FF2B5EF4-FFF2-40B4-BE49-F238E27FC236}">
              <a16:creationId xmlns:a16="http://schemas.microsoft.com/office/drawing/2014/main" id="{42194A34-0F76-4A62-87D6-42A3385960A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3" name="Text Box 13">
          <a:extLst>
            <a:ext uri="{FF2B5EF4-FFF2-40B4-BE49-F238E27FC236}">
              <a16:creationId xmlns:a16="http://schemas.microsoft.com/office/drawing/2014/main" id="{69745352-E7F0-4F51-B32A-F572A128D8C7}"/>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4" name="Text Box 14">
          <a:extLst>
            <a:ext uri="{FF2B5EF4-FFF2-40B4-BE49-F238E27FC236}">
              <a16:creationId xmlns:a16="http://schemas.microsoft.com/office/drawing/2014/main" id="{5DCC7C8C-F8B0-430C-987D-E2ACF4296A2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5" name="Text Box 15">
          <a:extLst>
            <a:ext uri="{FF2B5EF4-FFF2-40B4-BE49-F238E27FC236}">
              <a16:creationId xmlns:a16="http://schemas.microsoft.com/office/drawing/2014/main" id="{4A274AAF-57B3-4407-9751-D6F34791F01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6" name="Text Box 16">
          <a:extLst>
            <a:ext uri="{FF2B5EF4-FFF2-40B4-BE49-F238E27FC236}">
              <a16:creationId xmlns:a16="http://schemas.microsoft.com/office/drawing/2014/main" id="{E251F462-461A-4EAA-A63E-206F18E30E85}"/>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7" name="Text Box 17">
          <a:extLst>
            <a:ext uri="{FF2B5EF4-FFF2-40B4-BE49-F238E27FC236}">
              <a16:creationId xmlns:a16="http://schemas.microsoft.com/office/drawing/2014/main" id="{B27C91EB-8BEA-4C29-841A-4E78856A750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8" name="Text Box 6">
          <a:extLst>
            <a:ext uri="{FF2B5EF4-FFF2-40B4-BE49-F238E27FC236}">
              <a16:creationId xmlns:a16="http://schemas.microsoft.com/office/drawing/2014/main" id="{41120EC4-9906-49A5-BB8C-FFAD1C61D904}"/>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39" name="Text Box 7">
          <a:extLst>
            <a:ext uri="{FF2B5EF4-FFF2-40B4-BE49-F238E27FC236}">
              <a16:creationId xmlns:a16="http://schemas.microsoft.com/office/drawing/2014/main" id="{0B018038-91DC-4AD1-86CE-565A94405E06}"/>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40" name="Text Box 8">
          <a:extLst>
            <a:ext uri="{FF2B5EF4-FFF2-40B4-BE49-F238E27FC236}">
              <a16:creationId xmlns:a16="http://schemas.microsoft.com/office/drawing/2014/main" id="{16D80D8B-1E59-42E0-85D5-85938521D68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41" name="Text Box 9">
          <a:extLst>
            <a:ext uri="{FF2B5EF4-FFF2-40B4-BE49-F238E27FC236}">
              <a16:creationId xmlns:a16="http://schemas.microsoft.com/office/drawing/2014/main" id="{AFCE999A-4F33-44C1-B546-D420B722479C}"/>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42" name="Text Box 10">
          <a:extLst>
            <a:ext uri="{FF2B5EF4-FFF2-40B4-BE49-F238E27FC236}">
              <a16:creationId xmlns:a16="http://schemas.microsoft.com/office/drawing/2014/main" id="{CA4321CF-487C-4FA2-B049-90032B0A1D50}"/>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43" name="Text Box 11">
          <a:extLst>
            <a:ext uri="{FF2B5EF4-FFF2-40B4-BE49-F238E27FC236}">
              <a16:creationId xmlns:a16="http://schemas.microsoft.com/office/drawing/2014/main" id="{0CBC8323-CCCF-480B-A3A1-A8867C1FAD18}"/>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44" name="Text Box 12">
          <a:extLst>
            <a:ext uri="{FF2B5EF4-FFF2-40B4-BE49-F238E27FC236}">
              <a16:creationId xmlns:a16="http://schemas.microsoft.com/office/drawing/2014/main" id="{61C3EFEF-3061-4226-946A-DCC320C9425E}"/>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0</xdr:rowOff>
    </xdr:from>
    <xdr:ext cx="85725" cy="1411821"/>
    <xdr:sp macro="" textlink="">
      <xdr:nvSpPr>
        <xdr:cNvPr id="745" name="Text Box 13">
          <a:extLst>
            <a:ext uri="{FF2B5EF4-FFF2-40B4-BE49-F238E27FC236}">
              <a16:creationId xmlns:a16="http://schemas.microsoft.com/office/drawing/2014/main" id="{C025364E-BBF6-478D-BBDB-9577EA5DC7E2}"/>
            </a:ext>
          </a:extLst>
        </xdr:cNvPr>
        <xdr:cNvSpPr txBox="1">
          <a:spLocks noChangeArrowheads="1"/>
        </xdr:cNvSpPr>
      </xdr:nvSpPr>
      <xdr:spPr bwMode="auto">
        <a:xfrm>
          <a:off x="3981796" y="301752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27</xdr:row>
      <xdr:rowOff>0</xdr:rowOff>
    </xdr:from>
    <xdr:to>
      <xdr:col>3</xdr:col>
      <xdr:colOff>85725</xdr:colOff>
      <xdr:row>34</xdr:row>
      <xdr:rowOff>139884</xdr:rowOff>
    </xdr:to>
    <xdr:sp macro="" textlink="">
      <xdr:nvSpPr>
        <xdr:cNvPr id="2" name="Text Box 6">
          <a:extLst>
            <a:ext uri="{FF2B5EF4-FFF2-40B4-BE49-F238E27FC236}">
              <a16:creationId xmlns:a16="http://schemas.microsoft.com/office/drawing/2014/main" id="{18D1ED78-ECE0-433C-AB05-2F1A9B00F2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 name="Text Box 7">
          <a:extLst>
            <a:ext uri="{FF2B5EF4-FFF2-40B4-BE49-F238E27FC236}">
              <a16:creationId xmlns:a16="http://schemas.microsoft.com/office/drawing/2014/main" id="{9367A69F-0330-4E2B-AB48-86D05C645D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 name="Text Box 8">
          <a:extLst>
            <a:ext uri="{FF2B5EF4-FFF2-40B4-BE49-F238E27FC236}">
              <a16:creationId xmlns:a16="http://schemas.microsoft.com/office/drawing/2014/main" id="{8783154A-6C98-4F73-ABD2-F9A2E503ED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 name="Text Box 9">
          <a:extLst>
            <a:ext uri="{FF2B5EF4-FFF2-40B4-BE49-F238E27FC236}">
              <a16:creationId xmlns:a16="http://schemas.microsoft.com/office/drawing/2014/main" id="{CB8C8FD0-D07A-4710-B0B1-65C9BC8DE4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 name="Text Box 10">
          <a:extLst>
            <a:ext uri="{FF2B5EF4-FFF2-40B4-BE49-F238E27FC236}">
              <a16:creationId xmlns:a16="http://schemas.microsoft.com/office/drawing/2014/main" id="{03F5730A-91E9-45A5-AE5B-62CEC94BDA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 name="Text Box 11">
          <a:extLst>
            <a:ext uri="{FF2B5EF4-FFF2-40B4-BE49-F238E27FC236}">
              <a16:creationId xmlns:a16="http://schemas.microsoft.com/office/drawing/2014/main" id="{235979AE-DAA3-443B-95D5-66DD147045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 name="Text Box 12">
          <a:extLst>
            <a:ext uri="{FF2B5EF4-FFF2-40B4-BE49-F238E27FC236}">
              <a16:creationId xmlns:a16="http://schemas.microsoft.com/office/drawing/2014/main" id="{42353B56-BAA6-4392-95C0-CAB2F84BA2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 name="Text Box 13">
          <a:extLst>
            <a:ext uri="{FF2B5EF4-FFF2-40B4-BE49-F238E27FC236}">
              <a16:creationId xmlns:a16="http://schemas.microsoft.com/office/drawing/2014/main" id="{80C71E4B-42F4-49C3-A6E0-A07D76148D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 name="Text Box 14">
          <a:extLst>
            <a:ext uri="{FF2B5EF4-FFF2-40B4-BE49-F238E27FC236}">
              <a16:creationId xmlns:a16="http://schemas.microsoft.com/office/drawing/2014/main" id="{92485249-86FD-4118-B5AB-EAA0FF6251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 name="Text Box 15">
          <a:extLst>
            <a:ext uri="{FF2B5EF4-FFF2-40B4-BE49-F238E27FC236}">
              <a16:creationId xmlns:a16="http://schemas.microsoft.com/office/drawing/2014/main" id="{DA3E4DB4-EEA7-46F8-A9BD-E613B4BEE5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 name="Text Box 16">
          <a:extLst>
            <a:ext uri="{FF2B5EF4-FFF2-40B4-BE49-F238E27FC236}">
              <a16:creationId xmlns:a16="http://schemas.microsoft.com/office/drawing/2014/main" id="{73B9052C-2B4E-4B1C-B1A7-C66711C2AF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 name="Text Box 17">
          <a:extLst>
            <a:ext uri="{FF2B5EF4-FFF2-40B4-BE49-F238E27FC236}">
              <a16:creationId xmlns:a16="http://schemas.microsoft.com/office/drawing/2014/main" id="{1DAAB416-A172-4C53-94EA-D3B1A1DAAA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 name="Text Box 6">
          <a:extLst>
            <a:ext uri="{FF2B5EF4-FFF2-40B4-BE49-F238E27FC236}">
              <a16:creationId xmlns:a16="http://schemas.microsoft.com/office/drawing/2014/main" id="{A8605630-2C5F-424E-9C1A-7628837195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 name="Text Box 7">
          <a:extLst>
            <a:ext uri="{FF2B5EF4-FFF2-40B4-BE49-F238E27FC236}">
              <a16:creationId xmlns:a16="http://schemas.microsoft.com/office/drawing/2014/main" id="{729856FF-BA23-4F4E-B5CA-3EAE094C82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 name="Text Box 8">
          <a:extLst>
            <a:ext uri="{FF2B5EF4-FFF2-40B4-BE49-F238E27FC236}">
              <a16:creationId xmlns:a16="http://schemas.microsoft.com/office/drawing/2014/main" id="{0D285285-9BEB-4146-A737-623873A36BB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 name="Text Box 9">
          <a:extLst>
            <a:ext uri="{FF2B5EF4-FFF2-40B4-BE49-F238E27FC236}">
              <a16:creationId xmlns:a16="http://schemas.microsoft.com/office/drawing/2014/main" id="{FDEC4075-42E8-4FE4-8C09-CAE2111E402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 name="Text Box 10">
          <a:extLst>
            <a:ext uri="{FF2B5EF4-FFF2-40B4-BE49-F238E27FC236}">
              <a16:creationId xmlns:a16="http://schemas.microsoft.com/office/drawing/2014/main" id="{4705ECF1-5509-4E6C-BA1D-1D0337B4E91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 name="Text Box 11">
          <a:extLst>
            <a:ext uri="{FF2B5EF4-FFF2-40B4-BE49-F238E27FC236}">
              <a16:creationId xmlns:a16="http://schemas.microsoft.com/office/drawing/2014/main" id="{2D2DDFA9-7190-48F0-9816-53102CFDA1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 name="Text Box 12">
          <a:extLst>
            <a:ext uri="{FF2B5EF4-FFF2-40B4-BE49-F238E27FC236}">
              <a16:creationId xmlns:a16="http://schemas.microsoft.com/office/drawing/2014/main" id="{54558F7F-0B43-476F-855D-5767ED8D463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 name="Text Box 13">
          <a:extLst>
            <a:ext uri="{FF2B5EF4-FFF2-40B4-BE49-F238E27FC236}">
              <a16:creationId xmlns:a16="http://schemas.microsoft.com/office/drawing/2014/main" id="{F66747F3-FD25-46CA-8460-DA96B9E008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 name="Text Box 14">
          <a:extLst>
            <a:ext uri="{FF2B5EF4-FFF2-40B4-BE49-F238E27FC236}">
              <a16:creationId xmlns:a16="http://schemas.microsoft.com/office/drawing/2014/main" id="{6F2313E4-F737-46D2-8927-68214C2316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 name="Text Box 15">
          <a:extLst>
            <a:ext uri="{FF2B5EF4-FFF2-40B4-BE49-F238E27FC236}">
              <a16:creationId xmlns:a16="http://schemas.microsoft.com/office/drawing/2014/main" id="{D1A73B8D-2673-4DBD-8FA7-CAAD5931A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 name="Text Box 16">
          <a:extLst>
            <a:ext uri="{FF2B5EF4-FFF2-40B4-BE49-F238E27FC236}">
              <a16:creationId xmlns:a16="http://schemas.microsoft.com/office/drawing/2014/main" id="{EB26C60E-9B09-41AE-ABDA-75B02269D2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 name="Text Box 17">
          <a:extLst>
            <a:ext uri="{FF2B5EF4-FFF2-40B4-BE49-F238E27FC236}">
              <a16:creationId xmlns:a16="http://schemas.microsoft.com/office/drawing/2014/main" id="{62E4FF0D-C551-433C-9B7F-770E2DB80C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 name="Text Box 7">
          <a:extLst>
            <a:ext uri="{FF2B5EF4-FFF2-40B4-BE49-F238E27FC236}">
              <a16:creationId xmlns:a16="http://schemas.microsoft.com/office/drawing/2014/main" id="{65F5D670-51B7-4CA5-A2B3-5E695BC2B9A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 name="Text Box 8">
          <a:extLst>
            <a:ext uri="{FF2B5EF4-FFF2-40B4-BE49-F238E27FC236}">
              <a16:creationId xmlns:a16="http://schemas.microsoft.com/office/drawing/2014/main" id="{CFA6FE16-027F-4A4A-AE51-421F4ECE2CA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 name="Text Box 9">
          <a:extLst>
            <a:ext uri="{FF2B5EF4-FFF2-40B4-BE49-F238E27FC236}">
              <a16:creationId xmlns:a16="http://schemas.microsoft.com/office/drawing/2014/main" id="{79A49E55-0317-498A-809D-95567E330F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 name="Text Box 10">
          <a:extLst>
            <a:ext uri="{FF2B5EF4-FFF2-40B4-BE49-F238E27FC236}">
              <a16:creationId xmlns:a16="http://schemas.microsoft.com/office/drawing/2014/main" id="{335836F1-BF8C-489A-A277-2375380008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 name="Text Box 11">
          <a:extLst>
            <a:ext uri="{FF2B5EF4-FFF2-40B4-BE49-F238E27FC236}">
              <a16:creationId xmlns:a16="http://schemas.microsoft.com/office/drawing/2014/main" id="{F08626D6-99E2-4C67-A216-8CA6D9D7149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 name="Text Box 12">
          <a:extLst>
            <a:ext uri="{FF2B5EF4-FFF2-40B4-BE49-F238E27FC236}">
              <a16:creationId xmlns:a16="http://schemas.microsoft.com/office/drawing/2014/main" id="{0D31605A-19E0-47D7-BA4F-CBB4F9B92E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 name="Text Box 13">
          <a:extLst>
            <a:ext uri="{FF2B5EF4-FFF2-40B4-BE49-F238E27FC236}">
              <a16:creationId xmlns:a16="http://schemas.microsoft.com/office/drawing/2014/main" id="{280ADBA3-E8DD-4761-8948-54ED0C621F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 name="Text Box 14">
          <a:extLst>
            <a:ext uri="{FF2B5EF4-FFF2-40B4-BE49-F238E27FC236}">
              <a16:creationId xmlns:a16="http://schemas.microsoft.com/office/drawing/2014/main" id="{7143F73F-984F-4DA1-BAA6-F8E2CE742A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 name="Text Box 15">
          <a:extLst>
            <a:ext uri="{FF2B5EF4-FFF2-40B4-BE49-F238E27FC236}">
              <a16:creationId xmlns:a16="http://schemas.microsoft.com/office/drawing/2014/main" id="{141E660F-73A2-4CF7-AA53-0F3A58C41E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 name="Text Box 16">
          <a:extLst>
            <a:ext uri="{FF2B5EF4-FFF2-40B4-BE49-F238E27FC236}">
              <a16:creationId xmlns:a16="http://schemas.microsoft.com/office/drawing/2014/main" id="{9BA8734D-2693-4005-A59B-8973030ABB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 name="Text Box 17">
          <a:extLst>
            <a:ext uri="{FF2B5EF4-FFF2-40B4-BE49-F238E27FC236}">
              <a16:creationId xmlns:a16="http://schemas.microsoft.com/office/drawing/2014/main" id="{71ACFD08-2756-46CA-BB2F-AA29070DB6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 name="Text Box 6">
          <a:extLst>
            <a:ext uri="{FF2B5EF4-FFF2-40B4-BE49-F238E27FC236}">
              <a16:creationId xmlns:a16="http://schemas.microsoft.com/office/drawing/2014/main" id="{02EE0ADE-50EC-42C4-BE6F-77094EDA4A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8" name="Text Box 7">
          <a:extLst>
            <a:ext uri="{FF2B5EF4-FFF2-40B4-BE49-F238E27FC236}">
              <a16:creationId xmlns:a16="http://schemas.microsoft.com/office/drawing/2014/main" id="{CF7B97A3-A6AA-4B74-9C0C-8E2AECB5A6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9" name="Text Box 8">
          <a:extLst>
            <a:ext uri="{FF2B5EF4-FFF2-40B4-BE49-F238E27FC236}">
              <a16:creationId xmlns:a16="http://schemas.microsoft.com/office/drawing/2014/main" id="{15D2CD1A-CEF9-4153-B6BE-0DD894C04CA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0" name="Text Box 9">
          <a:extLst>
            <a:ext uri="{FF2B5EF4-FFF2-40B4-BE49-F238E27FC236}">
              <a16:creationId xmlns:a16="http://schemas.microsoft.com/office/drawing/2014/main" id="{78B8CEF8-0320-4E19-9BF3-5ABC5263C4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1" name="Text Box 10">
          <a:extLst>
            <a:ext uri="{FF2B5EF4-FFF2-40B4-BE49-F238E27FC236}">
              <a16:creationId xmlns:a16="http://schemas.microsoft.com/office/drawing/2014/main" id="{0E5D531B-BB7E-411F-BE24-6BA9FCC675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2" name="Text Box 11">
          <a:extLst>
            <a:ext uri="{FF2B5EF4-FFF2-40B4-BE49-F238E27FC236}">
              <a16:creationId xmlns:a16="http://schemas.microsoft.com/office/drawing/2014/main" id="{86B221A5-4A14-4694-9475-4523F0D2FF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3" name="Text Box 12">
          <a:extLst>
            <a:ext uri="{FF2B5EF4-FFF2-40B4-BE49-F238E27FC236}">
              <a16:creationId xmlns:a16="http://schemas.microsoft.com/office/drawing/2014/main" id="{97B79194-8497-42E9-9D31-B6377DD672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4" name="Text Box 13">
          <a:extLst>
            <a:ext uri="{FF2B5EF4-FFF2-40B4-BE49-F238E27FC236}">
              <a16:creationId xmlns:a16="http://schemas.microsoft.com/office/drawing/2014/main" id="{FE9B60F0-1544-4E5B-BBA3-9DB7979CBB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5" name="Text Box 14">
          <a:extLst>
            <a:ext uri="{FF2B5EF4-FFF2-40B4-BE49-F238E27FC236}">
              <a16:creationId xmlns:a16="http://schemas.microsoft.com/office/drawing/2014/main" id="{0E6A2995-7172-40FE-AD4E-93F42003D30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6" name="Text Box 15">
          <a:extLst>
            <a:ext uri="{FF2B5EF4-FFF2-40B4-BE49-F238E27FC236}">
              <a16:creationId xmlns:a16="http://schemas.microsoft.com/office/drawing/2014/main" id="{82726BFF-4CD9-423E-81D0-CC10B20EEF1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7" name="Text Box 16">
          <a:extLst>
            <a:ext uri="{FF2B5EF4-FFF2-40B4-BE49-F238E27FC236}">
              <a16:creationId xmlns:a16="http://schemas.microsoft.com/office/drawing/2014/main" id="{B3915C27-52A1-447A-9092-395AEBE8F9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8" name="Text Box 17">
          <a:extLst>
            <a:ext uri="{FF2B5EF4-FFF2-40B4-BE49-F238E27FC236}">
              <a16:creationId xmlns:a16="http://schemas.microsoft.com/office/drawing/2014/main" id="{166101A8-8515-4D7C-88A4-193AB00477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49" name="Text Box 6">
          <a:extLst>
            <a:ext uri="{FF2B5EF4-FFF2-40B4-BE49-F238E27FC236}">
              <a16:creationId xmlns:a16="http://schemas.microsoft.com/office/drawing/2014/main" id="{936C5E6E-3502-452E-84F2-18BB3EE543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0" name="Text Box 7">
          <a:extLst>
            <a:ext uri="{FF2B5EF4-FFF2-40B4-BE49-F238E27FC236}">
              <a16:creationId xmlns:a16="http://schemas.microsoft.com/office/drawing/2014/main" id="{DB299E54-C821-430A-8F2E-01CF634D39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1" name="Text Box 8">
          <a:extLst>
            <a:ext uri="{FF2B5EF4-FFF2-40B4-BE49-F238E27FC236}">
              <a16:creationId xmlns:a16="http://schemas.microsoft.com/office/drawing/2014/main" id="{8B34C824-C609-43C2-8B31-D78E755E8FF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2" name="Text Box 9">
          <a:extLst>
            <a:ext uri="{FF2B5EF4-FFF2-40B4-BE49-F238E27FC236}">
              <a16:creationId xmlns:a16="http://schemas.microsoft.com/office/drawing/2014/main" id="{7DC3807D-F609-4320-81FE-296003A76C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3" name="Text Box 10">
          <a:extLst>
            <a:ext uri="{FF2B5EF4-FFF2-40B4-BE49-F238E27FC236}">
              <a16:creationId xmlns:a16="http://schemas.microsoft.com/office/drawing/2014/main" id="{1BD2935D-D6BF-4163-AA19-B2514BEEF0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4" name="Text Box 11">
          <a:extLst>
            <a:ext uri="{FF2B5EF4-FFF2-40B4-BE49-F238E27FC236}">
              <a16:creationId xmlns:a16="http://schemas.microsoft.com/office/drawing/2014/main" id="{589124E7-C924-4F53-9C65-4A25D45E4E0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5" name="Text Box 12">
          <a:extLst>
            <a:ext uri="{FF2B5EF4-FFF2-40B4-BE49-F238E27FC236}">
              <a16:creationId xmlns:a16="http://schemas.microsoft.com/office/drawing/2014/main" id="{3F7B4D99-FC06-415B-BE10-E9EEF3233F1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6" name="Text Box 13">
          <a:extLst>
            <a:ext uri="{FF2B5EF4-FFF2-40B4-BE49-F238E27FC236}">
              <a16:creationId xmlns:a16="http://schemas.microsoft.com/office/drawing/2014/main" id="{493205FF-B6AA-411A-9163-99E6A0581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7" name="Text Box 14">
          <a:extLst>
            <a:ext uri="{FF2B5EF4-FFF2-40B4-BE49-F238E27FC236}">
              <a16:creationId xmlns:a16="http://schemas.microsoft.com/office/drawing/2014/main" id="{007AA80C-98A4-42A8-B425-22652108A2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8" name="Text Box 15">
          <a:extLst>
            <a:ext uri="{FF2B5EF4-FFF2-40B4-BE49-F238E27FC236}">
              <a16:creationId xmlns:a16="http://schemas.microsoft.com/office/drawing/2014/main" id="{26899117-BEA8-407E-8920-14AFA083D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59" name="Text Box 16">
          <a:extLst>
            <a:ext uri="{FF2B5EF4-FFF2-40B4-BE49-F238E27FC236}">
              <a16:creationId xmlns:a16="http://schemas.microsoft.com/office/drawing/2014/main" id="{00183A40-C83E-4744-AB36-4AFD764EB7D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0" name="Text Box 17">
          <a:extLst>
            <a:ext uri="{FF2B5EF4-FFF2-40B4-BE49-F238E27FC236}">
              <a16:creationId xmlns:a16="http://schemas.microsoft.com/office/drawing/2014/main" id="{84BE9C52-5CF2-4EEE-B1C6-7C230E87C2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1" name="Text Box 6">
          <a:extLst>
            <a:ext uri="{FF2B5EF4-FFF2-40B4-BE49-F238E27FC236}">
              <a16:creationId xmlns:a16="http://schemas.microsoft.com/office/drawing/2014/main" id="{382C4DDC-AE49-4CFF-9E55-C405629504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2" name="Text Box 7">
          <a:extLst>
            <a:ext uri="{FF2B5EF4-FFF2-40B4-BE49-F238E27FC236}">
              <a16:creationId xmlns:a16="http://schemas.microsoft.com/office/drawing/2014/main" id="{6ECA4D06-E2CE-465E-88EA-35A0921076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3" name="Text Box 8">
          <a:extLst>
            <a:ext uri="{FF2B5EF4-FFF2-40B4-BE49-F238E27FC236}">
              <a16:creationId xmlns:a16="http://schemas.microsoft.com/office/drawing/2014/main" id="{8965A438-7E3F-4E13-8FAD-D93D72EE0C8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4" name="Text Box 9">
          <a:extLst>
            <a:ext uri="{FF2B5EF4-FFF2-40B4-BE49-F238E27FC236}">
              <a16:creationId xmlns:a16="http://schemas.microsoft.com/office/drawing/2014/main" id="{00DDE8BA-8E5B-4915-89BA-DBA322C330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5" name="Text Box 10">
          <a:extLst>
            <a:ext uri="{FF2B5EF4-FFF2-40B4-BE49-F238E27FC236}">
              <a16:creationId xmlns:a16="http://schemas.microsoft.com/office/drawing/2014/main" id="{F4C523FC-04AA-4BBB-A5CD-FAA1ED7D6E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6" name="Text Box 11">
          <a:extLst>
            <a:ext uri="{FF2B5EF4-FFF2-40B4-BE49-F238E27FC236}">
              <a16:creationId xmlns:a16="http://schemas.microsoft.com/office/drawing/2014/main" id="{D6564FD4-7B60-4DFB-AE16-C0080FB558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7" name="Text Box 12">
          <a:extLst>
            <a:ext uri="{FF2B5EF4-FFF2-40B4-BE49-F238E27FC236}">
              <a16:creationId xmlns:a16="http://schemas.microsoft.com/office/drawing/2014/main" id="{02499A07-1BED-4BB6-ACAE-83D4AC5714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8" name="Text Box 13">
          <a:extLst>
            <a:ext uri="{FF2B5EF4-FFF2-40B4-BE49-F238E27FC236}">
              <a16:creationId xmlns:a16="http://schemas.microsoft.com/office/drawing/2014/main" id="{AF828FE1-8BC8-4A95-8476-186BD2787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69" name="Text Box 14">
          <a:extLst>
            <a:ext uri="{FF2B5EF4-FFF2-40B4-BE49-F238E27FC236}">
              <a16:creationId xmlns:a16="http://schemas.microsoft.com/office/drawing/2014/main" id="{7F277B9D-8E28-49F7-A290-17F43AD74E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0" name="Text Box 15">
          <a:extLst>
            <a:ext uri="{FF2B5EF4-FFF2-40B4-BE49-F238E27FC236}">
              <a16:creationId xmlns:a16="http://schemas.microsoft.com/office/drawing/2014/main" id="{47EB57C8-B05E-4671-9E43-1A92B3B677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1" name="Text Box 16">
          <a:extLst>
            <a:ext uri="{FF2B5EF4-FFF2-40B4-BE49-F238E27FC236}">
              <a16:creationId xmlns:a16="http://schemas.microsoft.com/office/drawing/2014/main" id="{4BEA8BCB-0FF0-4A07-854B-B1DE33743E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2" name="Text Box 17">
          <a:extLst>
            <a:ext uri="{FF2B5EF4-FFF2-40B4-BE49-F238E27FC236}">
              <a16:creationId xmlns:a16="http://schemas.microsoft.com/office/drawing/2014/main" id="{BDEE7248-BC77-48C1-B2FB-041A7917C7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3" name="Text Box 7">
          <a:extLst>
            <a:ext uri="{FF2B5EF4-FFF2-40B4-BE49-F238E27FC236}">
              <a16:creationId xmlns:a16="http://schemas.microsoft.com/office/drawing/2014/main" id="{E6DC75B3-AD03-4EC7-91D7-CB1D567386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4" name="Text Box 8">
          <a:extLst>
            <a:ext uri="{FF2B5EF4-FFF2-40B4-BE49-F238E27FC236}">
              <a16:creationId xmlns:a16="http://schemas.microsoft.com/office/drawing/2014/main" id="{EF27687B-2418-4650-B86F-BB9D1F66EFC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 name="Text Box 9">
          <a:extLst>
            <a:ext uri="{FF2B5EF4-FFF2-40B4-BE49-F238E27FC236}">
              <a16:creationId xmlns:a16="http://schemas.microsoft.com/office/drawing/2014/main" id="{EEF617EB-B554-4082-9520-6D21DB2D85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 name="Text Box 10">
          <a:extLst>
            <a:ext uri="{FF2B5EF4-FFF2-40B4-BE49-F238E27FC236}">
              <a16:creationId xmlns:a16="http://schemas.microsoft.com/office/drawing/2014/main" id="{B246FE81-9B8C-461C-85DA-D7CE4FA587A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 name="Text Box 11">
          <a:extLst>
            <a:ext uri="{FF2B5EF4-FFF2-40B4-BE49-F238E27FC236}">
              <a16:creationId xmlns:a16="http://schemas.microsoft.com/office/drawing/2014/main" id="{1A5DB0A6-B80D-4483-A213-1676EBB645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 name="Text Box 12">
          <a:extLst>
            <a:ext uri="{FF2B5EF4-FFF2-40B4-BE49-F238E27FC236}">
              <a16:creationId xmlns:a16="http://schemas.microsoft.com/office/drawing/2014/main" id="{34DD6E00-9A8D-42B5-89DC-E9B17D446B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 name="Text Box 13">
          <a:extLst>
            <a:ext uri="{FF2B5EF4-FFF2-40B4-BE49-F238E27FC236}">
              <a16:creationId xmlns:a16="http://schemas.microsoft.com/office/drawing/2014/main" id="{05364468-C28A-48DC-A23B-1A70B24C59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 name="Text Box 14">
          <a:extLst>
            <a:ext uri="{FF2B5EF4-FFF2-40B4-BE49-F238E27FC236}">
              <a16:creationId xmlns:a16="http://schemas.microsoft.com/office/drawing/2014/main" id="{0B4E9CE8-0E30-4E09-82F1-8A5C53BB7B3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 name="Text Box 15">
          <a:extLst>
            <a:ext uri="{FF2B5EF4-FFF2-40B4-BE49-F238E27FC236}">
              <a16:creationId xmlns:a16="http://schemas.microsoft.com/office/drawing/2014/main" id="{2803B646-0681-437B-95A7-E652179C68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 name="Text Box 16">
          <a:extLst>
            <a:ext uri="{FF2B5EF4-FFF2-40B4-BE49-F238E27FC236}">
              <a16:creationId xmlns:a16="http://schemas.microsoft.com/office/drawing/2014/main" id="{A293450B-0226-4F6B-AA12-BF4E0415A0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 name="Text Box 17">
          <a:extLst>
            <a:ext uri="{FF2B5EF4-FFF2-40B4-BE49-F238E27FC236}">
              <a16:creationId xmlns:a16="http://schemas.microsoft.com/office/drawing/2014/main" id="{013872B3-A44F-41FA-8DA2-2B79FB2EBF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 name="Text Box 6">
          <a:extLst>
            <a:ext uri="{FF2B5EF4-FFF2-40B4-BE49-F238E27FC236}">
              <a16:creationId xmlns:a16="http://schemas.microsoft.com/office/drawing/2014/main" id="{871F1DCE-32E3-4799-83FC-A02ECE93A8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 name="Text Box 7">
          <a:extLst>
            <a:ext uri="{FF2B5EF4-FFF2-40B4-BE49-F238E27FC236}">
              <a16:creationId xmlns:a16="http://schemas.microsoft.com/office/drawing/2014/main" id="{1D36371D-5592-4F8D-B038-E6842A6934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 name="Text Box 8">
          <a:extLst>
            <a:ext uri="{FF2B5EF4-FFF2-40B4-BE49-F238E27FC236}">
              <a16:creationId xmlns:a16="http://schemas.microsoft.com/office/drawing/2014/main" id="{59A93E32-BF00-4E0E-ABC4-22B4A7AC08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 name="Text Box 9">
          <a:extLst>
            <a:ext uri="{FF2B5EF4-FFF2-40B4-BE49-F238E27FC236}">
              <a16:creationId xmlns:a16="http://schemas.microsoft.com/office/drawing/2014/main" id="{DCCDE32A-D3BF-461F-AFC8-C07B65FE16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 name="Text Box 10">
          <a:extLst>
            <a:ext uri="{FF2B5EF4-FFF2-40B4-BE49-F238E27FC236}">
              <a16:creationId xmlns:a16="http://schemas.microsoft.com/office/drawing/2014/main" id="{3681A22F-F1F0-4830-B680-6F18AF389F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 name="Text Box 11">
          <a:extLst>
            <a:ext uri="{FF2B5EF4-FFF2-40B4-BE49-F238E27FC236}">
              <a16:creationId xmlns:a16="http://schemas.microsoft.com/office/drawing/2014/main" id="{7108ED8C-1562-4C1D-925A-AE4E71C824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 name="Text Box 12">
          <a:extLst>
            <a:ext uri="{FF2B5EF4-FFF2-40B4-BE49-F238E27FC236}">
              <a16:creationId xmlns:a16="http://schemas.microsoft.com/office/drawing/2014/main" id="{7BF16706-A4E8-4C0C-8490-3AC643EF94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 name="Text Box 13">
          <a:extLst>
            <a:ext uri="{FF2B5EF4-FFF2-40B4-BE49-F238E27FC236}">
              <a16:creationId xmlns:a16="http://schemas.microsoft.com/office/drawing/2014/main" id="{20B0C9D1-1F06-4957-A82F-1F5C3FBF3D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 name="Text Box 14">
          <a:extLst>
            <a:ext uri="{FF2B5EF4-FFF2-40B4-BE49-F238E27FC236}">
              <a16:creationId xmlns:a16="http://schemas.microsoft.com/office/drawing/2014/main" id="{DA9AD826-B8E7-479B-9DD3-69696F99D0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 name="Text Box 15">
          <a:extLst>
            <a:ext uri="{FF2B5EF4-FFF2-40B4-BE49-F238E27FC236}">
              <a16:creationId xmlns:a16="http://schemas.microsoft.com/office/drawing/2014/main" id="{87C45685-63F7-413C-B46C-2D06055B28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 name="Text Box 16">
          <a:extLst>
            <a:ext uri="{FF2B5EF4-FFF2-40B4-BE49-F238E27FC236}">
              <a16:creationId xmlns:a16="http://schemas.microsoft.com/office/drawing/2014/main" id="{2F4EE3A8-8951-4922-947C-2836779760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 name="Text Box 17">
          <a:extLst>
            <a:ext uri="{FF2B5EF4-FFF2-40B4-BE49-F238E27FC236}">
              <a16:creationId xmlns:a16="http://schemas.microsoft.com/office/drawing/2014/main" id="{00556275-39A7-45EE-A21A-6374242841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 name="Text Box 6">
          <a:extLst>
            <a:ext uri="{FF2B5EF4-FFF2-40B4-BE49-F238E27FC236}">
              <a16:creationId xmlns:a16="http://schemas.microsoft.com/office/drawing/2014/main" id="{516FB204-F25F-4DF9-B1F8-538CD7838D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 name="Text Box 7">
          <a:extLst>
            <a:ext uri="{FF2B5EF4-FFF2-40B4-BE49-F238E27FC236}">
              <a16:creationId xmlns:a16="http://schemas.microsoft.com/office/drawing/2014/main" id="{616BACAA-AB44-4FE5-96F8-CB90E48BA55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 name="Text Box 8">
          <a:extLst>
            <a:ext uri="{FF2B5EF4-FFF2-40B4-BE49-F238E27FC236}">
              <a16:creationId xmlns:a16="http://schemas.microsoft.com/office/drawing/2014/main" id="{B1B44267-FE22-4010-8BB1-6494005E63D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 name="Text Box 9">
          <a:extLst>
            <a:ext uri="{FF2B5EF4-FFF2-40B4-BE49-F238E27FC236}">
              <a16:creationId xmlns:a16="http://schemas.microsoft.com/office/drawing/2014/main" id="{39414ACC-0858-4092-8C37-578ACE0D28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 name="Text Box 10">
          <a:extLst>
            <a:ext uri="{FF2B5EF4-FFF2-40B4-BE49-F238E27FC236}">
              <a16:creationId xmlns:a16="http://schemas.microsoft.com/office/drawing/2014/main" id="{875884FD-8C8D-4238-8663-31D4C982E7C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 name="Text Box 11">
          <a:extLst>
            <a:ext uri="{FF2B5EF4-FFF2-40B4-BE49-F238E27FC236}">
              <a16:creationId xmlns:a16="http://schemas.microsoft.com/office/drawing/2014/main" id="{305F5EB3-A10A-4A5C-9EAA-58DF691EC1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 name="Text Box 12">
          <a:extLst>
            <a:ext uri="{FF2B5EF4-FFF2-40B4-BE49-F238E27FC236}">
              <a16:creationId xmlns:a16="http://schemas.microsoft.com/office/drawing/2014/main" id="{F24EDB47-A85D-4DD0-A0B5-817CCDF3D4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 name="Text Box 13">
          <a:extLst>
            <a:ext uri="{FF2B5EF4-FFF2-40B4-BE49-F238E27FC236}">
              <a16:creationId xmlns:a16="http://schemas.microsoft.com/office/drawing/2014/main" id="{6E33DBF7-F9CF-4562-AFEE-DD00DE03B4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 name="Text Box 14">
          <a:extLst>
            <a:ext uri="{FF2B5EF4-FFF2-40B4-BE49-F238E27FC236}">
              <a16:creationId xmlns:a16="http://schemas.microsoft.com/office/drawing/2014/main" id="{49CBEFB7-C231-431F-BFC7-B7B4AFB5BE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 name="Text Box 15">
          <a:extLst>
            <a:ext uri="{FF2B5EF4-FFF2-40B4-BE49-F238E27FC236}">
              <a16:creationId xmlns:a16="http://schemas.microsoft.com/office/drawing/2014/main" id="{8D773267-991F-4CD6-BBB6-BFF82B0CE7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 name="Text Box 16">
          <a:extLst>
            <a:ext uri="{FF2B5EF4-FFF2-40B4-BE49-F238E27FC236}">
              <a16:creationId xmlns:a16="http://schemas.microsoft.com/office/drawing/2014/main" id="{3B364254-5DF6-4951-9C7B-EAF1BE8C56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 name="Text Box 17">
          <a:extLst>
            <a:ext uri="{FF2B5EF4-FFF2-40B4-BE49-F238E27FC236}">
              <a16:creationId xmlns:a16="http://schemas.microsoft.com/office/drawing/2014/main" id="{28557806-23EC-466F-ABED-6361AECDDD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 name="Text Box 6">
          <a:extLst>
            <a:ext uri="{FF2B5EF4-FFF2-40B4-BE49-F238E27FC236}">
              <a16:creationId xmlns:a16="http://schemas.microsoft.com/office/drawing/2014/main" id="{7A79B4EA-85D7-4E0B-96B8-C78B7EFB0C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 name="Text Box 7">
          <a:extLst>
            <a:ext uri="{FF2B5EF4-FFF2-40B4-BE49-F238E27FC236}">
              <a16:creationId xmlns:a16="http://schemas.microsoft.com/office/drawing/2014/main" id="{CF41B1F5-356C-4606-AAA9-854C923895A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 name="Text Box 8">
          <a:extLst>
            <a:ext uri="{FF2B5EF4-FFF2-40B4-BE49-F238E27FC236}">
              <a16:creationId xmlns:a16="http://schemas.microsoft.com/office/drawing/2014/main" id="{176314BA-878A-432C-98BC-ABB274B91F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 name="Text Box 9">
          <a:extLst>
            <a:ext uri="{FF2B5EF4-FFF2-40B4-BE49-F238E27FC236}">
              <a16:creationId xmlns:a16="http://schemas.microsoft.com/office/drawing/2014/main" id="{FC201392-93A1-4A1B-BBC0-2ABA1EC8CE0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2" name="Text Box 10">
          <a:extLst>
            <a:ext uri="{FF2B5EF4-FFF2-40B4-BE49-F238E27FC236}">
              <a16:creationId xmlns:a16="http://schemas.microsoft.com/office/drawing/2014/main" id="{E7AC193E-FC28-4530-9D94-A4A29368E6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3" name="Text Box 11">
          <a:extLst>
            <a:ext uri="{FF2B5EF4-FFF2-40B4-BE49-F238E27FC236}">
              <a16:creationId xmlns:a16="http://schemas.microsoft.com/office/drawing/2014/main" id="{5783EB1C-2361-48B1-81D8-315D1638C1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4" name="Text Box 12">
          <a:extLst>
            <a:ext uri="{FF2B5EF4-FFF2-40B4-BE49-F238E27FC236}">
              <a16:creationId xmlns:a16="http://schemas.microsoft.com/office/drawing/2014/main" id="{BC7FA718-B8B4-4687-97D4-6A2D9F6888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5" name="Text Box 13">
          <a:extLst>
            <a:ext uri="{FF2B5EF4-FFF2-40B4-BE49-F238E27FC236}">
              <a16:creationId xmlns:a16="http://schemas.microsoft.com/office/drawing/2014/main" id="{8949E72E-17C5-4BE2-B0C4-99A699F0F4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6" name="Text Box 14">
          <a:extLst>
            <a:ext uri="{FF2B5EF4-FFF2-40B4-BE49-F238E27FC236}">
              <a16:creationId xmlns:a16="http://schemas.microsoft.com/office/drawing/2014/main" id="{66CBD39D-E3B1-407E-BB70-03AC7758AB7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7" name="Text Box 15">
          <a:extLst>
            <a:ext uri="{FF2B5EF4-FFF2-40B4-BE49-F238E27FC236}">
              <a16:creationId xmlns:a16="http://schemas.microsoft.com/office/drawing/2014/main" id="{0F7537DC-B243-4D90-A7E0-E2FD0A79E9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8" name="Text Box 16">
          <a:extLst>
            <a:ext uri="{FF2B5EF4-FFF2-40B4-BE49-F238E27FC236}">
              <a16:creationId xmlns:a16="http://schemas.microsoft.com/office/drawing/2014/main" id="{C51ACA84-DA9B-46E4-939D-10D04801C4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9" name="Text Box 17">
          <a:extLst>
            <a:ext uri="{FF2B5EF4-FFF2-40B4-BE49-F238E27FC236}">
              <a16:creationId xmlns:a16="http://schemas.microsoft.com/office/drawing/2014/main" id="{75E2FA22-B9D8-4141-A496-6CCE0A9264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0" name="Text Box 7">
          <a:extLst>
            <a:ext uri="{FF2B5EF4-FFF2-40B4-BE49-F238E27FC236}">
              <a16:creationId xmlns:a16="http://schemas.microsoft.com/office/drawing/2014/main" id="{25C9C56D-AA58-41AB-A7F7-66FED0F1C7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1" name="Text Box 8">
          <a:extLst>
            <a:ext uri="{FF2B5EF4-FFF2-40B4-BE49-F238E27FC236}">
              <a16:creationId xmlns:a16="http://schemas.microsoft.com/office/drawing/2014/main" id="{7D49AEA4-CC83-4025-BDE0-BEA01FB2CB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2" name="Text Box 9">
          <a:extLst>
            <a:ext uri="{FF2B5EF4-FFF2-40B4-BE49-F238E27FC236}">
              <a16:creationId xmlns:a16="http://schemas.microsoft.com/office/drawing/2014/main" id="{0275F09A-1F7B-44B9-B47B-B278A76A3C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3" name="Text Box 10">
          <a:extLst>
            <a:ext uri="{FF2B5EF4-FFF2-40B4-BE49-F238E27FC236}">
              <a16:creationId xmlns:a16="http://schemas.microsoft.com/office/drawing/2014/main" id="{5C900ED2-DC84-48AE-AA53-5C24F8ED17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4" name="Text Box 11">
          <a:extLst>
            <a:ext uri="{FF2B5EF4-FFF2-40B4-BE49-F238E27FC236}">
              <a16:creationId xmlns:a16="http://schemas.microsoft.com/office/drawing/2014/main" id="{654A0AA6-E1B8-4A85-9960-6B577FE8F6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5" name="Text Box 12">
          <a:extLst>
            <a:ext uri="{FF2B5EF4-FFF2-40B4-BE49-F238E27FC236}">
              <a16:creationId xmlns:a16="http://schemas.microsoft.com/office/drawing/2014/main" id="{BF480FC1-6CAF-4E92-AE09-36EE52A330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6" name="Text Box 13">
          <a:extLst>
            <a:ext uri="{FF2B5EF4-FFF2-40B4-BE49-F238E27FC236}">
              <a16:creationId xmlns:a16="http://schemas.microsoft.com/office/drawing/2014/main" id="{411E9A0A-CCC8-4866-B319-55BDF985EA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7" name="Text Box 14">
          <a:extLst>
            <a:ext uri="{FF2B5EF4-FFF2-40B4-BE49-F238E27FC236}">
              <a16:creationId xmlns:a16="http://schemas.microsoft.com/office/drawing/2014/main" id="{A327BC81-90DC-4DAC-989E-078FB2EAF9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8" name="Text Box 15">
          <a:extLst>
            <a:ext uri="{FF2B5EF4-FFF2-40B4-BE49-F238E27FC236}">
              <a16:creationId xmlns:a16="http://schemas.microsoft.com/office/drawing/2014/main" id="{4E7D2BE7-5BB0-49F1-A949-A71FBEB157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29" name="Text Box 16">
          <a:extLst>
            <a:ext uri="{FF2B5EF4-FFF2-40B4-BE49-F238E27FC236}">
              <a16:creationId xmlns:a16="http://schemas.microsoft.com/office/drawing/2014/main" id="{A2C373AE-3128-4FCC-89BF-86459DB32DA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0" name="Text Box 17">
          <a:extLst>
            <a:ext uri="{FF2B5EF4-FFF2-40B4-BE49-F238E27FC236}">
              <a16:creationId xmlns:a16="http://schemas.microsoft.com/office/drawing/2014/main" id="{F24F7A5F-0C09-4F9C-8F64-52EC6538877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1" name="Text Box 6">
          <a:extLst>
            <a:ext uri="{FF2B5EF4-FFF2-40B4-BE49-F238E27FC236}">
              <a16:creationId xmlns:a16="http://schemas.microsoft.com/office/drawing/2014/main" id="{3332CFDD-22B6-414F-93A5-20CF10DEDC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2" name="Text Box 7">
          <a:extLst>
            <a:ext uri="{FF2B5EF4-FFF2-40B4-BE49-F238E27FC236}">
              <a16:creationId xmlns:a16="http://schemas.microsoft.com/office/drawing/2014/main" id="{E7E5D9C4-EA4C-4E5D-80B8-CE2DBEF38CE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3" name="Text Box 8">
          <a:extLst>
            <a:ext uri="{FF2B5EF4-FFF2-40B4-BE49-F238E27FC236}">
              <a16:creationId xmlns:a16="http://schemas.microsoft.com/office/drawing/2014/main" id="{9470DD6B-186D-43B2-BAAE-26176B3302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4" name="Text Box 9">
          <a:extLst>
            <a:ext uri="{FF2B5EF4-FFF2-40B4-BE49-F238E27FC236}">
              <a16:creationId xmlns:a16="http://schemas.microsoft.com/office/drawing/2014/main" id="{B857EEE0-2B84-457F-9A58-200D7AA6EE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5" name="Text Box 10">
          <a:extLst>
            <a:ext uri="{FF2B5EF4-FFF2-40B4-BE49-F238E27FC236}">
              <a16:creationId xmlns:a16="http://schemas.microsoft.com/office/drawing/2014/main" id="{706BB32A-F7EF-43EE-B057-34F5D224CC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6" name="Text Box 11">
          <a:extLst>
            <a:ext uri="{FF2B5EF4-FFF2-40B4-BE49-F238E27FC236}">
              <a16:creationId xmlns:a16="http://schemas.microsoft.com/office/drawing/2014/main" id="{7CBD4F3E-279E-4431-93E8-F77740B93E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7" name="Text Box 12">
          <a:extLst>
            <a:ext uri="{FF2B5EF4-FFF2-40B4-BE49-F238E27FC236}">
              <a16:creationId xmlns:a16="http://schemas.microsoft.com/office/drawing/2014/main" id="{C6B04B7E-AD66-4596-85EC-85534C40A4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8" name="Text Box 13">
          <a:extLst>
            <a:ext uri="{FF2B5EF4-FFF2-40B4-BE49-F238E27FC236}">
              <a16:creationId xmlns:a16="http://schemas.microsoft.com/office/drawing/2014/main" id="{8F0A8196-3D4C-4873-AC38-FE6F228990B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39" name="Text Box 14">
          <a:extLst>
            <a:ext uri="{FF2B5EF4-FFF2-40B4-BE49-F238E27FC236}">
              <a16:creationId xmlns:a16="http://schemas.microsoft.com/office/drawing/2014/main" id="{46DCC73D-A3EB-4C7B-9C9F-6C089FDE60F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0" name="Text Box 15">
          <a:extLst>
            <a:ext uri="{FF2B5EF4-FFF2-40B4-BE49-F238E27FC236}">
              <a16:creationId xmlns:a16="http://schemas.microsoft.com/office/drawing/2014/main" id="{D5172416-4A07-4251-884C-C4E445C00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1" name="Text Box 16">
          <a:extLst>
            <a:ext uri="{FF2B5EF4-FFF2-40B4-BE49-F238E27FC236}">
              <a16:creationId xmlns:a16="http://schemas.microsoft.com/office/drawing/2014/main" id="{C0D6BD14-8F26-414E-A05B-FD2CD2DF769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2" name="Text Box 17">
          <a:extLst>
            <a:ext uri="{FF2B5EF4-FFF2-40B4-BE49-F238E27FC236}">
              <a16:creationId xmlns:a16="http://schemas.microsoft.com/office/drawing/2014/main" id="{A3BF59AB-2F18-40FF-9DEF-02FC5D8FC5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3" name="Text Box 6">
          <a:extLst>
            <a:ext uri="{FF2B5EF4-FFF2-40B4-BE49-F238E27FC236}">
              <a16:creationId xmlns:a16="http://schemas.microsoft.com/office/drawing/2014/main" id="{697560EC-F343-47AD-B3D2-74975459BB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4" name="Text Box 7">
          <a:extLst>
            <a:ext uri="{FF2B5EF4-FFF2-40B4-BE49-F238E27FC236}">
              <a16:creationId xmlns:a16="http://schemas.microsoft.com/office/drawing/2014/main" id="{8CCDCF73-CEDB-443A-8E92-EB0092D471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5" name="Text Box 8">
          <a:extLst>
            <a:ext uri="{FF2B5EF4-FFF2-40B4-BE49-F238E27FC236}">
              <a16:creationId xmlns:a16="http://schemas.microsoft.com/office/drawing/2014/main" id="{3411E4C4-26FB-472D-AE99-B33777EEA4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6" name="Text Box 9">
          <a:extLst>
            <a:ext uri="{FF2B5EF4-FFF2-40B4-BE49-F238E27FC236}">
              <a16:creationId xmlns:a16="http://schemas.microsoft.com/office/drawing/2014/main" id="{CC5FD7EF-C26F-4E44-9E68-4CD1ADFB76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7" name="Text Box 10">
          <a:extLst>
            <a:ext uri="{FF2B5EF4-FFF2-40B4-BE49-F238E27FC236}">
              <a16:creationId xmlns:a16="http://schemas.microsoft.com/office/drawing/2014/main" id="{152EF299-2604-446C-9000-F6E4E62199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8" name="Text Box 11">
          <a:extLst>
            <a:ext uri="{FF2B5EF4-FFF2-40B4-BE49-F238E27FC236}">
              <a16:creationId xmlns:a16="http://schemas.microsoft.com/office/drawing/2014/main" id="{7A1E9C40-305F-4B2E-96DE-3FA29090471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49" name="Text Box 12">
          <a:extLst>
            <a:ext uri="{FF2B5EF4-FFF2-40B4-BE49-F238E27FC236}">
              <a16:creationId xmlns:a16="http://schemas.microsoft.com/office/drawing/2014/main" id="{D8410065-A074-4747-9C50-02BDFA3BA4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0" name="Text Box 13">
          <a:extLst>
            <a:ext uri="{FF2B5EF4-FFF2-40B4-BE49-F238E27FC236}">
              <a16:creationId xmlns:a16="http://schemas.microsoft.com/office/drawing/2014/main" id="{5FB589DC-67DC-4293-ABFC-04C2BDEBC6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1" name="Text Box 14">
          <a:extLst>
            <a:ext uri="{FF2B5EF4-FFF2-40B4-BE49-F238E27FC236}">
              <a16:creationId xmlns:a16="http://schemas.microsoft.com/office/drawing/2014/main" id="{3443F1E2-BFC8-49EE-81E4-A49A0CF508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2" name="Text Box 15">
          <a:extLst>
            <a:ext uri="{FF2B5EF4-FFF2-40B4-BE49-F238E27FC236}">
              <a16:creationId xmlns:a16="http://schemas.microsoft.com/office/drawing/2014/main" id="{1A584803-CFE8-4587-81DF-B174A3E3350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3" name="Text Box 16">
          <a:extLst>
            <a:ext uri="{FF2B5EF4-FFF2-40B4-BE49-F238E27FC236}">
              <a16:creationId xmlns:a16="http://schemas.microsoft.com/office/drawing/2014/main" id="{273A0CC5-5058-4B84-B754-1747CD03CA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4" name="Text Box 17">
          <a:extLst>
            <a:ext uri="{FF2B5EF4-FFF2-40B4-BE49-F238E27FC236}">
              <a16:creationId xmlns:a16="http://schemas.microsoft.com/office/drawing/2014/main" id="{A8965943-6A6A-43B0-B91E-D22D60C161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5" name="Text Box 6">
          <a:extLst>
            <a:ext uri="{FF2B5EF4-FFF2-40B4-BE49-F238E27FC236}">
              <a16:creationId xmlns:a16="http://schemas.microsoft.com/office/drawing/2014/main" id="{42858CC6-D874-418F-9211-66BF4E4956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6" name="Text Box 7">
          <a:extLst>
            <a:ext uri="{FF2B5EF4-FFF2-40B4-BE49-F238E27FC236}">
              <a16:creationId xmlns:a16="http://schemas.microsoft.com/office/drawing/2014/main" id="{C72DD4E6-FD2A-4633-B108-896B3F447C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7" name="Text Box 8">
          <a:extLst>
            <a:ext uri="{FF2B5EF4-FFF2-40B4-BE49-F238E27FC236}">
              <a16:creationId xmlns:a16="http://schemas.microsoft.com/office/drawing/2014/main" id="{0D693A16-D7FA-469C-A2A5-39CF6B1CDED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8" name="Text Box 9">
          <a:extLst>
            <a:ext uri="{FF2B5EF4-FFF2-40B4-BE49-F238E27FC236}">
              <a16:creationId xmlns:a16="http://schemas.microsoft.com/office/drawing/2014/main" id="{F93238FF-09C8-45EB-AD53-549684A874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59" name="Text Box 10">
          <a:extLst>
            <a:ext uri="{FF2B5EF4-FFF2-40B4-BE49-F238E27FC236}">
              <a16:creationId xmlns:a16="http://schemas.microsoft.com/office/drawing/2014/main" id="{34FFD96C-D2F4-4520-AEEF-0AC753C29E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0" name="Text Box 11">
          <a:extLst>
            <a:ext uri="{FF2B5EF4-FFF2-40B4-BE49-F238E27FC236}">
              <a16:creationId xmlns:a16="http://schemas.microsoft.com/office/drawing/2014/main" id="{63E4809A-C1F9-41AA-8A76-D0ECD20B31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1" name="Text Box 12">
          <a:extLst>
            <a:ext uri="{FF2B5EF4-FFF2-40B4-BE49-F238E27FC236}">
              <a16:creationId xmlns:a16="http://schemas.microsoft.com/office/drawing/2014/main" id="{8B156467-FB6A-4AB6-8C4E-ACADFB25E3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2" name="Text Box 13">
          <a:extLst>
            <a:ext uri="{FF2B5EF4-FFF2-40B4-BE49-F238E27FC236}">
              <a16:creationId xmlns:a16="http://schemas.microsoft.com/office/drawing/2014/main" id="{DC7857E0-317F-4B13-96F7-7C0D1A7D4F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3" name="Text Box 14">
          <a:extLst>
            <a:ext uri="{FF2B5EF4-FFF2-40B4-BE49-F238E27FC236}">
              <a16:creationId xmlns:a16="http://schemas.microsoft.com/office/drawing/2014/main" id="{344613DA-4DAB-4801-BE2A-5F043B5BCA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4" name="Text Box 15">
          <a:extLst>
            <a:ext uri="{FF2B5EF4-FFF2-40B4-BE49-F238E27FC236}">
              <a16:creationId xmlns:a16="http://schemas.microsoft.com/office/drawing/2014/main" id="{3523D111-C382-4D9E-9280-0E1351521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5" name="Text Box 16">
          <a:extLst>
            <a:ext uri="{FF2B5EF4-FFF2-40B4-BE49-F238E27FC236}">
              <a16:creationId xmlns:a16="http://schemas.microsoft.com/office/drawing/2014/main" id="{30EF1DD3-CBB4-430F-B4F0-DBEE0017BB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6" name="Text Box 17">
          <a:extLst>
            <a:ext uri="{FF2B5EF4-FFF2-40B4-BE49-F238E27FC236}">
              <a16:creationId xmlns:a16="http://schemas.microsoft.com/office/drawing/2014/main" id="{D6EAF2B8-0ACA-469B-90AE-6146FFF4DA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7" name="Text Box 7">
          <a:extLst>
            <a:ext uri="{FF2B5EF4-FFF2-40B4-BE49-F238E27FC236}">
              <a16:creationId xmlns:a16="http://schemas.microsoft.com/office/drawing/2014/main" id="{6B1318A8-E7AC-4602-983E-13A1A909A1E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8" name="Text Box 8">
          <a:extLst>
            <a:ext uri="{FF2B5EF4-FFF2-40B4-BE49-F238E27FC236}">
              <a16:creationId xmlns:a16="http://schemas.microsoft.com/office/drawing/2014/main" id="{DAB0A71E-C249-4301-8CF4-14F8A14819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69" name="Text Box 9">
          <a:extLst>
            <a:ext uri="{FF2B5EF4-FFF2-40B4-BE49-F238E27FC236}">
              <a16:creationId xmlns:a16="http://schemas.microsoft.com/office/drawing/2014/main" id="{B250266A-54F3-4F5B-B4FA-48E7D0AB990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0" name="Text Box 10">
          <a:extLst>
            <a:ext uri="{FF2B5EF4-FFF2-40B4-BE49-F238E27FC236}">
              <a16:creationId xmlns:a16="http://schemas.microsoft.com/office/drawing/2014/main" id="{A3545D59-A3D5-4019-AF68-77F11122D2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1" name="Text Box 11">
          <a:extLst>
            <a:ext uri="{FF2B5EF4-FFF2-40B4-BE49-F238E27FC236}">
              <a16:creationId xmlns:a16="http://schemas.microsoft.com/office/drawing/2014/main" id="{EA23C0A6-CA77-4BCA-8FAB-64BA2D88B4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2" name="Text Box 12">
          <a:extLst>
            <a:ext uri="{FF2B5EF4-FFF2-40B4-BE49-F238E27FC236}">
              <a16:creationId xmlns:a16="http://schemas.microsoft.com/office/drawing/2014/main" id="{40DECE16-1237-4109-8C51-D0D3929C86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3" name="Text Box 13">
          <a:extLst>
            <a:ext uri="{FF2B5EF4-FFF2-40B4-BE49-F238E27FC236}">
              <a16:creationId xmlns:a16="http://schemas.microsoft.com/office/drawing/2014/main" id="{9F07E0CA-3FA3-4FD8-8E3D-5725D82DD5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4" name="Text Box 14">
          <a:extLst>
            <a:ext uri="{FF2B5EF4-FFF2-40B4-BE49-F238E27FC236}">
              <a16:creationId xmlns:a16="http://schemas.microsoft.com/office/drawing/2014/main" id="{3CBE37D8-720F-47CE-AFF6-219B4C48FA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5" name="Text Box 15">
          <a:extLst>
            <a:ext uri="{FF2B5EF4-FFF2-40B4-BE49-F238E27FC236}">
              <a16:creationId xmlns:a16="http://schemas.microsoft.com/office/drawing/2014/main" id="{EE404A2C-06EF-41F0-8263-750EB0FE4E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6" name="Text Box 16">
          <a:extLst>
            <a:ext uri="{FF2B5EF4-FFF2-40B4-BE49-F238E27FC236}">
              <a16:creationId xmlns:a16="http://schemas.microsoft.com/office/drawing/2014/main" id="{9DCC7CA9-217E-4CFA-95DE-8321DFF90CB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7" name="Text Box 17">
          <a:extLst>
            <a:ext uri="{FF2B5EF4-FFF2-40B4-BE49-F238E27FC236}">
              <a16:creationId xmlns:a16="http://schemas.microsoft.com/office/drawing/2014/main" id="{383B406B-0D9C-4F8D-9A41-0890863B84D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8" name="Text Box 6">
          <a:extLst>
            <a:ext uri="{FF2B5EF4-FFF2-40B4-BE49-F238E27FC236}">
              <a16:creationId xmlns:a16="http://schemas.microsoft.com/office/drawing/2014/main" id="{A592775D-F1F1-4830-8E0B-18DC1C4B9A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79" name="Text Box 7">
          <a:extLst>
            <a:ext uri="{FF2B5EF4-FFF2-40B4-BE49-F238E27FC236}">
              <a16:creationId xmlns:a16="http://schemas.microsoft.com/office/drawing/2014/main" id="{0C8C9202-3C3B-4DA1-BEFE-7EFB40FB80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0" name="Text Box 8">
          <a:extLst>
            <a:ext uri="{FF2B5EF4-FFF2-40B4-BE49-F238E27FC236}">
              <a16:creationId xmlns:a16="http://schemas.microsoft.com/office/drawing/2014/main" id="{E8F18CCA-29F1-4B07-885C-A7CE589139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1" name="Text Box 9">
          <a:extLst>
            <a:ext uri="{FF2B5EF4-FFF2-40B4-BE49-F238E27FC236}">
              <a16:creationId xmlns:a16="http://schemas.microsoft.com/office/drawing/2014/main" id="{CD7966C4-52FD-45F1-832F-A4C54357066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2" name="Text Box 10">
          <a:extLst>
            <a:ext uri="{FF2B5EF4-FFF2-40B4-BE49-F238E27FC236}">
              <a16:creationId xmlns:a16="http://schemas.microsoft.com/office/drawing/2014/main" id="{5ADFEBC2-6B95-40C6-ABF3-02B57FA3E8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3" name="Text Box 11">
          <a:extLst>
            <a:ext uri="{FF2B5EF4-FFF2-40B4-BE49-F238E27FC236}">
              <a16:creationId xmlns:a16="http://schemas.microsoft.com/office/drawing/2014/main" id="{A7C7BC9C-21BB-462C-A452-D4886695A5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4" name="Text Box 12">
          <a:extLst>
            <a:ext uri="{FF2B5EF4-FFF2-40B4-BE49-F238E27FC236}">
              <a16:creationId xmlns:a16="http://schemas.microsoft.com/office/drawing/2014/main" id="{D63CBA2F-E2D3-48AC-A579-4E632128C8E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5" name="Text Box 13">
          <a:extLst>
            <a:ext uri="{FF2B5EF4-FFF2-40B4-BE49-F238E27FC236}">
              <a16:creationId xmlns:a16="http://schemas.microsoft.com/office/drawing/2014/main" id="{A116EC25-BD04-444F-B624-9B9F93BBE2A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6" name="Text Box 14">
          <a:extLst>
            <a:ext uri="{FF2B5EF4-FFF2-40B4-BE49-F238E27FC236}">
              <a16:creationId xmlns:a16="http://schemas.microsoft.com/office/drawing/2014/main" id="{23E5095F-3E4A-49CE-B367-3055A2CCA2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7" name="Text Box 15">
          <a:extLst>
            <a:ext uri="{FF2B5EF4-FFF2-40B4-BE49-F238E27FC236}">
              <a16:creationId xmlns:a16="http://schemas.microsoft.com/office/drawing/2014/main" id="{434F5885-8096-4F1C-B356-16E3C3F315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8" name="Text Box 16">
          <a:extLst>
            <a:ext uri="{FF2B5EF4-FFF2-40B4-BE49-F238E27FC236}">
              <a16:creationId xmlns:a16="http://schemas.microsoft.com/office/drawing/2014/main" id="{1EE6A075-7E77-406C-B758-C0A9ECA1BE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89" name="Text Box 17">
          <a:extLst>
            <a:ext uri="{FF2B5EF4-FFF2-40B4-BE49-F238E27FC236}">
              <a16:creationId xmlns:a16="http://schemas.microsoft.com/office/drawing/2014/main" id="{D2D4281F-6CA7-480D-8C6D-F6C588E7DB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0" name="Text Box 6">
          <a:extLst>
            <a:ext uri="{FF2B5EF4-FFF2-40B4-BE49-F238E27FC236}">
              <a16:creationId xmlns:a16="http://schemas.microsoft.com/office/drawing/2014/main" id="{F7FE6D61-D114-4235-90D4-23E684FB2EE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1" name="Text Box 7">
          <a:extLst>
            <a:ext uri="{FF2B5EF4-FFF2-40B4-BE49-F238E27FC236}">
              <a16:creationId xmlns:a16="http://schemas.microsoft.com/office/drawing/2014/main" id="{B962C559-8207-4A7C-91BC-4EA946F111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2" name="Text Box 8">
          <a:extLst>
            <a:ext uri="{FF2B5EF4-FFF2-40B4-BE49-F238E27FC236}">
              <a16:creationId xmlns:a16="http://schemas.microsoft.com/office/drawing/2014/main" id="{7B1D7442-394E-41BB-9028-DBE06493F9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3" name="Text Box 9">
          <a:extLst>
            <a:ext uri="{FF2B5EF4-FFF2-40B4-BE49-F238E27FC236}">
              <a16:creationId xmlns:a16="http://schemas.microsoft.com/office/drawing/2014/main" id="{500DA320-2DD5-4B6C-97F2-8DC4CC46C0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4" name="Text Box 10">
          <a:extLst>
            <a:ext uri="{FF2B5EF4-FFF2-40B4-BE49-F238E27FC236}">
              <a16:creationId xmlns:a16="http://schemas.microsoft.com/office/drawing/2014/main" id="{F9517D65-F728-4913-A997-9AD94EBC63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5" name="Text Box 11">
          <a:extLst>
            <a:ext uri="{FF2B5EF4-FFF2-40B4-BE49-F238E27FC236}">
              <a16:creationId xmlns:a16="http://schemas.microsoft.com/office/drawing/2014/main" id="{41248BF7-A942-4D7E-97E6-286878F8C9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6" name="Text Box 12">
          <a:extLst>
            <a:ext uri="{FF2B5EF4-FFF2-40B4-BE49-F238E27FC236}">
              <a16:creationId xmlns:a16="http://schemas.microsoft.com/office/drawing/2014/main" id="{1426A4C9-605E-469E-9399-A997ABF2D1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7" name="Text Box 13">
          <a:extLst>
            <a:ext uri="{FF2B5EF4-FFF2-40B4-BE49-F238E27FC236}">
              <a16:creationId xmlns:a16="http://schemas.microsoft.com/office/drawing/2014/main" id="{E94B213A-C381-4A70-8ECD-54A2DF4613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8" name="Text Box 14">
          <a:extLst>
            <a:ext uri="{FF2B5EF4-FFF2-40B4-BE49-F238E27FC236}">
              <a16:creationId xmlns:a16="http://schemas.microsoft.com/office/drawing/2014/main" id="{E978007C-AB5C-457F-B6E3-BD91A1B17B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99" name="Text Box 15">
          <a:extLst>
            <a:ext uri="{FF2B5EF4-FFF2-40B4-BE49-F238E27FC236}">
              <a16:creationId xmlns:a16="http://schemas.microsoft.com/office/drawing/2014/main" id="{F878A1C6-60D6-4899-92E7-A43C6AD3F8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0" name="Text Box 16">
          <a:extLst>
            <a:ext uri="{FF2B5EF4-FFF2-40B4-BE49-F238E27FC236}">
              <a16:creationId xmlns:a16="http://schemas.microsoft.com/office/drawing/2014/main" id="{5E46600C-19E7-4DF2-9501-CE3B2D4D1D0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1" name="Text Box 17">
          <a:extLst>
            <a:ext uri="{FF2B5EF4-FFF2-40B4-BE49-F238E27FC236}">
              <a16:creationId xmlns:a16="http://schemas.microsoft.com/office/drawing/2014/main" id="{9459F77E-6420-4347-9BB9-329C68B090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2" name="Text Box 6">
          <a:extLst>
            <a:ext uri="{FF2B5EF4-FFF2-40B4-BE49-F238E27FC236}">
              <a16:creationId xmlns:a16="http://schemas.microsoft.com/office/drawing/2014/main" id="{39CB131B-0BA6-4537-9D89-BD4F2BB9672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3" name="Text Box 7">
          <a:extLst>
            <a:ext uri="{FF2B5EF4-FFF2-40B4-BE49-F238E27FC236}">
              <a16:creationId xmlns:a16="http://schemas.microsoft.com/office/drawing/2014/main" id="{D86BE4F2-75E2-4F8A-B436-2EC8698EF2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4" name="Text Box 8">
          <a:extLst>
            <a:ext uri="{FF2B5EF4-FFF2-40B4-BE49-F238E27FC236}">
              <a16:creationId xmlns:a16="http://schemas.microsoft.com/office/drawing/2014/main" id="{912E8B4B-4C6E-4A79-BC66-5F7563E566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5" name="Text Box 9">
          <a:extLst>
            <a:ext uri="{FF2B5EF4-FFF2-40B4-BE49-F238E27FC236}">
              <a16:creationId xmlns:a16="http://schemas.microsoft.com/office/drawing/2014/main" id="{8A2BAD47-F9AB-4FA7-A09A-B4894AC00E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6" name="Text Box 10">
          <a:extLst>
            <a:ext uri="{FF2B5EF4-FFF2-40B4-BE49-F238E27FC236}">
              <a16:creationId xmlns:a16="http://schemas.microsoft.com/office/drawing/2014/main" id="{1D979765-D723-46E5-94C1-5FD2D6152B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7" name="Text Box 11">
          <a:extLst>
            <a:ext uri="{FF2B5EF4-FFF2-40B4-BE49-F238E27FC236}">
              <a16:creationId xmlns:a16="http://schemas.microsoft.com/office/drawing/2014/main" id="{CC9C333D-38E9-4BA3-987C-1A40D46EC1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8" name="Text Box 12">
          <a:extLst>
            <a:ext uri="{FF2B5EF4-FFF2-40B4-BE49-F238E27FC236}">
              <a16:creationId xmlns:a16="http://schemas.microsoft.com/office/drawing/2014/main" id="{3533FF04-788B-48BA-ACD8-1D0807D1F04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09" name="Text Box 13">
          <a:extLst>
            <a:ext uri="{FF2B5EF4-FFF2-40B4-BE49-F238E27FC236}">
              <a16:creationId xmlns:a16="http://schemas.microsoft.com/office/drawing/2014/main" id="{CCBE0751-8C7D-4543-8000-011828F672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0" name="Text Box 14">
          <a:extLst>
            <a:ext uri="{FF2B5EF4-FFF2-40B4-BE49-F238E27FC236}">
              <a16:creationId xmlns:a16="http://schemas.microsoft.com/office/drawing/2014/main" id="{C320CFD1-EF99-4166-A6E8-F273110651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1" name="Text Box 15">
          <a:extLst>
            <a:ext uri="{FF2B5EF4-FFF2-40B4-BE49-F238E27FC236}">
              <a16:creationId xmlns:a16="http://schemas.microsoft.com/office/drawing/2014/main" id="{A4CF20BD-9776-49F4-A074-82152A9BA2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2" name="Text Box 16">
          <a:extLst>
            <a:ext uri="{FF2B5EF4-FFF2-40B4-BE49-F238E27FC236}">
              <a16:creationId xmlns:a16="http://schemas.microsoft.com/office/drawing/2014/main" id="{C3587144-EC13-43B0-9152-643D68DE1DF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3" name="Text Box 17">
          <a:extLst>
            <a:ext uri="{FF2B5EF4-FFF2-40B4-BE49-F238E27FC236}">
              <a16:creationId xmlns:a16="http://schemas.microsoft.com/office/drawing/2014/main" id="{2A520B0B-5FB9-4EAC-A13C-8C4C8197D8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4" name="Text Box 7">
          <a:extLst>
            <a:ext uri="{FF2B5EF4-FFF2-40B4-BE49-F238E27FC236}">
              <a16:creationId xmlns:a16="http://schemas.microsoft.com/office/drawing/2014/main" id="{3E23435F-BA97-45D1-AD4C-4DEB91464DE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5" name="Text Box 8">
          <a:extLst>
            <a:ext uri="{FF2B5EF4-FFF2-40B4-BE49-F238E27FC236}">
              <a16:creationId xmlns:a16="http://schemas.microsoft.com/office/drawing/2014/main" id="{9F10AA09-8C4D-4ADB-80F6-1978F19ED7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6" name="Text Box 9">
          <a:extLst>
            <a:ext uri="{FF2B5EF4-FFF2-40B4-BE49-F238E27FC236}">
              <a16:creationId xmlns:a16="http://schemas.microsoft.com/office/drawing/2014/main" id="{506D0383-74C2-4924-83CA-944E0580987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7" name="Text Box 10">
          <a:extLst>
            <a:ext uri="{FF2B5EF4-FFF2-40B4-BE49-F238E27FC236}">
              <a16:creationId xmlns:a16="http://schemas.microsoft.com/office/drawing/2014/main" id="{57C9733D-71E3-4AFB-B8E3-9275A70D512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8" name="Text Box 11">
          <a:extLst>
            <a:ext uri="{FF2B5EF4-FFF2-40B4-BE49-F238E27FC236}">
              <a16:creationId xmlns:a16="http://schemas.microsoft.com/office/drawing/2014/main" id="{B1BE5B9D-EC5F-4427-BE01-19CC713385B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19" name="Text Box 12">
          <a:extLst>
            <a:ext uri="{FF2B5EF4-FFF2-40B4-BE49-F238E27FC236}">
              <a16:creationId xmlns:a16="http://schemas.microsoft.com/office/drawing/2014/main" id="{1EAA22CD-6AE3-412D-928F-46738B438B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0" name="Text Box 13">
          <a:extLst>
            <a:ext uri="{FF2B5EF4-FFF2-40B4-BE49-F238E27FC236}">
              <a16:creationId xmlns:a16="http://schemas.microsoft.com/office/drawing/2014/main" id="{864DFD2F-40F9-456D-BCAC-EEAF7B93C1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1" name="Text Box 14">
          <a:extLst>
            <a:ext uri="{FF2B5EF4-FFF2-40B4-BE49-F238E27FC236}">
              <a16:creationId xmlns:a16="http://schemas.microsoft.com/office/drawing/2014/main" id="{6B743CB9-80E2-4544-A5B0-621BDA277D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2" name="Text Box 15">
          <a:extLst>
            <a:ext uri="{FF2B5EF4-FFF2-40B4-BE49-F238E27FC236}">
              <a16:creationId xmlns:a16="http://schemas.microsoft.com/office/drawing/2014/main" id="{D22F090E-15EB-4007-9787-C2E71862C1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3" name="Text Box 16">
          <a:extLst>
            <a:ext uri="{FF2B5EF4-FFF2-40B4-BE49-F238E27FC236}">
              <a16:creationId xmlns:a16="http://schemas.microsoft.com/office/drawing/2014/main" id="{59D5DC9D-5486-49A9-8F95-CD7F7D7AC3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4" name="Text Box 17">
          <a:extLst>
            <a:ext uri="{FF2B5EF4-FFF2-40B4-BE49-F238E27FC236}">
              <a16:creationId xmlns:a16="http://schemas.microsoft.com/office/drawing/2014/main" id="{C3FCC302-9B8B-46F6-BFE4-9DA5BDA7E1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5" name="Text Box 6">
          <a:extLst>
            <a:ext uri="{FF2B5EF4-FFF2-40B4-BE49-F238E27FC236}">
              <a16:creationId xmlns:a16="http://schemas.microsoft.com/office/drawing/2014/main" id="{B1881D7B-1471-4629-A255-AC990CFFA6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6" name="Text Box 7">
          <a:extLst>
            <a:ext uri="{FF2B5EF4-FFF2-40B4-BE49-F238E27FC236}">
              <a16:creationId xmlns:a16="http://schemas.microsoft.com/office/drawing/2014/main" id="{2D8A5B31-90EE-46CC-8EEA-DB8FED2589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7" name="Text Box 8">
          <a:extLst>
            <a:ext uri="{FF2B5EF4-FFF2-40B4-BE49-F238E27FC236}">
              <a16:creationId xmlns:a16="http://schemas.microsoft.com/office/drawing/2014/main" id="{56442767-A098-4ACA-A728-AD61640CEE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8" name="Text Box 9">
          <a:extLst>
            <a:ext uri="{FF2B5EF4-FFF2-40B4-BE49-F238E27FC236}">
              <a16:creationId xmlns:a16="http://schemas.microsoft.com/office/drawing/2014/main" id="{868E07BC-62D2-48E1-BA28-2EBACF0495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29" name="Text Box 10">
          <a:extLst>
            <a:ext uri="{FF2B5EF4-FFF2-40B4-BE49-F238E27FC236}">
              <a16:creationId xmlns:a16="http://schemas.microsoft.com/office/drawing/2014/main" id="{BAF7E505-9799-4722-A4EB-9C0DD2AAD3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0" name="Text Box 11">
          <a:extLst>
            <a:ext uri="{FF2B5EF4-FFF2-40B4-BE49-F238E27FC236}">
              <a16:creationId xmlns:a16="http://schemas.microsoft.com/office/drawing/2014/main" id="{3947B1B9-FB48-4018-8861-701B222C53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1" name="Text Box 12">
          <a:extLst>
            <a:ext uri="{FF2B5EF4-FFF2-40B4-BE49-F238E27FC236}">
              <a16:creationId xmlns:a16="http://schemas.microsoft.com/office/drawing/2014/main" id="{408E56FC-98F4-43D1-BDF9-9E057406A5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2" name="Text Box 13">
          <a:extLst>
            <a:ext uri="{FF2B5EF4-FFF2-40B4-BE49-F238E27FC236}">
              <a16:creationId xmlns:a16="http://schemas.microsoft.com/office/drawing/2014/main" id="{FBEC9ACC-E299-4162-96BB-A9E2B23AA1F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3" name="Text Box 14">
          <a:extLst>
            <a:ext uri="{FF2B5EF4-FFF2-40B4-BE49-F238E27FC236}">
              <a16:creationId xmlns:a16="http://schemas.microsoft.com/office/drawing/2014/main" id="{D4801CEC-C030-437F-B41F-A56667F786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4" name="Text Box 15">
          <a:extLst>
            <a:ext uri="{FF2B5EF4-FFF2-40B4-BE49-F238E27FC236}">
              <a16:creationId xmlns:a16="http://schemas.microsoft.com/office/drawing/2014/main" id="{9D21A758-DB79-4AFF-928A-8B73C22F3D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5" name="Text Box 16">
          <a:extLst>
            <a:ext uri="{FF2B5EF4-FFF2-40B4-BE49-F238E27FC236}">
              <a16:creationId xmlns:a16="http://schemas.microsoft.com/office/drawing/2014/main" id="{DD6D27CF-54D5-4E71-B0E3-10CDE3F9496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6" name="Text Box 17">
          <a:extLst>
            <a:ext uri="{FF2B5EF4-FFF2-40B4-BE49-F238E27FC236}">
              <a16:creationId xmlns:a16="http://schemas.microsoft.com/office/drawing/2014/main" id="{83440F54-5866-40DA-B510-8E1DBDD3AD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7" name="Text Box 6">
          <a:extLst>
            <a:ext uri="{FF2B5EF4-FFF2-40B4-BE49-F238E27FC236}">
              <a16:creationId xmlns:a16="http://schemas.microsoft.com/office/drawing/2014/main" id="{C8144A84-8895-462B-BF39-FC9AA3463D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8" name="Text Box 7">
          <a:extLst>
            <a:ext uri="{FF2B5EF4-FFF2-40B4-BE49-F238E27FC236}">
              <a16:creationId xmlns:a16="http://schemas.microsoft.com/office/drawing/2014/main" id="{E37F4052-3E49-457A-877D-EE79388E69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39" name="Text Box 8">
          <a:extLst>
            <a:ext uri="{FF2B5EF4-FFF2-40B4-BE49-F238E27FC236}">
              <a16:creationId xmlns:a16="http://schemas.microsoft.com/office/drawing/2014/main" id="{7C6A9639-D98F-47EA-B131-805EE375FAB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0" name="Text Box 9">
          <a:extLst>
            <a:ext uri="{FF2B5EF4-FFF2-40B4-BE49-F238E27FC236}">
              <a16:creationId xmlns:a16="http://schemas.microsoft.com/office/drawing/2014/main" id="{A12C33DD-BD94-4954-9CA1-25BBAE7C0F8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1" name="Text Box 10">
          <a:extLst>
            <a:ext uri="{FF2B5EF4-FFF2-40B4-BE49-F238E27FC236}">
              <a16:creationId xmlns:a16="http://schemas.microsoft.com/office/drawing/2014/main" id="{9EECE33D-42C2-4E65-9285-BAD70F59B0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2" name="Text Box 11">
          <a:extLst>
            <a:ext uri="{FF2B5EF4-FFF2-40B4-BE49-F238E27FC236}">
              <a16:creationId xmlns:a16="http://schemas.microsoft.com/office/drawing/2014/main" id="{5C186C4C-DC1E-44C0-B371-FEB41429BF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3" name="Text Box 12">
          <a:extLst>
            <a:ext uri="{FF2B5EF4-FFF2-40B4-BE49-F238E27FC236}">
              <a16:creationId xmlns:a16="http://schemas.microsoft.com/office/drawing/2014/main" id="{2FF6FEB5-C424-4A0C-9764-8F5E0A38EF8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4" name="Text Box 13">
          <a:extLst>
            <a:ext uri="{FF2B5EF4-FFF2-40B4-BE49-F238E27FC236}">
              <a16:creationId xmlns:a16="http://schemas.microsoft.com/office/drawing/2014/main" id="{71AE865E-B999-4731-B9C6-12CF8FF09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5" name="Text Box 14">
          <a:extLst>
            <a:ext uri="{FF2B5EF4-FFF2-40B4-BE49-F238E27FC236}">
              <a16:creationId xmlns:a16="http://schemas.microsoft.com/office/drawing/2014/main" id="{19006278-637E-428E-8295-DF7E9A7F1E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6" name="Text Box 15">
          <a:extLst>
            <a:ext uri="{FF2B5EF4-FFF2-40B4-BE49-F238E27FC236}">
              <a16:creationId xmlns:a16="http://schemas.microsoft.com/office/drawing/2014/main" id="{6A58EA54-CD74-4B44-96D8-ADF646DD840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7" name="Text Box 16">
          <a:extLst>
            <a:ext uri="{FF2B5EF4-FFF2-40B4-BE49-F238E27FC236}">
              <a16:creationId xmlns:a16="http://schemas.microsoft.com/office/drawing/2014/main" id="{8B8870B3-83BE-4E8D-A7A7-F7AA27AEB5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8" name="Text Box 17">
          <a:extLst>
            <a:ext uri="{FF2B5EF4-FFF2-40B4-BE49-F238E27FC236}">
              <a16:creationId xmlns:a16="http://schemas.microsoft.com/office/drawing/2014/main" id="{50FA736B-B5E3-4EF0-BBE2-3017F75248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49" name="Text Box 6">
          <a:extLst>
            <a:ext uri="{FF2B5EF4-FFF2-40B4-BE49-F238E27FC236}">
              <a16:creationId xmlns:a16="http://schemas.microsoft.com/office/drawing/2014/main" id="{2E99EA05-DB65-4C21-B0FE-C20524760A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0" name="Text Box 7">
          <a:extLst>
            <a:ext uri="{FF2B5EF4-FFF2-40B4-BE49-F238E27FC236}">
              <a16:creationId xmlns:a16="http://schemas.microsoft.com/office/drawing/2014/main" id="{E56A739E-BA76-40BF-B4B9-13DCCC14BF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1" name="Text Box 8">
          <a:extLst>
            <a:ext uri="{FF2B5EF4-FFF2-40B4-BE49-F238E27FC236}">
              <a16:creationId xmlns:a16="http://schemas.microsoft.com/office/drawing/2014/main" id="{F2B519EA-A035-4BE8-A7D7-CDA0C3DCA4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2" name="Text Box 9">
          <a:extLst>
            <a:ext uri="{FF2B5EF4-FFF2-40B4-BE49-F238E27FC236}">
              <a16:creationId xmlns:a16="http://schemas.microsoft.com/office/drawing/2014/main" id="{6C3F6E0D-73F1-4B09-A368-6003072FF0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3" name="Text Box 10">
          <a:extLst>
            <a:ext uri="{FF2B5EF4-FFF2-40B4-BE49-F238E27FC236}">
              <a16:creationId xmlns:a16="http://schemas.microsoft.com/office/drawing/2014/main" id="{841832DE-467E-4213-9E93-472444F80A4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4" name="Text Box 11">
          <a:extLst>
            <a:ext uri="{FF2B5EF4-FFF2-40B4-BE49-F238E27FC236}">
              <a16:creationId xmlns:a16="http://schemas.microsoft.com/office/drawing/2014/main" id="{9ECDDB88-6A61-4D3B-A3CC-47991021418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5" name="Text Box 12">
          <a:extLst>
            <a:ext uri="{FF2B5EF4-FFF2-40B4-BE49-F238E27FC236}">
              <a16:creationId xmlns:a16="http://schemas.microsoft.com/office/drawing/2014/main" id="{F1C86BC1-1353-4184-A5A4-F850E1A7B1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6" name="Text Box 13">
          <a:extLst>
            <a:ext uri="{FF2B5EF4-FFF2-40B4-BE49-F238E27FC236}">
              <a16:creationId xmlns:a16="http://schemas.microsoft.com/office/drawing/2014/main" id="{A50C8D5D-E088-4E5D-9EB3-855000C239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7" name="Text Box 14">
          <a:extLst>
            <a:ext uri="{FF2B5EF4-FFF2-40B4-BE49-F238E27FC236}">
              <a16:creationId xmlns:a16="http://schemas.microsoft.com/office/drawing/2014/main" id="{FBC1A61D-C15F-455A-B1B9-37959FB471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8" name="Text Box 15">
          <a:extLst>
            <a:ext uri="{FF2B5EF4-FFF2-40B4-BE49-F238E27FC236}">
              <a16:creationId xmlns:a16="http://schemas.microsoft.com/office/drawing/2014/main" id="{EC9B2FC3-A497-4915-A0F4-521D44531C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59" name="Text Box 16">
          <a:extLst>
            <a:ext uri="{FF2B5EF4-FFF2-40B4-BE49-F238E27FC236}">
              <a16:creationId xmlns:a16="http://schemas.microsoft.com/office/drawing/2014/main" id="{C6885E51-191C-43F8-A453-87DE6067C4B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0" name="Text Box 17">
          <a:extLst>
            <a:ext uri="{FF2B5EF4-FFF2-40B4-BE49-F238E27FC236}">
              <a16:creationId xmlns:a16="http://schemas.microsoft.com/office/drawing/2014/main" id="{1C925222-D511-47EC-B4B4-569ED3E800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1" name="Text Box 7">
          <a:extLst>
            <a:ext uri="{FF2B5EF4-FFF2-40B4-BE49-F238E27FC236}">
              <a16:creationId xmlns:a16="http://schemas.microsoft.com/office/drawing/2014/main" id="{3214E2AE-C29F-448F-BC16-1904596038A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2" name="Text Box 8">
          <a:extLst>
            <a:ext uri="{FF2B5EF4-FFF2-40B4-BE49-F238E27FC236}">
              <a16:creationId xmlns:a16="http://schemas.microsoft.com/office/drawing/2014/main" id="{D003DDAF-35F2-4E80-A508-DD52057750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3" name="Text Box 9">
          <a:extLst>
            <a:ext uri="{FF2B5EF4-FFF2-40B4-BE49-F238E27FC236}">
              <a16:creationId xmlns:a16="http://schemas.microsoft.com/office/drawing/2014/main" id="{CE6AC7AF-2E6D-4345-8BCA-5A2C8483FB6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4" name="Text Box 10">
          <a:extLst>
            <a:ext uri="{FF2B5EF4-FFF2-40B4-BE49-F238E27FC236}">
              <a16:creationId xmlns:a16="http://schemas.microsoft.com/office/drawing/2014/main" id="{82C800C8-897A-47AA-B662-FAE45C5C1E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5" name="Text Box 11">
          <a:extLst>
            <a:ext uri="{FF2B5EF4-FFF2-40B4-BE49-F238E27FC236}">
              <a16:creationId xmlns:a16="http://schemas.microsoft.com/office/drawing/2014/main" id="{5B228E8D-594C-46AE-8C50-7A5F6332FA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6" name="Text Box 12">
          <a:extLst>
            <a:ext uri="{FF2B5EF4-FFF2-40B4-BE49-F238E27FC236}">
              <a16:creationId xmlns:a16="http://schemas.microsoft.com/office/drawing/2014/main" id="{1C3DD1AA-B585-48BA-A364-5EBBFD71A9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7" name="Text Box 13">
          <a:extLst>
            <a:ext uri="{FF2B5EF4-FFF2-40B4-BE49-F238E27FC236}">
              <a16:creationId xmlns:a16="http://schemas.microsoft.com/office/drawing/2014/main" id="{7B08046D-A750-485C-839D-E5674C40B4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8" name="Text Box 14">
          <a:extLst>
            <a:ext uri="{FF2B5EF4-FFF2-40B4-BE49-F238E27FC236}">
              <a16:creationId xmlns:a16="http://schemas.microsoft.com/office/drawing/2014/main" id="{9DE24E9A-2741-402C-B101-FBCAE70A8E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69" name="Text Box 15">
          <a:extLst>
            <a:ext uri="{FF2B5EF4-FFF2-40B4-BE49-F238E27FC236}">
              <a16:creationId xmlns:a16="http://schemas.microsoft.com/office/drawing/2014/main" id="{9B45D2B1-947C-4894-97D7-0739D125B4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0" name="Text Box 16">
          <a:extLst>
            <a:ext uri="{FF2B5EF4-FFF2-40B4-BE49-F238E27FC236}">
              <a16:creationId xmlns:a16="http://schemas.microsoft.com/office/drawing/2014/main" id="{1A1D0A3A-C9A9-4D91-91A1-B51F9821F39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1" name="Text Box 17">
          <a:extLst>
            <a:ext uri="{FF2B5EF4-FFF2-40B4-BE49-F238E27FC236}">
              <a16:creationId xmlns:a16="http://schemas.microsoft.com/office/drawing/2014/main" id="{53425B42-C4B3-4763-9C63-8568EBF5B3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2" name="Text Box 6">
          <a:extLst>
            <a:ext uri="{FF2B5EF4-FFF2-40B4-BE49-F238E27FC236}">
              <a16:creationId xmlns:a16="http://schemas.microsoft.com/office/drawing/2014/main" id="{5E817816-FA86-4708-9B2F-DB47340E779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3" name="Text Box 7">
          <a:extLst>
            <a:ext uri="{FF2B5EF4-FFF2-40B4-BE49-F238E27FC236}">
              <a16:creationId xmlns:a16="http://schemas.microsoft.com/office/drawing/2014/main" id="{4F55DED1-B956-4129-8DE0-82CEE88699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4" name="Text Box 8">
          <a:extLst>
            <a:ext uri="{FF2B5EF4-FFF2-40B4-BE49-F238E27FC236}">
              <a16:creationId xmlns:a16="http://schemas.microsoft.com/office/drawing/2014/main" id="{BDFE7AB4-4073-4C5A-BCC9-6B2093731B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5" name="Text Box 9">
          <a:extLst>
            <a:ext uri="{FF2B5EF4-FFF2-40B4-BE49-F238E27FC236}">
              <a16:creationId xmlns:a16="http://schemas.microsoft.com/office/drawing/2014/main" id="{E7B1CA0E-0855-4024-BDA7-399C0DE861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6" name="Text Box 10">
          <a:extLst>
            <a:ext uri="{FF2B5EF4-FFF2-40B4-BE49-F238E27FC236}">
              <a16:creationId xmlns:a16="http://schemas.microsoft.com/office/drawing/2014/main" id="{CBD51006-957F-43C8-854D-490C7DFA24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7" name="Text Box 11">
          <a:extLst>
            <a:ext uri="{FF2B5EF4-FFF2-40B4-BE49-F238E27FC236}">
              <a16:creationId xmlns:a16="http://schemas.microsoft.com/office/drawing/2014/main" id="{D00F5466-2AFC-4DFC-9D1F-89A28C1961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8" name="Text Box 12">
          <a:extLst>
            <a:ext uri="{FF2B5EF4-FFF2-40B4-BE49-F238E27FC236}">
              <a16:creationId xmlns:a16="http://schemas.microsoft.com/office/drawing/2014/main" id="{712B0F41-14C3-45BB-B5C9-43A02BD726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79" name="Text Box 13">
          <a:extLst>
            <a:ext uri="{FF2B5EF4-FFF2-40B4-BE49-F238E27FC236}">
              <a16:creationId xmlns:a16="http://schemas.microsoft.com/office/drawing/2014/main" id="{2FBA4C0F-9DD2-4BE7-9BEC-DAB10D6849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0" name="Text Box 14">
          <a:extLst>
            <a:ext uri="{FF2B5EF4-FFF2-40B4-BE49-F238E27FC236}">
              <a16:creationId xmlns:a16="http://schemas.microsoft.com/office/drawing/2014/main" id="{A7EFD897-9FBD-4737-AE1B-7CA4BF1B496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1" name="Text Box 15">
          <a:extLst>
            <a:ext uri="{FF2B5EF4-FFF2-40B4-BE49-F238E27FC236}">
              <a16:creationId xmlns:a16="http://schemas.microsoft.com/office/drawing/2014/main" id="{BF8C6A25-5C84-4F03-8094-50832328824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2" name="Text Box 16">
          <a:extLst>
            <a:ext uri="{FF2B5EF4-FFF2-40B4-BE49-F238E27FC236}">
              <a16:creationId xmlns:a16="http://schemas.microsoft.com/office/drawing/2014/main" id="{8F200926-A416-4DF9-9682-6C9B407B31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3" name="Text Box 17">
          <a:extLst>
            <a:ext uri="{FF2B5EF4-FFF2-40B4-BE49-F238E27FC236}">
              <a16:creationId xmlns:a16="http://schemas.microsoft.com/office/drawing/2014/main" id="{9F070C8E-885F-4958-9959-E6D6999DF2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4" name="Text Box 6">
          <a:extLst>
            <a:ext uri="{FF2B5EF4-FFF2-40B4-BE49-F238E27FC236}">
              <a16:creationId xmlns:a16="http://schemas.microsoft.com/office/drawing/2014/main" id="{F6FFE041-A3E6-4CD1-93EB-8546E4B55C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5" name="Text Box 7">
          <a:extLst>
            <a:ext uri="{FF2B5EF4-FFF2-40B4-BE49-F238E27FC236}">
              <a16:creationId xmlns:a16="http://schemas.microsoft.com/office/drawing/2014/main" id="{33631757-1032-4C05-8FA3-BE4AA84E82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6" name="Text Box 8">
          <a:extLst>
            <a:ext uri="{FF2B5EF4-FFF2-40B4-BE49-F238E27FC236}">
              <a16:creationId xmlns:a16="http://schemas.microsoft.com/office/drawing/2014/main" id="{40209091-73FB-48C1-B1BB-94C9D9C5CE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7" name="Text Box 9">
          <a:extLst>
            <a:ext uri="{FF2B5EF4-FFF2-40B4-BE49-F238E27FC236}">
              <a16:creationId xmlns:a16="http://schemas.microsoft.com/office/drawing/2014/main" id="{5FFD6D99-7E49-461F-9A90-23E0B06732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8" name="Text Box 10">
          <a:extLst>
            <a:ext uri="{FF2B5EF4-FFF2-40B4-BE49-F238E27FC236}">
              <a16:creationId xmlns:a16="http://schemas.microsoft.com/office/drawing/2014/main" id="{87CFD0C6-D4E6-4BA4-A083-BBFF67865B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89" name="Text Box 11">
          <a:extLst>
            <a:ext uri="{FF2B5EF4-FFF2-40B4-BE49-F238E27FC236}">
              <a16:creationId xmlns:a16="http://schemas.microsoft.com/office/drawing/2014/main" id="{301E6026-B7A3-450F-909B-7DF7027198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0" name="Text Box 12">
          <a:extLst>
            <a:ext uri="{FF2B5EF4-FFF2-40B4-BE49-F238E27FC236}">
              <a16:creationId xmlns:a16="http://schemas.microsoft.com/office/drawing/2014/main" id="{6228BCFD-69CB-4A53-83D2-4A31A6CED6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1" name="Text Box 13">
          <a:extLst>
            <a:ext uri="{FF2B5EF4-FFF2-40B4-BE49-F238E27FC236}">
              <a16:creationId xmlns:a16="http://schemas.microsoft.com/office/drawing/2014/main" id="{A787882A-C345-4D7C-A731-97313D5AC1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2" name="Text Box 14">
          <a:extLst>
            <a:ext uri="{FF2B5EF4-FFF2-40B4-BE49-F238E27FC236}">
              <a16:creationId xmlns:a16="http://schemas.microsoft.com/office/drawing/2014/main" id="{BF8A21D7-305D-4C2A-A9BB-F8B1DDD0AF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3" name="Text Box 15">
          <a:extLst>
            <a:ext uri="{FF2B5EF4-FFF2-40B4-BE49-F238E27FC236}">
              <a16:creationId xmlns:a16="http://schemas.microsoft.com/office/drawing/2014/main" id="{75E12230-761A-422C-81D3-262565CE27D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4" name="Text Box 16">
          <a:extLst>
            <a:ext uri="{FF2B5EF4-FFF2-40B4-BE49-F238E27FC236}">
              <a16:creationId xmlns:a16="http://schemas.microsoft.com/office/drawing/2014/main" id="{79848FE4-18E8-4C5C-BF55-F3EF0C301E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5" name="Text Box 17">
          <a:extLst>
            <a:ext uri="{FF2B5EF4-FFF2-40B4-BE49-F238E27FC236}">
              <a16:creationId xmlns:a16="http://schemas.microsoft.com/office/drawing/2014/main" id="{C55026AF-B0DA-44B5-AA25-8B0CDF9F68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6" name="Text Box 6">
          <a:extLst>
            <a:ext uri="{FF2B5EF4-FFF2-40B4-BE49-F238E27FC236}">
              <a16:creationId xmlns:a16="http://schemas.microsoft.com/office/drawing/2014/main" id="{1C84EF62-E2FB-46E3-9B91-BD52B93AB8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7" name="Text Box 7">
          <a:extLst>
            <a:ext uri="{FF2B5EF4-FFF2-40B4-BE49-F238E27FC236}">
              <a16:creationId xmlns:a16="http://schemas.microsoft.com/office/drawing/2014/main" id="{F627804A-4580-447E-A931-9FD0ACE5A4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8" name="Text Box 8">
          <a:extLst>
            <a:ext uri="{FF2B5EF4-FFF2-40B4-BE49-F238E27FC236}">
              <a16:creationId xmlns:a16="http://schemas.microsoft.com/office/drawing/2014/main" id="{BB475C17-575F-4A28-9DC7-9A479A2DE3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299" name="Text Box 9">
          <a:extLst>
            <a:ext uri="{FF2B5EF4-FFF2-40B4-BE49-F238E27FC236}">
              <a16:creationId xmlns:a16="http://schemas.microsoft.com/office/drawing/2014/main" id="{F46E0FF8-45CB-4CF9-BA2F-FEDC9A0C6E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0" name="Text Box 10">
          <a:extLst>
            <a:ext uri="{FF2B5EF4-FFF2-40B4-BE49-F238E27FC236}">
              <a16:creationId xmlns:a16="http://schemas.microsoft.com/office/drawing/2014/main" id="{4A097DA2-C8B9-41EF-B97D-F50858C365F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1" name="Text Box 11">
          <a:extLst>
            <a:ext uri="{FF2B5EF4-FFF2-40B4-BE49-F238E27FC236}">
              <a16:creationId xmlns:a16="http://schemas.microsoft.com/office/drawing/2014/main" id="{5BD42A20-C71D-4188-8AF2-FA15584ABB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2" name="Text Box 12">
          <a:extLst>
            <a:ext uri="{FF2B5EF4-FFF2-40B4-BE49-F238E27FC236}">
              <a16:creationId xmlns:a16="http://schemas.microsoft.com/office/drawing/2014/main" id="{B876B0FB-0305-439B-9574-76AD7FE7E5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3" name="Text Box 13">
          <a:extLst>
            <a:ext uri="{FF2B5EF4-FFF2-40B4-BE49-F238E27FC236}">
              <a16:creationId xmlns:a16="http://schemas.microsoft.com/office/drawing/2014/main" id="{02EBF064-A9C5-4970-8DBA-FB2A9F3D79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4" name="Text Box 14">
          <a:extLst>
            <a:ext uri="{FF2B5EF4-FFF2-40B4-BE49-F238E27FC236}">
              <a16:creationId xmlns:a16="http://schemas.microsoft.com/office/drawing/2014/main" id="{8BC7CFC1-DD55-43B6-8EE8-A8B1B6EB54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5" name="Text Box 15">
          <a:extLst>
            <a:ext uri="{FF2B5EF4-FFF2-40B4-BE49-F238E27FC236}">
              <a16:creationId xmlns:a16="http://schemas.microsoft.com/office/drawing/2014/main" id="{AF01C2CB-4515-4F0C-A601-6697C01DA2E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6" name="Text Box 16">
          <a:extLst>
            <a:ext uri="{FF2B5EF4-FFF2-40B4-BE49-F238E27FC236}">
              <a16:creationId xmlns:a16="http://schemas.microsoft.com/office/drawing/2014/main" id="{EDCA1DE9-969D-45E7-A1BE-0F9FFB3CA8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7" name="Text Box 17">
          <a:extLst>
            <a:ext uri="{FF2B5EF4-FFF2-40B4-BE49-F238E27FC236}">
              <a16:creationId xmlns:a16="http://schemas.microsoft.com/office/drawing/2014/main" id="{614E3EF9-B9C6-4F26-84EC-C935C819BA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8" name="Text Box 7">
          <a:extLst>
            <a:ext uri="{FF2B5EF4-FFF2-40B4-BE49-F238E27FC236}">
              <a16:creationId xmlns:a16="http://schemas.microsoft.com/office/drawing/2014/main" id="{5DE47301-06FE-4B65-9A60-E68777CE8C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09" name="Text Box 8">
          <a:extLst>
            <a:ext uri="{FF2B5EF4-FFF2-40B4-BE49-F238E27FC236}">
              <a16:creationId xmlns:a16="http://schemas.microsoft.com/office/drawing/2014/main" id="{E2C45658-165B-454C-B219-7A96AC1713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0" name="Text Box 9">
          <a:extLst>
            <a:ext uri="{FF2B5EF4-FFF2-40B4-BE49-F238E27FC236}">
              <a16:creationId xmlns:a16="http://schemas.microsoft.com/office/drawing/2014/main" id="{7E7183BC-EFF7-4BDE-B69E-B70FF3F859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1" name="Text Box 10">
          <a:extLst>
            <a:ext uri="{FF2B5EF4-FFF2-40B4-BE49-F238E27FC236}">
              <a16:creationId xmlns:a16="http://schemas.microsoft.com/office/drawing/2014/main" id="{30353283-7F15-4C91-B8E2-E91FBF0B94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2" name="Text Box 11">
          <a:extLst>
            <a:ext uri="{FF2B5EF4-FFF2-40B4-BE49-F238E27FC236}">
              <a16:creationId xmlns:a16="http://schemas.microsoft.com/office/drawing/2014/main" id="{74AB5EC1-EE80-4D22-A545-9F898E3328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3" name="Text Box 12">
          <a:extLst>
            <a:ext uri="{FF2B5EF4-FFF2-40B4-BE49-F238E27FC236}">
              <a16:creationId xmlns:a16="http://schemas.microsoft.com/office/drawing/2014/main" id="{2EFA02AE-CA18-477B-821B-1C5BC0C5674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4" name="Text Box 13">
          <a:extLst>
            <a:ext uri="{FF2B5EF4-FFF2-40B4-BE49-F238E27FC236}">
              <a16:creationId xmlns:a16="http://schemas.microsoft.com/office/drawing/2014/main" id="{EF146EAE-4353-43EA-B568-CC01F2E512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5" name="Text Box 14">
          <a:extLst>
            <a:ext uri="{FF2B5EF4-FFF2-40B4-BE49-F238E27FC236}">
              <a16:creationId xmlns:a16="http://schemas.microsoft.com/office/drawing/2014/main" id="{4B4F3A8C-6245-4C17-A51A-4A402604DB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6" name="Text Box 15">
          <a:extLst>
            <a:ext uri="{FF2B5EF4-FFF2-40B4-BE49-F238E27FC236}">
              <a16:creationId xmlns:a16="http://schemas.microsoft.com/office/drawing/2014/main" id="{1E41DF14-244C-45B8-A725-942EB1E2622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7" name="Text Box 16">
          <a:extLst>
            <a:ext uri="{FF2B5EF4-FFF2-40B4-BE49-F238E27FC236}">
              <a16:creationId xmlns:a16="http://schemas.microsoft.com/office/drawing/2014/main" id="{0A0A279D-1616-4694-85B5-C9935E7A24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8" name="Text Box 17">
          <a:extLst>
            <a:ext uri="{FF2B5EF4-FFF2-40B4-BE49-F238E27FC236}">
              <a16:creationId xmlns:a16="http://schemas.microsoft.com/office/drawing/2014/main" id="{C1CF6C46-7548-4CB7-A678-336D1E8430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19" name="Text Box 6">
          <a:extLst>
            <a:ext uri="{FF2B5EF4-FFF2-40B4-BE49-F238E27FC236}">
              <a16:creationId xmlns:a16="http://schemas.microsoft.com/office/drawing/2014/main" id="{B43E657F-4CAC-482A-B415-AAC5C4AB1C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0" name="Text Box 7">
          <a:extLst>
            <a:ext uri="{FF2B5EF4-FFF2-40B4-BE49-F238E27FC236}">
              <a16:creationId xmlns:a16="http://schemas.microsoft.com/office/drawing/2014/main" id="{69A0757B-7F93-40C0-A31E-D30BC6806DB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1" name="Text Box 8">
          <a:extLst>
            <a:ext uri="{FF2B5EF4-FFF2-40B4-BE49-F238E27FC236}">
              <a16:creationId xmlns:a16="http://schemas.microsoft.com/office/drawing/2014/main" id="{D942054D-4EC9-4261-84F3-ECFDBB9F54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2" name="Text Box 9">
          <a:extLst>
            <a:ext uri="{FF2B5EF4-FFF2-40B4-BE49-F238E27FC236}">
              <a16:creationId xmlns:a16="http://schemas.microsoft.com/office/drawing/2014/main" id="{E85A3CF0-AA22-4073-9E7B-FC6AF43DE57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3" name="Text Box 10">
          <a:extLst>
            <a:ext uri="{FF2B5EF4-FFF2-40B4-BE49-F238E27FC236}">
              <a16:creationId xmlns:a16="http://schemas.microsoft.com/office/drawing/2014/main" id="{9EE2B72B-B3B1-4539-AD6A-782A4B5BCB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4" name="Text Box 11">
          <a:extLst>
            <a:ext uri="{FF2B5EF4-FFF2-40B4-BE49-F238E27FC236}">
              <a16:creationId xmlns:a16="http://schemas.microsoft.com/office/drawing/2014/main" id="{38EF8368-C032-4484-BF3C-EF2D3F652E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5" name="Text Box 12">
          <a:extLst>
            <a:ext uri="{FF2B5EF4-FFF2-40B4-BE49-F238E27FC236}">
              <a16:creationId xmlns:a16="http://schemas.microsoft.com/office/drawing/2014/main" id="{4540DD2F-F033-48F7-9630-98AD9A7A52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6" name="Text Box 13">
          <a:extLst>
            <a:ext uri="{FF2B5EF4-FFF2-40B4-BE49-F238E27FC236}">
              <a16:creationId xmlns:a16="http://schemas.microsoft.com/office/drawing/2014/main" id="{028C7210-C1A0-40F5-B638-EC0ECD83B6D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7" name="Text Box 14">
          <a:extLst>
            <a:ext uri="{FF2B5EF4-FFF2-40B4-BE49-F238E27FC236}">
              <a16:creationId xmlns:a16="http://schemas.microsoft.com/office/drawing/2014/main" id="{0C4ABD99-CBE7-4440-A51D-155AC81C06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8" name="Text Box 15">
          <a:extLst>
            <a:ext uri="{FF2B5EF4-FFF2-40B4-BE49-F238E27FC236}">
              <a16:creationId xmlns:a16="http://schemas.microsoft.com/office/drawing/2014/main" id="{6BE6BBFD-A186-4B07-81FB-7DFA7D1560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29" name="Text Box 16">
          <a:extLst>
            <a:ext uri="{FF2B5EF4-FFF2-40B4-BE49-F238E27FC236}">
              <a16:creationId xmlns:a16="http://schemas.microsoft.com/office/drawing/2014/main" id="{C962893E-A18B-44FD-8050-C28B5BBD207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0" name="Text Box 17">
          <a:extLst>
            <a:ext uri="{FF2B5EF4-FFF2-40B4-BE49-F238E27FC236}">
              <a16:creationId xmlns:a16="http://schemas.microsoft.com/office/drawing/2014/main" id="{887419D1-B402-4596-82F0-AEFF410D42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1" name="Text Box 6">
          <a:extLst>
            <a:ext uri="{FF2B5EF4-FFF2-40B4-BE49-F238E27FC236}">
              <a16:creationId xmlns:a16="http://schemas.microsoft.com/office/drawing/2014/main" id="{885AFBAA-231A-4D9E-A971-8192AFBE77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2" name="Text Box 7">
          <a:extLst>
            <a:ext uri="{FF2B5EF4-FFF2-40B4-BE49-F238E27FC236}">
              <a16:creationId xmlns:a16="http://schemas.microsoft.com/office/drawing/2014/main" id="{8086CD0C-7AD5-4EB6-B30B-85FB5A4C77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3" name="Text Box 8">
          <a:extLst>
            <a:ext uri="{FF2B5EF4-FFF2-40B4-BE49-F238E27FC236}">
              <a16:creationId xmlns:a16="http://schemas.microsoft.com/office/drawing/2014/main" id="{447B145C-704C-499F-A3D5-D48CE0C2796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4" name="Text Box 9">
          <a:extLst>
            <a:ext uri="{FF2B5EF4-FFF2-40B4-BE49-F238E27FC236}">
              <a16:creationId xmlns:a16="http://schemas.microsoft.com/office/drawing/2014/main" id="{450117AA-8AA8-4EBA-8C42-B776FD53FBA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5" name="Text Box 10">
          <a:extLst>
            <a:ext uri="{FF2B5EF4-FFF2-40B4-BE49-F238E27FC236}">
              <a16:creationId xmlns:a16="http://schemas.microsoft.com/office/drawing/2014/main" id="{0B6D21D5-C321-49C2-90A4-C9FA68C3A4D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6" name="Text Box 11">
          <a:extLst>
            <a:ext uri="{FF2B5EF4-FFF2-40B4-BE49-F238E27FC236}">
              <a16:creationId xmlns:a16="http://schemas.microsoft.com/office/drawing/2014/main" id="{F724944E-C6FF-4E10-AB5C-E2E774CB92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7" name="Text Box 12">
          <a:extLst>
            <a:ext uri="{FF2B5EF4-FFF2-40B4-BE49-F238E27FC236}">
              <a16:creationId xmlns:a16="http://schemas.microsoft.com/office/drawing/2014/main" id="{5A3F2C05-EBCC-481E-B1A5-4F715C83D0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8" name="Text Box 13">
          <a:extLst>
            <a:ext uri="{FF2B5EF4-FFF2-40B4-BE49-F238E27FC236}">
              <a16:creationId xmlns:a16="http://schemas.microsoft.com/office/drawing/2014/main" id="{FE987989-8B3C-484B-A7C3-D02CB96EC8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39" name="Text Box 14">
          <a:extLst>
            <a:ext uri="{FF2B5EF4-FFF2-40B4-BE49-F238E27FC236}">
              <a16:creationId xmlns:a16="http://schemas.microsoft.com/office/drawing/2014/main" id="{B4925F0A-4E2D-41C2-95DA-DA17426C20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0" name="Text Box 15">
          <a:extLst>
            <a:ext uri="{FF2B5EF4-FFF2-40B4-BE49-F238E27FC236}">
              <a16:creationId xmlns:a16="http://schemas.microsoft.com/office/drawing/2014/main" id="{5CF2FC1A-0765-4080-B85A-D8E33BE7CD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1" name="Text Box 16">
          <a:extLst>
            <a:ext uri="{FF2B5EF4-FFF2-40B4-BE49-F238E27FC236}">
              <a16:creationId xmlns:a16="http://schemas.microsoft.com/office/drawing/2014/main" id="{D4832D19-597C-4B68-A51F-E335139AFD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2" name="Text Box 17">
          <a:extLst>
            <a:ext uri="{FF2B5EF4-FFF2-40B4-BE49-F238E27FC236}">
              <a16:creationId xmlns:a16="http://schemas.microsoft.com/office/drawing/2014/main" id="{E76C7BCA-6401-4AB9-92F2-D714A6D84D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3" name="Text Box 6">
          <a:extLst>
            <a:ext uri="{FF2B5EF4-FFF2-40B4-BE49-F238E27FC236}">
              <a16:creationId xmlns:a16="http://schemas.microsoft.com/office/drawing/2014/main" id="{F3ED745B-5B20-4DEF-81CA-FBE221BA43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4" name="Text Box 7">
          <a:extLst>
            <a:ext uri="{FF2B5EF4-FFF2-40B4-BE49-F238E27FC236}">
              <a16:creationId xmlns:a16="http://schemas.microsoft.com/office/drawing/2014/main" id="{69C9690A-5F9D-48CF-A566-BA47DF7E7DB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5" name="Text Box 8">
          <a:extLst>
            <a:ext uri="{FF2B5EF4-FFF2-40B4-BE49-F238E27FC236}">
              <a16:creationId xmlns:a16="http://schemas.microsoft.com/office/drawing/2014/main" id="{847174CF-CD76-403E-8F3A-9E86DAE754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6" name="Text Box 9">
          <a:extLst>
            <a:ext uri="{FF2B5EF4-FFF2-40B4-BE49-F238E27FC236}">
              <a16:creationId xmlns:a16="http://schemas.microsoft.com/office/drawing/2014/main" id="{3FC86BF3-AE0B-4B9E-A81B-0AFA72F826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7" name="Text Box 10">
          <a:extLst>
            <a:ext uri="{FF2B5EF4-FFF2-40B4-BE49-F238E27FC236}">
              <a16:creationId xmlns:a16="http://schemas.microsoft.com/office/drawing/2014/main" id="{C392F325-B0BF-4077-982D-B066DEECF8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8" name="Text Box 11">
          <a:extLst>
            <a:ext uri="{FF2B5EF4-FFF2-40B4-BE49-F238E27FC236}">
              <a16:creationId xmlns:a16="http://schemas.microsoft.com/office/drawing/2014/main" id="{B69B7194-B6FD-465B-9871-695C09CC14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49" name="Text Box 12">
          <a:extLst>
            <a:ext uri="{FF2B5EF4-FFF2-40B4-BE49-F238E27FC236}">
              <a16:creationId xmlns:a16="http://schemas.microsoft.com/office/drawing/2014/main" id="{FD3E3741-4CB9-41DF-AA87-9751324984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0" name="Text Box 13">
          <a:extLst>
            <a:ext uri="{FF2B5EF4-FFF2-40B4-BE49-F238E27FC236}">
              <a16:creationId xmlns:a16="http://schemas.microsoft.com/office/drawing/2014/main" id="{D0F8C159-B3E1-423A-8C59-7E59F63AD5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1" name="Text Box 14">
          <a:extLst>
            <a:ext uri="{FF2B5EF4-FFF2-40B4-BE49-F238E27FC236}">
              <a16:creationId xmlns:a16="http://schemas.microsoft.com/office/drawing/2014/main" id="{3191CF42-9EA7-4535-91D3-36648A52C0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2" name="Text Box 15">
          <a:extLst>
            <a:ext uri="{FF2B5EF4-FFF2-40B4-BE49-F238E27FC236}">
              <a16:creationId xmlns:a16="http://schemas.microsoft.com/office/drawing/2014/main" id="{BAF96670-2916-45B4-BB08-B8EC89B6885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3" name="Text Box 16">
          <a:extLst>
            <a:ext uri="{FF2B5EF4-FFF2-40B4-BE49-F238E27FC236}">
              <a16:creationId xmlns:a16="http://schemas.microsoft.com/office/drawing/2014/main" id="{A43A827E-1C7D-4C31-A614-4896D9A7D9F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4" name="Text Box 17">
          <a:extLst>
            <a:ext uri="{FF2B5EF4-FFF2-40B4-BE49-F238E27FC236}">
              <a16:creationId xmlns:a16="http://schemas.microsoft.com/office/drawing/2014/main" id="{B1072F0F-D983-405F-A817-E5CC44F3DB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5" name="Text Box 7">
          <a:extLst>
            <a:ext uri="{FF2B5EF4-FFF2-40B4-BE49-F238E27FC236}">
              <a16:creationId xmlns:a16="http://schemas.microsoft.com/office/drawing/2014/main" id="{49B790C3-E67F-4D9C-BC6A-08279F05243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6" name="Text Box 8">
          <a:extLst>
            <a:ext uri="{FF2B5EF4-FFF2-40B4-BE49-F238E27FC236}">
              <a16:creationId xmlns:a16="http://schemas.microsoft.com/office/drawing/2014/main" id="{7BB37F7F-2490-4D0E-AC7F-F1A03FF60A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7" name="Text Box 9">
          <a:extLst>
            <a:ext uri="{FF2B5EF4-FFF2-40B4-BE49-F238E27FC236}">
              <a16:creationId xmlns:a16="http://schemas.microsoft.com/office/drawing/2014/main" id="{93F2D00A-BA84-40A4-822C-F94E229F53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8" name="Text Box 10">
          <a:extLst>
            <a:ext uri="{FF2B5EF4-FFF2-40B4-BE49-F238E27FC236}">
              <a16:creationId xmlns:a16="http://schemas.microsoft.com/office/drawing/2014/main" id="{D4A0EE28-70C0-46C0-B5B0-CBE4626AD8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59" name="Text Box 11">
          <a:extLst>
            <a:ext uri="{FF2B5EF4-FFF2-40B4-BE49-F238E27FC236}">
              <a16:creationId xmlns:a16="http://schemas.microsoft.com/office/drawing/2014/main" id="{FD79DE45-61E2-4D8C-B8D2-1E81DEA7F7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0" name="Text Box 12">
          <a:extLst>
            <a:ext uri="{FF2B5EF4-FFF2-40B4-BE49-F238E27FC236}">
              <a16:creationId xmlns:a16="http://schemas.microsoft.com/office/drawing/2014/main" id="{E1312602-D391-4DA5-942D-1CC61062EFC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1" name="Text Box 13">
          <a:extLst>
            <a:ext uri="{FF2B5EF4-FFF2-40B4-BE49-F238E27FC236}">
              <a16:creationId xmlns:a16="http://schemas.microsoft.com/office/drawing/2014/main" id="{C8FDAB5B-75A1-43F8-BD20-49DCDE86CE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2" name="Text Box 14">
          <a:extLst>
            <a:ext uri="{FF2B5EF4-FFF2-40B4-BE49-F238E27FC236}">
              <a16:creationId xmlns:a16="http://schemas.microsoft.com/office/drawing/2014/main" id="{A84FC0AB-89E6-4137-A0DE-3E266F59DC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3" name="Text Box 15">
          <a:extLst>
            <a:ext uri="{FF2B5EF4-FFF2-40B4-BE49-F238E27FC236}">
              <a16:creationId xmlns:a16="http://schemas.microsoft.com/office/drawing/2014/main" id="{BF964331-32CA-4C3D-9051-63C8BE90D3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4" name="Text Box 16">
          <a:extLst>
            <a:ext uri="{FF2B5EF4-FFF2-40B4-BE49-F238E27FC236}">
              <a16:creationId xmlns:a16="http://schemas.microsoft.com/office/drawing/2014/main" id="{F01FBA31-85BC-4673-AFA1-65BF85064B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5" name="Text Box 17">
          <a:extLst>
            <a:ext uri="{FF2B5EF4-FFF2-40B4-BE49-F238E27FC236}">
              <a16:creationId xmlns:a16="http://schemas.microsoft.com/office/drawing/2014/main" id="{5BC11234-8191-428F-A73F-63B8A63AD2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6" name="Text Box 6">
          <a:extLst>
            <a:ext uri="{FF2B5EF4-FFF2-40B4-BE49-F238E27FC236}">
              <a16:creationId xmlns:a16="http://schemas.microsoft.com/office/drawing/2014/main" id="{E8EAE7E2-487D-4D8D-9216-00B77C18C93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7" name="Text Box 7">
          <a:extLst>
            <a:ext uri="{FF2B5EF4-FFF2-40B4-BE49-F238E27FC236}">
              <a16:creationId xmlns:a16="http://schemas.microsoft.com/office/drawing/2014/main" id="{36D03B08-836A-47AC-8A1A-222BC6F766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8" name="Text Box 8">
          <a:extLst>
            <a:ext uri="{FF2B5EF4-FFF2-40B4-BE49-F238E27FC236}">
              <a16:creationId xmlns:a16="http://schemas.microsoft.com/office/drawing/2014/main" id="{0F972C32-5D05-4BB5-B0D5-E9C3B7955E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69" name="Text Box 9">
          <a:extLst>
            <a:ext uri="{FF2B5EF4-FFF2-40B4-BE49-F238E27FC236}">
              <a16:creationId xmlns:a16="http://schemas.microsoft.com/office/drawing/2014/main" id="{8527C520-A1CD-4DC3-808B-A0E051EAED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0" name="Text Box 10">
          <a:extLst>
            <a:ext uri="{FF2B5EF4-FFF2-40B4-BE49-F238E27FC236}">
              <a16:creationId xmlns:a16="http://schemas.microsoft.com/office/drawing/2014/main" id="{21588C57-92E4-46F8-9B71-AF4D4D61397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1" name="Text Box 11">
          <a:extLst>
            <a:ext uri="{FF2B5EF4-FFF2-40B4-BE49-F238E27FC236}">
              <a16:creationId xmlns:a16="http://schemas.microsoft.com/office/drawing/2014/main" id="{BE2F5C8B-72AA-48E7-9AA9-604A7C7328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2" name="Text Box 12">
          <a:extLst>
            <a:ext uri="{FF2B5EF4-FFF2-40B4-BE49-F238E27FC236}">
              <a16:creationId xmlns:a16="http://schemas.microsoft.com/office/drawing/2014/main" id="{5710B8F8-C3ED-4F8A-9C06-CC4213103B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3" name="Text Box 13">
          <a:extLst>
            <a:ext uri="{FF2B5EF4-FFF2-40B4-BE49-F238E27FC236}">
              <a16:creationId xmlns:a16="http://schemas.microsoft.com/office/drawing/2014/main" id="{3B7FE107-0883-467A-ABDE-807153E2286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4" name="Text Box 14">
          <a:extLst>
            <a:ext uri="{FF2B5EF4-FFF2-40B4-BE49-F238E27FC236}">
              <a16:creationId xmlns:a16="http://schemas.microsoft.com/office/drawing/2014/main" id="{B043F534-AD5E-4EBD-A8E7-E2BA9317CC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5" name="Text Box 15">
          <a:extLst>
            <a:ext uri="{FF2B5EF4-FFF2-40B4-BE49-F238E27FC236}">
              <a16:creationId xmlns:a16="http://schemas.microsoft.com/office/drawing/2014/main" id="{D81F82BE-FB6C-41EB-93C0-27CA14B335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6" name="Text Box 16">
          <a:extLst>
            <a:ext uri="{FF2B5EF4-FFF2-40B4-BE49-F238E27FC236}">
              <a16:creationId xmlns:a16="http://schemas.microsoft.com/office/drawing/2014/main" id="{63233F42-E24B-486C-8D4D-097598A4B4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377" name="Text Box 17">
          <a:extLst>
            <a:ext uri="{FF2B5EF4-FFF2-40B4-BE49-F238E27FC236}">
              <a16:creationId xmlns:a16="http://schemas.microsoft.com/office/drawing/2014/main" id="{69332223-A0BC-4E18-9D69-1B8FFA399A5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78" name="Text Box 6">
          <a:extLst>
            <a:ext uri="{FF2B5EF4-FFF2-40B4-BE49-F238E27FC236}">
              <a16:creationId xmlns:a16="http://schemas.microsoft.com/office/drawing/2014/main" id="{198D0B7C-5E9C-4BDB-BB4D-99F130745F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79" name="Text Box 7">
          <a:extLst>
            <a:ext uri="{FF2B5EF4-FFF2-40B4-BE49-F238E27FC236}">
              <a16:creationId xmlns:a16="http://schemas.microsoft.com/office/drawing/2014/main" id="{9FEEAFD5-FFBE-4B74-B94E-8EE2BAF95D7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0" name="Text Box 8">
          <a:extLst>
            <a:ext uri="{FF2B5EF4-FFF2-40B4-BE49-F238E27FC236}">
              <a16:creationId xmlns:a16="http://schemas.microsoft.com/office/drawing/2014/main" id="{A5DF167D-2C57-4961-877D-F7AB1237C2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1" name="Text Box 9">
          <a:extLst>
            <a:ext uri="{FF2B5EF4-FFF2-40B4-BE49-F238E27FC236}">
              <a16:creationId xmlns:a16="http://schemas.microsoft.com/office/drawing/2014/main" id="{E9BDE1A4-0A2F-43B0-9326-6CEC1C30397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2" name="Text Box 10">
          <a:extLst>
            <a:ext uri="{FF2B5EF4-FFF2-40B4-BE49-F238E27FC236}">
              <a16:creationId xmlns:a16="http://schemas.microsoft.com/office/drawing/2014/main" id="{635E8263-B392-4CAB-AE83-971A3231239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3" name="Text Box 11">
          <a:extLst>
            <a:ext uri="{FF2B5EF4-FFF2-40B4-BE49-F238E27FC236}">
              <a16:creationId xmlns:a16="http://schemas.microsoft.com/office/drawing/2014/main" id="{A984E2CD-2F2A-4FC3-BE22-BE2D721B0E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4" name="Text Box 12">
          <a:extLst>
            <a:ext uri="{FF2B5EF4-FFF2-40B4-BE49-F238E27FC236}">
              <a16:creationId xmlns:a16="http://schemas.microsoft.com/office/drawing/2014/main" id="{82833BCC-5585-4116-B636-C90E700683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5" name="Text Box 13">
          <a:extLst>
            <a:ext uri="{FF2B5EF4-FFF2-40B4-BE49-F238E27FC236}">
              <a16:creationId xmlns:a16="http://schemas.microsoft.com/office/drawing/2014/main" id="{56708683-136E-4CD2-A2D9-5FC73973D3A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6" name="Text Box 14">
          <a:extLst>
            <a:ext uri="{FF2B5EF4-FFF2-40B4-BE49-F238E27FC236}">
              <a16:creationId xmlns:a16="http://schemas.microsoft.com/office/drawing/2014/main" id="{CB901EED-27D1-4F4E-9002-0429D284B05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7" name="Text Box 15">
          <a:extLst>
            <a:ext uri="{FF2B5EF4-FFF2-40B4-BE49-F238E27FC236}">
              <a16:creationId xmlns:a16="http://schemas.microsoft.com/office/drawing/2014/main" id="{0E0B04C1-6887-4EEC-8611-A76674AE797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8" name="Text Box 16">
          <a:extLst>
            <a:ext uri="{FF2B5EF4-FFF2-40B4-BE49-F238E27FC236}">
              <a16:creationId xmlns:a16="http://schemas.microsoft.com/office/drawing/2014/main" id="{249CD006-FBC2-4E50-9074-3705DC25C05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89" name="Text Box 17">
          <a:extLst>
            <a:ext uri="{FF2B5EF4-FFF2-40B4-BE49-F238E27FC236}">
              <a16:creationId xmlns:a16="http://schemas.microsoft.com/office/drawing/2014/main" id="{42850E00-5670-494E-BF96-FEEBA69A8E3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0" name="Text Box 6">
          <a:extLst>
            <a:ext uri="{FF2B5EF4-FFF2-40B4-BE49-F238E27FC236}">
              <a16:creationId xmlns:a16="http://schemas.microsoft.com/office/drawing/2014/main" id="{F7110493-B105-4597-9C4F-BF51D757762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1" name="Text Box 7">
          <a:extLst>
            <a:ext uri="{FF2B5EF4-FFF2-40B4-BE49-F238E27FC236}">
              <a16:creationId xmlns:a16="http://schemas.microsoft.com/office/drawing/2014/main" id="{F9A658AA-13DE-4143-8C7F-3D63D07CE3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2" name="Text Box 8">
          <a:extLst>
            <a:ext uri="{FF2B5EF4-FFF2-40B4-BE49-F238E27FC236}">
              <a16:creationId xmlns:a16="http://schemas.microsoft.com/office/drawing/2014/main" id="{8E1EED76-4927-43D5-88C4-FEE1587F35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3" name="Text Box 9">
          <a:extLst>
            <a:ext uri="{FF2B5EF4-FFF2-40B4-BE49-F238E27FC236}">
              <a16:creationId xmlns:a16="http://schemas.microsoft.com/office/drawing/2014/main" id="{2A8F484E-2B3B-4499-9E0E-B10E91F8BA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4" name="Text Box 10">
          <a:extLst>
            <a:ext uri="{FF2B5EF4-FFF2-40B4-BE49-F238E27FC236}">
              <a16:creationId xmlns:a16="http://schemas.microsoft.com/office/drawing/2014/main" id="{8C7970BE-CB3D-4C7F-9B33-C71926152C1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5" name="Text Box 11">
          <a:extLst>
            <a:ext uri="{FF2B5EF4-FFF2-40B4-BE49-F238E27FC236}">
              <a16:creationId xmlns:a16="http://schemas.microsoft.com/office/drawing/2014/main" id="{BBDAFEF2-9BCF-4899-82A6-1B6259FA37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6" name="Text Box 12">
          <a:extLst>
            <a:ext uri="{FF2B5EF4-FFF2-40B4-BE49-F238E27FC236}">
              <a16:creationId xmlns:a16="http://schemas.microsoft.com/office/drawing/2014/main" id="{D2CCC50D-9218-46A3-85F0-76CDB8E3332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7" name="Text Box 13">
          <a:extLst>
            <a:ext uri="{FF2B5EF4-FFF2-40B4-BE49-F238E27FC236}">
              <a16:creationId xmlns:a16="http://schemas.microsoft.com/office/drawing/2014/main" id="{F479B7B0-B24F-4119-8E05-33E284FE299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8" name="Text Box 14">
          <a:extLst>
            <a:ext uri="{FF2B5EF4-FFF2-40B4-BE49-F238E27FC236}">
              <a16:creationId xmlns:a16="http://schemas.microsoft.com/office/drawing/2014/main" id="{6BC87CB7-0DA1-4B3F-95DC-67D13A97BDA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399" name="Text Box 15">
          <a:extLst>
            <a:ext uri="{FF2B5EF4-FFF2-40B4-BE49-F238E27FC236}">
              <a16:creationId xmlns:a16="http://schemas.microsoft.com/office/drawing/2014/main" id="{499553DB-4F91-4CAA-B351-DAB4F20481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0" name="Text Box 16">
          <a:extLst>
            <a:ext uri="{FF2B5EF4-FFF2-40B4-BE49-F238E27FC236}">
              <a16:creationId xmlns:a16="http://schemas.microsoft.com/office/drawing/2014/main" id="{D15B0ACD-1172-40CD-8250-E86974E60E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1" name="Text Box 17">
          <a:extLst>
            <a:ext uri="{FF2B5EF4-FFF2-40B4-BE49-F238E27FC236}">
              <a16:creationId xmlns:a16="http://schemas.microsoft.com/office/drawing/2014/main" id="{8F795456-68E4-4260-91C4-ED53835A0E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2" name="Text Box 7">
          <a:extLst>
            <a:ext uri="{FF2B5EF4-FFF2-40B4-BE49-F238E27FC236}">
              <a16:creationId xmlns:a16="http://schemas.microsoft.com/office/drawing/2014/main" id="{5F74CCE6-6DEB-4539-A39D-CAB447D2F90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3" name="Text Box 8">
          <a:extLst>
            <a:ext uri="{FF2B5EF4-FFF2-40B4-BE49-F238E27FC236}">
              <a16:creationId xmlns:a16="http://schemas.microsoft.com/office/drawing/2014/main" id="{CA51C13D-1ADC-4DBA-9694-3577ADEBD05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4" name="Text Box 9">
          <a:extLst>
            <a:ext uri="{FF2B5EF4-FFF2-40B4-BE49-F238E27FC236}">
              <a16:creationId xmlns:a16="http://schemas.microsoft.com/office/drawing/2014/main" id="{62F9F18C-1DBA-46E4-8702-B96F613747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5" name="Text Box 10">
          <a:extLst>
            <a:ext uri="{FF2B5EF4-FFF2-40B4-BE49-F238E27FC236}">
              <a16:creationId xmlns:a16="http://schemas.microsoft.com/office/drawing/2014/main" id="{EA5C62F6-5F66-40C4-A3CD-FC7E298E53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6" name="Text Box 11">
          <a:extLst>
            <a:ext uri="{FF2B5EF4-FFF2-40B4-BE49-F238E27FC236}">
              <a16:creationId xmlns:a16="http://schemas.microsoft.com/office/drawing/2014/main" id="{BD40806E-3458-40BB-9597-2B582201A6F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7" name="Text Box 12">
          <a:extLst>
            <a:ext uri="{FF2B5EF4-FFF2-40B4-BE49-F238E27FC236}">
              <a16:creationId xmlns:a16="http://schemas.microsoft.com/office/drawing/2014/main" id="{413FD1E7-3223-42F1-BEA5-E0621C142E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8" name="Text Box 13">
          <a:extLst>
            <a:ext uri="{FF2B5EF4-FFF2-40B4-BE49-F238E27FC236}">
              <a16:creationId xmlns:a16="http://schemas.microsoft.com/office/drawing/2014/main" id="{85077832-6A14-4893-8FA0-A1B9961765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09" name="Text Box 14">
          <a:extLst>
            <a:ext uri="{FF2B5EF4-FFF2-40B4-BE49-F238E27FC236}">
              <a16:creationId xmlns:a16="http://schemas.microsoft.com/office/drawing/2014/main" id="{F6275E8F-7A6F-45CE-9F7E-A560D4178D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0" name="Text Box 15">
          <a:extLst>
            <a:ext uri="{FF2B5EF4-FFF2-40B4-BE49-F238E27FC236}">
              <a16:creationId xmlns:a16="http://schemas.microsoft.com/office/drawing/2014/main" id="{004B76A9-88BB-4700-A548-9D944DD282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1" name="Text Box 16">
          <a:extLst>
            <a:ext uri="{FF2B5EF4-FFF2-40B4-BE49-F238E27FC236}">
              <a16:creationId xmlns:a16="http://schemas.microsoft.com/office/drawing/2014/main" id="{84D1DAC7-E195-43F3-AA9C-83F05E9B598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2" name="Text Box 17">
          <a:extLst>
            <a:ext uri="{FF2B5EF4-FFF2-40B4-BE49-F238E27FC236}">
              <a16:creationId xmlns:a16="http://schemas.microsoft.com/office/drawing/2014/main" id="{9EC2B0E9-5F94-4834-B2D4-C0DCBE27507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3" name="Text Box 6">
          <a:extLst>
            <a:ext uri="{FF2B5EF4-FFF2-40B4-BE49-F238E27FC236}">
              <a16:creationId xmlns:a16="http://schemas.microsoft.com/office/drawing/2014/main" id="{8CA6C026-2F61-44F7-8313-806081ED68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4" name="Text Box 7">
          <a:extLst>
            <a:ext uri="{FF2B5EF4-FFF2-40B4-BE49-F238E27FC236}">
              <a16:creationId xmlns:a16="http://schemas.microsoft.com/office/drawing/2014/main" id="{3E7EFE94-8DCE-4F97-B4E2-F51D08BEB0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5" name="Text Box 8">
          <a:extLst>
            <a:ext uri="{FF2B5EF4-FFF2-40B4-BE49-F238E27FC236}">
              <a16:creationId xmlns:a16="http://schemas.microsoft.com/office/drawing/2014/main" id="{424558B5-D555-48D9-8345-F733EBAEB1E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6" name="Text Box 9">
          <a:extLst>
            <a:ext uri="{FF2B5EF4-FFF2-40B4-BE49-F238E27FC236}">
              <a16:creationId xmlns:a16="http://schemas.microsoft.com/office/drawing/2014/main" id="{05D5BB85-5BD8-4976-882A-1205BA53E8B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7" name="Text Box 10">
          <a:extLst>
            <a:ext uri="{FF2B5EF4-FFF2-40B4-BE49-F238E27FC236}">
              <a16:creationId xmlns:a16="http://schemas.microsoft.com/office/drawing/2014/main" id="{6C52FEBA-9ACF-491A-A962-B8CAB20D60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8" name="Text Box 11">
          <a:extLst>
            <a:ext uri="{FF2B5EF4-FFF2-40B4-BE49-F238E27FC236}">
              <a16:creationId xmlns:a16="http://schemas.microsoft.com/office/drawing/2014/main" id="{4DA9FF1D-7AF0-482D-A101-D961D825D1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19" name="Text Box 12">
          <a:extLst>
            <a:ext uri="{FF2B5EF4-FFF2-40B4-BE49-F238E27FC236}">
              <a16:creationId xmlns:a16="http://schemas.microsoft.com/office/drawing/2014/main" id="{1650CC8D-5C46-4467-BE95-BEDAA95A34A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0" name="Text Box 13">
          <a:extLst>
            <a:ext uri="{FF2B5EF4-FFF2-40B4-BE49-F238E27FC236}">
              <a16:creationId xmlns:a16="http://schemas.microsoft.com/office/drawing/2014/main" id="{6D5E1C47-B717-4A61-A830-3C6FDF0F21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1" name="Text Box 14">
          <a:extLst>
            <a:ext uri="{FF2B5EF4-FFF2-40B4-BE49-F238E27FC236}">
              <a16:creationId xmlns:a16="http://schemas.microsoft.com/office/drawing/2014/main" id="{BC5F00AD-6E6F-40B9-A50D-1C4E9B193F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2" name="Text Box 15">
          <a:extLst>
            <a:ext uri="{FF2B5EF4-FFF2-40B4-BE49-F238E27FC236}">
              <a16:creationId xmlns:a16="http://schemas.microsoft.com/office/drawing/2014/main" id="{D905003F-3AFE-45ED-99AE-64CB4E52E8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3" name="Text Box 16">
          <a:extLst>
            <a:ext uri="{FF2B5EF4-FFF2-40B4-BE49-F238E27FC236}">
              <a16:creationId xmlns:a16="http://schemas.microsoft.com/office/drawing/2014/main" id="{C2A70EB5-7324-4D38-8723-F79D0ABD141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4" name="Text Box 17">
          <a:extLst>
            <a:ext uri="{FF2B5EF4-FFF2-40B4-BE49-F238E27FC236}">
              <a16:creationId xmlns:a16="http://schemas.microsoft.com/office/drawing/2014/main" id="{0B0BC595-B2D0-4508-9821-1FE2BE111B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5" name="Text Box 6">
          <a:extLst>
            <a:ext uri="{FF2B5EF4-FFF2-40B4-BE49-F238E27FC236}">
              <a16:creationId xmlns:a16="http://schemas.microsoft.com/office/drawing/2014/main" id="{26639753-4F26-42AB-A0E2-311D6123864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6" name="Text Box 7">
          <a:extLst>
            <a:ext uri="{FF2B5EF4-FFF2-40B4-BE49-F238E27FC236}">
              <a16:creationId xmlns:a16="http://schemas.microsoft.com/office/drawing/2014/main" id="{C8EF0C4A-D5DF-4211-8F5E-E12E49C507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7" name="Text Box 8">
          <a:extLst>
            <a:ext uri="{FF2B5EF4-FFF2-40B4-BE49-F238E27FC236}">
              <a16:creationId xmlns:a16="http://schemas.microsoft.com/office/drawing/2014/main" id="{F232D2BD-637D-4F71-810F-AD661479C4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8" name="Text Box 9">
          <a:extLst>
            <a:ext uri="{FF2B5EF4-FFF2-40B4-BE49-F238E27FC236}">
              <a16:creationId xmlns:a16="http://schemas.microsoft.com/office/drawing/2014/main" id="{B2CD332B-DA1C-4A81-80CB-97ED9B257AE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29" name="Text Box 10">
          <a:extLst>
            <a:ext uri="{FF2B5EF4-FFF2-40B4-BE49-F238E27FC236}">
              <a16:creationId xmlns:a16="http://schemas.microsoft.com/office/drawing/2014/main" id="{F1C48D66-B96A-423A-BC87-CD34FAE950B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0" name="Text Box 11">
          <a:extLst>
            <a:ext uri="{FF2B5EF4-FFF2-40B4-BE49-F238E27FC236}">
              <a16:creationId xmlns:a16="http://schemas.microsoft.com/office/drawing/2014/main" id="{4F46DC0A-EA4B-4730-9022-0E8379BAE7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1" name="Text Box 12">
          <a:extLst>
            <a:ext uri="{FF2B5EF4-FFF2-40B4-BE49-F238E27FC236}">
              <a16:creationId xmlns:a16="http://schemas.microsoft.com/office/drawing/2014/main" id="{E21E5A8A-6302-47C8-ABBD-ACC47F4715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2" name="Text Box 13">
          <a:extLst>
            <a:ext uri="{FF2B5EF4-FFF2-40B4-BE49-F238E27FC236}">
              <a16:creationId xmlns:a16="http://schemas.microsoft.com/office/drawing/2014/main" id="{6EE0222D-7174-40D5-BB46-B6596C6EF2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3" name="Text Box 14">
          <a:extLst>
            <a:ext uri="{FF2B5EF4-FFF2-40B4-BE49-F238E27FC236}">
              <a16:creationId xmlns:a16="http://schemas.microsoft.com/office/drawing/2014/main" id="{CABB140A-08AC-4224-BC42-ECA541C21B9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4" name="Text Box 15">
          <a:extLst>
            <a:ext uri="{FF2B5EF4-FFF2-40B4-BE49-F238E27FC236}">
              <a16:creationId xmlns:a16="http://schemas.microsoft.com/office/drawing/2014/main" id="{058DBC40-D408-4ACC-9747-272C77A8BB2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5" name="Text Box 16">
          <a:extLst>
            <a:ext uri="{FF2B5EF4-FFF2-40B4-BE49-F238E27FC236}">
              <a16:creationId xmlns:a16="http://schemas.microsoft.com/office/drawing/2014/main" id="{512C01C3-0FD0-44B4-9B95-71B02F4EDE7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6" name="Text Box 17">
          <a:extLst>
            <a:ext uri="{FF2B5EF4-FFF2-40B4-BE49-F238E27FC236}">
              <a16:creationId xmlns:a16="http://schemas.microsoft.com/office/drawing/2014/main" id="{9A00AA12-977C-4B32-B5C9-C81FA17D379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7" name="Text Box 6">
          <a:extLst>
            <a:ext uri="{FF2B5EF4-FFF2-40B4-BE49-F238E27FC236}">
              <a16:creationId xmlns:a16="http://schemas.microsoft.com/office/drawing/2014/main" id="{5DA111AA-26B6-4F99-9A6C-F3BF7B8A8B3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8" name="Text Box 7">
          <a:extLst>
            <a:ext uri="{FF2B5EF4-FFF2-40B4-BE49-F238E27FC236}">
              <a16:creationId xmlns:a16="http://schemas.microsoft.com/office/drawing/2014/main" id="{3158CC82-CC5B-4236-B1AE-AF512D7027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39" name="Text Box 8">
          <a:extLst>
            <a:ext uri="{FF2B5EF4-FFF2-40B4-BE49-F238E27FC236}">
              <a16:creationId xmlns:a16="http://schemas.microsoft.com/office/drawing/2014/main" id="{BA1D5F0A-EAFB-4F87-94BA-FE17AC39598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0" name="Text Box 9">
          <a:extLst>
            <a:ext uri="{FF2B5EF4-FFF2-40B4-BE49-F238E27FC236}">
              <a16:creationId xmlns:a16="http://schemas.microsoft.com/office/drawing/2014/main" id="{8BB08AF7-4599-4189-8545-DC8AE795FE1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1" name="Text Box 10">
          <a:extLst>
            <a:ext uri="{FF2B5EF4-FFF2-40B4-BE49-F238E27FC236}">
              <a16:creationId xmlns:a16="http://schemas.microsoft.com/office/drawing/2014/main" id="{40C3DC01-58F4-49D7-BA06-96BD07C5C3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2" name="Text Box 11">
          <a:extLst>
            <a:ext uri="{FF2B5EF4-FFF2-40B4-BE49-F238E27FC236}">
              <a16:creationId xmlns:a16="http://schemas.microsoft.com/office/drawing/2014/main" id="{5786D787-16B4-49C2-B47C-7C6FF80EDE8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3" name="Text Box 12">
          <a:extLst>
            <a:ext uri="{FF2B5EF4-FFF2-40B4-BE49-F238E27FC236}">
              <a16:creationId xmlns:a16="http://schemas.microsoft.com/office/drawing/2014/main" id="{DBDA6F68-FBBF-4CA0-BFAF-F90AB0D910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4" name="Text Box 13">
          <a:extLst>
            <a:ext uri="{FF2B5EF4-FFF2-40B4-BE49-F238E27FC236}">
              <a16:creationId xmlns:a16="http://schemas.microsoft.com/office/drawing/2014/main" id="{0924D7A2-FCAA-41B0-B99C-283DC77F695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5" name="Text Box 14">
          <a:extLst>
            <a:ext uri="{FF2B5EF4-FFF2-40B4-BE49-F238E27FC236}">
              <a16:creationId xmlns:a16="http://schemas.microsoft.com/office/drawing/2014/main" id="{DB0609EB-BA80-44E2-AA3E-AC388A75B81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6" name="Text Box 15">
          <a:extLst>
            <a:ext uri="{FF2B5EF4-FFF2-40B4-BE49-F238E27FC236}">
              <a16:creationId xmlns:a16="http://schemas.microsoft.com/office/drawing/2014/main" id="{620DC516-76D0-40C0-92F3-B7EBDFAF686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7" name="Text Box 16">
          <a:extLst>
            <a:ext uri="{FF2B5EF4-FFF2-40B4-BE49-F238E27FC236}">
              <a16:creationId xmlns:a16="http://schemas.microsoft.com/office/drawing/2014/main" id="{E58A1D30-6A2E-4CDC-B6A8-9E8B8E2AF37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8" name="Text Box 17">
          <a:extLst>
            <a:ext uri="{FF2B5EF4-FFF2-40B4-BE49-F238E27FC236}">
              <a16:creationId xmlns:a16="http://schemas.microsoft.com/office/drawing/2014/main" id="{F9EDF204-F8F0-46D2-9709-28BE626DA91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49" name="Text Box 7">
          <a:extLst>
            <a:ext uri="{FF2B5EF4-FFF2-40B4-BE49-F238E27FC236}">
              <a16:creationId xmlns:a16="http://schemas.microsoft.com/office/drawing/2014/main" id="{F8B394DE-E467-49A1-98C5-E91CA44E0CB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0" name="Text Box 8">
          <a:extLst>
            <a:ext uri="{FF2B5EF4-FFF2-40B4-BE49-F238E27FC236}">
              <a16:creationId xmlns:a16="http://schemas.microsoft.com/office/drawing/2014/main" id="{D84F30DA-8E99-4EF5-AAF9-139B8F0CC7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1" name="Text Box 9">
          <a:extLst>
            <a:ext uri="{FF2B5EF4-FFF2-40B4-BE49-F238E27FC236}">
              <a16:creationId xmlns:a16="http://schemas.microsoft.com/office/drawing/2014/main" id="{DFD7084D-F6A0-4903-BE3B-77BD0D2317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2" name="Text Box 10">
          <a:extLst>
            <a:ext uri="{FF2B5EF4-FFF2-40B4-BE49-F238E27FC236}">
              <a16:creationId xmlns:a16="http://schemas.microsoft.com/office/drawing/2014/main" id="{936AFD49-C97E-45E2-B802-A5E66145322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3" name="Text Box 11">
          <a:extLst>
            <a:ext uri="{FF2B5EF4-FFF2-40B4-BE49-F238E27FC236}">
              <a16:creationId xmlns:a16="http://schemas.microsoft.com/office/drawing/2014/main" id="{CB82558D-70C0-4D2F-9748-D2D76365466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4" name="Text Box 12">
          <a:extLst>
            <a:ext uri="{FF2B5EF4-FFF2-40B4-BE49-F238E27FC236}">
              <a16:creationId xmlns:a16="http://schemas.microsoft.com/office/drawing/2014/main" id="{292926CC-5183-43E3-A531-EE63177C92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5" name="Text Box 13">
          <a:extLst>
            <a:ext uri="{FF2B5EF4-FFF2-40B4-BE49-F238E27FC236}">
              <a16:creationId xmlns:a16="http://schemas.microsoft.com/office/drawing/2014/main" id="{7FD9E02C-3B58-46BC-9ED5-1F80F9B4216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6" name="Text Box 14">
          <a:extLst>
            <a:ext uri="{FF2B5EF4-FFF2-40B4-BE49-F238E27FC236}">
              <a16:creationId xmlns:a16="http://schemas.microsoft.com/office/drawing/2014/main" id="{0BFEB5AD-7B2F-48C9-998B-6285B85D479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7" name="Text Box 15">
          <a:extLst>
            <a:ext uri="{FF2B5EF4-FFF2-40B4-BE49-F238E27FC236}">
              <a16:creationId xmlns:a16="http://schemas.microsoft.com/office/drawing/2014/main" id="{CA62B443-D626-461F-9068-63AD9F3A835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8" name="Text Box 16">
          <a:extLst>
            <a:ext uri="{FF2B5EF4-FFF2-40B4-BE49-F238E27FC236}">
              <a16:creationId xmlns:a16="http://schemas.microsoft.com/office/drawing/2014/main" id="{D89C1B31-8679-4ACF-91C2-1E94A807246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59" name="Text Box 17">
          <a:extLst>
            <a:ext uri="{FF2B5EF4-FFF2-40B4-BE49-F238E27FC236}">
              <a16:creationId xmlns:a16="http://schemas.microsoft.com/office/drawing/2014/main" id="{45FFAF80-68FA-45A8-9692-7ECB4B67228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0" name="Text Box 6">
          <a:extLst>
            <a:ext uri="{FF2B5EF4-FFF2-40B4-BE49-F238E27FC236}">
              <a16:creationId xmlns:a16="http://schemas.microsoft.com/office/drawing/2014/main" id="{C9E2DE82-E1FB-4604-8560-AF25A1A78D7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1" name="Text Box 7">
          <a:extLst>
            <a:ext uri="{FF2B5EF4-FFF2-40B4-BE49-F238E27FC236}">
              <a16:creationId xmlns:a16="http://schemas.microsoft.com/office/drawing/2014/main" id="{063B665E-AAD9-4866-AB41-ED421D8A3C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2" name="Text Box 8">
          <a:extLst>
            <a:ext uri="{FF2B5EF4-FFF2-40B4-BE49-F238E27FC236}">
              <a16:creationId xmlns:a16="http://schemas.microsoft.com/office/drawing/2014/main" id="{76FD5A53-E4FC-4342-A647-36704131105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3" name="Text Box 9">
          <a:extLst>
            <a:ext uri="{FF2B5EF4-FFF2-40B4-BE49-F238E27FC236}">
              <a16:creationId xmlns:a16="http://schemas.microsoft.com/office/drawing/2014/main" id="{28929A0A-7916-44D0-A90D-819CCA51284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4" name="Text Box 10">
          <a:extLst>
            <a:ext uri="{FF2B5EF4-FFF2-40B4-BE49-F238E27FC236}">
              <a16:creationId xmlns:a16="http://schemas.microsoft.com/office/drawing/2014/main" id="{3609CD95-0905-4428-9872-DF41D761E5F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5" name="Text Box 11">
          <a:extLst>
            <a:ext uri="{FF2B5EF4-FFF2-40B4-BE49-F238E27FC236}">
              <a16:creationId xmlns:a16="http://schemas.microsoft.com/office/drawing/2014/main" id="{03540F7A-A103-48B7-BD79-5088C67F232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6" name="Text Box 12">
          <a:extLst>
            <a:ext uri="{FF2B5EF4-FFF2-40B4-BE49-F238E27FC236}">
              <a16:creationId xmlns:a16="http://schemas.microsoft.com/office/drawing/2014/main" id="{69402CD5-B9B6-457D-B26C-16C06296F0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7" name="Text Box 13">
          <a:extLst>
            <a:ext uri="{FF2B5EF4-FFF2-40B4-BE49-F238E27FC236}">
              <a16:creationId xmlns:a16="http://schemas.microsoft.com/office/drawing/2014/main" id="{EEC9839C-B4EC-4D55-B775-2C369F7CD3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8" name="Text Box 14">
          <a:extLst>
            <a:ext uri="{FF2B5EF4-FFF2-40B4-BE49-F238E27FC236}">
              <a16:creationId xmlns:a16="http://schemas.microsoft.com/office/drawing/2014/main" id="{06D530D3-D817-4199-A27A-EC443F7274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69" name="Text Box 15">
          <a:extLst>
            <a:ext uri="{FF2B5EF4-FFF2-40B4-BE49-F238E27FC236}">
              <a16:creationId xmlns:a16="http://schemas.microsoft.com/office/drawing/2014/main" id="{C232DA55-8E9F-45AA-A7D8-E95966E4EA2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0" name="Text Box 16">
          <a:extLst>
            <a:ext uri="{FF2B5EF4-FFF2-40B4-BE49-F238E27FC236}">
              <a16:creationId xmlns:a16="http://schemas.microsoft.com/office/drawing/2014/main" id="{C44B1657-FAAA-4E57-BB33-8785DA4BCED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1" name="Text Box 17">
          <a:extLst>
            <a:ext uri="{FF2B5EF4-FFF2-40B4-BE49-F238E27FC236}">
              <a16:creationId xmlns:a16="http://schemas.microsoft.com/office/drawing/2014/main" id="{8CB59825-8BC8-4AF3-BD08-8D00C7C395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2" name="Text Box 6">
          <a:extLst>
            <a:ext uri="{FF2B5EF4-FFF2-40B4-BE49-F238E27FC236}">
              <a16:creationId xmlns:a16="http://schemas.microsoft.com/office/drawing/2014/main" id="{ECF93BF8-0446-4E6D-B58F-5B7B6253DC7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3" name="Text Box 7">
          <a:extLst>
            <a:ext uri="{FF2B5EF4-FFF2-40B4-BE49-F238E27FC236}">
              <a16:creationId xmlns:a16="http://schemas.microsoft.com/office/drawing/2014/main" id="{0AF44D1D-E34B-41EF-A06D-D3F161B9B34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4" name="Text Box 8">
          <a:extLst>
            <a:ext uri="{FF2B5EF4-FFF2-40B4-BE49-F238E27FC236}">
              <a16:creationId xmlns:a16="http://schemas.microsoft.com/office/drawing/2014/main" id="{78300835-9F4C-4D4F-87E0-A713C4CC13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5" name="Text Box 9">
          <a:extLst>
            <a:ext uri="{FF2B5EF4-FFF2-40B4-BE49-F238E27FC236}">
              <a16:creationId xmlns:a16="http://schemas.microsoft.com/office/drawing/2014/main" id="{9034F71B-31EF-4C84-92A0-0ED04C45ACE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6" name="Text Box 10">
          <a:extLst>
            <a:ext uri="{FF2B5EF4-FFF2-40B4-BE49-F238E27FC236}">
              <a16:creationId xmlns:a16="http://schemas.microsoft.com/office/drawing/2014/main" id="{0628D66D-946C-4A4B-9CF7-B8AFD910CE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7" name="Text Box 11">
          <a:extLst>
            <a:ext uri="{FF2B5EF4-FFF2-40B4-BE49-F238E27FC236}">
              <a16:creationId xmlns:a16="http://schemas.microsoft.com/office/drawing/2014/main" id="{563F1D04-74EB-459C-9194-7FE542F2EB4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8" name="Text Box 12">
          <a:extLst>
            <a:ext uri="{FF2B5EF4-FFF2-40B4-BE49-F238E27FC236}">
              <a16:creationId xmlns:a16="http://schemas.microsoft.com/office/drawing/2014/main" id="{4F9DD3B5-BFAA-4319-8D2B-2FAD51B079D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79" name="Text Box 13">
          <a:extLst>
            <a:ext uri="{FF2B5EF4-FFF2-40B4-BE49-F238E27FC236}">
              <a16:creationId xmlns:a16="http://schemas.microsoft.com/office/drawing/2014/main" id="{51D93EBC-D079-4904-995E-5DF7906AF5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0" name="Text Box 14">
          <a:extLst>
            <a:ext uri="{FF2B5EF4-FFF2-40B4-BE49-F238E27FC236}">
              <a16:creationId xmlns:a16="http://schemas.microsoft.com/office/drawing/2014/main" id="{192BC3FC-65DD-4587-A5DE-B13B487A7A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1" name="Text Box 15">
          <a:extLst>
            <a:ext uri="{FF2B5EF4-FFF2-40B4-BE49-F238E27FC236}">
              <a16:creationId xmlns:a16="http://schemas.microsoft.com/office/drawing/2014/main" id="{A48E2B38-55B0-49A3-AA28-50429A922A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2" name="Text Box 16">
          <a:extLst>
            <a:ext uri="{FF2B5EF4-FFF2-40B4-BE49-F238E27FC236}">
              <a16:creationId xmlns:a16="http://schemas.microsoft.com/office/drawing/2014/main" id="{87DBAFCB-6589-460E-B40E-8A0A10A9C58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3" name="Text Box 17">
          <a:extLst>
            <a:ext uri="{FF2B5EF4-FFF2-40B4-BE49-F238E27FC236}">
              <a16:creationId xmlns:a16="http://schemas.microsoft.com/office/drawing/2014/main" id="{32046C09-F4E5-4E41-B282-30440C6486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4" name="Text Box 6">
          <a:extLst>
            <a:ext uri="{FF2B5EF4-FFF2-40B4-BE49-F238E27FC236}">
              <a16:creationId xmlns:a16="http://schemas.microsoft.com/office/drawing/2014/main" id="{FD594CFF-48D5-4669-8673-BFF49E37B42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5" name="Text Box 7">
          <a:extLst>
            <a:ext uri="{FF2B5EF4-FFF2-40B4-BE49-F238E27FC236}">
              <a16:creationId xmlns:a16="http://schemas.microsoft.com/office/drawing/2014/main" id="{AE41D23C-7023-4CBD-86A7-DEA02D1DD90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6" name="Text Box 8">
          <a:extLst>
            <a:ext uri="{FF2B5EF4-FFF2-40B4-BE49-F238E27FC236}">
              <a16:creationId xmlns:a16="http://schemas.microsoft.com/office/drawing/2014/main" id="{D895D29C-3246-45BC-8B7F-A5E26CCD45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7" name="Text Box 9">
          <a:extLst>
            <a:ext uri="{FF2B5EF4-FFF2-40B4-BE49-F238E27FC236}">
              <a16:creationId xmlns:a16="http://schemas.microsoft.com/office/drawing/2014/main" id="{7B53D15F-544A-4153-9E9D-83F9898610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8" name="Text Box 10">
          <a:extLst>
            <a:ext uri="{FF2B5EF4-FFF2-40B4-BE49-F238E27FC236}">
              <a16:creationId xmlns:a16="http://schemas.microsoft.com/office/drawing/2014/main" id="{B39FD73F-B9F1-49DB-AEFD-3170E6E5A2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89" name="Text Box 11">
          <a:extLst>
            <a:ext uri="{FF2B5EF4-FFF2-40B4-BE49-F238E27FC236}">
              <a16:creationId xmlns:a16="http://schemas.microsoft.com/office/drawing/2014/main" id="{11F2498A-213D-4D37-8B5A-8AD1B8D5FC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0" name="Text Box 12">
          <a:extLst>
            <a:ext uri="{FF2B5EF4-FFF2-40B4-BE49-F238E27FC236}">
              <a16:creationId xmlns:a16="http://schemas.microsoft.com/office/drawing/2014/main" id="{F0BDB09E-7AAE-4AE7-BC0D-204E6089F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1" name="Text Box 13">
          <a:extLst>
            <a:ext uri="{FF2B5EF4-FFF2-40B4-BE49-F238E27FC236}">
              <a16:creationId xmlns:a16="http://schemas.microsoft.com/office/drawing/2014/main" id="{CB83E070-0B05-4960-A84C-EAA211319D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2" name="Text Box 14">
          <a:extLst>
            <a:ext uri="{FF2B5EF4-FFF2-40B4-BE49-F238E27FC236}">
              <a16:creationId xmlns:a16="http://schemas.microsoft.com/office/drawing/2014/main" id="{55B3620A-BF33-4536-8619-353A1572FC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3" name="Text Box 15">
          <a:extLst>
            <a:ext uri="{FF2B5EF4-FFF2-40B4-BE49-F238E27FC236}">
              <a16:creationId xmlns:a16="http://schemas.microsoft.com/office/drawing/2014/main" id="{07D3014F-C692-46F4-AD39-F857E058DC1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4" name="Text Box 16">
          <a:extLst>
            <a:ext uri="{FF2B5EF4-FFF2-40B4-BE49-F238E27FC236}">
              <a16:creationId xmlns:a16="http://schemas.microsoft.com/office/drawing/2014/main" id="{4FAC83D3-E518-4F43-BC20-F36FE345EF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5" name="Text Box 17">
          <a:extLst>
            <a:ext uri="{FF2B5EF4-FFF2-40B4-BE49-F238E27FC236}">
              <a16:creationId xmlns:a16="http://schemas.microsoft.com/office/drawing/2014/main" id="{757A1DB0-3CCA-4219-8395-8DC5F52DC6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6" name="Text Box 7">
          <a:extLst>
            <a:ext uri="{FF2B5EF4-FFF2-40B4-BE49-F238E27FC236}">
              <a16:creationId xmlns:a16="http://schemas.microsoft.com/office/drawing/2014/main" id="{D5BE5F34-C8B6-4C0C-AE2E-A074A22618E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7" name="Text Box 8">
          <a:extLst>
            <a:ext uri="{FF2B5EF4-FFF2-40B4-BE49-F238E27FC236}">
              <a16:creationId xmlns:a16="http://schemas.microsoft.com/office/drawing/2014/main" id="{FA0F3776-A7AE-4A97-8B0E-5EF223F330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8" name="Text Box 9">
          <a:extLst>
            <a:ext uri="{FF2B5EF4-FFF2-40B4-BE49-F238E27FC236}">
              <a16:creationId xmlns:a16="http://schemas.microsoft.com/office/drawing/2014/main" id="{8B3D9B58-835D-4A54-BF38-BAC55170AD4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499" name="Text Box 10">
          <a:extLst>
            <a:ext uri="{FF2B5EF4-FFF2-40B4-BE49-F238E27FC236}">
              <a16:creationId xmlns:a16="http://schemas.microsoft.com/office/drawing/2014/main" id="{9125FEC6-AC7B-4C4C-97DF-3A362A951C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0" name="Text Box 11">
          <a:extLst>
            <a:ext uri="{FF2B5EF4-FFF2-40B4-BE49-F238E27FC236}">
              <a16:creationId xmlns:a16="http://schemas.microsoft.com/office/drawing/2014/main" id="{5A58D021-C6D3-44AD-B38C-16E457D7326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1" name="Text Box 12">
          <a:extLst>
            <a:ext uri="{FF2B5EF4-FFF2-40B4-BE49-F238E27FC236}">
              <a16:creationId xmlns:a16="http://schemas.microsoft.com/office/drawing/2014/main" id="{A9453BAF-B383-45E8-9721-721032AF370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2" name="Text Box 13">
          <a:extLst>
            <a:ext uri="{FF2B5EF4-FFF2-40B4-BE49-F238E27FC236}">
              <a16:creationId xmlns:a16="http://schemas.microsoft.com/office/drawing/2014/main" id="{7E67B9BC-02B6-4318-98F0-723E1BAB2F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3" name="Text Box 14">
          <a:extLst>
            <a:ext uri="{FF2B5EF4-FFF2-40B4-BE49-F238E27FC236}">
              <a16:creationId xmlns:a16="http://schemas.microsoft.com/office/drawing/2014/main" id="{6E97C7A8-7922-4783-B6DF-212E53B227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4" name="Text Box 15">
          <a:extLst>
            <a:ext uri="{FF2B5EF4-FFF2-40B4-BE49-F238E27FC236}">
              <a16:creationId xmlns:a16="http://schemas.microsoft.com/office/drawing/2014/main" id="{B0DDE525-78F3-4461-A3E9-82A3339D4BE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5" name="Text Box 16">
          <a:extLst>
            <a:ext uri="{FF2B5EF4-FFF2-40B4-BE49-F238E27FC236}">
              <a16:creationId xmlns:a16="http://schemas.microsoft.com/office/drawing/2014/main" id="{FCF9F0EA-DAAE-4C60-8549-166929C2F6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6" name="Text Box 17">
          <a:extLst>
            <a:ext uri="{FF2B5EF4-FFF2-40B4-BE49-F238E27FC236}">
              <a16:creationId xmlns:a16="http://schemas.microsoft.com/office/drawing/2014/main" id="{DF3FAAD2-0104-42D3-8C7C-D8DC0D0362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7" name="Text Box 6">
          <a:extLst>
            <a:ext uri="{FF2B5EF4-FFF2-40B4-BE49-F238E27FC236}">
              <a16:creationId xmlns:a16="http://schemas.microsoft.com/office/drawing/2014/main" id="{55B7888D-1515-4605-9780-EA95D947B2C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8" name="Text Box 7">
          <a:extLst>
            <a:ext uri="{FF2B5EF4-FFF2-40B4-BE49-F238E27FC236}">
              <a16:creationId xmlns:a16="http://schemas.microsoft.com/office/drawing/2014/main" id="{95F29BE3-1462-46F4-8452-758A6506B07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09" name="Text Box 8">
          <a:extLst>
            <a:ext uri="{FF2B5EF4-FFF2-40B4-BE49-F238E27FC236}">
              <a16:creationId xmlns:a16="http://schemas.microsoft.com/office/drawing/2014/main" id="{51A63738-0097-4DBF-89B8-B134FCC2BAF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0" name="Text Box 9">
          <a:extLst>
            <a:ext uri="{FF2B5EF4-FFF2-40B4-BE49-F238E27FC236}">
              <a16:creationId xmlns:a16="http://schemas.microsoft.com/office/drawing/2014/main" id="{FCDAFA38-E73B-481C-B2E0-97D3B88595B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1" name="Text Box 10">
          <a:extLst>
            <a:ext uri="{FF2B5EF4-FFF2-40B4-BE49-F238E27FC236}">
              <a16:creationId xmlns:a16="http://schemas.microsoft.com/office/drawing/2014/main" id="{146B57A9-8CDC-4037-96C5-E97C31024CB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2" name="Text Box 11">
          <a:extLst>
            <a:ext uri="{FF2B5EF4-FFF2-40B4-BE49-F238E27FC236}">
              <a16:creationId xmlns:a16="http://schemas.microsoft.com/office/drawing/2014/main" id="{525BEAA0-CC33-4B3A-86F3-541781EF93E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3" name="Text Box 12">
          <a:extLst>
            <a:ext uri="{FF2B5EF4-FFF2-40B4-BE49-F238E27FC236}">
              <a16:creationId xmlns:a16="http://schemas.microsoft.com/office/drawing/2014/main" id="{A7A0DC49-4CEE-44AA-ACE5-A285FEF6B0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4" name="Text Box 13">
          <a:extLst>
            <a:ext uri="{FF2B5EF4-FFF2-40B4-BE49-F238E27FC236}">
              <a16:creationId xmlns:a16="http://schemas.microsoft.com/office/drawing/2014/main" id="{3B8E7E2E-5710-43FA-AC8A-67BB9B5AC1E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5" name="Text Box 14">
          <a:extLst>
            <a:ext uri="{FF2B5EF4-FFF2-40B4-BE49-F238E27FC236}">
              <a16:creationId xmlns:a16="http://schemas.microsoft.com/office/drawing/2014/main" id="{4D5201E6-2E7C-4436-96E3-7076001547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6" name="Text Box 15">
          <a:extLst>
            <a:ext uri="{FF2B5EF4-FFF2-40B4-BE49-F238E27FC236}">
              <a16:creationId xmlns:a16="http://schemas.microsoft.com/office/drawing/2014/main" id="{B075B404-0C21-4FFE-86E6-28D355221F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7" name="Text Box 16">
          <a:extLst>
            <a:ext uri="{FF2B5EF4-FFF2-40B4-BE49-F238E27FC236}">
              <a16:creationId xmlns:a16="http://schemas.microsoft.com/office/drawing/2014/main" id="{46A1201C-BFB9-447A-8A57-53DB7BDD1F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8" name="Text Box 17">
          <a:extLst>
            <a:ext uri="{FF2B5EF4-FFF2-40B4-BE49-F238E27FC236}">
              <a16:creationId xmlns:a16="http://schemas.microsoft.com/office/drawing/2014/main" id="{64E18CBB-EB56-4B83-B04B-04E5B5B67F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19" name="Text Box 6">
          <a:extLst>
            <a:ext uri="{FF2B5EF4-FFF2-40B4-BE49-F238E27FC236}">
              <a16:creationId xmlns:a16="http://schemas.microsoft.com/office/drawing/2014/main" id="{C8F014C7-8CC5-4061-B2A3-F670767D904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0" name="Text Box 7">
          <a:extLst>
            <a:ext uri="{FF2B5EF4-FFF2-40B4-BE49-F238E27FC236}">
              <a16:creationId xmlns:a16="http://schemas.microsoft.com/office/drawing/2014/main" id="{65916B0C-FF12-4D48-8AE8-119A694B67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1" name="Text Box 8">
          <a:extLst>
            <a:ext uri="{FF2B5EF4-FFF2-40B4-BE49-F238E27FC236}">
              <a16:creationId xmlns:a16="http://schemas.microsoft.com/office/drawing/2014/main" id="{9CCF67FE-ED21-4A95-A012-1DF633861F7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2" name="Text Box 9">
          <a:extLst>
            <a:ext uri="{FF2B5EF4-FFF2-40B4-BE49-F238E27FC236}">
              <a16:creationId xmlns:a16="http://schemas.microsoft.com/office/drawing/2014/main" id="{403527BF-41B7-4815-9F1B-7771E678969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3" name="Text Box 10">
          <a:extLst>
            <a:ext uri="{FF2B5EF4-FFF2-40B4-BE49-F238E27FC236}">
              <a16:creationId xmlns:a16="http://schemas.microsoft.com/office/drawing/2014/main" id="{3588BD41-296B-4CF1-87B8-A0E3542F4E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4" name="Text Box 11">
          <a:extLst>
            <a:ext uri="{FF2B5EF4-FFF2-40B4-BE49-F238E27FC236}">
              <a16:creationId xmlns:a16="http://schemas.microsoft.com/office/drawing/2014/main" id="{AA65C094-CF49-4C66-8CFC-30BB27EE77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5" name="Text Box 12">
          <a:extLst>
            <a:ext uri="{FF2B5EF4-FFF2-40B4-BE49-F238E27FC236}">
              <a16:creationId xmlns:a16="http://schemas.microsoft.com/office/drawing/2014/main" id="{F1E61CB3-D94C-4B34-A45D-68EA722CB7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6" name="Text Box 13">
          <a:extLst>
            <a:ext uri="{FF2B5EF4-FFF2-40B4-BE49-F238E27FC236}">
              <a16:creationId xmlns:a16="http://schemas.microsoft.com/office/drawing/2014/main" id="{6BF9EB7F-BCEC-49B8-8B35-B937A071AA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7" name="Text Box 14">
          <a:extLst>
            <a:ext uri="{FF2B5EF4-FFF2-40B4-BE49-F238E27FC236}">
              <a16:creationId xmlns:a16="http://schemas.microsoft.com/office/drawing/2014/main" id="{2733F599-B223-49C0-A2C3-1C33592EDA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8" name="Text Box 15">
          <a:extLst>
            <a:ext uri="{FF2B5EF4-FFF2-40B4-BE49-F238E27FC236}">
              <a16:creationId xmlns:a16="http://schemas.microsoft.com/office/drawing/2014/main" id="{0E8D9AAF-27D5-494F-8E1F-3D1CF30E9E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29" name="Text Box 16">
          <a:extLst>
            <a:ext uri="{FF2B5EF4-FFF2-40B4-BE49-F238E27FC236}">
              <a16:creationId xmlns:a16="http://schemas.microsoft.com/office/drawing/2014/main" id="{25848E9E-6F35-4E99-8463-A8A4E0B9761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0" name="Text Box 17">
          <a:extLst>
            <a:ext uri="{FF2B5EF4-FFF2-40B4-BE49-F238E27FC236}">
              <a16:creationId xmlns:a16="http://schemas.microsoft.com/office/drawing/2014/main" id="{B4AB9993-88F4-4BAE-89C3-3BD1589DC0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1" name="Text Box 6">
          <a:extLst>
            <a:ext uri="{FF2B5EF4-FFF2-40B4-BE49-F238E27FC236}">
              <a16:creationId xmlns:a16="http://schemas.microsoft.com/office/drawing/2014/main" id="{0E534C50-6B8C-4334-B152-4B5F901AE91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2" name="Text Box 7">
          <a:extLst>
            <a:ext uri="{FF2B5EF4-FFF2-40B4-BE49-F238E27FC236}">
              <a16:creationId xmlns:a16="http://schemas.microsoft.com/office/drawing/2014/main" id="{98591DEF-8EA4-4E63-AE9D-DA08067E9AB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3" name="Text Box 8">
          <a:extLst>
            <a:ext uri="{FF2B5EF4-FFF2-40B4-BE49-F238E27FC236}">
              <a16:creationId xmlns:a16="http://schemas.microsoft.com/office/drawing/2014/main" id="{1B41BF6D-51CC-4022-9744-91F9E86D8E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4" name="Text Box 9">
          <a:extLst>
            <a:ext uri="{FF2B5EF4-FFF2-40B4-BE49-F238E27FC236}">
              <a16:creationId xmlns:a16="http://schemas.microsoft.com/office/drawing/2014/main" id="{EC99321E-8963-4440-A015-109ACE78B1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5" name="Text Box 10">
          <a:extLst>
            <a:ext uri="{FF2B5EF4-FFF2-40B4-BE49-F238E27FC236}">
              <a16:creationId xmlns:a16="http://schemas.microsoft.com/office/drawing/2014/main" id="{57C2E29D-2818-47D6-8308-DAF3C08BCCB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6" name="Text Box 11">
          <a:extLst>
            <a:ext uri="{FF2B5EF4-FFF2-40B4-BE49-F238E27FC236}">
              <a16:creationId xmlns:a16="http://schemas.microsoft.com/office/drawing/2014/main" id="{3BF95401-D446-4D1A-A7FB-CC54232ED0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7" name="Text Box 12">
          <a:extLst>
            <a:ext uri="{FF2B5EF4-FFF2-40B4-BE49-F238E27FC236}">
              <a16:creationId xmlns:a16="http://schemas.microsoft.com/office/drawing/2014/main" id="{9F6528DA-7FCA-4EF0-89BA-488681C69D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8" name="Text Box 13">
          <a:extLst>
            <a:ext uri="{FF2B5EF4-FFF2-40B4-BE49-F238E27FC236}">
              <a16:creationId xmlns:a16="http://schemas.microsoft.com/office/drawing/2014/main" id="{9607A42D-AE09-41F1-8792-F29C5FB7423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39" name="Text Box 14">
          <a:extLst>
            <a:ext uri="{FF2B5EF4-FFF2-40B4-BE49-F238E27FC236}">
              <a16:creationId xmlns:a16="http://schemas.microsoft.com/office/drawing/2014/main" id="{C7000D92-E8C7-4525-B5A8-DC166E1715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0" name="Text Box 15">
          <a:extLst>
            <a:ext uri="{FF2B5EF4-FFF2-40B4-BE49-F238E27FC236}">
              <a16:creationId xmlns:a16="http://schemas.microsoft.com/office/drawing/2014/main" id="{CFE8C9A6-B851-43C4-99BA-2C64836D207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1" name="Text Box 16">
          <a:extLst>
            <a:ext uri="{FF2B5EF4-FFF2-40B4-BE49-F238E27FC236}">
              <a16:creationId xmlns:a16="http://schemas.microsoft.com/office/drawing/2014/main" id="{0C75BE3D-EC07-4AF0-B5C3-71B5619396F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2" name="Text Box 17">
          <a:extLst>
            <a:ext uri="{FF2B5EF4-FFF2-40B4-BE49-F238E27FC236}">
              <a16:creationId xmlns:a16="http://schemas.microsoft.com/office/drawing/2014/main" id="{C7622D98-B972-4317-B906-F24307EF88C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3" name="Text Box 7">
          <a:extLst>
            <a:ext uri="{FF2B5EF4-FFF2-40B4-BE49-F238E27FC236}">
              <a16:creationId xmlns:a16="http://schemas.microsoft.com/office/drawing/2014/main" id="{4E304CC6-0EC2-46AC-A930-0C87719D091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4" name="Text Box 8">
          <a:extLst>
            <a:ext uri="{FF2B5EF4-FFF2-40B4-BE49-F238E27FC236}">
              <a16:creationId xmlns:a16="http://schemas.microsoft.com/office/drawing/2014/main" id="{09921ECE-F4BB-4594-9AED-3E53A3EB8C9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5" name="Text Box 9">
          <a:extLst>
            <a:ext uri="{FF2B5EF4-FFF2-40B4-BE49-F238E27FC236}">
              <a16:creationId xmlns:a16="http://schemas.microsoft.com/office/drawing/2014/main" id="{1078E43C-FF78-4013-A177-615F75E3D3D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6" name="Text Box 10">
          <a:extLst>
            <a:ext uri="{FF2B5EF4-FFF2-40B4-BE49-F238E27FC236}">
              <a16:creationId xmlns:a16="http://schemas.microsoft.com/office/drawing/2014/main" id="{63BA4616-377A-49D6-98CE-6A39D599F06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7" name="Text Box 11">
          <a:extLst>
            <a:ext uri="{FF2B5EF4-FFF2-40B4-BE49-F238E27FC236}">
              <a16:creationId xmlns:a16="http://schemas.microsoft.com/office/drawing/2014/main" id="{5284914A-2B3E-4B83-A006-F6716335F01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8" name="Text Box 12">
          <a:extLst>
            <a:ext uri="{FF2B5EF4-FFF2-40B4-BE49-F238E27FC236}">
              <a16:creationId xmlns:a16="http://schemas.microsoft.com/office/drawing/2014/main" id="{66029C75-87DE-48E7-A940-62C38AA839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49" name="Text Box 13">
          <a:extLst>
            <a:ext uri="{FF2B5EF4-FFF2-40B4-BE49-F238E27FC236}">
              <a16:creationId xmlns:a16="http://schemas.microsoft.com/office/drawing/2014/main" id="{1D7269B4-CBE6-4183-B535-947C0A5B9CB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0" name="Text Box 14">
          <a:extLst>
            <a:ext uri="{FF2B5EF4-FFF2-40B4-BE49-F238E27FC236}">
              <a16:creationId xmlns:a16="http://schemas.microsoft.com/office/drawing/2014/main" id="{9B33C2F9-C02D-412E-90FB-CEE078C39A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1" name="Text Box 15">
          <a:extLst>
            <a:ext uri="{FF2B5EF4-FFF2-40B4-BE49-F238E27FC236}">
              <a16:creationId xmlns:a16="http://schemas.microsoft.com/office/drawing/2014/main" id="{9660286C-658C-421C-8BED-90016A4EB4B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2" name="Text Box 16">
          <a:extLst>
            <a:ext uri="{FF2B5EF4-FFF2-40B4-BE49-F238E27FC236}">
              <a16:creationId xmlns:a16="http://schemas.microsoft.com/office/drawing/2014/main" id="{261EB2F3-4D07-4525-A082-4E768591032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3" name="Text Box 17">
          <a:extLst>
            <a:ext uri="{FF2B5EF4-FFF2-40B4-BE49-F238E27FC236}">
              <a16:creationId xmlns:a16="http://schemas.microsoft.com/office/drawing/2014/main" id="{84549A78-B210-4D2E-AFAF-FBA404DFBBA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4" name="Text Box 6">
          <a:extLst>
            <a:ext uri="{FF2B5EF4-FFF2-40B4-BE49-F238E27FC236}">
              <a16:creationId xmlns:a16="http://schemas.microsoft.com/office/drawing/2014/main" id="{DB8CDB8C-F2E9-40D7-B77D-F669D2F8CD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5" name="Text Box 7">
          <a:extLst>
            <a:ext uri="{FF2B5EF4-FFF2-40B4-BE49-F238E27FC236}">
              <a16:creationId xmlns:a16="http://schemas.microsoft.com/office/drawing/2014/main" id="{CB6123D1-BA18-40B5-B923-8A80A66F1F6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6" name="Text Box 8">
          <a:extLst>
            <a:ext uri="{FF2B5EF4-FFF2-40B4-BE49-F238E27FC236}">
              <a16:creationId xmlns:a16="http://schemas.microsoft.com/office/drawing/2014/main" id="{07FDC22A-7290-4764-BEAE-E695D3E270A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7" name="Text Box 9">
          <a:extLst>
            <a:ext uri="{FF2B5EF4-FFF2-40B4-BE49-F238E27FC236}">
              <a16:creationId xmlns:a16="http://schemas.microsoft.com/office/drawing/2014/main" id="{3AF8A8CE-D605-4C08-BF85-3A3FFCC85E8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8" name="Text Box 10">
          <a:extLst>
            <a:ext uri="{FF2B5EF4-FFF2-40B4-BE49-F238E27FC236}">
              <a16:creationId xmlns:a16="http://schemas.microsoft.com/office/drawing/2014/main" id="{54EDE722-25C3-4753-AD59-3820229E32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59" name="Text Box 11">
          <a:extLst>
            <a:ext uri="{FF2B5EF4-FFF2-40B4-BE49-F238E27FC236}">
              <a16:creationId xmlns:a16="http://schemas.microsoft.com/office/drawing/2014/main" id="{017FB1D3-EE0E-40BC-B31C-5B57C7407EC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0" name="Text Box 12">
          <a:extLst>
            <a:ext uri="{FF2B5EF4-FFF2-40B4-BE49-F238E27FC236}">
              <a16:creationId xmlns:a16="http://schemas.microsoft.com/office/drawing/2014/main" id="{C2DD6AC0-8D8F-4B3E-8EF0-260C99E1ACC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1" name="Text Box 13">
          <a:extLst>
            <a:ext uri="{FF2B5EF4-FFF2-40B4-BE49-F238E27FC236}">
              <a16:creationId xmlns:a16="http://schemas.microsoft.com/office/drawing/2014/main" id="{3DB0C015-CE2E-44A1-B18E-9E7B0AD55F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2" name="Text Box 14">
          <a:extLst>
            <a:ext uri="{FF2B5EF4-FFF2-40B4-BE49-F238E27FC236}">
              <a16:creationId xmlns:a16="http://schemas.microsoft.com/office/drawing/2014/main" id="{9A0BC7A2-812F-442F-AC7F-6B91B497532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3" name="Text Box 15">
          <a:extLst>
            <a:ext uri="{FF2B5EF4-FFF2-40B4-BE49-F238E27FC236}">
              <a16:creationId xmlns:a16="http://schemas.microsoft.com/office/drawing/2014/main" id="{604CE58A-E9D4-45AD-BA8F-30237C3393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4" name="Text Box 16">
          <a:extLst>
            <a:ext uri="{FF2B5EF4-FFF2-40B4-BE49-F238E27FC236}">
              <a16:creationId xmlns:a16="http://schemas.microsoft.com/office/drawing/2014/main" id="{371300E1-CAB2-4517-B5B9-5AC41F3075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5" name="Text Box 17">
          <a:extLst>
            <a:ext uri="{FF2B5EF4-FFF2-40B4-BE49-F238E27FC236}">
              <a16:creationId xmlns:a16="http://schemas.microsoft.com/office/drawing/2014/main" id="{95B332AE-C610-4380-844A-24940E46F66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6" name="Text Box 6">
          <a:extLst>
            <a:ext uri="{FF2B5EF4-FFF2-40B4-BE49-F238E27FC236}">
              <a16:creationId xmlns:a16="http://schemas.microsoft.com/office/drawing/2014/main" id="{87346B00-105A-42D6-9F0E-E2691ABC97F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7" name="Text Box 7">
          <a:extLst>
            <a:ext uri="{FF2B5EF4-FFF2-40B4-BE49-F238E27FC236}">
              <a16:creationId xmlns:a16="http://schemas.microsoft.com/office/drawing/2014/main" id="{8B8D474D-C59B-4DEA-BAA6-B8387EBF15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8" name="Text Box 8">
          <a:extLst>
            <a:ext uri="{FF2B5EF4-FFF2-40B4-BE49-F238E27FC236}">
              <a16:creationId xmlns:a16="http://schemas.microsoft.com/office/drawing/2014/main" id="{777C82D7-4AE8-41B2-832E-9033E6D04B8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69" name="Text Box 9">
          <a:extLst>
            <a:ext uri="{FF2B5EF4-FFF2-40B4-BE49-F238E27FC236}">
              <a16:creationId xmlns:a16="http://schemas.microsoft.com/office/drawing/2014/main" id="{39AA32ED-51CF-493B-9FDC-F8ADF68522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0" name="Text Box 10">
          <a:extLst>
            <a:ext uri="{FF2B5EF4-FFF2-40B4-BE49-F238E27FC236}">
              <a16:creationId xmlns:a16="http://schemas.microsoft.com/office/drawing/2014/main" id="{8D904E3B-2034-441B-9EFD-7E4FDCE3539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1" name="Text Box 11">
          <a:extLst>
            <a:ext uri="{FF2B5EF4-FFF2-40B4-BE49-F238E27FC236}">
              <a16:creationId xmlns:a16="http://schemas.microsoft.com/office/drawing/2014/main" id="{B476E1B1-189D-4196-8E7C-A56DA64A294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2" name="Text Box 12">
          <a:extLst>
            <a:ext uri="{FF2B5EF4-FFF2-40B4-BE49-F238E27FC236}">
              <a16:creationId xmlns:a16="http://schemas.microsoft.com/office/drawing/2014/main" id="{5FEF3A0A-5908-4115-8D4C-82847F70445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3" name="Text Box 13">
          <a:extLst>
            <a:ext uri="{FF2B5EF4-FFF2-40B4-BE49-F238E27FC236}">
              <a16:creationId xmlns:a16="http://schemas.microsoft.com/office/drawing/2014/main" id="{BFF1E15C-5973-4FD3-8679-80BB234F3B3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4" name="Text Box 14">
          <a:extLst>
            <a:ext uri="{FF2B5EF4-FFF2-40B4-BE49-F238E27FC236}">
              <a16:creationId xmlns:a16="http://schemas.microsoft.com/office/drawing/2014/main" id="{5060BA8C-DA10-41C4-A344-44B8BC269F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5" name="Text Box 15">
          <a:extLst>
            <a:ext uri="{FF2B5EF4-FFF2-40B4-BE49-F238E27FC236}">
              <a16:creationId xmlns:a16="http://schemas.microsoft.com/office/drawing/2014/main" id="{69313EBD-4244-4AAE-BFF0-A095DAB40AF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6" name="Text Box 16">
          <a:extLst>
            <a:ext uri="{FF2B5EF4-FFF2-40B4-BE49-F238E27FC236}">
              <a16:creationId xmlns:a16="http://schemas.microsoft.com/office/drawing/2014/main" id="{C3E851A1-37E8-4B37-8007-96C2A773F01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7" name="Text Box 17">
          <a:extLst>
            <a:ext uri="{FF2B5EF4-FFF2-40B4-BE49-F238E27FC236}">
              <a16:creationId xmlns:a16="http://schemas.microsoft.com/office/drawing/2014/main" id="{7DDF8B2D-DA5A-47D4-9828-A2CD3202C75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8" name="Text Box 6">
          <a:extLst>
            <a:ext uri="{FF2B5EF4-FFF2-40B4-BE49-F238E27FC236}">
              <a16:creationId xmlns:a16="http://schemas.microsoft.com/office/drawing/2014/main" id="{99C05EFA-65FF-47AD-B825-A7A772842FD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79" name="Text Box 7">
          <a:extLst>
            <a:ext uri="{FF2B5EF4-FFF2-40B4-BE49-F238E27FC236}">
              <a16:creationId xmlns:a16="http://schemas.microsoft.com/office/drawing/2014/main" id="{300C4676-426F-414C-81A6-B35F5CA017C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0" name="Text Box 8">
          <a:extLst>
            <a:ext uri="{FF2B5EF4-FFF2-40B4-BE49-F238E27FC236}">
              <a16:creationId xmlns:a16="http://schemas.microsoft.com/office/drawing/2014/main" id="{09D2C6C2-8F47-425C-8F60-2E9E74DB5D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1" name="Text Box 9">
          <a:extLst>
            <a:ext uri="{FF2B5EF4-FFF2-40B4-BE49-F238E27FC236}">
              <a16:creationId xmlns:a16="http://schemas.microsoft.com/office/drawing/2014/main" id="{6FD3C6EA-2013-44C4-B158-5484E21F1F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2" name="Text Box 10">
          <a:extLst>
            <a:ext uri="{FF2B5EF4-FFF2-40B4-BE49-F238E27FC236}">
              <a16:creationId xmlns:a16="http://schemas.microsoft.com/office/drawing/2014/main" id="{BA7201FE-3F55-43AC-B61E-FEEFF8125D3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3" name="Text Box 11">
          <a:extLst>
            <a:ext uri="{FF2B5EF4-FFF2-40B4-BE49-F238E27FC236}">
              <a16:creationId xmlns:a16="http://schemas.microsoft.com/office/drawing/2014/main" id="{FA60F1D5-ECC6-41FE-BAEC-08908061BF7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4" name="Text Box 12">
          <a:extLst>
            <a:ext uri="{FF2B5EF4-FFF2-40B4-BE49-F238E27FC236}">
              <a16:creationId xmlns:a16="http://schemas.microsoft.com/office/drawing/2014/main" id="{82951DB1-3419-488B-9FF4-D3ADC95B57B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5" name="Text Box 13">
          <a:extLst>
            <a:ext uri="{FF2B5EF4-FFF2-40B4-BE49-F238E27FC236}">
              <a16:creationId xmlns:a16="http://schemas.microsoft.com/office/drawing/2014/main" id="{D7C72ECC-A5B1-4571-B507-1CC3D0200D3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6" name="Text Box 14">
          <a:extLst>
            <a:ext uri="{FF2B5EF4-FFF2-40B4-BE49-F238E27FC236}">
              <a16:creationId xmlns:a16="http://schemas.microsoft.com/office/drawing/2014/main" id="{7EFA03A5-7118-4835-9396-8FEE8CA0D1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7" name="Text Box 15">
          <a:extLst>
            <a:ext uri="{FF2B5EF4-FFF2-40B4-BE49-F238E27FC236}">
              <a16:creationId xmlns:a16="http://schemas.microsoft.com/office/drawing/2014/main" id="{03965782-AF8F-40C4-AADA-B913598E28F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8" name="Text Box 16">
          <a:extLst>
            <a:ext uri="{FF2B5EF4-FFF2-40B4-BE49-F238E27FC236}">
              <a16:creationId xmlns:a16="http://schemas.microsoft.com/office/drawing/2014/main" id="{B6918F06-087A-4C31-9460-25F7FDD5A93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89" name="Text Box 17">
          <a:extLst>
            <a:ext uri="{FF2B5EF4-FFF2-40B4-BE49-F238E27FC236}">
              <a16:creationId xmlns:a16="http://schemas.microsoft.com/office/drawing/2014/main" id="{471340E8-B3B2-42FA-8B3C-535F9637A1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0" name="Text Box 7">
          <a:extLst>
            <a:ext uri="{FF2B5EF4-FFF2-40B4-BE49-F238E27FC236}">
              <a16:creationId xmlns:a16="http://schemas.microsoft.com/office/drawing/2014/main" id="{FE7F19D0-6C1B-46FB-8530-F11A8743DDB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1" name="Text Box 8">
          <a:extLst>
            <a:ext uri="{FF2B5EF4-FFF2-40B4-BE49-F238E27FC236}">
              <a16:creationId xmlns:a16="http://schemas.microsoft.com/office/drawing/2014/main" id="{CDAA24E1-298D-4ECB-9D3C-3291795AB3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2" name="Text Box 9">
          <a:extLst>
            <a:ext uri="{FF2B5EF4-FFF2-40B4-BE49-F238E27FC236}">
              <a16:creationId xmlns:a16="http://schemas.microsoft.com/office/drawing/2014/main" id="{FFF25CFE-ED7D-454B-92BD-43D3A5FAA0C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3" name="Text Box 10">
          <a:extLst>
            <a:ext uri="{FF2B5EF4-FFF2-40B4-BE49-F238E27FC236}">
              <a16:creationId xmlns:a16="http://schemas.microsoft.com/office/drawing/2014/main" id="{0FEEE586-B58D-4DCC-93FC-3B0E8A59F44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4" name="Text Box 11">
          <a:extLst>
            <a:ext uri="{FF2B5EF4-FFF2-40B4-BE49-F238E27FC236}">
              <a16:creationId xmlns:a16="http://schemas.microsoft.com/office/drawing/2014/main" id="{BEEAF054-6BE5-4481-B6D3-0D29A623ED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5" name="Text Box 12">
          <a:extLst>
            <a:ext uri="{FF2B5EF4-FFF2-40B4-BE49-F238E27FC236}">
              <a16:creationId xmlns:a16="http://schemas.microsoft.com/office/drawing/2014/main" id="{3038B688-5AC6-4925-BF3E-7C6F304C081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6" name="Text Box 13">
          <a:extLst>
            <a:ext uri="{FF2B5EF4-FFF2-40B4-BE49-F238E27FC236}">
              <a16:creationId xmlns:a16="http://schemas.microsoft.com/office/drawing/2014/main" id="{71DC0E65-5906-459A-B805-85EECF8FB7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7" name="Text Box 14">
          <a:extLst>
            <a:ext uri="{FF2B5EF4-FFF2-40B4-BE49-F238E27FC236}">
              <a16:creationId xmlns:a16="http://schemas.microsoft.com/office/drawing/2014/main" id="{B57DB5A4-CD43-4E00-9E6E-6C4CC281E9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8" name="Text Box 15">
          <a:extLst>
            <a:ext uri="{FF2B5EF4-FFF2-40B4-BE49-F238E27FC236}">
              <a16:creationId xmlns:a16="http://schemas.microsoft.com/office/drawing/2014/main" id="{3F3780B6-718E-46E8-AD9F-64E9252675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599" name="Text Box 16">
          <a:extLst>
            <a:ext uri="{FF2B5EF4-FFF2-40B4-BE49-F238E27FC236}">
              <a16:creationId xmlns:a16="http://schemas.microsoft.com/office/drawing/2014/main" id="{3CAD89D5-BEBB-4CCC-8044-9E1C73B5559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0" name="Text Box 17">
          <a:extLst>
            <a:ext uri="{FF2B5EF4-FFF2-40B4-BE49-F238E27FC236}">
              <a16:creationId xmlns:a16="http://schemas.microsoft.com/office/drawing/2014/main" id="{1F6A8B07-28C4-43AF-B387-A9B14129BDD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1" name="Text Box 6">
          <a:extLst>
            <a:ext uri="{FF2B5EF4-FFF2-40B4-BE49-F238E27FC236}">
              <a16:creationId xmlns:a16="http://schemas.microsoft.com/office/drawing/2014/main" id="{07A5BE3A-071E-4ED4-9E0A-4ADF5A76DD3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2" name="Text Box 7">
          <a:extLst>
            <a:ext uri="{FF2B5EF4-FFF2-40B4-BE49-F238E27FC236}">
              <a16:creationId xmlns:a16="http://schemas.microsoft.com/office/drawing/2014/main" id="{6EBCCB56-026D-4988-98B8-C0C1C8539B3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3" name="Text Box 8">
          <a:extLst>
            <a:ext uri="{FF2B5EF4-FFF2-40B4-BE49-F238E27FC236}">
              <a16:creationId xmlns:a16="http://schemas.microsoft.com/office/drawing/2014/main" id="{35C0E2F8-666E-44CC-870F-2D67AC6F86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4" name="Text Box 9">
          <a:extLst>
            <a:ext uri="{FF2B5EF4-FFF2-40B4-BE49-F238E27FC236}">
              <a16:creationId xmlns:a16="http://schemas.microsoft.com/office/drawing/2014/main" id="{A051F2A0-E638-46B4-B08C-3407DE41361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5" name="Text Box 10">
          <a:extLst>
            <a:ext uri="{FF2B5EF4-FFF2-40B4-BE49-F238E27FC236}">
              <a16:creationId xmlns:a16="http://schemas.microsoft.com/office/drawing/2014/main" id="{E986FEAA-EB86-4705-8182-866B936A09A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6" name="Text Box 11">
          <a:extLst>
            <a:ext uri="{FF2B5EF4-FFF2-40B4-BE49-F238E27FC236}">
              <a16:creationId xmlns:a16="http://schemas.microsoft.com/office/drawing/2014/main" id="{4150679F-901B-4ACF-AAD5-0E82F8DF993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7" name="Text Box 12">
          <a:extLst>
            <a:ext uri="{FF2B5EF4-FFF2-40B4-BE49-F238E27FC236}">
              <a16:creationId xmlns:a16="http://schemas.microsoft.com/office/drawing/2014/main" id="{CEA46EC9-A9E7-48D9-A467-DC9C972ACE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8" name="Text Box 13">
          <a:extLst>
            <a:ext uri="{FF2B5EF4-FFF2-40B4-BE49-F238E27FC236}">
              <a16:creationId xmlns:a16="http://schemas.microsoft.com/office/drawing/2014/main" id="{BD1CF6E9-3B21-4923-8BC4-FE5AAD4E136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09" name="Text Box 14">
          <a:extLst>
            <a:ext uri="{FF2B5EF4-FFF2-40B4-BE49-F238E27FC236}">
              <a16:creationId xmlns:a16="http://schemas.microsoft.com/office/drawing/2014/main" id="{205A8570-C0CA-40B2-A565-04CBF5C6C6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0" name="Text Box 15">
          <a:extLst>
            <a:ext uri="{FF2B5EF4-FFF2-40B4-BE49-F238E27FC236}">
              <a16:creationId xmlns:a16="http://schemas.microsoft.com/office/drawing/2014/main" id="{41A16A6C-34AE-4997-BF6B-59A4223528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1" name="Text Box 16">
          <a:extLst>
            <a:ext uri="{FF2B5EF4-FFF2-40B4-BE49-F238E27FC236}">
              <a16:creationId xmlns:a16="http://schemas.microsoft.com/office/drawing/2014/main" id="{FF8D9D28-6887-4EF0-82B3-293E2EF7F2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2" name="Text Box 17">
          <a:extLst>
            <a:ext uri="{FF2B5EF4-FFF2-40B4-BE49-F238E27FC236}">
              <a16:creationId xmlns:a16="http://schemas.microsoft.com/office/drawing/2014/main" id="{5E7C55CD-4B69-4408-8F97-AB38F2C947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3" name="Text Box 6">
          <a:extLst>
            <a:ext uri="{FF2B5EF4-FFF2-40B4-BE49-F238E27FC236}">
              <a16:creationId xmlns:a16="http://schemas.microsoft.com/office/drawing/2014/main" id="{2AA7A50B-2B2F-4346-9ACE-C0C460CE9A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4" name="Text Box 7">
          <a:extLst>
            <a:ext uri="{FF2B5EF4-FFF2-40B4-BE49-F238E27FC236}">
              <a16:creationId xmlns:a16="http://schemas.microsoft.com/office/drawing/2014/main" id="{A916541F-C431-456A-A6AB-8AE43A87CDF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5" name="Text Box 8">
          <a:extLst>
            <a:ext uri="{FF2B5EF4-FFF2-40B4-BE49-F238E27FC236}">
              <a16:creationId xmlns:a16="http://schemas.microsoft.com/office/drawing/2014/main" id="{E400C71C-4EEC-47B2-ADCC-7F5DA85959F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6" name="Text Box 9">
          <a:extLst>
            <a:ext uri="{FF2B5EF4-FFF2-40B4-BE49-F238E27FC236}">
              <a16:creationId xmlns:a16="http://schemas.microsoft.com/office/drawing/2014/main" id="{FC18BB8E-0195-4548-8682-090F42EBEB1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7" name="Text Box 10">
          <a:extLst>
            <a:ext uri="{FF2B5EF4-FFF2-40B4-BE49-F238E27FC236}">
              <a16:creationId xmlns:a16="http://schemas.microsoft.com/office/drawing/2014/main" id="{98CA01AD-9A70-4AE6-BFA7-C5F44400AD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8" name="Text Box 11">
          <a:extLst>
            <a:ext uri="{FF2B5EF4-FFF2-40B4-BE49-F238E27FC236}">
              <a16:creationId xmlns:a16="http://schemas.microsoft.com/office/drawing/2014/main" id="{830D6605-500D-4156-8635-C0A13B1215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19" name="Text Box 12">
          <a:extLst>
            <a:ext uri="{FF2B5EF4-FFF2-40B4-BE49-F238E27FC236}">
              <a16:creationId xmlns:a16="http://schemas.microsoft.com/office/drawing/2014/main" id="{816B7D29-B92C-4F3E-8F0B-35E700FB68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0" name="Text Box 13">
          <a:extLst>
            <a:ext uri="{FF2B5EF4-FFF2-40B4-BE49-F238E27FC236}">
              <a16:creationId xmlns:a16="http://schemas.microsoft.com/office/drawing/2014/main" id="{8E2DE1B5-0003-4E88-AA2E-E994111CA3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1" name="Text Box 14">
          <a:extLst>
            <a:ext uri="{FF2B5EF4-FFF2-40B4-BE49-F238E27FC236}">
              <a16:creationId xmlns:a16="http://schemas.microsoft.com/office/drawing/2014/main" id="{C2DE208D-F833-476A-A956-688548B75AC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2" name="Text Box 15">
          <a:extLst>
            <a:ext uri="{FF2B5EF4-FFF2-40B4-BE49-F238E27FC236}">
              <a16:creationId xmlns:a16="http://schemas.microsoft.com/office/drawing/2014/main" id="{196D1C96-9A1D-494F-9E66-4E8301B94A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3" name="Text Box 16">
          <a:extLst>
            <a:ext uri="{FF2B5EF4-FFF2-40B4-BE49-F238E27FC236}">
              <a16:creationId xmlns:a16="http://schemas.microsoft.com/office/drawing/2014/main" id="{64A9F529-89ED-43F8-BA19-C00C768057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4" name="Text Box 17">
          <a:extLst>
            <a:ext uri="{FF2B5EF4-FFF2-40B4-BE49-F238E27FC236}">
              <a16:creationId xmlns:a16="http://schemas.microsoft.com/office/drawing/2014/main" id="{B7F179B0-1285-47BA-87F1-3499E1D5A5F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5" name="Text Box 6">
          <a:extLst>
            <a:ext uri="{FF2B5EF4-FFF2-40B4-BE49-F238E27FC236}">
              <a16:creationId xmlns:a16="http://schemas.microsoft.com/office/drawing/2014/main" id="{28673AA0-D1AB-437B-A563-84E9E537E48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6" name="Text Box 7">
          <a:extLst>
            <a:ext uri="{FF2B5EF4-FFF2-40B4-BE49-F238E27FC236}">
              <a16:creationId xmlns:a16="http://schemas.microsoft.com/office/drawing/2014/main" id="{9816663B-359E-4712-B8D5-FFEB9DF4BF4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7" name="Text Box 8">
          <a:extLst>
            <a:ext uri="{FF2B5EF4-FFF2-40B4-BE49-F238E27FC236}">
              <a16:creationId xmlns:a16="http://schemas.microsoft.com/office/drawing/2014/main" id="{806C65DA-3590-4769-9345-8C67D34FF2F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8" name="Text Box 9">
          <a:extLst>
            <a:ext uri="{FF2B5EF4-FFF2-40B4-BE49-F238E27FC236}">
              <a16:creationId xmlns:a16="http://schemas.microsoft.com/office/drawing/2014/main" id="{5C45B24F-ABE1-43D8-9B3A-74926A90126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29" name="Text Box 10">
          <a:extLst>
            <a:ext uri="{FF2B5EF4-FFF2-40B4-BE49-F238E27FC236}">
              <a16:creationId xmlns:a16="http://schemas.microsoft.com/office/drawing/2014/main" id="{5EB630CE-8E61-4034-8674-F714004CDC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0" name="Text Box 11">
          <a:extLst>
            <a:ext uri="{FF2B5EF4-FFF2-40B4-BE49-F238E27FC236}">
              <a16:creationId xmlns:a16="http://schemas.microsoft.com/office/drawing/2014/main" id="{FFD5E54B-AA9F-468E-95C0-307CDF660A5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1" name="Text Box 12">
          <a:extLst>
            <a:ext uri="{FF2B5EF4-FFF2-40B4-BE49-F238E27FC236}">
              <a16:creationId xmlns:a16="http://schemas.microsoft.com/office/drawing/2014/main" id="{4536B91F-C147-451A-8E3A-53370A3307C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2" name="Text Box 13">
          <a:extLst>
            <a:ext uri="{FF2B5EF4-FFF2-40B4-BE49-F238E27FC236}">
              <a16:creationId xmlns:a16="http://schemas.microsoft.com/office/drawing/2014/main" id="{35278495-A86A-4A59-B23F-9C16A81833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3" name="Text Box 14">
          <a:extLst>
            <a:ext uri="{FF2B5EF4-FFF2-40B4-BE49-F238E27FC236}">
              <a16:creationId xmlns:a16="http://schemas.microsoft.com/office/drawing/2014/main" id="{29F5A574-2CB8-4EE3-BA33-7094F6C86F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4" name="Text Box 15">
          <a:extLst>
            <a:ext uri="{FF2B5EF4-FFF2-40B4-BE49-F238E27FC236}">
              <a16:creationId xmlns:a16="http://schemas.microsoft.com/office/drawing/2014/main" id="{B460335F-5B9A-411E-AAD7-76C2ACB95D2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5" name="Text Box 16">
          <a:extLst>
            <a:ext uri="{FF2B5EF4-FFF2-40B4-BE49-F238E27FC236}">
              <a16:creationId xmlns:a16="http://schemas.microsoft.com/office/drawing/2014/main" id="{A7D395C1-F4C8-4958-B88D-1438EBAD53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6" name="Text Box 17">
          <a:extLst>
            <a:ext uri="{FF2B5EF4-FFF2-40B4-BE49-F238E27FC236}">
              <a16:creationId xmlns:a16="http://schemas.microsoft.com/office/drawing/2014/main" id="{0848062A-4100-4F65-88B3-1A41EE0EC5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7" name="Text Box 7">
          <a:extLst>
            <a:ext uri="{FF2B5EF4-FFF2-40B4-BE49-F238E27FC236}">
              <a16:creationId xmlns:a16="http://schemas.microsoft.com/office/drawing/2014/main" id="{9976F3B8-926D-4941-B1FB-47F0419A796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8" name="Text Box 8">
          <a:extLst>
            <a:ext uri="{FF2B5EF4-FFF2-40B4-BE49-F238E27FC236}">
              <a16:creationId xmlns:a16="http://schemas.microsoft.com/office/drawing/2014/main" id="{3FAF01E1-678A-4502-9CA8-CAA53F732AD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39" name="Text Box 9">
          <a:extLst>
            <a:ext uri="{FF2B5EF4-FFF2-40B4-BE49-F238E27FC236}">
              <a16:creationId xmlns:a16="http://schemas.microsoft.com/office/drawing/2014/main" id="{99938553-F7A1-4338-8A2D-62DF756C6DA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0" name="Text Box 10">
          <a:extLst>
            <a:ext uri="{FF2B5EF4-FFF2-40B4-BE49-F238E27FC236}">
              <a16:creationId xmlns:a16="http://schemas.microsoft.com/office/drawing/2014/main" id="{B73DCD81-D678-41BE-8404-F9B15C22E96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1" name="Text Box 11">
          <a:extLst>
            <a:ext uri="{FF2B5EF4-FFF2-40B4-BE49-F238E27FC236}">
              <a16:creationId xmlns:a16="http://schemas.microsoft.com/office/drawing/2014/main" id="{3EF5C600-F7C6-4C4F-B385-2ECAC304264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2" name="Text Box 12">
          <a:extLst>
            <a:ext uri="{FF2B5EF4-FFF2-40B4-BE49-F238E27FC236}">
              <a16:creationId xmlns:a16="http://schemas.microsoft.com/office/drawing/2014/main" id="{C73D619C-9035-4CDD-A2B7-E5EE246070C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3" name="Text Box 13">
          <a:extLst>
            <a:ext uri="{FF2B5EF4-FFF2-40B4-BE49-F238E27FC236}">
              <a16:creationId xmlns:a16="http://schemas.microsoft.com/office/drawing/2014/main" id="{73BD0B57-089C-4D97-BBA3-9B2F8773B3A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4" name="Text Box 14">
          <a:extLst>
            <a:ext uri="{FF2B5EF4-FFF2-40B4-BE49-F238E27FC236}">
              <a16:creationId xmlns:a16="http://schemas.microsoft.com/office/drawing/2014/main" id="{415F1363-AA21-4177-8A36-D2C822744A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5" name="Text Box 15">
          <a:extLst>
            <a:ext uri="{FF2B5EF4-FFF2-40B4-BE49-F238E27FC236}">
              <a16:creationId xmlns:a16="http://schemas.microsoft.com/office/drawing/2014/main" id="{DF7BA745-A7D4-49A5-BCFF-66635397760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6" name="Text Box 16">
          <a:extLst>
            <a:ext uri="{FF2B5EF4-FFF2-40B4-BE49-F238E27FC236}">
              <a16:creationId xmlns:a16="http://schemas.microsoft.com/office/drawing/2014/main" id="{B7C90DBE-614D-404F-ADF3-DCE4386973B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7" name="Text Box 17">
          <a:extLst>
            <a:ext uri="{FF2B5EF4-FFF2-40B4-BE49-F238E27FC236}">
              <a16:creationId xmlns:a16="http://schemas.microsoft.com/office/drawing/2014/main" id="{A47B5BF2-1D0C-4FEF-9EC2-D275091016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8" name="Text Box 6">
          <a:extLst>
            <a:ext uri="{FF2B5EF4-FFF2-40B4-BE49-F238E27FC236}">
              <a16:creationId xmlns:a16="http://schemas.microsoft.com/office/drawing/2014/main" id="{94431D38-6A1A-493E-BFA9-2F34423AB10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49" name="Text Box 7">
          <a:extLst>
            <a:ext uri="{FF2B5EF4-FFF2-40B4-BE49-F238E27FC236}">
              <a16:creationId xmlns:a16="http://schemas.microsoft.com/office/drawing/2014/main" id="{018DC278-63C6-43CA-B6F2-2CD0D75F00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0" name="Text Box 8">
          <a:extLst>
            <a:ext uri="{FF2B5EF4-FFF2-40B4-BE49-F238E27FC236}">
              <a16:creationId xmlns:a16="http://schemas.microsoft.com/office/drawing/2014/main" id="{A075340F-C443-4265-AD3B-0A02FF314F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1" name="Text Box 9">
          <a:extLst>
            <a:ext uri="{FF2B5EF4-FFF2-40B4-BE49-F238E27FC236}">
              <a16:creationId xmlns:a16="http://schemas.microsoft.com/office/drawing/2014/main" id="{D6379AA4-FB9A-42BE-BE41-A3A05375E49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2" name="Text Box 10">
          <a:extLst>
            <a:ext uri="{FF2B5EF4-FFF2-40B4-BE49-F238E27FC236}">
              <a16:creationId xmlns:a16="http://schemas.microsoft.com/office/drawing/2014/main" id="{75536467-4BB6-4D80-8A13-3166A3B134D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3" name="Text Box 11">
          <a:extLst>
            <a:ext uri="{FF2B5EF4-FFF2-40B4-BE49-F238E27FC236}">
              <a16:creationId xmlns:a16="http://schemas.microsoft.com/office/drawing/2014/main" id="{7809D0DA-0692-47BF-A322-430133B376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4" name="Text Box 12">
          <a:extLst>
            <a:ext uri="{FF2B5EF4-FFF2-40B4-BE49-F238E27FC236}">
              <a16:creationId xmlns:a16="http://schemas.microsoft.com/office/drawing/2014/main" id="{6B9CE8E2-0674-442C-B48B-EF099A2F77B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5" name="Text Box 13">
          <a:extLst>
            <a:ext uri="{FF2B5EF4-FFF2-40B4-BE49-F238E27FC236}">
              <a16:creationId xmlns:a16="http://schemas.microsoft.com/office/drawing/2014/main" id="{0D22BC38-78BA-4001-87C1-E0164A4421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6" name="Text Box 14">
          <a:extLst>
            <a:ext uri="{FF2B5EF4-FFF2-40B4-BE49-F238E27FC236}">
              <a16:creationId xmlns:a16="http://schemas.microsoft.com/office/drawing/2014/main" id="{95DD7608-5565-4A3B-AA55-11BA3DB8650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7" name="Text Box 15">
          <a:extLst>
            <a:ext uri="{FF2B5EF4-FFF2-40B4-BE49-F238E27FC236}">
              <a16:creationId xmlns:a16="http://schemas.microsoft.com/office/drawing/2014/main" id="{BB5EB782-2907-4ACE-9245-80FD1C1F33C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8" name="Text Box 16">
          <a:extLst>
            <a:ext uri="{FF2B5EF4-FFF2-40B4-BE49-F238E27FC236}">
              <a16:creationId xmlns:a16="http://schemas.microsoft.com/office/drawing/2014/main" id="{CE878BF9-2C44-4528-A6AD-82D651AB12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59" name="Text Box 17">
          <a:extLst>
            <a:ext uri="{FF2B5EF4-FFF2-40B4-BE49-F238E27FC236}">
              <a16:creationId xmlns:a16="http://schemas.microsoft.com/office/drawing/2014/main" id="{075B9ACF-6879-4FD5-B89D-50C3F846A0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0" name="Text Box 6">
          <a:extLst>
            <a:ext uri="{FF2B5EF4-FFF2-40B4-BE49-F238E27FC236}">
              <a16:creationId xmlns:a16="http://schemas.microsoft.com/office/drawing/2014/main" id="{676B9A82-FBCE-40C9-BBB1-8E25EB6404B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1" name="Text Box 7">
          <a:extLst>
            <a:ext uri="{FF2B5EF4-FFF2-40B4-BE49-F238E27FC236}">
              <a16:creationId xmlns:a16="http://schemas.microsoft.com/office/drawing/2014/main" id="{08FC4450-C53C-4755-8332-BA3D9DA972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2" name="Text Box 8">
          <a:extLst>
            <a:ext uri="{FF2B5EF4-FFF2-40B4-BE49-F238E27FC236}">
              <a16:creationId xmlns:a16="http://schemas.microsoft.com/office/drawing/2014/main" id="{19D19BE8-1D3E-4C92-ACB9-FF62AA592E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3" name="Text Box 9">
          <a:extLst>
            <a:ext uri="{FF2B5EF4-FFF2-40B4-BE49-F238E27FC236}">
              <a16:creationId xmlns:a16="http://schemas.microsoft.com/office/drawing/2014/main" id="{F0B1E138-1337-497F-B8E1-5F2C196C0E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4" name="Text Box 10">
          <a:extLst>
            <a:ext uri="{FF2B5EF4-FFF2-40B4-BE49-F238E27FC236}">
              <a16:creationId xmlns:a16="http://schemas.microsoft.com/office/drawing/2014/main" id="{1BB3EA92-D233-47E5-A3D9-92268C41BDB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5" name="Text Box 11">
          <a:extLst>
            <a:ext uri="{FF2B5EF4-FFF2-40B4-BE49-F238E27FC236}">
              <a16:creationId xmlns:a16="http://schemas.microsoft.com/office/drawing/2014/main" id="{97A3BB1D-0DE9-46DE-80C1-67DB28F977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6" name="Text Box 12">
          <a:extLst>
            <a:ext uri="{FF2B5EF4-FFF2-40B4-BE49-F238E27FC236}">
              <a16:creationId xmlns:a16="http://schemas.microsoft.com/office/drawing/2014/main" id="{3C5EDD10-D5A9-4E50-842B-D97D635D0AE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7" name="Text Box 13">
          <a:extLst>
            <a:ext uri="{FF2B5EF4-FFF2-40B4-BE49-F238E27FC236}">
              <a16:creationId xmlns:a16="http://schemas.microsoft.com/office/drawing/2014/main" id="{2A98F709-986B-4F79-8C61-A6D452C70DF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8" name="Text Box 14">
          <a:extLst>
            <a:ext uri="{FF2B5EF4-FFF2-40B4-BE49-F238E27FC236}">
              <a16:creationId xmlns:a16="http://schemas.microsoft.com/office/drawing/2014/main" id="{6AA98863-16F0-41FF-B6E6-EF45FD6367F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69" name="Text Box 15">
          <a:extLst>
            <a:ext uri="{FF2B5EF4-FFF2-40B4-BE49-F238E27FC236}">
              <a16:creationId xmlns:a16="http://schemas.microsoft.com/office/drawing/2014/main" id="{0ADD0D66-3A17-4028-BA5D-E08328F503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0" name="Text Box 16">
          <a:extLst>
            <a:ext uri="{FF2B5EF4-FFF2-40B4-BE49-F238E27FC236}">
              <a16:creationId xmlns:a16="http://schemas.microsoft.com/office/drawing/2014/main" id="{B3B42A7B-7501-4384-9B03-9617F3F5F6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1" name="Text Box 17">
          <a:extLst>
            <a:ext uri="{FF2B5EF4-FFF2-40B4-BE49-F238E27FC236}">
              <a16:creationId xmlns:a16="http://schemas.microsoft.com/office/drawing/2014/main" id="{6D82A10D-815F-49B0-86FC-5AD57441AA7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2" name="Text Box 6">
          <a:extLst>
            <a:ext uri="{FF2B5EF4-FFF2-40B4-BE49-F238E27FC236}">
              <a16:creationId xmlns:a16="http://schemas.microsoft.com/office/drawing/2014/main" id="{F854B9B4-044C-455C-B961-06321A95B6C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3" name="Text Box 7">
          <a:extLst>
            <a:ext uri="{FF2B5EF4-FFF2-40B4-BE49-F238E27FC236}">
              <a16:creationId xmlns:a16="http://schemas.microsoft.com/office/drawing/2014/main" id="{C63FEE4C-68A0-4AA8-90FE-F29D56723F8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4" name="Text Box 8">
          <a:extLst>
            <a:ext uri="{FF2B5EF4-FFF2-40B4-BE49-F238E27FC236}">
              <a16:creationId xmlns:a16="http://schemas.microsoft.com/office/drawing/2014/main" id="{D30BDAC5-E834-4533-A6EA-E2112A48D8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5" name="Text Box 9">
          <a:extLst>
            <a:ext uri="{FF2B5EF4-FFF2-40B4-BE49-F238E27FC236}">
              <a16:creationId xmlns:a16="http://schemas.microsoft.com/office/drawing/2014/main" id="{34AD86D9-1B3F-4023-B4E3-6D8921F7EE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6" name="Text Box 10">
          <a:extLst>
            <a:ext uri="{FF2B5EF4-FFF2-40B4-BE49-F238E27FC236}">
              <a16:creationId xmlns:a16="http://schemas.microsoft.com/office/drawing/2014/main" id="{CD995C94-6187-4F25-828E-BB7DCF9BB9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7" name="Text Box 11">
          <a:extLst>
            <a:ext uri="{FF2B5EF4-FFF2-40B4-BE49-F238E27FC236}">
              <a16:creationId xmlns:a16="http://schemas.microsoft.com/office/drawing/2014/main" id="{3E231D16-F0D5-43CE-8CD3-CE6F14DF9A4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8" name="Text Box 12">
          <a:extLst>
            <a:ext uri="{FF2B5EF4-FFF2-40B4-BE49-F238E27FC236}">
              <a16:creationId xmlns:a16="http://schemas.microsoft.com/office/drawing/2014/main" id="{5A3C7AC2-E2C5-4143-AC5B-07470116FC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79" name="Text Box 13">
          <a:extLst>
            <a:ext uri="{FF2B5EF4-FFF2-40B4-BE49-F238E27FC236}">
              <a16:creationId xmlns:a16="http://schemas.microsoft.com/office/drawing/2014/main" id="{20EA9895-64B2-4DD1-9D96-0AEAC60FA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0" name="Text Box 14">
          <a:extLst>
            <a:ext uri="{FF2B5EF4-FFF2-40B4-BE49-F238E27FC236}">
              <a16:creationId xmlns:a16="http://schemas.microsoft.com/office/drawing/2014/main" id="{B0D77DD0-42FD-4173-89A1-5C93FC4D522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1" name="Text Box 15">
          <a:extLst>
            <a:ext uri="{FF2B5EF4-FFF2-40B4-BE49-F238E27FC236}">
              <a16:creationId xmlns:a16="http://schemas.microsoft.com/office/drawing/2014/main" id="{A0243CC7-2B74-435C-B210-D6C5A365D2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2" name="Text Box 16">
          <a:extLst>
            <a:ext uri="{FF2B5EF4-FFF2-40B4-BE49-F238E27FC236}">
              <a16:creationId xmlns:a16="http://schemas.microsoft.com/office/drawing/2014/main" id="{1551A0D2-A485-4CB2-B2C5-53A476BC64D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3" name="Text Box 17">
          <a:extLst>
            <a:ext uri="{FF2B5EF4-FFF2-40B4-BE49-F238E27FC236}">
              <a16:creationId xmlns:a16="http://schemas.microsoft.com/office/drawing/2014/main" id="{D91EA515-0806-45FB-9F32-F729E6DF856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4" name="Text Box 7">
          <a:extLst>
            <a:ext uri="{FF2B5EF4-FFF2-40B4-BE49-F238E27FC236}">
              <a16:creationId xmlns:a16="http://schemas.microsoft.com/office/drawing/2014/main" id="{E1FAB516-224B-4B6B-B0AB-5D0AA13A24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5" name="Text Box 8">
          <a:extLst>
            <a:ext uri="{FF2B5EF4-FFF2-40B4-BE49-F238E27FC236}">
              <a16:creationId xmlns:a16="http://schemas.microsoft.com/office/drawing/2014/main" id="{69E81D1F-5EA5-4C13-84F9-A530180586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6" name="Text Box 9">
          <a:extLst>
            <a:ext uri="{FF2B5EF4-FFF2-40B4-BE49-F238E27FC236}">
              <a16:creationId xmlns:a16="http://schemas.microsoft.com/office/drawing/2014/main" id="{9531D39F-CC8D-4764-9BF6-0D54702699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7" name="Text Box 10">
          <a:extLst>
            <a:ext uri="{FF2B5EF4-FFF2-40B4-BE49-F238E27FC236}">
              <a16:creationId xmlns:a16="http://schemas.microsoft.com/office/drawing/2014/main" id="{A6C07243-F9FA-4C3D-A803-BE49605F38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8" name="Text Box 11">
          <a:extLst>
            <a:ext uri="{FF2B5EF4-FFF2-40B4-BE49-F238E27FC236}">
              <a16:creationId xmlns:a16="http://schemas.microsoft.com/office/drawing/2014/main" id="{98179EAF-8967-4360-BA9E-14C471B310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89" name="Text Box 12">
          <a:extLst>
            <a:ext uri="{FF2B5EF4-FFF2-40B4-BE49-F238E27FC236}">
              <a16:creationId xmlns:a16="http://schemas.microsoft.com/office/drawing/2014/main" id="{B317F584-9DF6-4E1A-ADC3-FB21CBE381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0" name="Text Box 13">
          <a:extLst>
            <a:ext uri="{FF2B5EF4-FFF2-40B4-BE49-F238E27FC236}">
              <a16:creationId xmlns:a16="http://schemas.microsoft.com/office/drawing/2014/main" id="{A39F24AE-21C1-4EA9-986C-49CDCE7D7D8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1" name="Text Box 14">
          <a:extLst>
            <a:ext uri="{FF2B5EF4-FFF2-40B4-BE49-F238E27FC236}">
              <a16:creationId xmlns:a16="http://schemas.microsoft.com/office/drawing/2014/main" id="{DE8DF098-1A8F-405D-9ECC-892DBD34F9E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2" name="Text Box 15">
          <a:extLst>
            <a:ext uri="{FF2B5EF4-FFF2-40B4-BE49-F238E27FC236}">
              <a16:creationId xmlns:a16="http://schemas.microsoft.com/office/drawing/2014/main" id="{889AEECE-B473-45FB-8DB2-9F05E51CEAF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3" name="Text Box 16">
          <a:extLst>
            <a:ext uri="{FF2B5EF4-FFF2-40B4-BE49-F238E27FC236}">
              <a16:creationId xmlns:a16="http://schemas.microsoft.com/office/drawing/2014/main" id="{81C69E2C-F47B-4CF4-BAAE-05DE805EFC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4" name="Text Box 17">
          <a:extLst>
            <a:ext uri="{FF2B5EF4-FFF2-40B4-BE49-F238E27FC236}">
              <a16:creationId xmlns:a16="http://schemas.microsoft.com/office/drawing/2014/main" id="{773FB375-2B06-4C0B-897B-B0A98404E21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5" name="Text Box 6">
          <a:extLst>
            <a:ext uri="{FF2B5EF4-FFF2-40B4-BE49-F238E27FC236}">
              <a16:creationId xmlns:a16="http://schemas.microsoft.com/office/drawing/2014/main" id="{4A834871-A38B-48E9-8D51-6C948F6EBB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6" name="Text Box 7">
          <a:extLst>
            <a:ext uri="{FF2B5EF4-FFF2-40B4-BE49-F238E27FC236}">
              <a16:creationId xmlns:a16="http://schemas.microsoft.com/office/drawing/2014/main" id="{DAA8B207-BF2E-4832-9A13-5FBC097D5B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7" name="Text Box 8">
          <a:extLst>
            <a:ext uri="{FF2B5EF4-FFF2-40B4-BE49-F238E27FC236}">
              <a16:creationId xmlns:a16="http://schemas.microsoft.com/office/drawing/2014/main" id="{DA1B0866-DD92-46B5-894A-3566BB023E2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8" name="Text Box 9">
          <a:extLst>
            <a:ext uri="{FF2B5EF4-FFF2-40B4-BE49-F238E27FC236}">
              <a16:creationId xmlns:a16="http://schemas.microsoft.com/office/drawing/2014/main" id="{2451C6D7-7E20-4EC8-9C92-1223082854B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699" name="Text Box 10">
          <a:extLst>
            <a:ext uri="{FF2B5EF4-FFF2-40B4-BE49-F238E27FC236}">
              <a16:creationId xmlns:a16="http://schemas.microsoft.com/office/drawing/2014/main" id="{97E67169-E3AB-47DE-82AC-7721DBA53C4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0" name="Text Box 11">
          <a:extLst>
            <a:ext uri="{FF2B5EF4-FFF2-40B4-BE49-F238E27FC236}">
              <a16:creationId xmlns:a16="http://schemas.microsoft.com/office/drawing/2014/main" id="{AAD7AE3D-AF71-4CE6-8DDF-FD5E6711AC7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1" name="Text Box 12">
          <a:extLst>
            <a:ext uri="{FF2B5EF4-FFF2-40B4-BE49-F238E27FC236}">
              <a16:creationId xmlns:a16="http://schemas.microsoft.com/office/drawing/2014/main" id="{62BE410A-A6E3-454B-9BB2-48FFADED66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2" name="Text Box 13">
          <a:extLst>
            <a:ext uri="{FF2B5EF4-FFF2-40B4-BE49-F238E27FC236}">
              <a16:creationId xmlns:a16="http://schemas.microsoft.com/office/drawing/2014/main" id="{9BEF35D8-FE5B-4C7C-8CA7-C7D345AC843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3" name="Text Box 14">
          <a:extLst>
            <a:ext uri="{FF2B5EF4-FFF2-40B4-BE49-F238E27FC236}">
              <a16:creationId xmlns:a16="http://schemas.microsoft.com/office/drawing/2014/main" id="{F84AC122-4653-4146-BEFA-2965D074190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4" name="Text Box 15">
          <a:extLst>
            <a:ext uri="{FF2B5EF4-FFF2-40B4-BE49-F238E27FC236}">
              <a16:creationId xmlns:a16="http://schemas.microsoft.com/office/drawing/2014/main" id="{35CE84F1-8845-4148-B652-4C03F50F538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5" name="Text Box 16">
          <a:extLst>
            <a:ext uri="{FF2B5EF4-FFF2-40B4-BE49-F238E27FC236}">
              <a16:creationId xmlns:a16="http://schemas.microsoft.com/office/drawing/2014/main" id="{441A0A54-7717-4812-8ADF-AD42E58EAE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6" name="Text Box 17">
          <a:extLst>
            <a:ext uri="{FF2B5EF4-FFF2-40B4-BE49-F238E27FC236}">
              <a16:creationId xmlns:a16="http://schemas.microsoft.com/office/drawing/2014/main" id="{87B8A3F9-3D78-4998-B31C-40A538F5EBA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7" name="Text Box 6">
          <a:extLst>
            <a:ext uri="{FF2B5EF4-FFF2-40B4-BE49-F238E27FC236}">
              <a16:creationId xmlns:a16="http://schemas.microsoft.com/office/drawing/2014/main" id="{A75F40B2-490E-479D-90D7-3E1DBA7756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8" name="Text Box 7">
          <a:extLst>
            <a:ext uri="{FF2B5EF4-FFF2-40B4-BE49-F238E27FC236}">
              <a16:creationId xmlns:a16="http://schemas.microsoft.com/office/drawing/2014/main" id="{9A0D5F44-BCC1-4EDB-A5B9-7DF614C9F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09" name="Text Box 8">
          <a:extLst>
            <a:ext uri="{FF2B5EF4-FFF2-40B4-BE49-F238E27FC236}">
              <a16:creationId xmlns:a16="http://schemas.microsoft.com/office/drawing/2014/main" id="{7DEE7FAB-76D3-41CB-BEAD-D032D967D9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0" name="Text Box 9">
          <a:extLst>
            <a:ext uri="{FF2B5EF4-FFF2-40B4-BE49-F238E27FC236}">
              <a16:creationId xmlns:a16="http://schemas.microsoft.com/office/drawing/2014/main" id="{3D37EC7B-76D9-4836-86B9-19D13EEA63E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1" name="Text Box 10">
          <a:extLst>
            <a:ext uri="{FF2B5EF4-FFF2-40B4-BE49-F238E27FC236}">
              <a16:creationId xmlns:a16="http://schemas.microsoft.com/office/drawing/2014/main" id="{327944A4-4ED0-46A8-B70D-DFC04825C9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2" name="Text Box 11">
          <a:extLst>
            <a:ext uri="{FF2B5EF4-FFF2-40B4-BE49-F238E27FC236}">
              <a16:creationId xmlns:a16="http://schemas.microsoft.com/office/drawing/2014/main" id="{D8C58311-2AA4-4E76-8CEA-14CE2077AA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3" name="Text Box 12">
          <a:extLst>
            <a:ext uri="{FF2B5EF4-FFF2-40B4-BE49-F238E27FC236}">
              <a16:creationId xmlns:a16="http://schemas.microsoft.com/office/drawing/2014/main" id="{C15E49D9-BF0C-4499-8D2F-4E8A0D6CD67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4" name="Text Box 13">
          <a:extLst>
            <a:ext uri="{FF2B5EF4-FFF2-40B4-BE49-F238E27FC236}">
              <a16:creationId xmlns:a16="http://schemas.microsoft.com/office/drawing/2014/main" id="{FFA78CD1-79C3-4CF2-87C7-874B103A8D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5" name="Text Box 14">
          <a:extLst>
            <a:ext uri="{FF2B5EF4-FFF2-40B4-BE49-F238E27FC236}">
              <a16:creationId xmlns:a16="http://schemas.microsoft.com/office/drawing/2014/main" id="{2B128F74-CE8C-4D53-A859-1810F80227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6" name="Text Box 15">
          <a:extLst>
            <a:ext uri="{FF2B5EF4-FFF2-40B4-BE49-F238E27FC236}">
              <a16:creationId xmlns:a16="http://schemas.microsoft.com/office/drawing/2014/main" id="{4C833B3E-4258-4C18-9397-623EB9694E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7" name="Text Box 16">
          <a:extLst>
            <a:ext uri="{FF2B5EF4-FFF2-40B4-BE49-F238E27FC236}">
              <a16:creationId xmlns:a16="http://schemas.microsoft.com/office/drawing/2014/main" id="{E6CF6FF1-D7EB-414C-B0B2-EF6582D0C04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8" name="Text Box 17">
          <a:extLst>
            <a:ext uri="{FF2B5EF4-FFF2-40B4-BE49-F238E27FC236}">
              <a16:creationId xmlns:a16="http://schemas.microsoft.com/office/drawing/2014/main" id="{CB0A8D2C-2A6A-40B6-BA2B-96973C63B7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19" name="Text Box 6">
          <a:extLst>
            <a:ext uri="{FF2B5EF4-FFF2-40B4-BE49-F238E27FC236}">
              <a16:creationId xmlns:a16="http://schemas.microsoft.com/office/drawing/2014/main" id="{13865EDD-6D30-4139-B2A3-C789D602274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0" name="Text Box 7">
          <a:extLst>
            <a:ext uri="{FF2B5EF4-FFF2-40B4-BE49-F238E27FC236}">
              <a16:creationId xmlns:a16="http://schemas.microsoft.com/office/drawing/2014/main" id="{D153729B-48B3-4D40-A6E5-E2C06F3DE1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1" name="Text Box 8">
          <a:extLst>
            <a:ext uri="{FF2B5EF4-FFF2-40B4-BE49-F238E27FC236}">
              <a16:creationId xmlns:a16="http://schemas.microsoft.com/office/drawing/2014/main" id="{1C49D50D-B62C-45D1-91EA-CB4650538C3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2" name="Text Box 9">
          <a:extLst>
            <a:ext uri="{FF2B5EF4-FFF2-40B4-BE49-F238E27FC236}">
              <a16:creationId xmlns:a16="http://schemas.microsoft.com/office/drawing/2014/main" id="{E6F4FBED-1EFB-4ED4-BB61-57A0FF79CCB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3" name="Text Box 10">
          <a:extLst>
            <a:ext uri="{FF2B5EF4-FFF2-40B4-BE49-F238E27FC236}">
              <a16:creationId xmlns:a16="http://schemas.microsoft.com/office/drawing/2014/main" id="{80A06639-9EF2-4539-A313-AEFA6F1FCFF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4" name="Text Box 11">
          <a:extLst>
            <a:ext uri="{FF2B5EF4-FFF2-40B4-BE49-F238E27FC236}">
              <a16:creationId xmlns:a16="http://schemas.microsoft.com/office/drawing/2014/main" id="{7623DFFC-3C24-47C3-9D90-A1E8C96115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5" name="Text Box 12">
          <a:extLst>
            <a:ext uri="{FF2B5EF4-FFF2-40B4-BE49-F238E27FC236}">
              <a16:creationId xmlns:a16="http://schemas.microsoft.com/office/drawing/2014/main" id="{F27E8EFF-2F7F-4974-A945-D7997B1962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6" name="Text Box 13">
          <a:extLst>
            <a:ext uri="{FF2B5EF4-FFF2-40B4-BE49-F238E27FC236}">
              <a16:creationId xmlns:a16="http://schemas.microsoft.com/office/drawing/2014/main" id="{BFAB4950-8082-488D-870C-1B45F28F907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7" name="Text Box 14">
          <a:extLst>
            <a:ext uri="{FF2B5EF4-FFF2-40B4-BE49-F238E27FC236}">
              <a16:creationId xmlns:a16="http://schemas.microsoft.com/office/drawing/2014/main" id="{2C1E97ED-28EB-42C9-8D34-C73ADBD9B3B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8" name="Text Box 15">
          <a:extLst>
            <a:ext uri="{FF2B5EF4-FFF2-40B4-BE49-F238E27FC236}">
              <a16:creationId xmlns:a16="http://schemas.microsoft.com/office/drawing/2014/main" id="{AEEEF346-D81C-4A03-BD7D-8DD7F62492C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29" name="Text Box 16">
          <a:extLst>
            <a:ext uri="{FF2B5EF4-FFF2-40B4-BE49-F238E27FC236}">
              <a16:creationId xmlns:a16="http://schemas.microsoft.com/office/drawing/2014/main" id="{3C125F62-0377-4AD5-BEC8-E574471251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0" name="Text Box 17">
          <a:extLst>
            <a:ext uri="{FF2B5EF4-FFF2-40B4-BE49-F238E27FC236}">
              <a16:creationId xmlns:a16="http://schemas.microsoft.com/office/drawing/2014/main" id="{5E6BD216-1166-45B2-B810-2FA32D76792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1" name="Text Box 7">
          <a:extLst>
            <a:ext uri="{FF2B5EF4-FFF2-40B4-BE49-F238E27FC236}">
              <a16:creationId xmlns:a16="http://schemas.microsoft.com/office/drawing/2014/main" id="{415A4E3A-7981-4417-974A-BB5723B41E1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2" name="Text Box 8">
          <a:extLst>
            <a:ext uri="{FF2B5EF4-FFF2-40B4-BE49-F238E27FC236}">
              <a16:creationId xmlns:a16="http://schemas.microsoft.com/office/drawing/2014/main" id="{E7E9E1A6-1BED-48D0-95AD-CA0D84EA82E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3" name="Text Box 9">
          <a:extLst>
            <a:ext uri="{FF2B5EF4-FFF2-40B4-BE49-F238E27FC236}">
              <a16:creationId xmlns:a16="http://schemas.microsoft.com/office/drawing/2014/main" id="{0361803D-D039-4551-B7AA-619DBC7812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4" name="Text Box 10">
          <a:extLst>
            <a:ext uri="{FF2B5EF4-FFF2-40B4-BE49-F238E27FC236}">
              <a16:creationId xmlns:a16="http://schemas.microsoft.com/office/drawing/2014/main" id="{099A7E8A-F38C-4ED9-970C-50CB62DDF5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5" name="Text Box 11">
          <a:extLst>
            <a:ext uri="{FF2B5EF4-FFF2-40B4-BE49-F238E27FC236}">
              <a16:creationId xmlns:a16="http://schemas.microsoft.com/office/drawing/2014/main" id="{248860F0-051F-4E01-9A9A-B32D7C0B2B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6" name="Text Box 12">
          <a:extLst>
            <a:ext uri="{FF2B5EF4-FFF2-40B4-BE49-F238E27FC236}">
              <a16:creationId xmlns:a16="http://schemas.microsoft.com/office/drawing/2014/main" id="{4C32F91A-BB74-4BF0-A452-498840032EA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7" name="Text Box 13">
          <a:extLst>
            <a:ext uri="{FF2B5EF4-FFF2-40B4-BE49-F238E27FC236}">
              <a16:creationId xmlns:a16="http://schemas.microsoft.com/office/drawing/2014/main" id="{F2DF77F2-FA01-4DBB-AACC-571A0276185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8" name="Text Box 14">
          <a:extLst>
            <a:ext uri="{FF2B5EF4-FFF2-40B4-BE49-F238E27FC236}">
              <a16:creationId xmlns:a16="http://schemas.microsoft.com/office/drawing/2014/main" id="{7A50B0E6-0DE3-48C0-80A1-1FF255E31D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39" name="Text Box 15">
          <a:extLst>
            <a:ext uri="{FF2B5EF4-FFF2-40B4-BE49-F238E27FC236}">
              <a16:creationId xmlns:a16="http://schemas.microsoft.com/office/drawing/2014/main" id="{2FD92FEC-EEF1-40A8-927F-752E947DB8E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0" name="Text Box 16">
          <a:extLst>
            <a:ext uri="{FF2B5EF4-FFF2-40B4-BE49-F238E27FC236}">
              <a16:creationId xmlns:a16="http://schemas.microsoft.com/office/drawing/2014/main" id="{E2A16626-B9A7-4319-8F5A-BEE86DF596F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1" name="Text Box 17">
          <a:extLst>
            <a:ext uri="{FF2B5EF4-FFF2-40B4-BE49-F238E27FC236}">
              <a16:creationId xmlns:a16="http://schemas.microsoft.com/office/drawing/2014/main" id="{CEC68DC8-DF55-4E8A-8661-DC4B7BE3036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2" name="Text Box 6">
          <a:extLst>
            <a:ext uri="{FF2B5EF4-FFF2-40B4-BE49-F238E27FC236}">
              <a16:creationId xmlns:a16="http://schemas.microsoft.com/office/drawing/2014/main" id="{013037B0-19A0-4F12-86A7-CCB1F86C91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3" name="Text Box 7">
          <a:extLst>
            <a:ext uri="{FF2B5EF4-FFF2-40B4-BE49-F238E27FC236}">
              <a16:creationId xmlns:a16="http://schemas.microsoft.com/office/drawing/2014/main" id="{706FBD82-19D3-4D83-A343-B9CE1D50BEC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4" name="Text Box 8">
          <a:extLst>
            <a:ext uri="{FF2B5EF4-FFF2-40B4-BE49-F238E27FC236}">
              <a16:creationId xmlns:a16="http://schemas.microsoft.com/office/drawing/2014/main" id="{A223DC9D-6BA7-4C3A-8E72-2E77EEF17C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5" name="Text Box 9">
          <a:extLst>
            <a:ext uri="{FF2B5EF4-FFF2-40B4-BE49-F238E27FC236}">
              <a16:creationId xmlns:a16="http://schemas.microsoft.com/office/drawing/2014/main" id="{9118FEFD-8A3B-43A6-AA98-B1465174972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6" name="Text Box 10">
          <a:extLst>
            <a:ext uri="{FF2B5EF4-FFF2-40B4-BE49-F238E27FC236}">
              <a16:creationId xmlns:a16="http://schemas.microsoft.com/office/drawing/2014/main" id="{2D9A721C-541D-4D3B-8DFC-F1B01471CBC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7" name="Text Box 11">
          <a:extLst>
            <a:ext uri="{FF2B5EF4-FFF2-40B4-BE49-F238E27FC236}">
              <a16:creationId xmlns:a16="http://schemas.microsoft.com/office/drawing/2014/main" id="{2917F8B3-0FC6-495C-9FAF-9161F9DC2AA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8" name="Text Box 12">
          <a:extLst>
            <a:ext uri="{FF2B5EF4-FFF2-40B4-BE49-F238E27FC236}">
              <a16:creationId xmlns:a16="http://schemas.microsoft.com/office/drawing/2014/main" id="{666B9B89-9356-4EB4-8108-56A0A8E9097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49" name="Text Box 13">
          <a:extLst>
            <a:ext uri="{FF2B5EF4-FFF2-40B4-BE49-F238E27FC236}">
              <a16:creationId xmlns:a16="http://schemas.microsoft.com/office/drawing/2014/main" id="{CF8D49C9-3355-4D25-AF45-E9DF430FC6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343231</xdr:rowOff>
    </xdr:to>
    <xdr:sp macro="" textlink="">
      <xdr:nvSpPr>
        <xdr:cNvPr id="750" name="Text Box 14">
          <a:extLst>
            <a:ext uri="{FF2B5EF4-FFF2-40B4-BE49-F238E27FC236}">
              <a16:creationId xmlns:a16="http://schemas.microsoft.com/office/drawing/2014/main" id="{4671BAAF-09C9-4004-8AC2-FB53502C6B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1" name="Text Box 6">
          <a:extLst>
            <a:ext uri="{FF2B5EF4-FFF2-40B4-BE49-F238E27FC236}">
              <a16:creationId xmlns:a16="http://schemas.microsoft.com/office/drawing/2014/main" id="{EE1AF009-9FBA-48D9-85AC-FF76AEFC5AD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2" name="Text Box 7">
          <a:extLst>
            <a:ext uri="{FF2B5EF4-FFF2-40B4-BE49-F238E27FC236}">
              <a16:creationId xmlns:a16="http://schemas.microsoft.com/office/drawing/2014/main" id="{87AAA434-ADB6-41C6-AB82-B68AD49A3C7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3" name="Text Box 8">
          <a:extLst>
            <a:ext uri="{FF2B5EF4-FFF2-40B4-BE49-F238E27FC236}">
              <a16:creationId xmlns:a16="http://schemas.microsoft.com/office/drawing/2014/main" id="{7F1BE749-49A2-4FDA-880E-C8E01F3E05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4" name="Text Box 9">
          <a:extLst>
            <a:ext uri="{FF2B5EF4-FFF2-40B4-BE49-F238E27FC236}">
              <a16:creationId xmlns:a16="http://schemas.microsoft.com/office/drawing/2014/main" id="{D70BA5DE-9114-4FDC-9843-3C58F661E5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5" name="Text Box 10">
          <a:extLst>
            <a:ext uri="{FF2B5EF4-FFF2-40B4-BE49-F238E27FC236}">
              <a16:creationId xmlns:a16="http://schemas.microsoft.com/office/drawing/2014/main" id="{2D12D317-1BE6-47D1-9ACD-31EBD8EE6AF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6" name="Text Box 11">
          <a:extLst>
            <a:ext uri="{FF2B5EF4-FFF2-40B4-BE49-F238E27FC236}">
              <a16:creationId xmlns:a16="http://schemas.microsoft.com/office/drawing/2014/main" id="{C8D8F536-8CC4-4F90-98D2-D21C8002E9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7" name="Text Box 12">
          <a:extLst>
            <a:ext uri="{FF2B5EF4-FFF2-40B4-BE49-F238E27FC236}">
              <a16:creationId xmlns:a16="http://schemas.microsoft.com/office/drawing/2014/main" id="{5234BD18-E9D3-47DC-A64B-9FB0A5A35D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8" name="Text Box 13">
          <a:extLst>
            <a:ext uri="{FF2B5EF4-FFF2-40B4-BE49-F238E27FC236}">
              <a16:creationId xmlns:a16="http://schemas.microsoft.com/office/drawing/2014/main" id="{32F47EF0-6D4C-4B09-A83F-2D6CEF8DE6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59" name="Text Box 14">
          <a:extLst>
            <a:ext uri="{FF2B5EF4-FFF2-40B4-BE49-F238E27FC236}">
              <a16:creationId xmlns:a16="http://schemas.microsoft.com/office/drawing/2014/main" id="{F1CA0AF2-83CD-40A7-8FDA-0AEE956BCC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0" name="Text Box 15">
          <a:extLst>
            <a:ext uri="{FF2B5EF4-FFF2-40B4-BE49-F238E27FC236}">
              <a16:creationId xmlns:a16="http://schemas.microsoft.com/office/drawing/2014/main" id="{FA6327FA-4156-4CB7-BE27-59608D655B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1" name="Text Box 16">
          <a:extLst>
            <a:ext uri="{FF2B5EF4-FFF2-40B4-BE49-F238E27FC236}">
              <a16:creationId xmlns:a16="http://schemas.microsoft.com/office/drawing/2014/main" id="{422B023E-FA99-40CE-BF23-2D3D358F2F4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2" name="Text Box 17">
          <a:extLst>
            <a:ext uri="{FF2B5EF4-FFF2-40B4-BE49-F238E27FC236}">
              <a16:creationId xmlns:a16="http://schemas.microsoft.com/office/drawing/2014/main" id="{6EED2183-B85B-4061-860C-A8415FC0848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3" name="Text Box 6">
          <a:extLst>
            <a:ext uri="{FF2B5EF4-FFF2-40B4-BE49-F238E27FC236}">
              <a16:creationId xmlns:a16="http://schemas.microsoft.com/office/drawing/2014/main" id="{29A1732B-9D78-42DB-8414-C6E2CE12F7C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4" name="Text Box 7">
          <a:extLst>
            <a:ext uri="{FF2B5EF4-FFF2-40B4-BE49-F238E27FC236}">
              <a16:creationId xmlns:a16="http://schemas.microsoft.com/office/drawing/2014/main" id="{60F690D7-0FCB-4C46-A4C6-82B9284410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5" name="Text Box 8">
          <a:extLst>
            <a:ext uri="{FF2B5EF4-FFF2-40B4-BE49-F238E27FC236}">
              <a16:creationId xmlns:a16="http://schemas.microsoft.com/office/drawing/2014/main" id="{02FF0A17-B163-4112-9375-787D3E6CCE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6" name="Text Box 9">
          <a:extLst>
            <a:ext uri="{FF2B5EF4-FFF2-40B4-BE49-F238E27FC236}">
              <a16:creationId xmlns:a16="http://schemas.microsoft.com/office/drawing/2014/main" id="{C8906ABF-1FC8-427C-B8BD-8320AC322F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7" name="Text Box 10">
          <a:extLst>
            <a:ext uri="{FF2B5EF4-FFF2-40B4-BE49-F238E27FC236}">
              <a16:creationId xmlns:a16="http://schemas.microsoft.com/office/drawing/2014/main" id="{275E6F7A-DC99-458D-9D15-B47D507AA67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8" name="Text Box 11">
          <a:extLst>
            <a:ext uri="{FF2B5EF4-FFF2-40B4-BE49-F238E27FC236}">
              <a16:creationId xmlns:a16="http://schemas.microsoft.com/office/drawing/2014/main" id="{B63CAADD-18F7-4629-B73B-E2437177299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69" name="Text Box 12">
          <a:extLst>
            <a:ext uri="{FF2B5EF4-FFF2-40B4-BE49-F238E27FC236}">
              <a16:creationId xmlns:a16="http://schemas.microsoft.com/office/drawing/2014/main" id="{30CC56D5-0860-4610-9FC0-1723FA71AF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0" name="Text Box 13">
          <a:extLst>
            <a:ext uri="{FF2B5EF4-FFF2-40B4-BE49-F238E27FC236}">
              <a16:creationId xmlns:a16="http://schemas.microsoft.com/office/drawing/2014/main" id="{A067A8CA-DF48-4A48-B7BD-CFF40E5FF1C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1" name="Text Box 14">
          <a:extLst>
            <a:ext uri="{FF2B5EF4-FFF2-40B4-BE49-F238E27FC236}">
              <a16:creationId xmlns:a16="http://schemas.microsoft.com/office/drawing/2014/main" id="{67B057C8-B248-4FFA-8399-0152AFE38E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2" name="Text Box 15">
          <a:extLst>
            <a:ext uri="{FF2B5EF4-FFF2-40B4-BE49-F238E27FC236}">
              <a16:creationId xmlns:a16="http://schemas.microsoft.com/office/drawing/2014/main" id="{F4ACF048-A0ED-4253-89F1-FAF6B52E41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3" name="Text Box 16">
          <a:extLst>
            <a:ext uri="{FF2B5EF4-FFF2-40B4-BE49-F238E27FC236}">
              <a16:creationId xmlns:a16="http://schemas.microsoft.com/office/drawing/2014/main" id="{C1485378-517A-4C62-A4AD-18BC2065CE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4" name="Text Box 17">
          <a:extLst>
            <a:ext uri="{FF2B5EF4-FFF2-40B4-BE49-F238E27FC236}">
              <a16:creationId xmlns:a16="http://schemas.microsoft.com/office/drawing/2014/main" id="{172DC999-9CC9-49E5-8145-A1E87AFFE5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5" name="Text Box 7">
          <a:extLst>
            <a:ext uri="{FF2B5EF4-FFF2-40B4-BE49-F238E27FC236}">
              <a16:creationId xmlns:a16="http://schemas.microsoft.com/office/drawing/2014/main" id="{1213CA10-E1CC-4C71-85AA-526FF4C1DC5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6" name="Text Box 8">
          <a:extLst>
            <a:ext uri="{FF2B5EF4-FFF2-40B4-BE49-F238E27FC236}">
              <a16:creationId xmlns:a16="http://schemas.microsoft.com/office/drawing/2014/main" id="{AB085AA3-F15F-4332-ABAE-473EBB7FA0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7" name="Text Box 9">
          <a:extLst>
            <a:ext uri="{FF2B5EF4-FFF2-40B4-BE49-F238E27FC236}">
              <a16:creationId xmlns:a16="http://schemas.microsoft.com/office/drawing/2014/main" id="{7D9C5079-B200-4DCB-80B6-3C7A7D040B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8" name="Text Box 10">
          <a:extLst>
            <a:ext uri="{FF2B5EF4-FFF2-40B4-BE49-F238E27FC236}">
              <a16:creationId xmlns:a16="http://schemas.microsoft.com/office/drawing/2014/main" id="{FADA2F95-C087-469C-AC8B-437E71FFD2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79" name="Text Box 11">
          <a:extLst>
            <a:ext uri="{FF2B5EF4-FFF2-40B4-BE49-F238E27FC236}">
              <a16:creationId xmlns:a16="http://schemas.microsoft.com/office/drawing/2014/main" id="{7055DED3-1DBA-4CD5-9E11-898C53DC91A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0" name="Text Box 12">
          <a:extLst>
            <a:ext uri="{FF2B5EF4-FFF2-40B4-BE49-F238E27FC236}">
              <a16:creationId xmlns:a16="http://schemas.microsoft.com/office/drawing/2014/main" id="{48EA6C94-EE4E-4528-B16D-014E29B32F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1" name="Text Box 13">
          <a:extLst>
            <a:ext uri="{FF2B5EF4-FFF2-40B4-BE49-F238E27FC236}">
              <a16:creationId xmlns:a16="http://schemas.microsoft.com/office/drawing/2014/main" id="{CAD529B3-A7CC-4F77-B2D9-284E84B726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2" name="Text Box 14">
          <a:extLst>
            <a:ext uri="{FF2B5EF4-FFF2-40B4-BE49-F238E27FC236}">
              <a16:creationId xmlns:a16="http://schemas.microsoft.com/office/drawing/2014/main" id="{7BBF7176-31CE-465A-AD5B-F474B12C14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3" name="Text Box 15">
          <a:extLst>
            <a:ext uri="{FF2B5EF4-FFF2-40B4-BE49-F238E27FC236}">
              <a16:creationId xmlns:a16="http://schemas.microsoft.com/office/drawing/2014/main" id="{6AAE37B3-A04D-44C4-865C-FF94778E46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4" name="Text Box 16">
          <a:extLst>
            <a:ext uri="{FF2B5EF4-FFF2-40B4-BE49-F238E27FC236}">
              <a16:creationId xmlns:a16="http://schemas.microsoft.com/office/drawing/2014/main" id="{0D759034-41BE-4F43-B49A-4149EC5756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5" name="Text Box 17">
          <a:extLst>
            <a:ext uri="{FF2B5EF4-FFF2-40B4-BE49-F238E27FC236}">
              <a16:creationId xmlns:a16="http://schemas.microsoft.com/office/drawing/2014/main" id="{F23ACD1F-1AB0-47E5-A9FE-E62650DDD0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6" name="Text Box 6">
          <a:extLst>
            <a:ext uri="{FF2B5EF4-FFF2-40B4-BE49-F238E27FC236}">
              <a16:creationId xmlns:a16="http://schemas.microsoft.com/office/drawing/2014/main" id="{2D56AFBF-3766-4B3B-9D9E-729367DCC1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7" name="Text Box 7">
          <a:extLst>
            <a:ext uri="{FF2B5EF4-FFF2-40B4-BE49-F238E27FC236}">
              <a16:creationId xmlns:a16="http://schemas.microsoft.com/office/drawing/2014/main" id="{D586E4AA-AB03-4736-95E8-C5D88FED72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8" name="Text Box 8">
          <a:extLst>
            <a:ext uri="{FF2B5EF4-FFF2-40B4-BE49-F238E27FC236}">
              <a16:creationId xmlns:a16="http://schemas.microsoft.com/office/drawing/2014/main" id="{7BB857B6-D236-4F05-9574-A2970E1FA5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89" name="Text Box 9">
          <a:extLst>
            <a:ext uri="{FF2B5EF4-FFF2-40B4-BE49-F238E27FC236}">
              <a16:creationId xmlns:a16="http://schemas.microsoft.com/office/drawing/2014/main" id="{8F09623D-72AA-437F-82CC-9545A188863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0" name="Text Box 10">
          <a:extLst>
            <a:ext uri="{FF2B5EF4-FFF2-40B4-BE49-F238E27FC236}">
              <a16:creationId xmlns:a16="http://schemas.microsoft.com/office/drawing/2014/main" id="{20DCEA76-D7BD-4BF7-8E1C-8FF5DF897B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1" name="Text Box 11">
          <a:extLst>
            <a:ext uri="{FF2B5EF4-FFF2-40B4-BE49-F238E27FC236}">
              <a16:creationId xmlns:a16="http://schemas.microsoft.com/office/drawing/2014/main" id="{B264F46C-C208-4503-B9F8-AE89AA0EEA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2" name="Text Box 12">
          <a:extLst>
            <a:ext uri="{FF2B5EF4-FFF2-40B4-BE49-F238E27FC236}">
              <a16:creationId xmlns:a16="http://schemas.microsoft.com/office/drawing/2014/main" id="{BFC2A122-44EA-453A-8474-AFC448987B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3" name="Text Box 13">
          <a:extLst>
            <a:ext uri="{FF2B5EF4-FFF2-40B4-BE49-F238E27FC236}">
              <a16:creationId xmlns:a16="http://schemas.microsoft.com/office/drawing/2014/main" id="{7135ACCF-F275-4D19-9F43-CAED4D93B1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4" name="Text Box 14">
          <a:extLst>
            <a:ext uri="{FF2B5EF4-FFF2-40B4-BE49-F238E27FC236}">
              <a16:creationId xmlns:a16="http://schemas.microsoft.com/office/drawing/2014/main" id="{464C521A-AE59-4459-9D47-58E883AC67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5" name="Text Box 15">
          <a:extLst>
            <a:ext uri="{FF2B5EF4-FFF2-40B4-BE49-F238E27FC236}">
              <a16:creationId xmlns:a16="http://schemas.microsoft.com/office/drawing/2014/main" id="{0ED48298-18D0-4A9F-A248-7B71D66F87E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6" name="Text Box 16">
          <a:extLst>
            <a:ext uri="{FF2B5EF4-FFF2-40B4-BE49-F238E27FC236}">
              <a16:creationId xmlns:a16="http://schemas.microsoft.com/office/drawing/2014/main" id="{B360A1E4-A671-4112-A03C-DE059E9B1F9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7" name="Text Box 17">
          <a:extLst>
            <a:ext uri="{FF2B5EF4-FFF2-40B4-BE49-F238E27FC236}">
              <a16:creationId xmlns:a16="http://schemas.microsoft.com/office/drawing/2014/main" id="{F83256D6-CF48-48CC-9048-A915754129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8" name="Text Box 6">
          <a:extLst>
            <a:ext uri="{FF2B5EF4-FFF2-40B4-BE49-F238E27FC236}">
              <a16:creationId xmlns:a16="http://schemas.microsoft.com/office/drawing/2014/main" id="{FB6D433C-9BC8-4181-A8AD-5E49845D4A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799" name="Text Box 7">
          <a:extLst>
            <a:ext uri="{FF2B5EF4-FFF2-40B4-BE49-F238E27FC236}">
              <a16:creationId xmlns:a16="http://schemas.microsoft.com/office/drawing/2014/main" id="{37C6C37E-91DF-4234-8EB0-779E291859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0" name="Text Box 8">
          <a:extLst>
            <a:ext uri="{FF2B5EF4-FFF2-40B4-BE49-F238E27FC236}">
              <a16:creationId xmlns:a16="http://schemas.microsoft.com/office/drawing/2014/main" id="{FDDC1955-34DA-4307-BAF9-0218380845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1" name="Text Box 9">
          <a:extLst>
            <a:ext uri="{FF2B5EF4-FFF2-40B4-BE49-F238E27FC236}">
              <a16:creationId xmlns:a16="http://schemas.microsoft.com/office/drawing/2014/main" id="{59AB51D7-C122-4C9F-9D02-3BAD2DD905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2" name="Text Box 10">
          <a:extLst>
            <a:ext uri="{FF2B5EF4-FFF2-40B4-BE49-F238E27FC236}">
              <a16:creationId xmlns:a16="http://schemas.microsoft.com/office/drawing/2014/main" id="{B9A4A123-50FC-4F47-B0BB-01CF9EB2BC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3" name="Text Box 11">
          <a:extLst>
            <a:ext uri="{FF2B5EF4-FFF2-40B4-BE49-F238E27FC236}">
              <a16:creationId xmlns:a16="http://schemas.microsoft.com/office/drawing/2014/main" id="{D24E6986-FD20-448F-9772-C4504DD7D80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4" name="Text Box 12">
          <a:extLst>
            <a:ext uri="{FF2B5EF4-FFF2-40B4-BE49-F238E27FC236}">
              <a16:creationId xmlns:a16="http://schemas.microsoft.com/office/drawing/2014/main" id="{D38B6235-5835-489F-B4A7-1241014229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5" name="Text Box 13">
          <a:extLst>
            <a:ext uri="{FF2B5EF4-FFF2-40B4-BE49-F238E27FC236}">
              <a16:creationId xmlns:a16="http://schemas.microsoft.com/office/drawing/2014/main" id="{D56AB8C5-CF41-4855-BD6E-D910675AD5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6" name="Text Box 14">
          <a:extLst>
            <a:ext uri="{FF2B5EF4-FFF2-40B4-BE49-F238E27FC236}">
              <a16:creationId xmlns:a16="http://schemas.microsoft.com/office/drawing/2014/main" id="{2812499A-56AB-462B-A024-CAB0B6E589C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7" name="Text Box 15">
          <a:extLst>
            <a:ext uri="{FF2B5EF4-FFF2-40B4-BE49-F238E27FC236}">
              <a16:creationId xmlns:a16="http://schemas.microsoft.com/office/drawing/2014/main" id="{50908C3C-D9D5-4CDC-BE13-308A41674C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8" name="Text Box 16">
          <a:extLst>
            <a:ext uri="{FF2B5EF4-FFF2-40B4-BE49-F238E27FC236}">
              <a16:creationId xmlns:a16="http://schemas.microsoft.com/office/drawing/2014/main" id="{D42CE9A4-224F-44A2-82CB-6533A086D5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09" name="Text Box 17">
          <a:extLst>
            <a:ext uri="{FF2B5EF4-FFF2-40B4-BE49-F238E27FC236}">
              <a16:creationId xmlns:a16="http://schemas.microsoft.com/office/drawing/2014/main" id="{E25BDC50-8D0D-402C-B8C1-1707751D54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0" name="Text Box 6">
          <a:extLst>
            <a:ext uri="{FF2B5EF4-FFF2-40B4-BE49-F238E27FC236}">
              <a16:creationId xmlns:a16="http://schemas.microsoft.com/office/drawing/2014/main" id="{2F9D3228-F966-49C5-A0B6-F8E5798B43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1" name="Text Box 7">
          <a:extLst>
            <a:ext uri="{FF2B5EF4-FFF2-40B4-BE49-F238E27FC236}">
              <a16:creationId xmlns:a16="http://schemas.microsoft.com/office/drawing/2014/main" id="{7DD7F380-8B35-475A-A872-08FF30CC39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2" name="Text Box 8">
          <a:extLst>
            <a:ext uri="{FF2B5EF4-FFF2-40B4-BE49-F238E27FC236}">
              <a16:creationId xmlns:a16="http://schemas.microsoft.com/office/drawing/2014/main" id="{D8EAB3D1-0209-4442-AE74-B46C358D6B0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3" name="Text Box 9">
          <a:extLst>
            <a:ext uri="{FF2B5EF4-FFF2-40B4-BE49-F238E27FC236}">
              <a16:creationId xmlns:a16="http://schemas.microsoft.com/office/drawing/2014/main" id="{2312E280-1005-4941-AFFB-ABFC959093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4" name="Text Box 10">
          <a:extLst>
            <a:ext uri="{FF2B5EF4-FFF2-40B4-BE49-F238E27FC236}">
              <a16:creationId xmlns:a16="http://schemas.microsoft.com/office/drawing/2014/main" id="{223AFE8C-6A70-4B61-8F34-C03E04772A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5" name="Text Box 11">
          <a:extLst>
            <a:ext uri="{FF2B5EF4-FFF2-40B4-BE49-F238E27FC236}">
              <a16:creationId xmlns:a16="http://schemas.microsoft.com/office/drawing/2014/main" id="{FB90246B-1A73-49D7-80B8-EAB95BB215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6" name="Text Box 12">
          <a:extLst>
            <a:ext uri="{FF2B5EF4-FFF2-40B4-BE49-F238E27FC236}">
              <a16:creationId xmlns:a16="http://schemas.microsoft.com/office/drawing/2014/main" id="{E210D412-E840-43F9-8807-CB5CEDCCA1C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7" name="Text Box 13">
          <a:extLst>
            <a:ext uri="{FF2B5EF4-FFF2-40B4-BE49-F238E27FC236}">
              <a16:creationId xmlns:a16="http://schemas.microsoft.com/office/drawing/2014/main" id="{FFA910EE-8FFC-4C0D-8764-86F022460B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8" name="Text Box 14">
          <a:extLst>
            <a:ext uri="{FF2B5EF4-FFF2-40B4-BE49-F238E27FC236}">
              <a16:creationId xmlns:a16="http://schemas.microsoft.com/office/drawing/2014/main" id="{8897562E-41E1-404B-AD4C-F61CB9527F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19" name="Text Box 15">
          <a:extLst>
            <a:ext uri="{FF2B5EF4-FFF2-40B4-BE49-F238E27FC236}">
              <a16:creationId xmlns:a16="http://schemas.microsoft.com/office/drawing/2014/main" id="{B93A7BCE-70FE-4B1F-868B-D4B4C1BA59E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0" name="Text Box 16">
          <a:extLst>
            <a:ext uri="{FF2B5EF4-FFF2-40B4-BE49-F238E27FC236}">
              <a16:creationId xmlns:a16="http://schemas.microsoft.com/office/drawing/2014/main" id="{D753F348-B697-40F6-AC67-F87FC8A99E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1" name="Text Box 17">
          <a:extLst>
            <a:ext uri="{FF2B5EF4-FFF2-40B4-BE49-F238E27FC236}">
              <a16:creationId xmlns:a16="http://schemas.microsoft.com/office/drawing/2014/main" id="{7431470F-DAF6-4D65-9A0D-7074C2E43C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2" name="Text Box 7">
          <a:extLst>
            <a:ext uri="{FF2B5EF4-FFF2-40B4-BE49-F238E27FC236}">
              <a16:creationId xmlns:a16="http://schemas.microsoft.com/office/drawing/2014/main" id="{72396878-98FE-4F8C-979C-4F04905012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3" name="Text Box 8">
          <a:extLst>
            <a:ext uri="{FF2B5EF4-FFF2-40B4-BE49-F238E27FC236}">
              <a16:creationId xmlns:a16="http://schemas.microsoft.com/office/drawing/2014/main" id="{7CF5A8BD-145C-4340-A703-FAB4A1CE23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4" name="Text Box 9">
          <a:extLst>
            <a:ext uri="{FF2B5EF4-FFF2-40B4-BE49-F238E27FC236}">
              <a16:creationId xmlns:a16="http://schemas.microsoft.com/office/drawing/2014/main" id="{9CA1759A-7D9F-487C-A170-AEED2BE898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5" name="Text Box 10">
          <a:extLst>
            <a:ext uri="{FF2B5EF4-FFF2-40B4-BE49-F238E27FC236}">
              <a16:creationId xmlns:a16="http://schemas.microsoft.com/office/drawing/2014/main" id="{4A6BA959-8126-4809-BC6D-6593754E86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6" name="Text Box 11">
          <a:extLst>
            <a:ext uri="{FF2B5EF4-FFF2-40B4-BE49-F238E27FC236}">
              <a16:creationId xmlns:a16="http://schemas.microsoft.com/office/drawing/2014/main" id="{A6C5CF7D-939C-47FD-9388-A90E9481D4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7" name="Text Box 12">
          <a:extLst>
            <a:ext uri="{FF2B5EF4-FFF2-40B4-BE49-F238E27FC236}">
              <a16:creationId xmlns:a16="http://schemas.microsoft.com/office/drawing/2014/main" id="{0766CCBC-D113-4463-ABB1-1B493274F6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8" name="Text Box 13">
          <a:extLst>
            <a:ext uri="{FF2B5EF4-FFF2-40B4-BE49-F238E27FC236}">
              <a16:creationId xmlns:a16="http://schemas.microsoft.com/office/drawing/2014/main" id="{C9AA3DB2-DF52-4279-8319-2005412A9E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29" name="Text Box 14">
          <a:extLst>
            <a:ext uri="{FF2B5EF4-FFF2-40B4-BE49-F238E27FC236}">
              <a16:creationId xmlns:a16="http://schemas.microsoft.com/office/drawing/2014/main" id="{292D37B7-E24A-4A6B-816A-F37EEF3F9A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0" name="Text Box 15">
          <a:extLst>
            <a:ext uri="{FF2B5EF4-FFF2-40B4-BE49-F238E27FC236}">
              <a16:creationId xmlns:a16="http://schemas.microsoft.com/office/drawing/2014/main" id="{54235FD1-9479-499A-968B-6D72607421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1" name="Text Box 16">
          <a:extLst>
            <a:ext uri="{FF2B5EF4-FFF2-40B4-BE49-F238E27FC236}">
              <a16:creationId xmlns:a16="http://schemas.microsoft.com/office/drawing/2014/main" id="{71446A2D-334A-426C-A945-9DF2D97994D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2" name="Text Box 17">
          <a:extLst>
            <a:ext uri="{FF2B5EF4-FFF2-40B4-BE49-F238E27FC236}">
              <a16:creationId xmlns:a16="http://schemas.microsoft.com/office/drawing/2014/main" id="{515B3514-B73D-49E1-A4BD-5FD2E665D5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3" name="Text Box 6">
          <a:extLst>
            <a:ext uri="{FF2B5EF4-FFF2-40B4-BE49-F238E27FC236}">
              <a16:creationId xmlns:a16="http://schemas.microsoft.com/office/drawing/2014/main" id="{475247CB-0504-4A2B-8CF7-2C93CB89D76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4" name="Text Box 7">
          <a:extLst>
            <a:ext uri="{FF2B5EF4-FFF2-40B4-BE49-F238E27FC236}">
              <a16:creationId xmlns:a16="http://schemas.microsoft.com/office/drawing/2014/main" id="{53931999-4BA3-4C02-8461-DF36D775F1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5" name="Text Box 8">
          <a:extLst>
            <a:ext uri="{FF2B5EF4-FFF2-40B4-BE49-F238E27FC236}">
              <a16:creationId xmlns:a16="http://schemas.microsoft.com/office/drawing/2014/main" id="{3A35BED3-9A0E-44A0-A466-246F40B3B4F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6" name="Text Box 9">
          <a:extLst>
            <a:ext uri="{FF2B5EF4-FFF2-40B4-BE49-F238E27FC236}">
              <a16:creationId xmlns:a16="http://schemas.microsoft.com/office/drawing/2014/main" id="{73492C68-03CB-4587-97EE-19AE654C1C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7" name="Text Box 10">
          <a:extLst>
            <a:ext uri="{FF2B5EF4-FFF2-40B4-BE49-F238E27FC236}">
              <a16:creationId xmlns:a16="http://schemas.microsoft.com/office/drawing/2014/main" id="{3B05FB5C-6AFA-4899-9489-269CC7B9B5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8" name="Text Box 11">
          <a:extLst>
            <a:ext uri="{FF2B5EF4-FFF2-40B4-BE49-F238E27FC236}">
              <a16:creationId xmlns:a16="http://schemas.microsoft.com/office/drawing/2014/main" id="{2BB696A0-3F44-495C-8916-63BCB53B36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39" name="Text Box 12">
          <a:extLst>
            <a:ext uri="{FF2B5EF4-FFF2-40B4-BE49-F238E27FC236}">
              <a16:creationId xmlns:a16="http://schemas.microsoft.com/office/drawing/2014/main" id="{1BC4CDFB-4E8D-4B83-A57F-6A174A2EB8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0" name="Text Box 13">
          <a:extLst>
            <a:ext uri="{FF2B5EF4-FFF2-40B4-BE49-F238E27FC236}">
              <a16:creationId xmlns:a16="http://schemas.microsoft.com/office/drawing/2014/main" id="{8CB3C7DA-ABDA-4CC2-B607-B52C356FA7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1" name="Text Box 14">
          <a:extLst>
            <a:ext uri="{FF2B5EF4-FFF2-40B4-BE49-F238E27FC236}">
              <a16:creationId xmlns:a16="http://schemas.microsoft.com/office/drawing/2014/main" id="{F7924600-5376-49F8-9A69-696E8A4BF2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2" name="Text Box 15">
          <a:extLst>
            <a:ext uri="{FF2B5EF4-FFF2-40B4-BE49-F238E27FC236}">
              <a16:creationId xmlns:a16="http://schemas.microsoft.com/office/drawing/2014/main" id="{AF0CF588-D057-4CF8-98C8-EEFF8933AF0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3" name="Text Box 16">
          <a:extLst>
            <a:ext uri="{FF2B5EF4-FFF2-40B4-BE49-F238E27FC236}">
              <a16:creationId xmlns:a16="http://schemas.microsoft.com/office/drawing/2014/main" id="{70EF2FEF-3A63-4662-8A31-0D9835C3CA3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4" name="Text Box 17">
          <a:extLst>
            <a:ext uri="{FF2B5EF4-FFF2-40B4-BE49-F238E27FC236}">
              <a16:creationId xmlns:a16="http://schemas.microsoft.com/office/drawing/2014/main" id="{8AB1C15D-899D-4F73-A2AF-0AF39D670D4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5" name="Text Box 6">
          <a:extLst>
            <a:ext uri="{FF2B5EF4-FFF2-40B4-BE49-F238E27FC236}">
              <a16:creationId xmlns:a16="http://schemas.microsoft.com/office/drawing/2014/main" id="{8F72CBCA-56AC-4706-9262-3F91B2A8D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6" name="Text Box 7">
          <a:extLst>
            <a:ext uri="{FF2B5EF4-FFF2-40B4-BE49-F238E27FC236}">
              <a16:creationId xmlns:a16="http://schemas.microsoft.com/office/drawing/2014/main" id="{EE5E0D89-591D-43E2-824B-F7FB8E1D82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7" name="Text Box 8">
          <a:extLst>
            <a:ext uri="{FF2B5EF4-FFF2-40B4-BE49-F238E27FC236}">
              <a16:creationId xmlns:a16="http://schemas.microsoft.com/office/drawing/2014/main" id="{53544CEE-39C6-4B82-A120-01190466F5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8" name="Text Box 9">
          <a:extLst>
            <a:ext uri="{FF2B5EF4-FFF2-40B4-BE49-F238E27FC236}">
              <a16:creationId xmlns:a16="http://schemas.microsoft.com/office/drawing/2014/main" id="{50CDE88F-66A5-45FC-80D6-FB97B6C3B3E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49" name="Text Box 10">
          <a:extLst>
            <a:ext uri="{FF2B5EF4-FFF2-40B4-BE49-F238E27FC236}">
              <a16:creationId xmlns:a16="http://schemas.microsoft.com/office/drawing/2014/main" id="{69ADE0B2-8139-427E-ADA0-359161439D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0" name="Text Box 11">
          <a:extLst>
            <a:ext uri="{FF2B5EF4-FFF2-40B4-BE49-F238E27FC236}">
              <a16:creationId xmlns:a16="http://schemas.microsoft.com/office/drawing/2014/main" id="{D786008D-5540-462A-B79E-07CEAA2FA6D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1" name="Text Box 12">
          <a:extLst>
            <a:ext uri="{FF2B5EF4-FFF2-40B4-BE49-F238E27FC236}">
              <a16:creationId xmlns:a16="http://schemas.microsoft.com/office/drawing/2014/main" id="{B4951984-458F-4493-8C0A-44246E8593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2" name="Text Box 13">
          <a:extLst>
            <a:ext uri="{FF2B5EF4-FFF2-40B4-BE49-F238E27FC236}">
              <a16:creationId xmlns:a16="http://schemas.microsoft.com/office/drawing/2014/main" id="{5E59B086-9271-4114-8CBF-D722C43B51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3" name="Text Box 14">
          <a:extLst>
            <a:ext uri="{FF2B5EF4-FFF2-40B4-BE49-F238E27FC236}">
              <a16:creationId xmlns:a16="http://schemas.microsoft.com/office/drawing/2014/main" id="{4CDAC375-6F0C-4944-AD6E-68C9D384CF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4" name="Text Box 15">
          <a:extLst>
            <a:ext uri="{FF2B5EF4-FFF2-40B4-BE49-F238E27FC236}">
              <a16:creationId xmlns:a16="http://schemas.microsoft.com/office/drawing/2014/main" id="{B5867E77-EB5A-4E8B-ACC5-CD599CF91A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5" name="Text Box 16">
          <a:extLst>
            <a:ext uri="{FF2B5EF4-FFF2-40B4-BE49-F238E27FC236}">
              <a16:creationId xmlns:a16="http://schemas.microsoft.com/office/drawing/2014/main" id="{6CC56A18-C92C-48F5-B80C-15348923DC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6" name="Text Box 17">
          <a:extLst>
            <a:ext uri="{FF2B5EF4-FFF2-40B4-BE49-F238E27FC236}">
              <a16:creationId xmlns:a16="http://schemas.microsoft.com/office/drawing/2014/main" id="{251EB472-CC4A-45E0-9708-775DDD89BA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7" name="Text Box 6">
          <a:extLst>
            <a:ext uri="{FF2B5EF4-FFF2-40B4-BE49-F238E27FC236}">
              <a16:creationId xmlns:a16="http://schemas.microsoft.com/office/drawing/2014/main" id="{64495D25-44BC-4E89-B55E-1E09662BD0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8" name="Text Box 7">
          <a:extLst>
            <a:ext uri="{FF2B5EF4-FFF2-40B4-BE49-F238E27FC236}">
              <a16:creationId xmlns:a16="http://schemas.microsoft.com/office/drawing/2014/main" id="{1B21D06D-7735-4879-B3F7-5129C76E9F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59" name="Text Box 8">
          <a:extLst>
            <a:ext uri="{FF2B5EF4-FFF2-40B4-BE49-F238E27FC236}">
              <a16:creationId xmlns:a16="http://schemas.microsoft.com/office/drawing/2014/main" id="{215D7CC5-C71F-4F46-8E39-FD4DCDF25F8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0" name="Text Box 9">
          <a:extLst>
            <a:ext uri="{FF2B5EF4-FFF2-40B4-BE49-F238E27FC236}">
              <a16:creationId xmlns:a16="http://schemas.microsoft.com/office/drawing/2014/main" id="{9E9A9267-E3A5-4CEC-A5F5-4EADE11C0F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1" name="Text Box 10">
          <a:extLst>
            <a:ext uri="{FF2B5EF4-FFF2-40B4-BE49-F238E27FC236}">
              <a16:creationId xmlns:a16="http://schemas.microsoft.com/office/drawing/2014/main" id="{7158CEDD-3CB2-4C06-8223-2E4020C87A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2" name="Text Box 11">
          <a:extLst>
            <a:ext uri="{FF2B5EF4-FFF2-40B4-BE49-F238E27FC236}">
              <a16:creationId xmlns:a16="http://schemas.microsoft.com/office/drawing/2014/main" id="{6C7917DB-A545-402B-8456-0840B962D51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3" name="Text Box 12">
          <a:extLst>
            <a:ext uri="{FF2B5EF4-FFF2-40B4-BE49-F238E27FC236}">
              <a16:creationId xmlns:a16="http://schemas.microsoft.com/office/drawing/2014/main" id="{38FCCA0C-E761-4E08-91DC-B32F0A677B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4" name="Text Box 13">
          <a:extLst>
            <a:ext uri="{FF2B5EF4-FFF2-40B4-BE49-F238E27FC236}">
              <a16:creationId xmlns:a16="http://schemas.microsoft.com/office/drawing/2014/main" id="{839FE31D-B15E-4D3E-9674-5E7389C12AB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5" name="Text Box 14">
          <a:extLst>
            <a:ext uri="{FF2B5EF4-FFF2-40B4-BE49-F238E27FC236}">
              <a16:creationId xmlns:a16="http://schemas.microsoft.com/office/drawing/2014/main" id="{BCC2ADFF-8E50-4958-8E89-DC1F19D9B8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6" name="Text Box 15">
          <a:extLst>
            <a:ext uri="{FF2B5EF4-FFF2-40B4-BE49-F238E27FC236}">
              <a16:creationId xmlns:a16="http://schemas.microsoft.com/office/drawing/2014/main" id="{A3A276B6-783C-4146-8BB9-7BE78B68FB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7" name="Text Box 16">
          <a:extLst>
            <a:ext uri="{FF2B5EF4-FFF2-40B4-BE49-F238E27FC236}">
              <a16:creationId xmlns:a16="http://schemas.microsoft.com/office/drawing/2014/main" id="{5C7D7048-5C0C-42EB-8721-A7200EE83F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8" name="Text Box 17">
          <a:extLst>
            <a:ext uri="{FF2B5EF4-FFF2-40B4-BE49-F238E27FC236}">
              <a16:creationId xmlns:a16="http://schemas.microsoft.com/office/drawing/2014/main" id="{9A6B97B6-8697-4E99-9E48-BDA992B7CE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69" name="Text Box 7">
          <a:extLst>
            <a:ext uri="{FF2B5EF4-FFF2-40B4-BE49-F238E27FC236}">
              <a16:creationId xmlns:a16="http://schemas.microsoft.com/office/drawing/2014/main" id="{08FAF69E-8497-44F4-86CF-18B7A7E06C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0" name="Text Box 8">
          <a:extLst>
            <a:ext uri="{FF2B5EF4-FFF2-40B4-BE49-F238E27FC236}">
              <a16:creationId xmlns:a16="http://schemas.microsoft.com/office/drawing/2014/main" id="{69E7E053-5630-43FF-885B-96F202092C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1" name="Text Box 9">
          <a:extLst>
            <a:ext uri="{FF2B5EF4-FFF2-40B4-BE49-F238E27FC236}">
              <a16:creationId xmlns:a16="http://schemas.microsoft.com/office/drawing/2014/main" id="{D46B4B9B-9C24-4E10-BFA0-10E2C5DDAC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2" name="Text Box 10">
          <a:extLst>
            <a:ext uri="{FF2B5EF4-FFF2-40B4-BE49-F238E27FC236}">
              <a16:creationId xmlns:a16="http://schemas.microsoft.com/office/drawing/2014/main" id="{DBC9B231-27C8-455F-B9B4-7F850476EF8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3" name="Text Box 11">
          <a:extLst>
            <a:ext uri="{FF2B5EF4-FFF2-40B4-BE49-F238E27FC236}">
              <a16:creationId xmlns:a16="http://schemas.microsoft.com/office/drawing/2014/main" id="{5E3E4D27-3741-4F69-804B-F5E76D1DD1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4" name="Text Box 12">
          <a:extLst>
            <a:ext uri="{FF2B5EF4-FFF2-40B4-BE49-F238E27FC236}">
              <a16:creationId xmlns:a16="http://schemas.microsoft.com/office/drawing/2014/main" id="{028193CE-307D-4E4E-99D9-64FFA981AFA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5" name="Text Box 13">
          <a:extLst>
            <a:ext uri="{FF2B5EF4-FFF2-40B4-BE49-F238E27FC236}">
              <a16:creationId xmlns:a16="http://schemas.microsoft.com/office/drawing/2014/main" id="{5414F0F1-9862-402A-91AC-20C2D2BC4D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6" name="Text Box 14">
          <a:extLst>
            <a:ext uri="{FF2B5EF4-FFF2-40B4-BE49-F238E27FC236}">
              <a16:creationId xmlns:a16="http://schemas.microsoft.com/office/drawing/2014/main" id="{F0931108-E60C-4122-81D2-8B24FE14FA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7" name="Text Box 15">
          <a:extLst>
            <a:ext uri="{FF2B5EF4-FFF2-40B4-BE49-F238E27FC236}">
              <a16:creationId xmlns:a16="http://schemas.microsoft.com/office/drawing/2014/main" id="{0A9D25C4-91D9-4C37-9411-370152F429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8" name="Text Box 16">
          <a:extLst>
            <a:ext uri="{FF2B5EF4-FFF2-40B4-BE49-F238E27FC236}">
              <a16:creationId xmlns:a16="http://schemas.microsoft.com/office/drawing/2014/main" id="{B6F52CF6-EBB5-4E3B-9CA3-A6C6DBBAFA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79" name="Text Box 17">
          <a:extLst>
            <a:ext uri="{FF2B5EF4-FFF2-40B4-BE49-F238E27FC236}">
              <a16:creationId xmlns:a16="http://schemas.microsoft.com/office/drawing/2014/main" id="{4339DF8F-E05E-4363-A693-09EAAEE889A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0" name="Text Box 6">
          <a:extLst>
            <a:ext uri="{FF2B5EF4-FFF2-40B4-BE49-F238E27FC236}">
              <a16:creationId xmlns:a16="http://schemas.microsoft.com/office/drawing/2014/main" id="{F77CE35A-8AA2-4FE7-AF5A-D8DCFE344E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1" name="Text Box 7">
          <a:extLst>
            <a:ext uri="{FF2B5EF4-FFF2-40B4-BE49-F238E27FC236}">
              <a16:creationId xmlns:a16="http://schemas.microsoft.com/office/drawing/2014/main" id="{BACE3FFC-ADF2-4F81-A7BC-431568B55E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2" name="Text Box 8">
          <a:extLst>
            <a:ext uri="{FF2B5EF4-FFF2-40B4-BE49-F238E27FC236}">
              <a16:creationId xmlns:a16="http://schemas.microsoft.com/office/drawing/2014/main" id="{7E27D6FF-D460-4C04-8434-E9F3DE8C8A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3" name="Text Box 9">
          <a:extLst>
            <a:ext uri="{FF2B5EF4-FFF2-40B4-BE49-F238E27FC236}">
              <a16:creationId xmlns:a16="http://schemas.microsoft.com/office/drawing/2014/main" id="{31E939C0-1FBA-4447-9BD5-1563050E7C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4" name="Text Box 10">
          <a:extLst>
            <a:ext uri="{FF2B5EF4-FFF2-40B4-BE49-F238E27FC236}">
              <a16:creationId xmlns:a16="http://schemas.microsoft.com/office/drawing/2014/main" id="{E9B90013-2BE0-4410-9D05-A5374F521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5" name="Text Box 11">
          <a:extLst>
            <a:ext uri="{FF2B5EF4-FFF2-40B4-BE49-F238E27FC236}">
              <a16:creationId xmlns:a16="http://schemas.microsoft.com/office/drawing/2014/main" id="{4551CC70-2AC5-45C5-A0E6-69ACF89B82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6" name="Text Box 12">
          <a:extLst>
            <a:ext uri="{FF2B5EF4-FFF2-40B4-BE49-F238E27FC236}">
              <a16:creationId xmlns:a16="http://schemas.microsoft.com/office/drawing/2014/main" id="{98BD706A-229E-4B0C-8578-AF1C7EE314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7" name="Text Box 13">
          <a:extLst>
            <a:ext uri="{FF2B5EF4-FFF2-40B4-BE49-F238E27FC236}">
              <a16:creationId xmlns:a16="http://schemas.microsoft.com/office/drawing/2014/main" id="{67519D8D-A149-4A71-8B7D-33EC0A530F8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8" name="Text Box 14">
          <a:extLst>
            <a:ext uri="{FF2B5EF4-FFF2-40B4-BE49-F238E27FC236}">
              <a16:creationId xmlns:a16="http://schemas.microsoft.com/office/drawing/2014/main" id="{FC458387-9165-42A8-BE9D-683845A370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89" name="Text Box 15">
          <a:extLst>
            <a:ext uri="{FF2B5EF4-FFF2-40B4-BE49-F238E27FC236}">
              <a16:creationId xmlns:a16="http://schemas.microsoft.com/office/drawing/2014/main" id="{BD703702-ACDD-4B26-90B8-ECB0ADCEC20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0" name="Text Box 16">
          <a:extLst>
            <a:ext uri="{FF2B5EF4-FFF2-40B4-BE49-F238E27FC236}">
              <a16:creationId xmlns:a16="http://schemas.microsoft.com/office/drawing/2014/main" id="{2421A33D-99A1-4DEF-B477-B931CFBB91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1" name="Text Box 17">
          <a:extLst>
            <a:ext uri="{FF2B5EF4-FFF2-40B4-BE49-F238E27FC236}">
              <a16:creationId xmlns:a16="http://schemas.microsoft.com/office/drawing/2014/main" id="{9FBF69A1-E45D-4A6E-8DC9-64A988056E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2" name="Text Box 6">
          <a:extLst>
            <a:ext uri="{FF2B5EF4-FFF2-40B4-BE49-F238E27FC236}">
              <a16:creationId xmlns:a16="http://schemas.microsoft.com/office/drawing/2014/main" id="{C2B563E5-2B99-463F-9E8D-4EEBE2D966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3" name="Text Box 7">
          <a:extLst>
            <a:ext uri="{FF2B5EF4-FFF2-40B4-BE49-F238E27FC236}">
              <a16:creationId xmlns:a16="http://schemas.microsoft.com/office/drawing/2014/main" id="{55AE1BC5-207D-4A3C-ACE0-3A57E0B7060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4" name="Text Box 8">
          <a:extLst>
            <a:ext uri="{FF2B5EF4-FFF2-40B4-BE49-F238E27FC236}">
              <a16:creationId xmlns:a16="http://schemas.microsoft.com/office/drawing/2014/main" id="{701AC4A5-8563-406E-B90F-D6DA7E1993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5" name="Text Box 9">
          <a:extLst>
            <a:ext uri="{FF2B5EF4-FFF2-40B4-BE49-F238E27FC236}">
              <a16:creationId xmlns:a16="http://schemas.microsoft.com/office/drawing/2014/main" id="{E330189C-F942-4A1D-BA72-8B306961F1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6" name="Text Box 10">
          <a:extLst>
            <a:ext uri="{FF2B5EF4-FFF2-40B4-BE49-F238E27FC236}">
              <a16:creationId xmlns:a16="http://schemas.microsoft.com/office/drawing/2014/main" id="{0E16AE4E-1CC3-40D9-8139-6B6092CFD25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7" name="Text Box 11">
          <a:extLst>
            <a:ext uri="{FF2B5EF4-FFF2-40B4-BE49-F238E27FC236}">
              <a16:creationId xmlns:a16="http://schemas.microsoft.com/office/drawing/2014/main" id="{E97C19B0-8F38-4C7E-8446-5181340BD8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8" name="Text Box 12">
          <a:extLst>
            <a:ext uri="{FF2B5EF4-FFF2-40B4-BE49-F238E27FC236}">
              <a16:creationId xmlns:a16="http://schemas.microsoft.com/office/drawing/2014/main" id="{D49D9DB2-8C18-4A63-BFA3-69B989537E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899" name="Text Box 13">
          <a:extLst>
            <a:ext uri="{FF2B5EF4-FFF2-40B4-BE49-F238E27FC236}">
              <a16:creationId xmlns:a16="http://schemas.microsoft.com/office/drawing/2014/main" id="{4A90CAD2-685A-4146-A06B-61EC426887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0" name="Text Box 14">
          <a:extLst>
            <a:ext uri="{FF2B5EF4-FFF2-40B4-BE49-F238E27FC236}">
              <a16:creationId xmlns:a16="http://schemas.microsoft.com/office/drawing/2014/main" id="{A764AC13-0808-4C44-905E-DB67AA47FE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1" name="Text Box 15">
          <a:extLst>
            <a:ext uri="{FF2B5EF4-FFF2-40B4-BE49-F238E27FC236}">
              <a16:creationId xmlns:a16="http://schemas.microsoft.com/office/drawing/2014/main" id="{0BF9D0D5-07CE-466E-B855-924B33974E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2" name="Text Box 16">
          <a:extLst>
            <a:ext uri="{FF2B5EF4-FFF2-40B4-BE49-F238E27FC236}">
              <a16:creationId xmlns:a16="http://schemas.microsoft.com/office/drawing/2014/main" id="{338BEC93-9932-4781-8963-25EE54AE5B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3" name="Text Box 17">
          <a:extLst>
            <a:ext uri="{FF2B5EF4-FFF2-40B4-BE49-F238E27FC236}">
              <a16:creationId xmlns:a16="http://schemas.microsoft.com/office/drawing/2014/main" id="{EA39F99F-148E-4769-A87F-A218E727EE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4" name="Text Box 6">
          <a:extLst>
            <a:ext uri="{FF2B5EF4-FFF2-40B4-BE49-F238E27FC236}">
              <a16:creationId xmlns:a16="http://schemas.microsoft.com/office/drawing/2014/main" id="{A76859E3-3F96-4D41-9DDF-E9F22127D94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5" name="Text Box 7">
          <a:extLst>
            <a:ext uri="{FF2B5EF4-FFF2-40B4-BE49-F238E27FC236}">
              <a16:creationId xmlns:a16="http://schemas.microsoft.com/office/drawing/2014/main" id="{5B1E3557-D511-4471-8327-FDA8E269B7F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6" name="Text Box 8">
          <a:extLst>
            <a:ext uri="{FF2B5EF4-FFF2-40B4-BE49-F238E27FC236}">
              <a16:creationId xmlns:a16="http://schemas.microsoft.com/office/drawing/2014/main" id="{8A9D8B46-2AF7-4429-A809-D6534B2249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7" name="Text Box 9">
          <a:extLst>
            <a:ext uri="{FF2B5EF4-FFF2-40B4-BE49-F238E27FC236}">
              <a16:creationId xmlns:a16="http://schemas.microsoft.com/office/drawing/2014/main" id="{572874B9-3DC6-4D2C-9856-F45F086D82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8" name="Text Box 10">
          <a:extLst>
            <a:ext uri="{FF2B5EF4-FFF2-40B4-BE49-F238E27FC236}">
              <a16:creationId xmlns:a16="http://schemas.microsoft.com/office/drawing/2014/main" id="{6738DEB9-C7FC-4423-9B1C-5D7DB896D4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09" name="Text Box 11">
          <a:extLst>
            <a:ext uri="{FF2B5EF4-FFF2-40B4-BE49-F238E27FC236}">
              <a16:creationId xmlns:a16="http://schemas.microsoft.com/office/drawing/2014/main" id="{F079C8FD-CE3B-4893-810B-4FC2544BC11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0" name="Text Box 12">
          <a:extLst>
            <a:ext uri="{FF2B5EF4-FFF2-40B4-BE49-F238E27FC236}">
              <a16:creationId xmlns:a16="http://schemas.microsoft.com/office/drawing/2014/main" id="{DB5DB3DC-ED95-427C-8BC8-65C94E8079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1" name="Text Box 13">
          <a:extLst>
            <a:ext uri="{FF2B5EF4-FFF2-40B4-BE49-F238E27FC236}">
              <a16:creationId xmlns:a16="http://schemas.microsoft.com/office/drawing/2014/main" id="{B64DBD74-5D05-4EF1-889D-DF1C5DCBC99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2" name="Text Box 14">
          <a:extLst>
            <a:ext uri="{FF2B5EF4-FFF2-40B4-BE49-F238E27FC236}">
              <a16:creationId xmlns:a16="http://schemas.microsoft.com/office/drawing/2014/main" id="{C3D0DE8B-8682-49A7-8FDF-F0C808EF99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3" name="Text Box 15">
          <a:extLst>
            <a:ext uri="{FF2B5EF4-FFF2-40B4-BE49-F238E27FC236}">
              <a16:creationId xmlns:a16="http://schemas.microsoft.com/office/drawing/2014/main" id="{4862B384-C6BD-458B-A5A3-DFDAB7A317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4" name="Text Box 16">
          <a:extLst>
            <a:ext uri="{FF2B5EF4-FFF2-40B4-BE49-F238E27FC236}">
              <a16:creationId xmlns:a16="http://schemas.microsoft.com/office/drawing/2014/main" id="{FF1827F8-71F4-4C58-953C-7032FF880C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5" name="Text Box 17">
          <a:extLst>
            <a:ext uri="{FF2B5EF4-FFF2-40B4-BE49-F238E27FC236}">
              <a16:creationId xmlns:a16="http://schemas.microsoft.com/office/drawing/2014/main" id="{0AC95DFE-0785-495D-A43A-7E11B033C0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6" name="Text Box 7">
          <a:extLst>
            <a:ext uri="{FF2B5EF4-FFF2-40B4-BE49-F238E27FC236}">
              <a16:creationId xmlns:a16="http://schemas.microsoft.com/office/drawing/2014/main" id="{DC344E27-6BFD-4FFC-9EBF-47B0D9EF6DA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7" name="Text Box 8">
          <a:extLst>
            <a:ext uri="{FF2B5EF4-FFF2-40B4-BE49-F238E27FC236}">
              <a16:creationId xmlns:a16="http://schemas.microsoft.com/office/drawing/2014/main" id="{8D596F8E-43E5-43CE-ACFD-27F334A6D2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8" name="Text Box 9">
          <a:extLst>
            <a:ext uri="{FF2B5EF4-FFF2-40B4-BE49-F238E27FC236}">
              <a16:creationId xmlns:a16="http://schemas.microsoft.com/office/drawing/2014/main" id="{5B0D8109-5224-4C4F-B065-59B2A8EBD9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19" name="Text Box 10">
          <a:extLst>
            <a:ext uri="{FF2B5EF4-FFF2-40B4-BE49-F238E27FC236}">
              <a16:creationId xmlns:a16="http://schemas.microsoft.com/office/drawing/2014/main" id="{9701022C-E010-4591-9683-A0F2FA9DC4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0" name="Text Box 11">
          <a:extLst>
            <a:ext uri="{FF2B5EF4-FFF2-40B4-BE49-F238E27FC236}">
              <a16:creationId xmlns:a16="http://schemas.microsoft.com/office/drawing/2014/main" id="{DB7D2A6E-4865-407E-B842-7AB6347B195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1" name="Text Box 12">
          <a:extLst>
            <a:ext uri="{FF2B5EF4-FFF2-40B4-BE49-F238E27FC236}">
              <a16:creationId xmlns:a16="http://schemas.microsoft.com/office/drawing/2014/main" id="{F2F80BF6-8DB2-4FE5-A326-DE3DF8877F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2" name="Text Box 13">
          <a:extLst>
            <a:ext uri="{FF2B5EF4-FFF2-40B4-BE49-F238E27FC236}">
              <a16:creationId xmlns:a16="http://schemas.microsoft.com/office/drawing/2014/main" id="{0CF13503-24F2-4C16-80CA-4183CD054A0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3" name="Text Box 14">
          <a:extLst>
            <a:ext uri="{FF2B5EF4-FFF2-40B4-BE49-F238E27FC236}">
              <a16:creationId xmlns:a16="http://schemas.microsoft.com/office/drawing/2014/main" id="{3D4CC017-A9A9-4B9D-9BAE-8D811DA6D1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4" name="Text Box 15">
          <a:extLst>
            <a:ext uri="{FF2B5EF4-FFF2-40B4-BE49-F238E27FC236}">
              <a16:creationId xmlns:a16="http://schemas.microsoft.com/office/drawing/2014/main" id="{FAA89817-D117-4254-A98A-86BE702BB8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5" name="Text Box 16">
          <a:extLst>
            <a:ext uri="{FF2B5EF4-FFF2-40B4-BE49-F238E27FC236}">
              <a16:creationId xmlns:a16="http://schemas.microsoft.com/office/drawing/2014/main" id="{1ECACC9D-7235-48E9-92D1-7FD217D48B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6" name="Text Box 17">
          <a:extLst>
            <a:ext uri="{FF2B5EF4-FFF2-40B4-BE49-F238E27FC236}">
              <a16:creationId xmlns:a16="http://schemas.microsoft.com/office/drawing/2014/main" id="{75189094-9FF2-4B1B-B2D7-235C542F7B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7" name="Text Box 6">
          <a:extLst>
            <a:ext uri="{FF2B5EF4-FFF2-40B4-BE49-F238E27FC236}">
              <a16:creationId xmlns:a16="http://schemas.microsoft.com/office/drawing/2014/main" id="{FD74A5CA-E19E-4278-B10F-F8B1336C63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8" name="Text Box 7">
          <a:extLst>
            <a:ext uri="{FF2B5EF4-FFF2-40B4-BE49-F238E27FC236}">
              <a16:creationId xmlns:a16="http://schemas.microsoft.com/office/drawing/2014/main" id="{461CEC29-DDD2-4943-A50A-C60BFF9BD80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29" name="Text Box 8">
          <a:extLst>
            <a:ext uri="{FF2B5EF4-FFF2-40B4-BE49-F238E27FC236}">
              <a16:creationId xmlns:a16="http://schemas.microsoft.com/office/drawing/2014/main" id="{89BCE411-E375-489A-949F-D4DD3936DD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0" name="Text Box 9">
          <a:extLst>
            <a:ext uri="{FF2B5EF4-FFF2-40B4-BE49-F238E27FC236}">
              <a16:creationId xmlns:a16="http://schemas.microsoft.com/office/drawing/2014/main" id="{6ABBE2E6-8439-4C94-9A31-ACB58906AF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1" name="Text Box 10">
          <a:extLst>
            <a:ext uri="{FF2B5EF4-FFF2-40B4-BE49-F238E27FC236}">
              <a16:creationId xmlns:a16="http://schemas.microsoft.com/office/drawing/2014/main" id="{3B86E91E-72F1-4D75-AC67-F310946142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2" name="Text Box 11">
          <a:extLst>
            <a:ext uri="{FF2B5EF4-FFF2-40B4-BE49-F238E27FC236}">
              <a16:creationId xmlns:a16="http://schemas.microsoft.com/office/drawing/2014/main" id="{83C03853-8E51-402E-855A-2EDC9EB0ED9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3" name="Text Box 12">
          <a:extLst>
            <a:ext uri="{FF2B5EF4-FFF2-40B4-BE49-F238E27FC236}">
              <a16:creationId xmlns:a16="http://schemas.microsoft.com/office/drawing/2014/main" id="{6640DC20-D9C4-4620-88B0-66B3953EF7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4" name="Text Box 13">
          <a:extLst>
            <a:ext uri="{FF2B5EF4-FFF2-40B4-BE49-F238E27FC236}">
              <a16:creationId xmlns:a16="http://schemas.microsoft.com/office/drawing/2014/main" id="{6F37CACB-CCF3-477C-9202-45BEC57E455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5" name="Text Box 14">
          <a:extLst>
            <a:ext uri="{FF2B5EF4-FFF2-40B4-BE49-F238E27FC236}">
              <a16:creationId xmlns:a16="http://schemas.microsoft.com/office/drawing/2014/main" id="{5416AB73-4C4D-4EB0-8FB0-F22894B0C4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6" name="Text Box 15">
          <a:extLst>
            <a:ext uri="{FF2B5EF4-FFF2-40B4-BE49-F238E27FC236}">
              <a16:creationId xmlns:a16="http://schemas.microsoft.com/office/drawing/2014/main" id="{526304DF-BB80-490D-873C-FA07F5A02D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7" name="Text Box 16">
          <a:extLst>
            <a:ext uri="{FF2B5EF4-FFF2-40B4-BE49-F238E27FC236}">
              <a16:creationId xmlns:a16="http://schemas.microsoft.com/office/drawing/2014/main" id="{08B8E999-E9FD-4C9A-A3A0-6557F29945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8" name="Text Box 17">
          <a:extLst>
            <a:ext uri="{FF2B5EF4-FFF2-40B4-BE49-F238E27FC236}">
              <a16:creationId xmlns:a16="http://schemas.microsoft.com/office/drawing/2014/main" id="{5087AD2F-5E64-4E1F-A65D-BC3B23E0E4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39" name="Text Box 6">
          <a:extLst>
            <a:ext uri="{FF2B5EF4-FFF2-40B4-BE49-F238E27FC236}">
              <a16:creationId xmlns:a16="http://schemas.microsoft.com/office/drawing/2014/main" id="{E2DCAC0B-657C-49D5-BFB0-934479807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0" name="Text Box 7">
          <a:extLst>
            <a:ext uri="{FF2B5EF4-FFF2-40B4-BE49-F238E27FC236}">
              <a16:creationId xmlns:a16="http://schemas.microsoft.com/office/drawing/2014/main" id="{B162ED0A-AE93-4AB2-99A7-2970EA089A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1" name="Text Box 8">
          <a:extLst>
            <a:ext uri="{FF2B5EF4-FFF2-40B4-BE49-F238E27FC236}">
              <a16:creationId xmlns:a16="http://schemas.microsoft.com/office/drawing/2014/main" id="{3B1957F4-1FC0-4A38-8A36-0CC0D644430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2" name="Text Box 9">
          <a:extLst>
            <a:ext uri="{FF2B5EF4-FFF2-40B4-BE49-F238E27FC236}">
              <a16:creationId xmlns:a16="http://schemas.microsoft.com/office/drawing/2014/main" id="{CFCB62EB-27FC-4D33-AA2A-46DBD66D1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3" name="Text Box 10">
          <a:extLst>
            <a:ext uri="{FF2B5EF4-FFF2-40B4-BE49-F238E27FC236}">
              <a16:creationId xmlns:a16="http://schemas.microsoft.com/office/drawing/2014/main" id="{86158C01-92A8-47C3-B064-1752064A54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4" name="Text Box 11">
          <a:extLst>
            <a:ext uri="{FF2B5EF4-FFF2-40B4-BE49-F238E27FC236}">
              <a16:creationId xmlns:a16="http://schemas.microsoft.com/office/drawing/2014/main" id="{8F93609C-301B-4B62-958C-1B46720627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5" name="Text Box 12">
          <a:extLst>
            <a:ext uri="{FF2B5EF4-FFF2-40B4-BE49-F238E27FC236}">
              <a16:creationId xmlns:a16="http://schemas.microsoft.com/office/drawing/2014/main" id="{2BCC5373-3CBB-4A4E-8FCF-9839C6059E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6" name="Text Box 13">
          <a:extLst>
            <a:ext uri="{FF2B5EF4-FFF2-40B4-BE49-F238E27FC236}">
              <a16:creationId xmlns:a16="http://schemas.microsoft.com/office/drawing/2014/main" id="{D3831D1D-656E-40CD-B4EA-C31AC2F725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7" name="Text Box 14">
          <a:extLst>
            <a:ext uri="{FF2B5EF4-FFF2-40B4-BE49-F238E27FC236}">
              <a16:creationId xmlns:a16="http://schemas.microsoft.com/office/drawing/2014/main" id="{69A8D9A6-2DD7-4315-8F5A-B3005607EA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8" name="Text Box 15">
          <a:extLst>
            <a:ext uri="{FF2B5EF4-FFF2-40B4-BE49-F238E27FC236}">
              <a16:creationId xmlns:a16="http://schemas.microsoft.com/office/drawing/2014/main" id="{B17FA279-7944-41B6-AD7B-8E1080F016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49" name="Text Box 16">
          <a:extLst>
            <a:ext uri="{FF2B5EF4-FFF2-40B4-BE49-F238E27FC236}">
              <a16:creationId xmlns:a16="http://schemas.microsoft.com/office/drawing/2014/main" id="{4AB25A41-8B7F-455B-AD5C-1C38C89253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0" name="Text Box 17">
          <a:extLst>
            <a:ext uri="{FF2B5EF4-FFF2-40B4-BE49-F238E27FC236}">
              <a16:creationId xmlns:a16="http://schemas.microsoft.com/office/drawing/2014/main" id="{6E8779F0-CB84-4B6C-BD44-3BFF1A574C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1" name="Text Box 6">
          <a:extLst>
            <a:ext uri="{FF2B5EF4-FFF2-40B4-BE49-F238E27FC236}">
              <a16:creationId xmlns:a16="http://schemas.microsoft.com/office/drawing/2014/main" id="{8C7A8D86-BEEB-444E-B57E-2523D298DC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2" name="Text Box 7">
          <a:extLst>
            <a:ext uri="{FF2B5EF4-FFF2-40B4-BE49-F238E27FC236}">
              <a16:creationId xmlns:a16="http://schemas.microsoft.com/office/drawing/2014/main" id="{EECB843D-927F-42E1-B393-3B4C2D0071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3" name="Text Box 8">
          <a:extLst>
            <a:ext uri="{FF2B5EF4-FFF2-40B4-BE49-F238E27FC236}">
              <a16:creationId xmlns:a16="http://schemas.microsoft.com/office/drawing/2014/main" id="{876B1A6B-8CD7-4ABB-A515-7BAF5A93A3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4" name="Text Box 9">
          <a:extLst>
            <a:ext uri="{FF2B5EF4-FFF2-40B4-BE49-F238E27FC236}">
              <a16:creationId xmlns:a16="http://schemas.microsoft.com/office/drawing/2014/main" id="{2EB2E561-1C41-4BB2-B7D9-D65A06BA9FD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5" name="Text Box 10">
          <a:extLst>
            <a:ext uri="{FF2B5EF4-FFF2-40B4-BE49-F238E27FC236}">
              <a16:creationId xmlns:a16="http://schemas.microsoft.com/office/drawing/2014/main" id="{0F1595B7-059F-4219-99AE-C6B0FED2CF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6" name="Text Box 11">
          <a:extLst>
            <a:ext uri="{FF2B5EF4-FFF2-40B4-BE49-F238E27FC236}">
              <a16:creationId xmlns:a16="http://schemas.microsoft.com/office/drawing/2014/main" id="{B3668A49-76AD-489D-B74B-C994A48E03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7" name="Text Box 12">
          <a:extLst>
            <a:ext uri="{FF2B5EF4-FFF2-40B4-BE49-F238E27FC236}">
              <a16:creationId xmlns:a16="http://schemas.microsoft.com/office/drawing/2014/main" id="{967AD105-4D24-4FBE-B884-EBA51102FA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8" name="Text Box 13">
          <a:extLst>
            <a:ext uri="{FF2B5EF4-FFF2-40B4-BE49-F238E27FC236}">
              <a16:creationId xmlns:a16="http://schemas.microsoft.com/office/drawing/2014/main" id="{B8AFB1C0-46A7-4D8C-9D94-97B02CA9BB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59" name="Text Box 14">
          <a:extLst>
            <a:ext uri="{FF2B5EF4-FFF2-40B4-BE49-F238E27FC236}">
              <a16:creationId xmlns:a16="http://schemas.microsoft.com/office/drawing/2014/main" id="{FA0BC6EE-61EB-417F-8DDF-1E9FE134FB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0" name="Text Box 15">
          <a:extLst>
            <a:ext uri="{FF2B5EF4-FFF2-40B4-BE49-F238E27FC236}">
              <a16:creationId xmlns:a16="http://schemas.microsoft.com/office/drawing/2014/main" id="{BF4811CB-A27F-4663-99F6-48023A3B6C5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1" name="Text Box 16">
          <a:extLst>
            <a:ext uri="{FF2B5EF4-FFF2-40B4-BE49-F238E27FC236}">
              <a16:creationId xmlns:a16="http://schemas.microsoft.com/office/drawing/2014/main" id="{BC0CF4EA-5489-4D7E-8B4E-00C999E8F2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2" name="Text Box 17">
          <a:extLst>
            <a:ext uri="{FF2B5EF4-FFF2-40B4-BE49-F238E27FC236}">
              <a16:creationId xmlns:a16="http://schemas.microsoft.com/office/drawing/2014/main" id="{9DA07CA4-6F2B-4498-9EC6-CCC1E84B9D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3" name="Text Box 7">
          <a:extLst>
            <a:ext uri="{FF2B5EF4-FFF2-40B4-BE49-F238E27FC236}">
              <a16:creationId xmlns:a16="http://schemas.microsoft.com/office/drawing/2014/main" id="{DB0BEB4A-9972-4458-ABAF-F6947B7D8CE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4" name="Text Box 8">
          <a:extLst>
            <a:ext uri="{FF2B5EF4-FFF2-40B4-BE49-F238E27FC236}">
              <a16:creationId xmlns:a16="http://schemas.microsoft.com/office/drawing/2014/main" id="{1F1A8D9B-D1EC-4481-9CCF-D1891509549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5" name="Text Box 9">
          <a:extLst>
            <a:ext uri="{FF2B5EF4-FFF2-40B4-BE49-F238E27FC236}">
              <a16:creationId xmlns:a16="http://schemas.microsoft.com/office/drawing/2014/main" id="{0EB14223-F6D6-4D83-A4C6-346909996C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6" name="Text Box 10">
          <a:extLst>
            <a:ext uri="{FF2B5EF4-FFF2-40B4-BE49-F238E27FC236}">
              <a16:creationId xmlns:a16="http://schemas.microsoft.com/office/drawing/2014/main" id="{09CEB42A-20BD-4B0D-BFF8-758FDED723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7" name="Text Box 11">
          <a:extLst>
            <a:ext uri="{FF2B5EF4-FFF2-40B4-BE49-F238E27FC236}">
              <a16:creationId xmlns:a16="http://schemas.microsoft.com/office/drawing/2014/main" id="{026F3A21-FE12-42BB-8E14-873FBB732C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8" name="Text Box 12">
          <a:extLst>
            <a:ext uri="{FF2B5EF4-FFF2-40B4-BE49-F238E27FC236}">
              <a16:creationId xmlns:a16="http://schemas.microsoft.com/office/drawing/2014/main" id="{71450C6C-1011-44BB-9DD7-7A0E61AB0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69" name="Text Box 13">
          <a:extLst>
            <a:ext uri="{FF2B5EF4-FFF2-40B4-BE49-F238E27FC236}">
              <a16:creationId xmlns:a16="http://schemas.microsoft.com/office/drawing/2014/main" id="{20FBF8A1-3064-4AC3-95F5-5593DF5DB9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0" name="Text Box 14">
          <a:extLst>
            <a:ext uri="{FF2B5EF4-FFF2-40B4-BE49-F238E27FC236}">
              <a16:creationId xmlns:a16="http://schemas.microsoft.com/office/drawing/2014/main" id="{6F5442ED-9D0A-4981-824A-44FE9903F8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1" name="Text Box 15">
          <a:extLst>
            <a:ext uri="{FF2B5EF4-FFF2-40B4-BE49-F238E27FC236}">
              <a16:creationId xmlns:a16="http://schemas.microsoft.com/office/drawing/2014/main" id="{C4A060A2-235A-45D9-BBAB-73D5A3FE2C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2" name="Text Box 16">
          <a:extLst>
            <a:ext uri="{FF2B5EF4-FFF2-40B4-BE49-F238E27FC236}">
              <a16:creationId xmlns:a16="http://schemas.microsoft.com/office/drawing/2014/main" id="{D6AC1593-7D65-46D0-849B-91BD3C5DB9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3" name="Text Box 17">
          <a:extLst>
            <a:ext uri="{FF2B5EF4-FFF2-40B4-BE49-F238E27FC236}">
              <a16:creationId xmlns:a16="http://schemas.microsoft.com/office/drawing/2014/main" id="{2F8CF053-8775-4312-8B9C-C56DCBA967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4" name="Text Box 6">
          <a:extLst>
            <a:ext uri="{FF2B5EF4-FFF2-40B4-BE49-F238E27FC236}">
              <a16:creationId xmlns:a16="http://schemas.microsoft.com/office/drawing/2014/main" id="{AD34CFDF-D10A-4AD4-9D6B-9E78D175BE0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5" name="Text Box 7">
          <a:extLst>
            <a:ext uri="{FF2B5EF4-FFF2-40B4-BE49-F238E27FC236}">
              <a16:creationId xmlns:a16="http://schemas.microsoft.com/office/drawing/2014/main" id="{A4C9105F-416D-4951-AD82-14775E4992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6" name="Text Box 8">
          <a:extLst>
            <a:ext uri="{FF2B5EF4-FFF2-40B4-BE49-F238E27FC236}">
              <a16:creationId xmlns:a16="http://schemas.microsoft.com/office/drawing/2014/main" id="{0253319F-A7AC-42B7-9989-A1D24375C9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7" name="Text Box 9">
          <a:extLst>
            <a:ext uri="{FF2B5EF4-FFF2-40B4-BE49-F238E27FC236}">
              <a16:creationId xmlns:a16="http://schemas.microsoft.com/office/drawing/2014/main" id="{DDB07A1A-C2F4-4D42-8C67-425142ED18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8" name="Text Box 10">
          <a:extLst>
            <a:ext uri="{FF2B5EF4-FFF2-40B4-BE49-F238E27FC236}">
              <a16:creationId xmlns:a16="http://schemas.microsoft.com/office/drawing/2014/main" id="{205A53D8-2B2C-4048-85A5-2E24A6B4B23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79" name="Text Box 11">
          <a:extLst>
            <a:ext uri="{FF2B5EF4-FFF2-40B4-BE49-F238E27FC236}">
              <a16:creationId xmlns:a16="http://schemas.microsoft.com/office/drawing/2014/main" id="{5E0461FA-167D-46A3-AFDA-DB52361D12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0" name="Text Box 12">
          <a:extLst>
            <a:ext uri="{FF2B5EF4-FFF2-40B4-BE49-F238E27FC236}">
              <a16:creationId xmlns:a16="http://schemas.microsoft.com/office/drawing/2014/main" id="{141B098E-8BBE-43A2-B41C-EECC95A591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1" name="Text Box 13">
          <a:extLst>
            <a:ext uri="{FF2B5EF4-FFF2-40B4-BE49-F238E27FC236}">
              <a16:creationId xmlns:a16="http://schemas.microsoft.com/office/drawing/2014/main" id="{0CEA5360-3916-498D-81DC-E4C7ABFD28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2" name="Text Box 14">
          <a:extLst>
            <a:ext uri="{FF2B5EF4-FFF2-40B4-BE49-F238E27FC236}">
              <a16:creationId xmlns:a16="http://schemas.microsoft.com/office/drawing/2014/main" id="{438BDD67-9A09-4D71-9241-68C3D2412DF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3" name="Text Box 15">
          <a:extLst>
            <a:ext uri="{FF2B5EF4-FFF2-40B4-BE49-F238E27FC236}">
              <a16:creationId xmlns:a16="http://schemas.microsoft.com/office/drawing/2014/main" id="{EAE2F575-7C64-4FDD-9FAA-1ACC66862C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4" name="Text Box 16">
          <a:extLst>
            <a:ext uri="{FF2B5EF4-FFF2-40B4-BE49-F238E27FC236}">
              <a16:creationId xmlns:a16="http://schemas.microsoft.com/office/drawing/2014/main" id="{34BE256B-7632-45AA-9AC7-E40268A75E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5" name="Text Box 17">
          <a:extLst>
            <a:ext uri="{FF2B5EF4-FFF2-40B4-BE49-F238E27FC236}">
              <a16:creationId xmlns:a16="http://schemas.microsoft.com/office/drawing/2014/main" id="{70DDFB57-7315-4A4B-8A92-DB0B072AB8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6" name="Text Box 6">
          <a:extLst>
            <a:ext uri="{FF2B5EF4-FFF2-40B4-BE49-F238E27FC236}">
              <a16:creationId xmlns:a16="http://schemas.microsoft.com/office/drawing/2014/main" id="{2E3F0B11-A48E-4CA2-929E-88845BF6A3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7" name="Text Box 7">
          <a:extLst>
            <a:ext uri="{FF2B5EF4-FFF2-40B4-BE49-F238E27FC236}">
              <a16:creationId xmlns:a16="http://schemas.microsoft.com/office/drawing/2014/main" id="{4C9991BF-AACC-473E-9DA0-4669437A10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8" name="Text Box 8">
          <a:extLst>
            <a:ext uri="{FF2B5EF4-FFF2-40B4-BE49-F238E27FC236}">
              <a16:creationId xmlns:a16="http://schemas.microsoft.com/office/drawing/2014/main" id="{44DBF4C2-8034-416D-BEA3-5C32E0BED2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89" name="Text Box 9">
          <a:extLst>
            <a:ext uri="{FF2B5EF4-FFF2-40B4-BE49-F238E27FC236}">
              <a16:creationId xmlns:a16="http://schemas.microsoft.com/office/drawing/2014/main" id="{C565BC49-7398-4BB2-94AF-9B06C5DEEA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0" name="Text Box 10">
          <a:extLst>
            <a:ext uri="{FF2B5EF4-FFF2-40B4-BE49-F238E27FC236}">
              <a16:creationId xmlns:a16="http://schemas.microsoft.com/office/drawing/2014/main" id="{003163EC-8AEF-4BFF-A40C-11BC606A1C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1" name="Text Box 11">
          <a:extLst>
            <a:ext uri="{FF2B5EF4-FFF2-40B4-BE49-F238E27FC236}">
              <a16:creationId xmlns:a16="http://schemas.microsoft.com/office/drawing/2014/main" id="{7E7D7316-45DF-4370-AA86-8EF7FFEA39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2" name="Text Box 12">
          <a:extLst>
            <a:ext uri="{FF2B5EF4-FFF2-40B4-BE49-F238E27FC236}">
              <a16:creationId xmlns:a16="http://schemas.microsoft.com/office/drawing/2014/main" id="{57613D7B-8BCE-4FDB-83C6-986D2D7457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3" name="Text Box 13">
          <a:extLst>
            <a:ext uri="{FF2B5EF4-FFF2-40B4-BE49-F238E27FC236}">
              <a16:creationId xmlns:a16="http://schemas.microsoft.com/office/drawing/2014/main" id="{70A13198-1C4D-496F-8374-0258D6CF5C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4" name="Text Box 14">
          <a:extLst>
            <a:ext uri="{FF2B5EF4-FFF2-40B4-BE49-F238E27FC236}">
              <a16:creationId xmlns:a16="http://schemas.microsoft.com/office/drawing/2014/main" id="{1379E736-B091-41C1-B819-77FCD601C0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5" name="Text Box 15">
          <a:extLst>
            <a:ext uri="{FF2B5EF4-FFF2-40B4-BE49-F238E27FC236}">
              <a16:creationId xmlns:a16="http://schemas.microsoft.com/office/drawing/2014/main" id="{0B61528C-5135-46DF-BC35-23BF6C6BD1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6" name="Text Box 16">
          <a:extLst>
            <a:ext uri="{FF2B5EF4-FFF2-40B4-BE49-F238E27FC236}">
              <a16:creationId xmlns:a16="http://schemas.microsoft.com/office/drawing/2014/main" id="{A48A763B-BE60-46B3-AB48-E06909F0CC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7" name="Text Box 17">
          <a:extLst>
            <a:ext uri="{FF2B5EF4-FFF2-40B4-BE49-F238E27FC236}">
              <a16:creationId xmlns:a16="http://schemas.microsoft.com/office/drawing/2014/main" id="{706BB88D-6A45-4529-B2EF-7C9BF96018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8" name="Text Box 6">
          <a:extLst>
            <a:ext uri="{FF2B5EF4-FFF2-40B4-BE49-F238E27FC236}">
              <a16:creationId xmlns:a16="http://schemas.microsoft.com/office/drawing/2014/main" id="{D125FEDB-0E87-4999-B21C-DA3493ACA6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999" name="Text Box 7">
          <a:extLst>
            <a:ext uri="{FF2B5EF4-FFF2-40B4-BE49-F238E27FC236}">
              <a16:creationId xmlns:a16="http://schemas.microsoft.com/office/drawing/2014/main" id="{9E84DFD1-7971-49CD-886C-D7ECB98309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0" name="Text Box 8">
          <a:extLst>
            <a:ext uri="{FF2B5EF4-FFF2-40B4-BE49-F238E27FC236}">
              <a16:creationId xmlns:a16="http://schemas.microsoft.com/office/drawing/2014/main" id="{B6DF2F1F-685A-45A5-B846-3C61C0A542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1" name="Text Box 9">
          <a:extLst>
            <a:ext uri="{FF2B5EF4-FFF2-40B4-BE49-F238E27FC236}">
              <a16:creationId xmlns:a16="http://schemas.microsoft.com/office/drawing/2014/main" id="{6803E464-A28D-4498-BD0F-1216AF768D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2" name="Text Box 10">
          <a:extLst>
            <a:ext uri="{FF2B5EF4-FFF2-40B4-BE49-F238E27FC236}">
              <a16:creationId xmlns:a16="http://schemas.microsoft.com/office/drawing/2014/main" id="{ABEE1CEA-C812-4258-AFF5-4A6C7D9E82C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3" name="Text Box 11">
          <a:extLst>
            <a:ext uri="{FF2B5EF4-FFF2-40B4-BE49-F238E27FC236}">
              <a16:creationId xmlns:a16="http://schemas.microsoft.com/office/drawing/2014/main" id="{9A936016-0D8E-4471-BBC7-0BB4470156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4" name="Text Box 12">
          <a:extLst>
            <a:ext uri="{FF2B5EF4-FFF2-40B4-BE49-F238E27FC236}">
              <a16:creationId xmlns:a16="http://schemas.microsoft.com/office/drawing/2014/main" id="{18D373B7-86A6-4A44-9618-2EBFFE691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5" name="Text Box 13">
          <a:extLst>
            <a:ext uri="{FF2B5EF4-FFF2-40B4-BE49-F238E27FC236}">
              <a16:creationId xmlns:a16="http://schemas.microsoft.com/office/drawing/2014/main" id="{22F43982-F35B-4BB4-8328-FCF6FF8153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6" name="Text Box 14">
          <a:extLst>
            <a:ext uri="{FF2B5EF4-FFF2-40B4-BE49-F238E27FC236}">
              <a16:creationId xmlns:a16="http://schemas.microsoft.com/office/drawing/2014/main" id="{F9A3D8A0-0904-49CC-8E0F-4B18E328881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7" name="Text Box 15">
          <a:extLst>
            <a:ext uri="{FF2B5EF4-FFF2-40B4-BE49-F238E27FC236}">
              <a16:creationId xmlns:a16="http://schemas.microsoft.com/office/drawing/2014/main" id="{FAA62AF4-3F88-40E6-BFBD-2B20A86465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8" name="Text Box 16">
          <a:extLst>
            <a:ext uri="{FF2B5EF4-FFF2-40B4-BE49-F238E27FC236}">
              <a16:creationId xmlns:a16="http://schemas.microsoft.com/office/drawing/2014/main" id="{88E62D93-4A4A-447F-9F67-4088510D5B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09" name="Text Box 17">
          <a:extLst>
            <a:ext uri="{FF2B5EF4-FFF2-40B4-BE49-F238E27FC236}">
              <a16:creationId xmlns:a16="http://schemas.microsoft.com/office/drawing/2014/main" id="{353613ED-1956-4106-94ED-1995986911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0" name="Text Box 7">
          <a:extLst>
            <a:ext uri="{FF2B5EF4-FFF2-40B4-BE49-F238E27FC236}">
              <a16:creationId xmlns:a16="http://schemas.microsoft.com/office/drawing/2014/main" id="{A2B2DDC7-6992-44F2-862F-942EA1D106B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1" name="Text Box 8">
          <a:extLst>
            <a:ext uri="{FF2B5EF4-FFF2-40B4-BE49-F238E27FC236}">
              <a16:creationId xmlns:a16="http://schemas.microsoft.com/office/drawing/2014/main" id="{670A1554-727B-459B-9386-DDD30A4E02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2" name="Text Box 9">
          <a:extLst>
            <a:ext uri="{FF2B5EF4-FFF2-40B4-BE49-F238E27FC236}">
              <a16:creationId xmlns:a16="http://schemas.microsoft.com/office/drawing/2014/main" id="{37856774-DC95-48FB-A4B8-961B669B59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3" name="Text Box 10">
          <a:extLst>
            <a:ext uri="{FF2B5EF4-FFF2-40B4-BE49-F238E27FC236}">
              <a16:creationId xmlns:a16="http://schemas.microsoft.com/office/drawing/2014/main" id="{936547DC-8823-43B7-B9BF-E590462E46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4" name="Text Box 11">
          <a:extLst>
            <a:ext uri="{FF2B5EF4-FFF2-40B4-BE49-F238E27FC236}">
              <a16:creationId xmlns:a16="http://schemas.microsoft.com/office/drawing/2014/main" id="{DB9F9C33-9C7A-4221-AFC1-A128989C81F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5" name="Text Box 12">
          <a:extLst>
            <a:ext uri="{FF2B5EF4-FFF2-40B4-BE49-F238E27FC236}">
              <a16:creationId xmlns:a16="http://schemas.microsoft.com/office/drawing/2014/main" id="{BAD9209D-9458-4FA9-9AB5-F0ECC0D1BE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6" name="Text Box 13">
          <a:extLst>
            <a:ext uri="{FF2B5EF4-FFF2-40B4-BE49-F238E27FC236}">
              <a16:creationId xmlns:a16="http://schemas.microsoft.com/office/drawing/2014/main" id="{2B00949E-F0A6-4FA7-A42A-12224D2CAD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7" name="Text Box 14">
          <a:extLst>
            <a:ext uri="{FF2B5EF4-FFF2-40B4-BE49-F238E27FC236}">
              <a16:creationId xmlns:a16="http://schemas.microsoft.com/office/drawing/2014/main" id="{641641D5-7B9A-4F00-9148-35DBCC9729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8" name="Text Box 15">
          <a:extLst>
            <a:ext uri="{FF2B5EF4-FFF2-40B4-BE49-F238E27FC236}">
              <a16:creationId xmlns:a16="http://schemas.microsoft.com/office/drawing/2014/main" id="{609EE5D1-E5E6-43EE-98C1-76F36FCA6E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19" name="Text Box 16">
          <a:extLst>
            <a:ext uri="{FF2B5EF4-FFF2-40B4-BE49-F238E27FC236}">
              <a16:creationId xmlns:a16="http://schemas.microsoft.com/office/drawing/2014/main" id="{19F53BD5-0470-42C3-94D7-4201FFAA04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0" name="Text Box 17">
          <a:extLst>
            <a:ext uri="{FF2B5EF4-FFF2-40B4-BE49-F238E27FC236}">
              <a16:creationId xmlns:a16="http://schemas.microsoft.com/office/drawing/2014/main" id="{41464449-737D-4A9E-910A-3949A96070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1" name="Text Box 6">
          <a:extLst>
            <a:ext uri="{FF2B5EF4-FFF2-40B4-BE49-F238E27FC236}">
              <a16:creationId xmlns:a16="http://schemas.microsoft.com/office/drawing/2014/main" id="{3737DC27-500A-43C2-9D40-2B4D49B776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2" name="Text Box 7">
          <a:extLst>
            <a:ext uri="{FF2B5EF4-FFF2-40B4-BE49-F238E27FC236}">
              <a16:creationId xmlns:a16="http://schemas.microsoft.com/office/drawing/2014/main" id="{85F13934-D63A-47F8-8B96-7EAAC31BA2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3" name="Text Box 8">
          <a:extLst>
            <a:ext uri="{FF2B5EF4-FFF2-40B4-BE49-F238E27FC236}">
              <a16:creationId xmlns:a16="http://schemas.microsoft.com/office/drawing/2014/main" id="{30FB6D40-0311-4EC0-B43C-3A9EC79273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4" name="Text Box 9">
          <a:extLst>
            <a:ext uri="{FF2B5EF4-FFF2-40B4-BE49-F238E27FC236}">
              <a16:creationId xmlns:a16="http://schemas.microsoft.com/office/drawing/2014/main" id="{424252EB-F3E0-4890-B601-4793F10194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5" name="Text Box 10">
          <a:extLst>
            <a:ext uri="{FF2B5EF4-FFF2-40B4-BE49-F238E27FC236}">
              <a16:creationId xmlns:a16="http://schemas.microsoft.com/office/drawing/2014/main" id="{BAFBD488-B468-43CC-A5B8-F67F8D769F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6" name="Text Box 11">
          <a:extLst>
            <a:ext uri="{FF2B5EF4-FFF2-40B4-BE49-F238E27FC236}">
              <a16:creationId xmlns:a16="http://schemas.microsoft.com/office/drawing/2014/main" id="{B30E93F0-20C4-446F-A6DB-719715373B6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7" name="Text Box 12">
          <a:extLst>
            <a:ext uri="{FF2B5EF4-FFF2-40B4-BE49-F238E27FC236}">
              <a16:creationId xmlns:a16="http://schemas.microsoft.com/office/drawing/2014/main" id="{B6774155-F203-467C-9F37-064BC620D9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8" name="Text Box 13">
          <a:extLst>
            <a:ext uri="{FF2B5EF4-FFF2-40B4-BE49-F238E27FC236}">
              <a16:creationId xmlns:a16="http://schemas.microsoft.com/office/drawing/2014/main" id="{E02C19C1-979A-4127-9C0E-2ED0F78A1C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29" name="Text Box 14">
          <a:extLst>
            <a:ext uri="{FF2B5EF4-FFF2-40B4-BE49-F238E27FC236}">
              <a16:creationId xmlns:a16="http://schemas.microsoft.com/office/drawing/2014/main" id="{0DA009FB-6CA5-4100-AA4C-392B225EA79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0" name="Text Box 15">
          <a:extLst>
            <a:ext uri="{FF2B5EF4-FFF2-40B4-BE49-F238E27FC236}">
              <a16:creationId xmlns:a16="http://schemas.microsoft.com/office/drawing/2014/main" id="{71860D80-CF6A-4D1B-B1AA-37A098370F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1" name="Text Box 16">
          <a:extLst>
            <a:ext uri="{FF2B5EF4-FFF2-40B4-BE49-F238E27FC236}">
              <a16:creationId xmlns:a16="http://schemas.microsoft.com/office/drawing/2014/main" id="{9FA99098-C6DE-4700-A14C-BDD8D3C394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2" name="Text Box 17">
          <a:extLst>
            <a:ext uri="{FF2B5EF4-FFF2-40B4-BE49-F238E27FC236}">
              <a16:creationId xmlns:a16="http://schemas.microsoft.com/office/drawing/2014/main" id="{D4776F0A-032A-4F01-A7C3-FD267E78A46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3" name="Text Box 6">
          <a:extLst>
            <a:ext uri="{FF2B5EF4-FFF2-40B4-BE49-F238E27FC236}">
              <a16:creationId xmlns:a16="http://schemas.microsoft.com/office/drawing/2014/main" id="{5A156FD4-94D8-4917-9E15-A0C5269447C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4" name="Text Box 7">
          <a:extLst>
            <a:ext uri="{FF2B5EF4-FFF2-40B4-BE49-F238E27FC236}">
              <a16:creationId xmlns:a16="http://schemas.microsoft.com/office/drawing/2014/main" id="{2E8EA8B1-0FE9-4B01-B313-F7C16A6C4F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5" name="Text Box 8">
          <a:extLst>
            <a:ext uri="{FF2B5EF4-FFF2-40B4-BE49-F238E27FC236}">
              <a16:creationId xmlns:a16="http://schemas.microsoft.com/office/drawing/2014/main" id="{CA4D9F55-A41F-4132-A93A-871633DF29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6" name="Text Box 9">
          <a:extLst>
            <a:ext uri="{FF2B5EF4-FFF2-40B4-BE49-F238E27FC236}">
              <a16:creationId xmlns:a16="http://schemas.microsoft.com/office/drawing/2014/main" id="{3737E5E2-80B4-4519-B881-CAEE262787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7" name="Text Box 10">
          <a:extLst>
            <a:ext uri="{FF2B5EF4-FFF2-40B4-BE49-F238E27FC236}">
              <a16:creationId xmlns:a16="http://schemas.microsoft.com/office/drawing/2014/main" id="{1BCD66F3-8273-4F3E-A971-9B8FC5A19E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8" name="Text Box 11">
          <a:extLst>
            <a:ext uri="{FF2B5EF4-FFF2-40B4-BE49-F238E27FC236}">
              <a16:creationId xmlns:a16="http://schemas.microsoft.com/office/drawing/2014/main" id="{6298A472-24FF-4774-8ED2-0EBD18ACA2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39" name="Text Box 12">
          <a:extLst>
            <a:ext uri="{FF2B5EF4-FFF2-40B4-BE49-F238E27FC236}">
              <a16:creationId xmlns:a16="http://schemas.microsoft.com/office/drawing/2014/main" id="{689D87F3-4C5C-4B5B-AE16-38E68ABD23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0" name="Text Box 13">
          <a:extLst>
            <a:ext uri="{FF2B5EF4-FFF2-40B4-BE49-F238E27FC236}">
              <a16:creationId xmlns:a16="http://schemas.microsoft.com/office/drawing/2014/main" id="{7C71E86B-73CD-4080-9BE3-5EC4268937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1" name="Text Box 14">
          <a:extLst>
            <a:ext uri="{FF2B5EF4-FFF2-40B4-BE49-F238E27FC236}">
              <a16:creationId xmlns:a16="http://schemas.microsoft.com/office/drawing/2014/main" id="{8517A35B-384F-4B28-A6A1-7D3BAED81D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2" name="Text Box 15">
          <a:extLst>
            <a:ext uri="{FF2B5EF4-FFF2-40B4-BE49-F238E27FC236}">
              <a16:creationId xmlns:a16="http://schemas.microsoft.com/office/drawing/2014/main" id="{CD1D384F-755B-4A39-847E-D85128FD4E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3" name="Text Box 16">
          <a:extLst>
            <a:ext uri="{FF2B5EF4-FFF2-40B4-BE49-F238E27FC236}">
              <a16:creationId xmlns:a16="http://schemas.microsoft.com/office/drawing/2014/main" id="{869CBC59-9D8E-4896-AD5D-014DBA547B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4" name="Text Box 17">
          <a:extLst>
            <a:ext uri="{FF2B5EF4-FFF2-40B4-BE49-F238E27FC236}">
              <a16:creationId xmlns:a16="http://schemas.microsoft.com/office/drawing/2014/main" id="{CC454642-7E8E-4C0B-8D58-AC6582B44D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5" name="Text Box 6">
          <a:extLst>
            <a:ext uri="{FF2B5EF4-FFF2-40B4-BE49-F238E27FC236}">
              <a16:creationId xmlns:a16="http://schemas.microsoft.com/office/drawing/2014/main" id="{331F8093-D700-4BAC-A665-B75F8227F7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6" name="Text Box 7">
          <a:extLst>
            <a:ext uri="{FF2B5EF4-FFF2-40B4-BE49-F238E27FC236}">
              <a16:creationId xmlns:a16="http://schemas.microsoft.com/office/drawing/2014/main" id="{4EF9E414-66E5-4E81-AE3E-7C29472E33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7" name="Text Box 8">
          <a:extLst>
            <a:ext uri="{FF2B5EF4-FFF2-40B4-BE49-F238E27FC236}">
              <a16:creationId xmlns:a16="http://schemas.microsoft.com/office/drawing/2014/main" id="{A5454A42-989B-4928-BC83-60D5A90EF7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8" name="Text Box 9">
          <a:extLst>
            <a:ext uri="{FF2B5EF4-FFF2-40B4-BE49-F238E27FC236}">
              <a16:creationId xmlns:a16="http://schemas.microsoft.com/office/drawing/2014/main" id="{4A8C1F07-929D-4FDF-8374-88AFDEF4E9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49" name="Text Box 10">
          <a:extLst>
            <a:ext uri="{FF2B5EF4-FFF2-40B4-BE49-F238E27FC236}">
              <a16:creationId xmlns:a16="http://schemas.microsoft.com/office/drawing/2014/main" id="{577DF80C-175A-4764-AF00-832DEAC95DC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0" name="Text Box 11">
          <a:extLst>
            <a:ext uri="{FF2B5EF4-FFF2-40B4-BE49-F238E27FC236}">
              <a16:creationId xmlns:a16="http://schemas.microsoft.com/office/drawing/2014/main" id="{3F1DD6E6-3D25-4AFB-A98C-CDC77A7C2A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1" name="Text Box 12">
          <a:extLst>
            <a:ext uri="{FF2B5EF4-FFF2-40B4-BE49-F238E27FC236}">
              <a16:creationId xmlns:a16="http://schemas.microsoft.com/office/drawing/2014/main" id="{64347175-82DF-48C7-AEC3-E0C178EF951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2" name="Text Box 13">
          <a:extLst>
            <a:ext uri="{FF2B5EF4-FFF2-40B4-BE49-F238E27FC236}">
              <a16:creationId xmlns:a16="http://schemas.microsoft.com/office/drawing/2014/main" id="{C2AAB4E7-BBAB-43C0-9D95-A804DB926E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3" name="Text Box 14">
          <a:extLst>
            <a:ext uri="{FF2B5EF4-FFF2-40B4-BE49-F238E27FC236}">
              <a16:creationId xmlns:a16="http://schemas.microsoft.com/office/drawing/2014/main" id="{D7FF771B-EAEB-44BD-9482-B8658F1496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4" name="Text Box 15">
          <a:extLst>
            <a:ext uri="{FF2B5EF4-FFF2-40B4-BE49-F238E27FC236}">
              <a16:creationId xmlns:a16="http://schemas.microsoft.com/office/drawing/2014/main" id="{DDFE3F9B-F8A6-42D5-97C4-0C26C7BA0A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5" name="Text Box 16">
          <a:extLst>
            <a:ext uri="{FF2B5EF4-FFF2-40B4-BE49-F238E27FC236}">
              <a16:creationId xmlns:a16="http://schemas.microsoft.com/office/drawing/2014/main" id="{6FC26569-239E-4BFD-8E92-3319D368B3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6" name="Text Box 17">
          <a:extLst>
            <a:ext uri="{FF2B5EF4-FFF2-40B4-BE49-F238E27FC236}">
              <a16:creationId xmlns:a16="http://schemas.microsoft.com/office/drawing/2014/main" id="{0D1E1ABE-E290-4D79-A407-5DD122979A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7" name="Text Box 7">
          <a:extLst>
            <a:ext uri="{FF2B5EF4-FFF2-40B4-BE49-F238E27FC236}">
              <a16:creationId xmlns:a16="http://schemas.microsoft.com/office/drawing/2014/main" id="{38F06BAB-C6C9-4438-B858-AAA17F6B4D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8" name="Text Box 8">
          <a:extLst>
            <a:ext uri="{FF2B5EF4-FFF2-40B4-BE49-F238E27FC236}">
              <a16:creationId xmlns:a16="http://schemas.microsoft.com/office/drawing/2014/main" id="{7BE408FB-383C-4BA3-8730-DDCA46C85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59" name="Text Box 9">
          <a:extLst>
            <a:ext uri="{FF2B5EF4-FFF2-40B4-BE49-F238E27FC236}">
              <a16:creationId xmlns:a16="http://schemas.microsoft.com/office/drawing/2014/main" id="{31539C83-E2B4-4938-989C-EEC66169AA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0" name="Text Box 10">
          <a:extLst>
            <a:ext uri="{FF2B5EF4-FFF2-40B4-BE49-F238E27FC236}">
              <a16:creationId xmlns:a16="http://schemas.microsoft.com/office/drawing/2014/main" id="{136203BE-58FA-48C4-B4C0-30C7B1B5CB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1" name="Text Box 11">
          <a:extLst>
            <a:ext uri="{FF2B5EF4-FFF2-40B4-BE49-F238E27FC236}">
              <a16:creationId xmlns:a16="http://schemas.microsoft.com/office/drawing/2014/main" id="{BEDC65EE-525E-4984-824E-30257E5F77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2" name="Text Box 12">
          <a:extLst>
            <a:ext uri="{FF2B5EF4-FFF2-40B4-BE49-F238E27FC236}">
              <a16:creationId xmlns:a16="http://schemas.microsoft.com/office/drawing/2014/main" id="{16446A3B-5EE7-4F56-AAFE-3113B35DE6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3" name="Text Box 13">
          <a:extLst>
            <a:ext uri="{FF2B5EF4-FFF2-40B4-BE49-F238E27FC236}">
              <a16:creationId xmlns:a16="http://schemas.microsoft.com/office/drawing/2014/main" id="{6C61C5A6-E799-4112-A938-DD41BD3B820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4" name="Text Box 14">
          <a:extLst>
            <a:ext uri="{FF2B5EF4-FFF2-40B4-BE49-F238E27FC236}">
              <a16:creationId xmlns:a16="http://schemas.microsoft.com/office/drawing/2014/main" id="{85E889D3-3FB8-4661-BC2D-1A7AC7C14C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5" name="Text Box 15">
          <a:extLst>
            <a:ext uri="{FF2B5EF4-FFF2-40B4-BE49-F238E27FC236}">
              <a16:creationId xmlns:a16="http://schemas.microsoft.com/office/drawing/2014/main" id="{9528D7CD-787F-41C1-8FCE-0E34382367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6" name="Text Box 16">
          <a:extLst>
            <a:ext uri="{FF2B5EF4-FFF2-40B4-BE49-F238E27FC236}">
              <a16:creationId xmlns:a16="http://schemas.microsoft.com/office/drawing/2014/main" id="{28772E77-FF07-4200-83CB-6ADF37BA44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7" name="Text Box 17">
          <a:extLst>
            <a:ext uri="{FF2B5EF4-FFF2-40B4-BE49-F238E27FC236}">
              <a16:creationId xmlns:a16="http://schemas.microsoft.com/office/drawing/2014/main" id="{E55C3678-5345-48AD-88EB-FC6815494A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8" name="Text Box 6">
          <a:extLst>
            <a:ext uri="{FF2B5EF4-FFF2-40B4-BE49-F238E27FC236}">
              <a16:creationId xmlns:a16="http://schemas.microsoft.com/office/drawing/2014/main" id="{C6A6F130-4F6B-41CB-A07A-FC9CB9E901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69" name="Text Box 7">
          <a:extLst>
            <a:ext uri="{FF2B5EF4-FFF2-40B4-BE49-F238E27FC236}">
              <a16:creationId xmlns:a16="http://schemas.microsoft.com/office/drawing/2014/main" id="{D2C30DA9-37EE-4739-8A00-A3BC09F3B0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0" name="Text Box 8">
          <a:extLst>
            <a:ext uri="{FF2B5EF4-FFF2-40B4-BE49-F238E27FC236}">
              <a16:creationId xmlns:a16="http://schemas.microsoft.com/office/drawing/2014/main" id="{51FDA025-9EAB-4FF5-B964-65B764D77F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1" name="Text Box 9">
          <a:extLst>
            <a:ext uri="{FF2B5EF4-FFF2-40B4-BE49-F238E27FC236}">
              <a16:creationId xmlns:a16="http://schemas.microsoft.com/office/drawing/2014/main" id="{1D050CC0-1CF5-4B1B-92B0-D4FB21127E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2" name="Text Box 10">
          <a:extLst>
            <a:ext uri="{FF2B5EF4-FFF2-40B4-BE49-F238E27FC236}">
              <a16:creationId xmlns:a16="http://schemas.microsoft.com/office/drawing/2014/main" id="{E0A4DF8D-39A8-4011-9819-B9DB0C191C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3" name="Text Box 11">
          <a:extLst>
            <a:ext uri="{FF2B5EF4-FFF2-40B4-BE49-F238E27FC236}">
              <a16:creationId xmlns:a16="http://schemas.microsoft.com/office/drawing/2014/main" id="{234DFE30-4A75-4295-A41A-8ABCF30EE3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4" name="Text Box 12">
          <a:extLst>
            <a:ext uri="{FF2B5EF4-FFF2-40B4-BE49-F238E27FC236}">
              <a16:creationId xmlns:a16="http://schemas.microsoft.com/office/drawing/2014/main" id="{65D3F8F1-AF57-4126-BA2E-4F7F680D07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5" name="Text Box 13">
          <a:extLst>
            <a:ext uri="{FF2B5EF4-FFF2-40B4-BE49-F238E27FC236}">
              <a16:creationId xmlns:a16="http://schemas.microsoft.com/office/drawing/2014/main" id="{66F28556-010D-4BD8-BACA-9BC8E982B4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6" name="Text Box 14">
          <a:extLst>
            <a:ext uri="{FF2B5EF4-FFF2-40B4-BE49-F238E27FC236}">
              <a16:creationId xmlns:a16="http://schemas.microsoft.com/office/drawing/2014/main" id="{1452FABB-8578-45A2-9D68-0140806E8D9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7" name="Text Box 15">
          <a:extLst>
            <a:ext uri="{FF2B5EF4-FFF2-40B4-BE49-F238E27FC236}">
              <a16:creationId xmlns:a16="http://schemas.microsoft.com/office/drawing/2014/main" id="{4B46E8A1-23D6-4017-86CF-C3849A4135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8" name="Text Box 16">
          <a:extLst>
            <a:ext uri="{FF2B5EF4-FFF2-40B4-BE49-F238E27FC236}">
              <a16:creationId xmlns:a16="http://schemas.microsoft.com/office/drawing/2014/main" id="{F3E843B9-0F40-442C-AC96-40906331E26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79" name="Text Box 17">
          <a:extLst>
            <a:ext uri="{FF2B5EF4-FFF2-40B4-BE49-F238E27FC236}">
              <a16:creationId xmlns:a16="http://schemas.microsoft.com/office/drawing/2014/main" id="{445443A6-B300-433B-93C8-363BEBAEDD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0" name="Text Box 6">
          <a:extLst>
            <a:ext uri="{FF2B5EF4-FFF2-40B4-BE49-F238E27FC236}">
              <a16:creationId xmlns:a16="http://schemas.microsoft.com/office/drawing/2014/main" id="{08723BE4-15C0-4251-BC4F-80E7F77D7A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1" name="Text Box 7">
          <a:extLst>
            <a:ext uri="{FF2B5EF4-FFF2-40B4-BE49-F238E27FC236}">
              <a16:creationId xmlns:a16="http://schemas.microsoft.com/office/drawing/2014/main" id="{BA31AF1F-FC5A-44DB-AC7B-6109D72D14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2" name="Text Box 8">
          <a:extLst>
            <a:ext uri="{FF2B5EF4-FFF2-40B4-BE49-F238E27FC236}">
              <a16:creationId xmlns:a16="http://schemas.microsoft.com/office/drawing/2014/main" id="{18508D8E-9B04-4DD9-A00E-42A5A5BC6DD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3" name="Text Box 9">
          <a:extLst>
            <a:ext uri="{FF2B5EF4-FFF2-40B4-BE49-F238E27FC236}">
              <a16:creationId xmlns:a16="http://schemas.microsoft.com/office/drawing/2014/main" id="{FB8D1091-69FB-4E13-A186-B1E89862A4E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4" name="Text Box 10">
          <a:extLst>
            <a:ext uri="{FF2B5EF4-FFF2-40B4-BE49-F238E27FC236}">
              <a16:creationId xmlns:a16="http://schemas.microsoft.com/office/drawing/2014/main" id="{EAEAC164-6B9E-4B35-A548-A630B8F390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5" name="Text Box 11">
          <a:extLst>
            <a:ext uri="{FF2B5EF4-FFF2-40B4-BE49-F238E27FC236}">
              <a16:creationId xmlns:a16="http://schemas.microsoft.com/office/drawing/2014/main" id="{9D564625-6799-474B-A380-3914C6C211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6" name="Text Box 12">
          <a:extLst>
            <a:ext uri="{FF2B5EF4-FFF2-40B4-BE49-F238E27FC236}">
              <a16:creationId xmlns:a16="http://schemas.microsoft.com/office/drawing/2014/main" id="{7F923F75-9694-4F13-9DA5-E8FF63204F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7" name="Text Box 13">
          <a:extLst>
            <a:ext uri="{FF2B5EF4-FFF2-40B4-BE49-F238E27FC236}">
              <a16:creationId xmlns:a16="http://schemas.microsoft.com/office/drawing/2014/main" id="{32524BE1-1756-4D51-B916-0DDDD817C9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8" name="Text Box 14">
          <a:extLst>
            <a:ext uri="{FF2B5EF4-FFF2-40B4-BE49-F238E27FC236}">
              <a16:creationId xmlns:a16="http://schemas.microsoft.com/office/drawing/2014/main" id="{F8DD8CF1-86D5-4BAE-AE5F-BC5489BC2A5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89" name="Text Box 15">
          <a:extLst>
            <a:ext uri="{FF2B5EF4-FFF2-40B4-BE49-F238E27FC236}">
              <a16:creationId xmlns:a16="http://schemas.microsoft.com/office/drawing/2014/main" id="{25B0FAC2-E757-4345-AC24-36F295A22EC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0" name="Text Box 16">
          <a:extLst>
            <a:ext uri="{FF2B5EF4-FFF2-40B4-BE49-F238E27FC236}">
              <a16:creationId xmlns:a16="http://schemas.microsoft.com/office/drawing/2014/main" id="{DC089580-5764-4C34-8BAD-6DF883805E4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1" name="Text Box 17">
          <a:extLst>
            <a:ext uri="{FF2B5EF4-FFF2-40B4-BE49-F238E27FC236}">
              <a16:creationId xmlns:a16="http://schemas.microsoft.com/office/drawing/2014/main" id="{F688C874-45E7-41AD-9BA9-F1444396E8C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2" name="Text Box 6">
          <a:extLst>
            <a:ext uri="{FF2B5EF4-FFF2-40B4-BE49-F238E27FC236}">
              <a16:creationId xmlns:a16="http://schemas.microsoft.com/office/drawing/2014/main" id="{7BC9B672-376E-47D9-9704-3E249608AB9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3" name="Text Box 7">
          <a:extLst>
            <a:ext uri="{FF2B5EF4-FFF2-40B4-BE49-F238E27FC236}">
              <a16:creationId xmlns:a16="http://schemas.microsoft.com/office/drawing/2014/main" id="{293AE8C9-E100-4A8A-AA46-F6ED539582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4" name="Text Box 8">
          <a:extLst>
            <a:ext uri="{FF2B5EF4-FFF2-40B4-BE49-F238E27FC236}">
              <a16:creationId xmlns:a16="http://schemas.microsoft.com/office/drawing/2014/main" id="{84F81849-4FAF-4B1C-A296-65FF0F8E39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5" name="Text Box 9">
          <a:extLst>
            <a:ext uri="{FF2B5EF4-FFF2-40B4-BE49-F238E27FC236}">
              <a16:creationId xmlns:a16="http://schemas.microsoft.com/office/drawing/2014/main" id="{637F5B6E-30C5-4FB3-BFE3-52B54DD5FC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6" name="Text Box 10">
          <a:extLst>
            <a:ext uri="{FF2B5EF4-FFF2-40B4-BE49-F238E27FC236}">
              <a16:creationId xmlns:a16="http://schemas.microsoft.com/office/drawing/2014/main" id="{94AF8D9A-0EA2-4512-9C2A-454778A8FE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7" name="Text Box 11">
          <a:extLst>
            <a:ext uri="{FF2B5EF4-FFF2-40B4-BE49-F238E27FC236}">
              <a16:creationId xmlns:a16="http://schemas.microsoft.com/office/drawing/2014/main" id="{15585FAE-3D71-47AC-99F2-22D4B51405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8" name="Text Box 12">
          <a:extLst>
            <a:ext uri="{FF2B5EF4-FFF2-40B4-BE49-F238E27FC236}">
              <a16:creationId xmlns:a16="http://schemas.microsoft.com/office/drawing/2014/main" id="{3943DFC1-5707-4924-9D21-549B31112E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099" name="Text Box 13">
          <a:extLst>
            <a:ext uri="{FF2B5EF4-FFF2-40B4-BE49-F238E27FC236}">
              <a16:creationId xmlns:a16="http://schemas.microsoft.com/office/drawing/2014/main" id="{98DFD95D-A83C-4F56-8D26-1CBBDCB463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0" name="Text Box 14">
          <a:extLst>
            <a:ext uri="{FF2B5EF4-FFF2-40B4-BE49-F238E27FC236}">
              <a16:creationId xmlns:a16="http://schemas.microsoft.com/office/drawing/2014/main" id="{E5F5DB1F-7BD0-4BEB-8DDA-021488AAAE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1" name="Text Box 15">
          <a:extLst>
            <a:ext uri="{FF2B5EF4-FFF2-40B4-BE49-F238E27FC236}">
              <a16:creationId xmlns:a16="http://schemas.microsoft.com/office/drawing/2014/main" id="{6AB59BA0-5509-4521-BCCC-07566B6690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2" name="Text Box 16">
          <a:extLst>
            <a:ext uri="{FF2B5EF4-FFF2-40B4-BE49-F238E27FC236}">
              <a16:creationId xmlns:a16="http://schemas.microsoft.com/office/drawing/2014/main" id="{117C0C00-9ED4-4EB7-B460-DB289FA0CC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3" name="Text Box 17">
          <a:extLst>
            <a:ext uri="{FF2B5EF4-FFF2-40B4-BE49-F238E27FC236}">
              <a16:creationId xmlns:a16="http://schemas.microsoft.com/office/drawing/2014/main" id="{0E369C5A-089C-40A9-AA7D-4FC43E167F8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4" name="Text Box 7">
          <a:extLst>
            <a:ext uri="{FF2B5EF4-FFF2-40B4-BE49-F238E27FC236}">
              <a16:creationId xmlns:a16="http://schemas.microsoft.com/office/drawing/2014/main" id="{53485987-6DB6-4754-89A7-F20CD77522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5" name="Text Box 8">
          <a:extLst>
            <a:ext uri="{FF2B5EF4-FFF2-40B4-BE49-F238E27FC236}">
              <a16:creationId xmlns:a16="http://schemas.microsoft.com/office/drawing/2014/main" id="{23A762D2-6B3F-479B-A56E-00734900A50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6" name="Text Box 9">
          <a:extLst>
            <a:ext uri="{FF2B5EF4-FFF2-40B4-BE49-F238E27FC236}">
              <a16:creationId xmlns:a16="http://schemas.microsoft.com/office/drawing/2014/main" id="{B3BAF637-AC53-4920-B052-9163E53A8C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7" name="Text Box 10">
          <a:extLst>
            <a:ext uri="{FF2B5EF4-FFF2-40B4-BE49-F238E27FC236}">
              <a16:creationId xmlns:a16="http://schemas.microsoft.com/office/drawing/2014/main" id="{C4423062-1554-4A70-B36D-836106396BA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8" name="Text Box 11">
          <a:extLst>
            <a:ext uri="{FF2B5EF4-FFF2-40B4-BE49-F238E27FC236}">
              <a16:creationId xmlns:a16="http://schemas.microsoft.com/office/drawing/2014/main" id="{2F8D866B-AEFA-43EF-87D1-A16D234934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09" name="Text Box 12">
          <a:extLst>
            <a:ext uri="{FF2B5EF4-FFF2-40B4-BE49-F238E27FC236}">
              <a16:creationId xmlns:a16="http://schemas.microsoft.com/office/drawing/2014/main" id="{CF665895-9D5F-40DF-882F-53E15B5BAB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0" name="Text Box 13">
          <a:extLst>
            <a:ext uri="{FF2B5EF4-FFF2-40B4-BE49-F238E27FC236}">
              <a16:creationId xmlns:a16="http://schemas.microsoft.com/office/drawing/2014/main" id="{B721FE67-3E92-4CD2-8E8C-ED1638F701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1" name="Text Box 14">
          <a:extLst>
            <a:ext uri="{FF2B5EF4-FFF2-40B4-BE49-F238E27FC236}">
              <a16:creationId xmlns:a16="http://schemas.microsoft.com/office/drawing/2014/main" id="{8AF3EFDC-1E6C-460E-81A3-E70BE75CAA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2" name="Text Box 15">
          <a:extLst>
            <a:ext uri="{FF2B5EF4-FFF2-40B4-BE49-F238E27FC236}">
              <a16:creationId xmlns:a16="http://schemas.microsoft.com/office/drawing/2014/main" id="{0EFDD0C4-CE70-4187-B262-FAF3FBCE71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3" name="Text Box 16">
          <a:extLst>
            <a:ext uri="{FF2B5EF4-FFF2-40B4-BE49-F238E27FC236}">
              <a16:creationId xmlns:a16="http://schemas.microsoft.com/office/drawing/2014/main" id="{3B08E3E6-81D2-499A-95D7-7010A84810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4" name="Text Box 17">
          <a:extLst>
            <a:ext uri="{FF2B5EF4-FFF2-40B4-BE49-F238E27FC236}">
              <a16:creationId xmlns:a16="http://schemas.microsoft.com/office/drawing/2014/main" id="{429B2824-42DC-4CEA-8EDC-49E157A18B0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5" name="Text Box 6">
          <a:extLst>
            <a:ext uri="{FF2B5EF4-FFF2-40B4-BE49-F238E27FC236}">
              <a16:creationId xmlns:a16="http://schemas.microsoft.com/office/drawing/2014/main" id="{397A8931-4B43-49A3-A62B-86B7793659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6" name="Text Box 7">
          <a:extLst>
            <a:ext uri="{FF2B5EF4-FFF2-40B4-BE49-F238E27FC236}">
              <a16:creationId xmlns:a16="http://schemas.microsoft.com/office/drawing/2014/main" id="{6C159F1C-1AAE-4874-BF79-416BCDED24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7" name="Text Box 8">
          <a:extLst>
            <a:ext uri="{FF2B5EF4-FFF2-40B4-BE49-F238E27FC236}">
              <a16:creationId xmlns:a16="http://schemas.microsoft.com/office/drawing/2014/main" id="{2A5F7DA2-1DB1-4706-85DD-8D9D0BAFA7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8" name="Text Box 9">
          <a:extLst>
            <a:ext uri="{FF2B5EF4-FFF2-40B4-BE49-F238E27FC236}">
              <a16:creationId xmlns:a16="http://schemas.microsoft.com/office/drawing/2014/main" id="{D63EE187-9690-4C62-8F15-BC7FFD4E1D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19" name="Text Box 10">
          <a:extLst>
            <a:ext uri="{FF2B5EF4-FFF2-40B4-BE49-F238E27FC236}">
              <a16:creationId xmlns:a16="http://schemas.microsoft.com/office/drawing/2014/main" id="{B060557F-3ADD-41D5-8DD5-60E8B5944E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20" name="Text Box 11">
          <a:extLst>
            <a:ext uri="{FF2B5EF4-FFF2-40B4-BE49-F238E27FC236}">
              <a16:creationId xmlns:a16="http://schemas.microsoft.com/office/drawing/2014/main" id="{0585FE88-8591-43DA-ABAD-5A2819F855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21" name="Text Box 12">
          <a:extLst>
            <a:ext uri="{FF2B5EF4-FFF2-40B4-BE49-F238E27FC236}">
              <a16:creationId xmlns:a16="http://schemas.microsoft.com/office/drawing/2014/main" id="{DD99425A-ADA7-4EAC-8BFB-9326E8355E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22" name="Text Box 13">
          <a:extLst>
            <a:ext uri="{FF2B5EF4-FFF2-40B4-BE49-F238E27FC236}">
              <a16:creationId xmlns:a16="http://schemas.microsoft.com/office/drawing/2014/main" id="{FC022C1C-9663-4415-A823-4F32E95838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23" name="Text Box 14">
          <a:extLst>
            <a:ext uri="{FF2B5EF4-FFF2-40B4-BE49-F238E27FC236}">
              <a16:creationId xmlns:a16="http://schemas.microsoft.com/office/drawing/2014/main" id="{2543013A-8D9B-481E-9A07-3D94412B6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24" name="Text Box 15">
          <a:extLst>
            <a:ext uri="{FF2B5EF4-FFF2-40B4-BE49-F238E27FC236}">
              <a16:creationId xmlns:a16="http://schemas.microsoft.com/office/drawing/2014/main" id="{FABFCA6A-4AD8-4BB6-B2C8-7A9D8AC3249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34</xdr:row>
      <xdr:rowOff>139884</xdr:rowOff>
    </xdr:to>
    <xdr:sp macro="" textlink="">
      <xdr:nvSpPr>
        <xdr:cNvPr id="1125" name="Text Box 16">
          <a:extLst>
            <a:ext uri="{FF2B5EF4-FFF2-40B4-BE49-F238E27FC236}">
              <a16:creationId xmlns:a16="http://schemas.microsoft.com/office/drawing/2014/main" id="{EB0716BD-87FD-4A58-80CD-B52EA8148CC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27</xdr:row>
      <xdr:rowOff>0</xdr:rowOff>
    </xdr:from>
    <xdr:ext cx="85725" cy="1411821"/>
    <xdr:sp macro="" textlink="">
      <xdr:nvSpPr>
        <xdr:cNvPr id="1127" name="Text Box 6">
          <a:extLst>
            <a:ext uri="{FF2B5EF4-FFF2-40B4-BE49-F238E27FC236}">
              <a16:creationId xmlns:a16="http://schemas.microsoft.com/office/drawing/2014/main" id="{5668FC08-D67C-42B6-81CE-BF7D7F1B438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28" name="Text Box 7">
          <a:extLst>
            <a:ext uri="{FF2B5EF4-FFF2-40B4-BE49-F238E27FC236}">
              <a16:creationId xmlns:a16="http://schemas.microsoft.com/office/drawing/2014/main" id="{82F0588D-851E-4F04-8936-0FDDF91283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29" name="Text Box 8">
          <a:extLst>
            <a:ext uri="{FF2B5EF4-FFF2-40B4-BE49-F238E27FC236}">
              <a16:creationId xmlns:a16="http://schemas.microsoft.com/office/drawing/2014/main" id="{808C787F-F602-467B-AAB7-DABBF01F311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0" name="Text Box 9">
          <a:extLst>
            <a:ext uri="{FF2B5EF4-FFF2-40B4-BE49-F238E27FC236}">
              <a16:creationId xmlns:a16="http://schemas.microsoft.com/office/drawing/2014/main" id="{52AA4B88-0D61-4BFB-B690-0CDA197F04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1" name="Text Box 10">
          <a:extLst>
            <a:ext uri="{FF2B5EF4-FFF2-40B4-BE49-F238E27FC236}">
              <a16:creationId xmlns:a16="http://schemas.microsoft.com/office/drawing/2014/main" id="{F1291EB2-8A06-4208-9345-EA5DEB559F4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2" name="Text Box 11">
          <a:extLst>
            <a:ext uri="{FF2B5EF4-FFF2-40B4-BE49-F238E27FC236}">
              <a16:creationId xmlns:a16="http://schemas.microsoft.com/office/drawing/2014/main" id="{38BB07AD-238E-46A9-B323-653FD845314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3" name="Text Box 12">
          <a:extLst>
            <a:ext uri="{FF2B5EF4-FFF2-40B4-BE49-F238E27FC236}">
              <a16:creationId xmlns:a16="http://schemas.microsoft.com/office/drawing/2014/main" id="{3DAEB00A-6231-4D5E-9E29-27C3C7682C6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4" name="Text Box 13">
          <a:extLst>
            <a:ext uri="{FF2B5EF4-FFF2-40B4-BE49-F238E27FC236}">
              <a16:creationId xmlns:a16="http://schemas.microsoft.com/office/drawing/2014/main" id="{DC15F783-B903-4DF8-9960-C62240F63C5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5" name="Text Box 14">
          <a:extLst>
            <a:ext uri="{FF2B5EF4-FFF2-40B4-BE49-F238E27FC236}">
              <a16:creationId xmlns:a16="http://schemas.microsoft.com/office/drawing/2014/main" id="{5D5DB885-A32A-478A-929F-0FAB09566C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6" name="Text Box 15">
          <a:extLst>
            <a:ext uri="{FF2B5EF4-FFF2-40B4-BE49-F238E27FC236}">
              <a16:creationId xmlns:a16="http://schemas.microsoft.com/office/drawing/2014/main" id="{B4105AD1-56B0-497A-9F54-4E886D1A4D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7" name="Text Box 16">
          <a:extLst>
            <a:ext uri="{FF2B5EF4-FFF2-40B4-BE49-F238E27FC236}">
              <a16:creationId xmlns:a16="http://schemas.microsoft.com/office/drawing/2014/main" id="{A67496F9-31DA-4B06-9986-450DDF559C9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8" name="Text Box 17">
          <a:extLst>
            <a:ext uri="{FF2B5EF4-FFF2-40B4-BE49-F238E27FC236}">
              <a16:creationId xmlns:a16="http://schemas.microsoft.com/office/drawing/2014/main" id="{EF73AC68-EC32-42DA-8BB7-F06A51EE3B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9" name="Text Box 6">
          <a:extLst>
            <a:ext uri="{FF2B5EF4-FFF2-40B4-BE49-F238E27FC236}">
              <a16:creationId xmlns:a16="http://schemas.microsoft.com/office/drawing/2014/main" id="{D9EF1E90-3174-409E-8BE4-66E4F937DAE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0" name="Text Box 7">
          <a:extLst>
            <a:ext uri="{FF2B5EF4-FFF2-40B4-BE49-F238E27FC236}">
              <a16:creationId xmlns:a16="http://schemas.microsoft.com/office/drawing/2014/main" id="{87D1BBBD-7A8E-4F75-8ED3-93028D3ADF5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1" name="Text Box 8">
          <a:extLst>
            <a:ext uri="{FF2B5EF4-FFF2-40B4-BE49-F238E27FC236}">
              <a16:creationId xmlns:a16="http://schemas.microsoft.com/office/drawing/2014/main" id="{CDEC7A93-A6C3-43A9-B18E-E4A79E799D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2" name="Text Box 9">
          <a:extLst>
            <a:ext uri="{FF2B5EF4-FFF2-40B4-BE49-F238E27FC236}">
              <a16:creationId xmlns:a16="http://schemas.microsoft.com/office/drawing/2014/main" id="{004901DE-D517-4CDB-A77D-670510F080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3" name="Text Box 10">
          <a:extLst>
            <a:ext uri="{FF2B5EF4-FFF2-40B4-BE49-F238E27FC236}">
              <a16:creationId xmlns:a16="http://schemas.microsoft.com/office/drawing/2014/main" id="{4721B9BF-61C2-4F37-8027-E7BEACF962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4" name="Text Box 11">
          <a:extLst>
            <a:ext uri="{FF2B5EF4-FFF2-40B4-BE49-F238E27FC236}">
              <a16:creationId xmlns:a16="http://schemas.microsoft.com/office/drawing/2014/main" id="{739DEDF9-E1B8-4197-8C8E-C8579122BBC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5" name="Text Box 12">
          <a:extLst>
            <a:ext uri="{FF2B5EF4-FFF2-40B4-BE49-F238E27FC236}">
              <a16:creationId xmlns:a16="http://schemas.microsoft.com/office/drawing/2014/main" id="{723FD2BD-FB2C-41FD-918D-9451BB4AB1C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6" name="Text Box 13">
          <a:extLst>
            <a:ext uri="{FF2B5EF4-FFF2-40B4-BE49-F238E27FC236}">
              <a16:creationId xmlns:a16="http://schemas.microsoft.com/office/drawing/2014/main" id="{5506A805-55F6-4289-94DD-8363710AE7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7" name="Text Box 14">
          <a:extLst>
            <a:ext uri="{FF2B5EF4-FFF2-40B4-BE49-F238E27FC236}">
              <a16:creationId xmlns:a16="http://schemas.microsoft.com/office/drawing/2014/main" id="{6C2B0174-25E7-4D58-9194-A3ED5B1D379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8" name="Text Box 15">
          <a:extLst>
            <a:ext uri="{FF2B5EF4-FFF2-40B4-BE49-F238E27FC236}">
              <a16:creationId xmlns:a16="http://schemas.microsoft.com/office/drawing/2014/main" id="{6F337C17-4F74-4546-A8CF-3BE515950A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9" name="Text Box 16">
          <a:extLst>
            <a:ext uri="{FF2B5EF4-FFF2-40B4-BE49-F238E27FC236}">
              <a16:creationId xmlns:a16="http://schemas.microsoft.com/office/drawing/2014/main" id="{126D06A9-EA94-4263-878D-CDF485F0A0F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0" name="Text Box 17">
          <a:extLst>
            <a:ext uri="{FF2B5EF4-FFF2-40B4-BE49-F238E27FC236}">
              <a16:creationId xmlns:a16="http://schemas.microsoft.com/office/drawing/2014/main" id="{FA22D9DF-8BBD-43F0-AFD7-642E2CC120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1" name="Text Box 7">
          <a:extLst>
            <a:ext uri="{FF2B5EF4-FFF2-40B4-BE49-F238E27FC236}">
              <a16:creationId xmlns:a16="http://schemas.microsoft.com/office/drawing/2014/main" id="{D554DDD5-34C0-452A-B0FB-1565B7857B6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2" name="Text Box 8">
          <a:extLst>
            <a:ext uri="{FF2B5EF4-FFF2-40B4-BE49-F238E27FC236}">
              <a16:creationId xmlns:a16="http://schemas.microsoft.com/office/drawing/2014/main" id="{C1B6F5D7-BA87-4D2F-97A1-9AE74151209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3" name="Text Box 9">
          <a:extLst>
            <a:ext uri="{FF2B5EF4-FFF2-40B4-BE49-F238E27FC236}">
              <a16:creationId xmlns:a16="http://schemas.microsoft.com/office/drawing/2014/main" id="{8FA1325A-7CAF-484D-888D-4E98D2749C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4" name="Text Box 10">
          <a:extLst>
            <a:ext uri="{FF2B5EF4-FFF2-40B4-BE49-F238E27FC236}">
              <a16:creationId xmlns:a16="http://schemas.microsoft.com/office/drawing/2014/main" id="{CE2F405E-7FFF-4796-A5C6-373E0DBD97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5" name="Text Box 11">
          <a:extLst>
            <a:ext uri="{FF2B5EF4-FFF2-40B4-BE49-F238E27FC236}">
              <a16:creationId xmlns:a16="http://schemas.microsoft.com/office/drawing/2014/main" id="{B1023220-4B45-4C4C-B9AA-FC3098796EA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6" name="Text Box 12">
          <a:extLst>
            <a:ext uri="{FF2B5EF4-FFF2-40B4-BE49-F238E27FC236}">
              <a16:creationId xmlns:a16="http://schemas.microsoft.com/office/drawing/2014/main" id="{7CF7FE83-A2CB-46E0-ACDE-CE469143BE3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7" name="Text Box 13">
          <a:extLst>
            <a:ext uri="{FF2B5EF4-FFF2-40B4-BE49-F238E27FC236}">
              <a16:creationId xmlns:a16="http://schemas.microsoft.com/office/drawing/2014/main" id="{4CCC267D-6463-4A58-978E-C8A921D475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8" name="Text Box 14">
          <a:extLst>
            <a:ext uri="{FF2B5EF4-FFF2-40B4-BE49-F238E27FC236}">
              <a16:creationId xmlns:a16="http://schemas.microsoft.com/office/drawing/2014/main" id="{81E73ACC-3D64-4527-86F5-F7A27C2E53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9" name="Text Box 15">
          <a:extLst>
            <a:ext uri="{FF2B5EF4-FFF2-40B4-BE49-F238E27FC236}">
              <a16:creationId xmlns:a16="http://schemas.microsoft.com/office/drawing/2014/main" id="{B48A94D1-0CC0-4BD1-847C-1E6BA98AC7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0" name="Text Box 16">
          <a:extLst>
            <a:ext uri="{FF2B5EF4-FFF2-40B4-BE49-F238E27FC236}">
              <a16:creationId xmlns:a16="http://schemas.microsoft.com/office/drawing/2014/main" id="{7201A212-C703-41FD-A7E0-3A35343DDCB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1" name="Text Box 17">
          <a:extLst>
            <a:ext uri="{FF2B5EF4-FFF2-40B4-BE49-F238E27FC236}">
              <a16:creationId xmlns:a16="http://schemas.microsoft.com/office/drawing/2014/main" id="{6F1FB8D4-1D94-4C1B-A9FB-D7523213AB1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2" name="Text Box 6">
          <a:extLst>
            <a:ext uri="{FF2B5EF4-FFF2-40B4-BE49-F238E27FC236}">
              <a16:creationId xmlns:a16="http://schemas.microsoft.com/office/drawing/2014/main" id="{B7167A00-3C94-43EE-B071-4D6C9A42599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3" name="Text Box 7">
          <a:extLst>
            <a:ext uri="{FF2B5EF4-FFF2-40B4-BE49-F238E27FC236}">
              <a16:creationId xmlns:a16="http://schemas.microsoft.com/office/drawing/2014/main" id="{F05561F0-452E-4197-B0C1-A164E44DA3D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4" name="Text Box 8">
          <a:extLst>
            <a:ext uri="{FF2B5EF4-FFF2-40B4-BE49-F238E27FC236}">
              <a16:creationId xmlns:a16="http://schemas.microsoft.com/office/drawing/2014/main" id="{B9BBCA76-BA38-4D1F-8D36-29F00ABDF9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5" name="Text Box 9">
          <a:extLst>
            <a:ext uri="{FF2B5EF4-FFF2-40B4-BE49-F238E27FC236}">
              <a16:creationId xmlns:a16="http://schemas.microsoft.com/office/drawing/2014/main" id="{8C42AE1F-81ED-4A62-9DAB-E37345983D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6" name="Text Box 10">
          <a:extLst>
            <a:ext uri="{FF2B5EF4-FFF2-40B4-BE49-F238E27FC236}">
              <a16:creationId xmlns:a16="http://schemas.microsoft.com/office/drawing/2014/main" id="{1DFCAED3-8DB9-4402-8E27-246077D777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7" name="Text Box 11">
          <a:extLst>
            <a:ext uri="{FF2B5EF4-FFF2-40B4-BE49-F238E27FC236}">
              <a16:creationId xmlns:a16="http://schemas.microsoft.com/office/drawing/2014/main" id="{3F21EDE0-EF27-463D-AEAF-77337C7E53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8" name="Text Box 12">
          <a:extLst>
            <a:ext uri="{FF2B5EF4-FFF2-40B4-BE49-F238E27FC236}">
              <a16:creationId xmlns:a16="http://schemas.microsoft.com/office/drawing/2014/main" id="{CA722D8B-BD1E-458F-BACF-5DBCC43158B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9" name="Text Box 13">
          <a:extLst>
            <a:ext uri="{FF2B5EF4-FFF2-40B4-BE49-F238E27FC236}">
              <a16:creationId xmlns:a16="http://schemas.microsoft.com/office/drawing/2014/main" id="{4CD8DD34-825C-47BD-996E-C992D39AC03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0" name="Text Box 14">
          <a:extLst>
            <a:ext uri="{FF2B5EF4-FFF2-40B4-BE49-F238E27FC236}">
              <a16:creationId xmlns:a16="http://schemas.microsoft.com/office/drawing/2014/main" id="{77F2773A-FEF8-4D17-AC31-E057BEADD53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1" name="Text Box 15">
          <a:extLst>
            <a:ext uri="{FF2B5EF4-FFF2-40B4-BE49-F238E27FC236}">
              <a16:creationId xmlns:a16="http://schemas.microsoft.com/office/drawing/2014/main" id="{C7723BD7-E5DC-4D92-8D6D-D6129954995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2" name="Text Box 16">
          <a:extLst>
            <a:ext uri="{FF2B5EF4-FFF2-40B4-BE49-F238E27FC236}">
              <a16:creationId xmlns:a16="http://schemas.microsoft.com/office/drawing/2014/main" id="{80697C6E-85DC-4EC2-ADB6-01C51B222E6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3" name="Text Box 17">
          <a:extLst>
            <a:ext uri="{FF2B5EF4-FFF2-40B4-BE49-F238E27FC236}">
              <a16:creationId xmlns:a16="http://schemas.microsoft.com/office/drawing/2014/main" id="{B9D336C4-A68B-449E-9B31-8C3256D3E61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4" name="Text Box 6">
          <a:extLst>
            <a:ext uri="{FF2B5EF4-FFF2-40B4-BE49-F238E27FC236}">
              <a16:creationId xmlns:a16="http://schemas.microsoft.com/office/drawing/2014/main" id="{54B6BE56-CCF7-46BA-AB0D-306665D72D3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5" name="Text Box 7">
          <a:extLst>
            <a:ext uri="{FF2B5EF4-FFF2-40B4-BE49-F238E27FC236}">
              <a16:creationId xmlns:a16="http://schemas.microsoft.com/office/drawing/2014/main" id="{883E411D-AA14-4D76-89A3-78C38B7E729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6" name="Text Box 8">
          <a:extLst>
            <a:ext uri="{FF2B5EF4-FFF2-40B4-BE49-F238E27FC236}">
              <a16:creationId xmlns:a16="http://schemas.microsoft.com/office/drawing/2014/main" id="{AB4B14F6-0951-415E-BB28-B0DC540A3B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7" name="Text Box 9">
          <a:extLst>
            <a:ext uri="{FF2B5EF4-FFF2-40B4-BE49-F238E27FC236}">
              <a16:creationId xmlns:a16="http://schemas.microsoft.com/office/drawing/2014/main" id="{2F298644-8728-4206-9652-9AB5690BB9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8" name="Text Box 10">
          <a:extLst>
            <a:ext uri="{FF2B5EF4-FFF2-40B4-BE49-F238E27FC236}">
              <a16:creationId xmlns:a16="http://schemas.microsoft.com/office/drawing/2014/main" id="{B056F726-5B91-4CE5-8C59-7E2BAA3732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9" name="Text Box 11">
          <a:extLst>
            <a:ext uri="{FF2B5EF4-FFF2-40B4-BE49-F238E27FC236}">
              <a16:creationId xmlns:a16="http://schemas.microsoft.com/office/drawing/2014/main" id="{8DCD75E6-DD7D-4FCB-9622-81BE1777163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0" name="Text Box 12">
          <a:extLst>
            <a:ext uri="{FF2B5EF4-FFF2-40B4-BE49-F238E27FC236}">
              <a16:creationId xmlns:a16="http://schemas.microsoft.com/office/drawing/2014/main" id="{931F5849-2859-42FA-B57F-356925B178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1" name="Text Box 13">
          <a:extLst>
            <a:ext uri="{FF2B5EF4-FFF2-40B4-BE49-F238E27FC236}">
              <a16:creationId xmlns:a16="http://schemas.microsoft.com/office/drawing/2014/main" id="{DE6B4562-F5B3-4F5E-B17D-82A6360F3C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2" name="Text Box 14">
          <a:extLst>
            <a:ext uri="{FF2B5EF4-FFF2-40B4-BE49-F238E27FC236}">
              <a16:creationId xmlns:a16="http://schemas.microsoft.com/office/drawing/2014/main" id="{B7DA2800-938A-4B86-9EFF-C846AC8BF3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3" name="Text Box 15">
          <a:extLst>
            <a:ext uri="{FF2B5EF4-FFF2-40B4-BE49-F238E27FC236}">
              <a16:creationId xmlns:a16="http://schemas.microsoft.com/office/drawing/2014/main" id="{D8F6E8F6-1F21-4120-85DE-974ADC6778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4" name="Text Box 16">
          <a:extLst>
            <a:ext uri="{FF2B5EF4-FFF2-40B4-BE49-F238E27FC236}">
              <a16:creationId xmlns:a16="http://schemas.microsoft.com/office/drawing/2014/main" id="{4DD0CDC6-6DA9-4AC8-B27C-1EFCD785440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5" name="Text Box 17">
          <a:extLst>
            <a:ext uri="{FF2B5EF4-FFF2-40B4-BE49-F238E27FC236}">
              <a16:creationId xmlns:a16="http://schemas.microsoft.com/office/drawing/2014/main" id="{5F34AC69-AD30-4280-A8D1-B3C58F045F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6" name="Text Box 6">
          <a:extLst>
            <a:ext uri="{FF2B5EF4-FFF2-40B4-BE49-F238E27FC236}">
              <a16:creationId xmlns:a16="http://schemas.microsoft.com/office/drawing/2014/main" id="{270143F1-FB41-4687-A9E3-718CCD3AABB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7" name="Text Box 7">
          <a:extLst>
            <a:ext uri="{FF2B5EF4-FFF2-40B4-BE49-F238E27FC236}">
              <a16:creationId xmlns:a16="http://schemas.microsoft.com/office/drawing/2014/main" id="{27387689-363C-44BA-A9DD-81D0848F43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8" name="Text Box 8">
          <a:extLst>
            <a:ext uri="{FF2B5EF4-FFF2-40B4-BE49-F238E27FC236}">
              <a16:creationId xmlns:a16="http://schemas.microsoft.com/office/drawing/2014/main" id="{0E4B4325-B005-4EAB-986B-16757A74EB6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9" name="Text Box 9">
          <a:extLst>
            <a:ext uri="{FF2B5EF4-FFF2-40B4-BE49-F238E27FC236}">
              <a16:creationId xmlns:a16="http://schemas.microsoft.com/office/drawing/2014/main" id="{69D0014E-4B6F-46DD-AB78-4F68BD8E6D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0" name="Text Box 10">
          <a:extLst>
            <a:ext uri="{FF2B5EF4-FFF2-40B4-BE49-F238E27FC236}">
              <a16:creationId xmlns:a16="http://schemas.microsoft.com/office/drawing/2014/main" id="{928B91BE-B9F0-42D7-930B-0D64DE405A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1" name="Text Box 11">
          <a:extLst>
            <a:ext uri="{FF2B5EF4-FFF2-40B4-BE49-F238E27FC236}">
              <a16:creationId xmlns:a16="http://schemas.microsoft.com/office/drawing/2014/main" id="{5AFA4DD3-04E4-42D8-AB9E-804D6FBDB4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2" name="Text Box 12">
          <a:extLst>
            <a:ext uri="{FF2B5EF4-FFF2-40B4-BE49-F238E27FC236}">
              <a16:creationId xmlns:a16="http://schemas.microsoft.com/office/drawing/2014/main" id="{67022769-F932-460B-94BB-407838C9CE8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3" name="Text Box 13">
          <a:extLst>
            <a:ext uri="{FF2B5EF4-FFF2-40B4-BE49-F238E27FC236}">
              <a16:creationId xmlns:a16="http://schemas.microsoft.com/office/drawing/2014/main" id="{28A662D7-A1B1-4013-B3EA-E13743C6CF0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4" name="Text Box 14">
          <a:extLst>
            <a:ext uri="{FF2B5EF4-FFF2-40B4-BE49-F238E27FC236}">
              <a16:creationId xmlns:a16="http://schemas.microsoft.com/office/drawing/2014/main" id="{BAB23254-184A-4BEC-A294-F4AE5D0F29E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5" name="Text Box 15">
          <a:extLst>
            <a:ext uri="{FF2B5EF4-FFF2-40B4-BE49-F238E27FC236}">
              <a16:creationId xmlns:a16="http://schemas.microsoft.com/office/drawing/2014/main" id="{3509DFEA-1BB5-49F8-B630-8F35A6CB4B3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6" name="Text Box 16">
          <a:extLst>
            <a:ext uri="{FF2B5EF4-FFF2-40B4-BE49-F238E27FC236}">
              <a16:creationId xmlns:a16="http://schemas.microsoft.com/office/drawing/2014/main" id="{642A6BFA-A212-44D5-AAC8-086BE0DF366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7" name="Text Box 17">
          <a:extLst>
            <a:ext uri="{FF2B5EF4-FFF2-40B4-BE49-F238E27FC236}">
              <a16:creationId xmlns:a16="http://schemas.microsoft.com/office/drawing/2014/main" id="{B9077C6D-3FA8-4399-8D5C-8F16B842F8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8" name="Text Box 7">
          <a:extLst>
            <a:ext uri="{FF2B5EF4-FFF2-40B4-BE49-F238E27FC236}">
              <a16:creationId xmlns:a16="http://schemas.microsoft.com/office/drawing/2014/main" id="{93B665F8-0C94-47E9-9A8E-74BFE1CA4B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9" name="Text Box 8">
          <a:extLst>
            <a:ext uri="{FF2B5EF4-FFF2-40B4-BE49-F238E27FC236}">
              <a16:creationId xmlns:a16="http://schemas.microsoft.com/office/drawing/2014/main" id="{ECD3A67A-E51E-481A-8933-3D5AD352271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0" name="Text Box 9">
          <a:extLst>
            <a:ext uri="{FF2B5EF4-FFF2-40B4-BE49-F238E27FC236}">
              <a16:creationId xmlns:a16="http://schemas.microsoft.com/office/drawing/2014/main" id="{84A71615-29AC-47ED-BCD6-179D290330C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1" name="Text Box 10">
          <a:extLst>
            <a:ext uri="{FF2B5EF4-FFF2-40B4-BE49-F238E27FC236}">
              <a16:creationId xmlns:a16="http://schemas.microsoft.com/office/drawing/2014/main" id="{718D962B-3F4C-45A6-9D6D-C7FFEA7ED8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2" name="Text Box 11">
          <a:extLst>
            <a:ext uri="{FF2B5EF4-FFF2-40B4-BE49-F238E27FC236}">
              <a16:creationId xmlns:a16="http://schemas.microsoft.com/office/drawing/2014/main" id="{8908858C-51B5-4D79-BC6B-79E25D07F2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3" name="Text Box 12">
          <a:extLst>
            <a:ext uri="{FF2B5EF4-FFF2-40B4-BE49-F238E27FC236}">
              <a16:creationId xmlns:a16="http://schemas.microsoft.com/office/drawing/2014/main" id="{3ECA1302-1A40-46DB-B3BA-45E8B9B2E14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4" name="Text Box 13">
          <a:extLst>
            <a:ext uri="{FF2B5EF4-FFF2-40B4-BE49-F238E27FC236}">
              <a16:creationId xmlns:a16="http://schemas.microsoft.com/office/drawing/2014/main" id="{9342D8E3-A2F2-48FF-9A96-0D636C34C6E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5" name="Text Box 14">
          <a:extLst>
            <a:ext uri="{FF2B5EF4-FFF2-40B4-BE49-F238E27FC236}">
              <a16:creationId xmlns:a16="http://schemas.microsoft.com/office/drawing/2014/main" id="{635AFCAA-97A9-43A7-8F15-9DBD63FD178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6" name="Text Box 15">
          <a:extLst>
            <a:ext uri="{FF2B5EF4-FFF2-40B4-BE49-F238E27FC236}">
              <a16:creationId xmlns:a16="http://schemas.microsoft.com/office/drawing/2014/main" id="{FCAB81F0-0410-48DF-86A7-2C2799430E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7" name="Text Box 16">
          <a:extLst>
            <a:ext uri="{FF2B5EF4-FFF2-40B4-BE49-F238E27FC236}">
              <a16:creationId xmlns:a16="http://schemas.microsoft.com/office/drawing/2014/main" id="{1D1BB798-2CA4-45D4-AB92-B7A956C3EB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8" name="Text Box 17">
          <a:extLst>
            <a:ext uri="{FF2B5EF4-FFF2-40B4-BE49-F238E27FC236}">
              <a16:creationId xmlns:a16="http://schemas.microsoft.com/office/drawing/2014/main" id="{30BDA9C4-323A-48E3-868C-103C8BD5136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9" name="Text Box 6">
          <a:extLst>
            <a:ext uri="{FF2B5EF4-FFF2-40B4-BE49-F238E27FC236}">
              <a16:creationId xmlns:a16="http://schemas.microsoft.com/office/drawing/2014/main" id="{1F19DEBA-52A1-4600-8BEC-14B0EC31AD4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0" name="Text Box 7">
          <a:extLst>
            <a:ext uri="{FF2B5EF4-FFF2-40B4-BE49-F238E27FC236}">
              <a16:creationId xmlns:a16="http://schemas.microsoft.com/office/drawing/2014/main" id="{52463B90-B21E-4C90-BD19-4E2836AEA1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1" name="Text Box 8">
          <a:extLst>
            <a:ext uri="{FF2B5EF4-FFF2-40B4-BE49-F238E27FC236}">
              <a16:creationId xmlns:a16="http://schemas.microsoft.com/office/drawing/2014/main" id="{64F9111F-D1A5-45D9-A077-2DF9DADC0E2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2" name="Text Box 9">
          <a:extLst>
            <a:ext uri="{FF2B5EF4-FFF2-40B4-BE49-F238E27FC236}">
              <a16:creationId xmlns:a16="http://schemas.microsoft.com/office/drawing/2014/main" id="{24FA04F5-D17F-4A79-BB2A-014AFB5B715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3" name="Text Box 10">
          <a:extLst>
            <a:ext uri="{FF2B5EF4-FFF2-40B4-BE49-F238E27FC236}">
              <a16:creationId xmlns:a16="http://schemas.microsoft.com/office/drawing/2014/main" id="{A7582C7C-3446-42A5-BF6C-67DD61C67F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4" name="Text Box 11">
          <a:extLst>
            <a:ext uri="{FF2B5EF4-FFF2-40B4-BE49-F238E27FC236}">
              <a16:creationId xmlns:a16="http://schemas.microsoft.com/office/drawing/2014/main" id="{4C46B011-EAEA-4E42-8681-7E215A35D12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5" name="Text Box 12">
          <a:extLst>
            <a:ext uri="{FF2B5EF4-FFF2-40B4-BE49-F238E27FC236}">
              <a16:creationId xmlns:a16="http://schemas.microsoft.com/office/drawing/2014/main" id="{D433C48B-9932-4446-A3DA-272C4642761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6" name="Text Box 13">
          <a:extLst>
            <a:ext uri="{FF2B5EF4-FFF2-40B4-BE49-F238E27FC236}">
              <a16:creationId xmlns:a16="http://schemas.microsoft.com/office/drawing/2014/main" id="{999D1DD1-9960-4FC9-B0C9-446E5FD4C8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7" name="Text Box 14">
          <a:extLst>
            <a:ext uri="{FF2B5EF4-FFF2-40B4-BE49-F238E27FC236}">
              <a16:creationId xmlns:a16="http://schemas.microsoft.com/office/drawing/2014/main" id="{83711F5A-1756-40F9-A67D-37A37951D7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8" name="Text Box 15">
          <a:extLst>
            <a:ext uri="{FF2B5EF4-FFF2-40B4-BE49-F238E27FC236}">
              <a16:creationId xmlns:a16="http://schemas.microsoft.com/office/drawing/2014/main" id="{D557D2D3-ADFD-4A6E-9142-7BE318853D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9" name="Text Box 16">
          <a:extLst>
            <a:ext uri="{FF2B5EF4-FFF2-40B4-BE49-F238E27FC236}">
              <a16:creationId xmlns:a16="http://schemas.microsoft.com/office/drawing/2014/main" id="{151EDDE9-A53E-4942-A53B-76C4505F0A6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0" name="Text Box 17">
          <a:extLst>
            <a:ext uri="{FF2B5EF4-FFF2-40B4-BE49-F238E27FC236}">
              <a16:creationId xmlns:a16="http://schemas.microsoft.com/office/drawing/2014/main" id="{2E775B7F-9A34-4C39-A4AB-7A20A5CDAD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1" name="Text Box 6">
          <a:extLst>
            <a:ext uri="{FF2B5EF4-FFF2-40B4-BE49-F238E27FC236}">
              <a16:creationId xmlns:a16="http://schemas.microsoft.com/office/drawing/2014/main" id="{08D0E2E8-2F7F-4360-8C56-41C6E65CF9D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2" name="Text Box 7">
          <a:extLst>
            <a:ext uri="{FF2B5EF4-FFF2-40B4-BE49-F238E27FC236}">
              <a16:creationId xmlns:a16="http://schemas.microsoft.com/office/drawing/2014/main" id="{6B8284D8-60EE-4763-AB8E-B9322BD725A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3" name="Text Box 8">
          <a:extLst>
            <a:ext uri="{FF2B5EF4-FFF2-40B4-BE49-F238E27FC236}">
              <a16:creationId xmlns:a16="http://schemas.microsoft.com/office/drawing/2014/main" id="{E82767A8-CAA6-43F2-A0D7-523E712F4C9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4" name="Text Box 9">
          <a:extLst>
            <a:ext uri="{FF2B5EF4-FFF2-40B4-BE49-F238E27FC236}">
              <a16:creationId xmlns:a16="http://schemas.microsoft.com/office/drawing/2014/main" id="{08390A1A-5FB7-4E16-B220-5B80336F1B9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5" name="Text Box 10">
          <a:extLst>
            <a:ext uri="{FF2B5EF4-FFF2-40B4-BE49-F238E27FC236}">
              <a16:creationId xmlns:a16="http://schemas.microsoft.com/office/drawing/2014/main" id="{AD0E0839-02CB-4DBF-9C9B-9F7F7CC2894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6" name="Text Box 11">
          <a:extLst>
            <a:ext uri="{FF2B5EF4-FFF2-40B4-BE49-F238E27FC236}">
              <a16:creationId xmlns:a16="http://schemas.microsoft.com/office/drawing/2014/main" id="{12F911F2-86E3-42E9-86A5-A2792DF75D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7" name="Text Box 12">
          <a:extLst>
            <a:ext uri="{FF2B5EF4-FFF2-40B4-BE49-F238E27FC236}">
              <a16:creationId xmlns:a16="http://schemas.microsoft.com/office/drawing/2014/main" id="{42792F47-93CE-4ED7-A1DA-32C344740C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8" name="Text Box 13">
          <a:extLst>
            <a:ext uri="{FF2B5EF4-FFF2-40B4-BE49-F238E27FC236}">
              <a16:creationId xmlns:a16="http://schemas.microsoft.com/office/drawing/2014/main" id="{F0650A93-CFB1-42FA-B8ED-9E0A6B0454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9" name="Text Box 14">
          <a:extLst>
            <a:ext uri="{FF2B5EF4-FFF2-40B4-BE49-F238E27FC236}">
              <a16:creationId xmlns:a16="http://schemas.microsoft.com/office/drawing/2014/main" id="{F6A891EA-0600-413E-915F-6214E96E82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0" name="Text Box 15">
          <a:extLst>
            <a:ext uri="{FF2B5EF4-FFF2-40B4-BE49-F238E27FC236}">
              <a16:creationId xmlns:a16="http://schemas.microsoft.com/office/drawing/2014/main" id="{5E23B77E-6E7D-46D9-88B3-6343C828320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1" name="Text Box 16">
          <a:extLst>
            <a:ext uri="{FF2B5EF4-FFF2-40B4-BE49-F238E27FC236}">
              <a16:creationId xmlns:a16="http://schemas.microsoft.com/office/drawing/2014/main" id="{FA0D17D8-27A0-4786-A877-0DC573B8B2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2" name="Text Box 17">
          <a:extLst>
            <a:ext uri="{FF2B5EF4-FFF2-40B4-BE49-F238E27FC236}">
              <a16:creationId xmlns:a16="http://schemas.microsoft.com/office/drawing/2014/main" id="{F15E0CB6-4CDB-4CC1-A48E-E7D255D797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3" name="Text Box 6">
          <a:extLst>
            <a:ext uri="{FF2B5EF4-FFF2-40B4-BE49-F238E27FC236}">
              <a16:creationId xmlns:a16="http://schemas.microsoft.com/office/drawing/2014/main" id="{F41CAA81-387B-4B4C-BA31-6B19D1EC1C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4" name="Text Box 7">
          <a:extLst>
            <a:ext uri="{FF2B5EF4-FFF2-40B4-BE49-F238E27FC236}">
              <a16:creationId xmlns:a16="http://schemas.microsoft.com/office/drawing/2014/main" id="{9338DD9F-5AB4-4B90-9DA7-DB88E3834A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5" name="Text Box 8">
          <a:extLst>
            <a:ext uri="{FF2B5EF4-FFF2-40B4-BE49-F238E27FC236}">
              <a16:creationId xmlns:a16="http://schemas.microsoft.com/office/drawing/2014/main" id="{0401FB67-2A5E-40BA-9DFC-FC1988F708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6" name="Text Box 9">
          <a:extLst>
            <a:ext uri="{FF2B5EF4-FFF2-40B4-BE49-F238E27FC236}">
              <a16:creationId xmlns:a16="http://schemas.microsoft.com/office/drawing/2014/main" id="{2062E46D-0B4C-4A28-B14B-392F353B7DB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7" name="Text Box 10">
          <a:extLst>
            <a:ext uri="{FF2B5EF4-FFF2-40B4-BE49-F238E27FC236}">
              <a16:creationId xmlns:a16="http://schemas.microsoft.com/office/drawing/2014/main" id="{01F59EB6-F0C1-48E2-9B91-257DB6A038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8" name="Text Box 11">
          <a:extLst>
            <a:ext uri="{FF2B5EF4-FFF2-40B4-BE49-F238E27FC236}">
              <a16:creationId xmlns:a16="http://schemas.microsoft.com/office/drawing/2014/main" id="{1CC046CB-B5E2-4278-9D93-3325463182F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9" name="Text Box 12">
          <a:extLst>
            <a:ext uri="{FF2B5EF4-FFF2-40B4-BE49-F238E27FC236}">
              <a16:creationId xmlns:a16="http://schemas.microsoft.com/office/drawing/2014/main" id="{A486EAD0-F830-4D67-B77B-E51DA35A82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0" name="Text Box 13">
          <a:extLst>
            <a:ext uri="{FF2B5EF4-FFF2-40B4-BE49-F238E27FC236}">
              <a16:creationId xmlns:a16="http://schemas.microsoft.com/office/drawing/2014/main" id="{63AF48CC-2A18-413E-83D2-33A4CD9BF3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1" name="Text Box 14">
          <a:extLst>
            <a:ext uri="{FF2B5EF4-FFF2-40B4-BE49-F238E27FC236}">
              <a16:creationId xmlns:a16="http://schemas.microsoft.com/office/drawing/2014/main" id="{15EA6B07-A7DA-4B69-AAFE-D4FE97E5C95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2" name="Text Box 15">
          <a:extLst>
            <a:ext uri="{FF2B5EF4-FFF2-40B4-BE49-F238E27FC236}">
              <a16:creationId xmlns:a16="http://schemas.microsoft.com/office/drawing/2014/main" id="{74EFB971-D538-4BF0-9313-B8DE727418D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3" name="Text Box 16">
          <a:extLst>
            <a:ext uri="{FF2B5EF4-FFF2-40B4-BE49-F238E27FC236}">
              <a16:creationId xmlns:a16="http://schemas.microsoft.com/office/drawing/2014/main" id="{77E2ECB9-8AC6-42EC-A3D8-C13D8397AEC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4" name="Text Box 17">
          <a:extLst>
            <a:ext uri="{FF2B5EF4-FFF2-40B4-BE49-F238E27FC236}">
              <a16:creationId xmlns:a16="http://schemas.microsoft.com/office/drawing/2014/main" id="{CB33E52D-B898-4E4C-8815-3E94FB896D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5" name="Text Box 7">
          <a:extLst>
            <a:ext uri="{FF2B5EF4-FFF2-40B4-BE49-F238E27FC236}">
              <a16:creationId xmlns:a16="http://schemas.microsoft.com/office/drawing/2014/main" id="{E3803C2D-A7DF-46B2-9B73-2BE7852FDB0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6" name="Text Box 8">
          <a:extLst>
            <a:ext uri="{FF2B5EF4-FFF2-40B4-BE49-F238E27FC236}">
              <a16:creationId xmlns:a16="http://schemas.microsoft.com/office/drawing/2014/main" id="{C215F9C0-136A-4263-A1D8-DCCA49A7A79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7" name="Text Box 9">
          <a:extLst>
            <a:ext uri="{FF2B5EF4-FFF2-40B4-BE49-F238E27FC236}">
              <a16:creationId xmlns:a16="http://schemas.microsoft.com/office/drawing/2014/main" id="{D984BDCF-15BB-4818-8BAC-EE5AF29F4E2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8" name="Text Box 10">
          <a:extLst>
            <a:ext uri="{FF2B5EF4-FFF2-40B4-BE49-F238E27FC236}">
              <a16:creationId xmlns:a16="http://schemas.microsoft.com/office/drawing/2014/main" id="{72904765-FCFB-45DD-A943-D24F350D2EE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9" name="Text Box 11">
          <a:extLst>
            <a:ext uri="{FF2B5EF4-FFF2-40B4-BE49-F238E27FC236}">
              <a16:creationId xmlns:a16="http://schemas.microsoft.com/office/drawing/2014/main" id="{060A23D2-ECC1-421E-B3B4-842F665FFFB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0" name="Text Box 12">
          <a:extLst>
            <a:ext uri="{FF2B5EF4-FFF2-40B4-BE49-F238E27FC236}">
              <a16:creationId xmlns:a16="http://schemas.microsoft.com/office/drawing/2014/main" id="{0035A83D-2059-4D47-ACEF-F2F5EDCEB0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1" name="Text Box 13">
          <a:extLst>
            <a:ext uri="{FF2B5EF4-FFF2-40B4-BE49-F238E27FC236}">
              <a16:creationId xmlns:a16="http://schemas.microsoft.com/office/drawing/2014/main" id="{DF139246-8C99-4E97-8AC9-805E987283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2" name="Text Box 14">
          <a:extLst>
            <a:ext uri="{FF2B5EF4-FFF2-40B4-BE49-F238E27FC236}">
              <a16:creationId xmlns:a16="http://schemas.microsoft.com/office/drawing/2014/main" id="{76D81D31-F1D3-4343-A1EB-A9DA8583EF3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3" name="Text Box 15">
          <a:extLst>
            <a:ext uri="{FF2B5EF4-FFF2-40B4-BE49-F238E27FC236}">
              <a16:creationId xmlns:a16="http://schemas.microsoft.com/office/drawing/2014/main" id="{E389BE81-A66D-4B25-BE8E-E3DC0729759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4" name="Text Box 16">
          <a:extLst>
            <a:ext uri="{FF2B5EF4-FFF2-40B4-BE49-F238E27FC236}">
              <a16:creationId xmlns:a16="http://schemas.microsoft.com/office/drawing/2014/main" id="{E2790F8B-4C38-4D1D-8009-A7004D69E0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5" name="Text Box 17">
          <a:extLst>
            <a:ext uri="{FF2B5EF4-FFF2-40B4-BE49-F238E27FC236}">
              <a16:creationId xmlns:a16="http://schemas.microsoft.com/office/drawing/2014/main" id="{BBDA08A8-AE57-4DEB-BB37-5162EC35FD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6" name="Text Box 6">
          <a:extLst>
            <a:ext uri="{FF2B5EF4-FFF2-40B4-BE49-F238E27FC236}">
              <a16:creationId xmlns:a16="http://schemas.microsoft.com/office/drawing/2014/main" id="{B6BBF74C-6C94-46B2-A93B-508636EF5B8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7" name="Text Box 7">
          <a:extLst>
            <a:ext uri="{FF2B5EF4-FFF2-40B4-BE49-F238E27FC236}">
              <a16:creationId xmlns:a16="http://schemas.microsoft.com/office/drawing/2014/main" id="{30143742-6E94-4F83-9616-C0DE3F83BF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8" name="Text Box 8">
          <a:extLst>
            <a:ext uri="{FF2B5EF4-FFF2-40B4-BE49-F238E27FC236}">
              <a16:creationId xmlns:a16="http://schemas.microsoft.com/office/drawing/2014/main" id="{1878DD4F-6162-4E82-9259-3500DA0BC4B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9" name="Text Box 9">
          <a:extLst>
            <a:ext uri="{FF2B5EF4-FFF2-40B4-BE49-F238E27FC236}">
              <a16:creationId xmlns:a16="http://schemas.microsoft.com/office/drawing/2014/main" id="{C4088002-2632-4A29-A790-C0030F498C8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0" name="Text Box 10">
          <a:extLst>
            <a:ext uri="{FF2B5EF4-FFF2-40B4-BE49-F238E27FC236}">
              <a16:creationId xmlns:a16="http://schemas.microsoft.com/office/drawing/2014/main" id="{6CD9480A-AAD1-451B-9F1A-AB0194F492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1" name="Text Box 11">
          <a:extLst>
            <a:ext uri="{FF2B5EF4-FFF2-40B4-BE49-F238E27FC236}">
              <a16:creationId xmlns:a16="http://schemas.microsoft.com/office/drawing/2014/main" id="{1617A901-C53E-482A-BAC9-743B386DEE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2" name="Text Box 12">
          <a:extLst>
            <a:ext uri="{FF2B5EF4-FFF2-40B4-BE49-F238E27FC236}">
              <a16:creationId xmlns:a16="http://schemas.microsoft.com/office/drawing/2014/main" id="{777E204D-D2C2-4FBB-8F06-FCE68091C7D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3" name="Text Box 13">
          <a:extLst>
            <a:ext uri="{FF2B5EF4-FFF2-40B4-BE49-F238E27FC236}">
              <a16:creationId xmlns:a16="http://schemas.microsoft.com/office/drawing/2014/main" id="{4649185E-0940-4C1F-8265-87DECFCFE9E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4" name="Text Box 14">
          <a:extLst>
            <a:ext uri="{FF2B5EF4-FFF2-40B4-BE49-F238E27FC236}">
              <a16:creationId xmlns:a16="http://schemas.microsoft.com/office/drawing/2014/main" id="{7D122F88-385B-4A0A-A90E-1D2D88ADEEE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5" name="Text Box 15">
          <a:extLst>
            <a:ext uri="{FF2B5EF4-FFF2-40B4-BE49-F238E27FC236}">
              <a16:creationId xmlns:a16="http://schemas.microsoft.com/office/drawing/2014/main" id="{601AF0F9-320B-4304-80F0-D5907687897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6" name="Text Box 16">
          <a:extLst>
            <a:ext uri="{FF2B5EF4-FFF2-40B4-BE49-F238E27FC236}">
              <a16:creationId xmlns:a16="http://schemas.microsoft.com/office/drawing/2014/main" id="{83E5C88B-93D8-439C-96D1-A1566619AA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7" name="Text Box 17">
          <a:extLst>
            <a:ext uri="{FF2B5EF4-FFF2-40B4-BE49-F238E27FC236}">
              <a16:creationId xmlns:a16="http://schemas.microsoft.com/office/drawing/2014/main" id="{2DB2E278-15D0-41AE-8B18-C186A599EFD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8" name="Text Box 6">
          <a:extLst>
            <a:ext uri="{FF2B5EF4-FFF2-40B4-BE49-F238E27FC236}">
              <a16:creationId xmlns:a16="http://schemas.microsoft.com/office/drawing/2014/main" id="{B42EBE6C-9AC1-419D-9DA1-04D24BE6FA4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9" name="Text Box 7">
          <a:extLst>
            <a:ext uri="{FF2B5EF4-FFF2-40B4-BE49-F238E27FC236}">
              <a16:creationId xmlns:a16="http://schemas.microsoft.com/office/drawing/2014/main" id="{13E0C1EC-672E-4766-876C-7F22D7192ED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0" name="Text Box 8">
          <a:extLst>
            <a:ext uri="{FF2B5EF4-FFF2-40B4-BE49-F238E27FC236}">
              <a16:creationId xmlns:a16="http://schemas.microsoft.com/office/drawing/2014/main" id="{EE4E44A9-B55A-452F-9CAA-9C41527D7A0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1" name="Text Box 9">
          <a:extLst>
            <a:ext uri="{FF2B5EF4-FFF2-40B4-BE49-F238E27FC236}">
              <a16:creationId xmlns:a16="http://schemas.microsoft.com/office/drawing/2014/main" id="{FF970554-2532-4280-8B73-4CF033B4A0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2" name="Text Box 10">
          <a:extLst>
            <a:ext uri="{FF2B5EF4-FFF2-40B4-BE49-F238E27FC236}">
              <a16:creationId xmlns:a16="http://schemas.microsoft.com/office/drawing/2014/main" id="{12208335-D833-4CBF-9BDB-57BD192EC40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3" name="Text Box 11">
          <a:extLst>
            <a:ext uri="{FF2B5EF4-FFF2-40B4-BE49-F238E27FC236}">
              <a16:creationId xmlns:a16="http://schemas.microsoft.com/office/drawing/2014/main" id="{E9BCE98A-6913-44E5-B0A8-AB935D0912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4" name="Text Box 12">
          <a:extLst>
            <a:ext uri="{FF2B5EF4-FFF2-40B4-BE49-F238E27FC236}">
              <a16:creationId xmlns:a16="http://schemas.microsoft.com/office/drawing/2014/main" id="{7D2EF1F8-AE4D-4655-8FB5-6F58F8CAE6B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5" name="Text Box 13">
          <a:extLst>
            <a:ext uri="{FF2B5EF4-FFF2-40B4-BE49-F238E27FC236}">
              <a16:creationId xmlns:a16="http://schemas.microsoft.com/office/drawing/2014/main" id="{41DD2A8D-65D9-4507-B576-3BE881D507F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6" name="Text Box 14">
          <a:extLst>
            <a:ext uri="{FF2B5EF4-FFF2-40B4-BE49-F238E27FC236}">
              <a16:creationId xmlns:a16="http://schemas.microsoft.com/office/drawing/2014/main" id="{59A6798B-DE1C-48A9-951A-4D9744C93A0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7" name="Text Box 15">
          <a:extLst>
            <a:ext uri="{FF2B5EF4-FFF2-40B4-BE49-F238E27FC236}">
              <a16:creationId xmlns:a16="http://schemas.microsoft.com/office/drawing/2014/main" id="{70466677-D561-45E9-8A51-C9A299C8052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8" name="Text Box 16">
          <a:extLst>
            <a:ext uri="{FF2B5EF4-FFF2-40B4-BE49-F238E27FC236}">
              <a16:creationId xmlns:a16="http://schemas.microsoft.com/office/drawing/2014/main" id="{A38E1DC5-1E59-4AE9-87F1-1A7CE81D7DE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9" name="Text Box 17">
          <a:extLst>
            <a:ext uri="{FF2B5EF4-FFF2-40B4-BE49-F238E27FC236}">
              <a16:creationId xmlns:a16="http://schemas.microsoft.com/office/drawing/2014/main" id="{AD062E37-59E5-431E-B5BF-25D6D02A769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0" name="Text Box 6">
          <a:extLst>
            <a:ext uri="{FF2B5EF4-FFF2-40B4-BE49-F238E27FC236}">
              <a16:creationId xmlns:a16="http://schemas.microsoft.com/office/drawing/2014/main" id="{145C9B4B-D99E-4159-860B-D72BCDE0E4B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1" name="Text Box 7">
          <a:extLst>
            <a:ext uri="{FF2B5EF4-FFF2-40B4-BE49-F238E27FC236}">
              <a16:creationId xmlns:a16="http://schemas.microsoft.com/office/drawing/2014/main" id="{121E92B9-27C4-498A-A537-EDF85D1D51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2" name="Text Box 8">
          <a:extLst>
            <a:ext uri="{FF2B5EF4-FFF2-40B4-BE49-F238E27FC236}">
              <a16:creationId xmlns:a16="http://schemas.microsoft.com/office/drawing/2014/main" id="{DE1B3C6A-7B7B-4F9F-AC09-8D935687144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3" name="Text Box 9">
          <a:extLst>
            <a:ext uri="{FF2B5EF4-FFF2-40B4-BE49-F238E27FC236}">
              <a16:creationId xmlns:a16="http://schemas.microsoft.com/office/drawing/2014/main" id="{37D4F65C-99C0-4BE5-A0BE-C62211A73E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4" name="Text Box 10">
          <a:extLst>
            <a:ext uri="{FF2B5EF4-FFF2-40B4-BE49-F238E27FC236}">
              <a16:creationId xmlns:a16="http://schemas.microsoft.com/office/drawing/2014/main" id="{2ECF8DAE-513C-4EC1-9AFD-1ABEFC2127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5" name="Text Box 11">
          <a:extLst>
            <a:ext uri="{FF2B5EF4-FFF2-40B4-BE49-F238E27FC236}">
              <a16:creationId xmlns:a16="http://schemas.microsoft.com/office/drawing/2014/main" id="{9FDFC61B-B564-4D4C-A7ED-48AD341AE1B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6" name="Text Box 12">
          <a:extLst>
            <a:ext uri="{FF2B5EF4-FFF2-40B4-BE49-F238E27FC236}">
              <a16:creationId xmlns:a16="http://schemas.microsoft.com/office/drawing/2014/main" id="{0925FBF5-05FB-4E51-BA24-6FA29FC689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7" name="Text Box 13">
          <a:extLst>
            <a:ext uri="{FF2B5EF4-FFF2-40B4-BE49-F238E27FC236}">
              <a16:creationId xmlns:a16="http://schemas.microsoft.com/office/drawing/2014/main" id="{0005FA06-756A-43D8-B853-0E03CDD1773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8" name="Text Box 14">
          <a:extLst>
            <a:ext uri="{FF2B5EF4-FFF2-40B4-BE49-F238E27FC236}">
              <a16:creationId xmlns:a16="http://schemas.microsoft.com/office/drawing/2014/main" id="{3B357AFB-F216-4591-9771-2A34DEEC1AE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9" name="Text Box 15">
          <a:extLst>
            <a:ext uri="{FF2B5EF4-FFF2-40B4-BE49-F238E27FC236}">
              <a16:creationId xmlns:a16="http://schemas.microsoft.com/office/drawing/2014/main" id="{DFE2AF19-9E64-4802-BF8B-43E02D30238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0" name="Text Box 16">
          <a:extLst>
            <a:ext uri="{FF2B5EF4-FFF2-40B4-BE49-F238E27FC236}">
              <a16:creationId xmlns:a16="http://schemas.microsoft.com/office/drawing/2014/main" id="{0CB762B6-4C76-4440-9D3B-A746B95C22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1" name="Text Box 17">
          <a:extLst>
            <a:ext uri="{FF2B5EF4-FFF2-40B4-BE49-F238E27FC236}">
              <a16:creationId xmlns:a16="http://schemas.microsoft.com/office/drawing/2014/main" id="{529AA11B-EA2A-4E48-BE90-EC1318D0FE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2" name="Text Box 7">
          <a:extLst>
            <a:ext uri="{FF2B5EF4-FFF2-40B4-BE49-F238E27FC236}">
              <a16:creationId xmlns:a16="http://schemas.microsoft.com/office/drawing/2014/main" id="{DE1DB5A9-8E7C-4F11-8A04-1C6E52D932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3" name="Text Box 8">
          <a:extLst>
            <a:ext uri="{FF2B5EF4-FFF2-40B4-BE49-F238E27FC236}">
              <a16:creationId xmlns:a16="http://schemas.microsoft.com/office/drawing/2014/main" id="{B3B0C15F-3960-42A4-80B2-CAFA2ACF25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4" name="Text Box 9">
          <a:extLst>
            <a:ext uri="{FF2B5EF4-FFF2-40B4-BE49-F238E27FC236}">
              <a16:creationId xmlns:a16="http://schemas.microsoft.com/office/drawing/2014/main" id="{0FB88575-ED49-42E1-8F06-C87D2AF3735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5" name="Text Box 10">
          <a:extLst>
            <a:ext uri="{FF2B5EF4-FFF2-40B4-BE49-F238E27FC236}">
              <a16:creationId xmlns:a16="http://schemas.microsoft.com/office/drawing/2014/main" id="{9CC41804-7D9D-4A22-9BBA-4CEE32951BA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6" name="Text Box 11">
          <a:extLst>
            <a:ext uri="{FF2B5EF4-FFF2-40B4-BE49-F238E27FC236}">
              <a16:creationId xmlns:a16="http://schemas.microsoft.com/office/drawing/2014/main" id="{2F615D7F-E6F6-4344-8142-F5589987CA2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7" name="Text Box 12">
          <a:extLst>
            <a:ext uri="{FF2B5EF4-FFF2-40B4-BE49-F238E27FC236}">
              <a16:creationId xmlns:a16="http://schemas.microsoft.com/office/drawing/2014/main" id="{F79D9FA2-E210-454F-9702-C6E35982E1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8" name="Text Box 13">
          <a:extLst>
            <a:ext uri="{FF2B5EF4-FFF2-40B4-BE49-F238E27FC236}">
              <a16:creationId xmlns:a16="http://schemas.microsoft.com/office/drawing/2014/main" id="{DDE578A3-C53D-45E6-8103-5C84AC01DB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9" name="Text Box 14">
          <a:extLst>
            <a:ext uri="{FF2B5EF4-FFF2-40B4-BE49-F238E27FC236}">
              <a16:creationId xmlns:a16="http://schemas.microsoft.com/office/drawing/2014/main" id="{B427985D-07B4-4BEB-8CA8-E8D92971DC5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0" name="Text Box 15">
          <a:extLst>
            <a:ext uri="{FF2B5EF4-FFF2-40B4-BE49-F238E27FC236}">
              <a16:creationId xmlns:a16="http://schemas.microsoft.com/office/drawing/2014/main" id="{4EAA5FFF-9145-4E09-B060-61BE52BC77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1" name="Text Box 16">
          <a:extLst>
            <a:ext uri="{FF2B5EF4-FFF2-40B4-BE49-F238E27FC236}">
              <a16:creationId xmlns:a16="http://schemas.microsoft.com/office/drawing/2014/main" id="{7020914C-FC8C-4D5B-8D4B-D613C8905F6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2" name="Text Box 17">
          <a:extLst>
            <a:ext uri="{FF2B5EF4-FFF2-40B4-BE49-F238E27FC236}">
              <a16:creationId xmlns:a16="http://schemas.microsoft.com/office/drawing/2014/main" id="{835E784F-4CC5-4CA0-A439-43C475A033F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3" name="Text Box 6">
          <a:extLst>
            <a:ext uri="{FF2B5EF4-FFF2-40B4-BE49-F238E27FC236}">
              <a16:creationId xmlns:a16="http://schemas.microsoft.com/office/drawing/2014/main" id="{FE59C99E-24AA-4349-B33C-851EF280F3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4" name="Text Box 7">
          <a:extLst>
            <a:ext uri="{FF2B5EF4-FFF2-40B4-BE49-F238E27FC236}">
              <a16:creationId xmlns:a16="http://schemas.microsoft.com/office/drawing/2014/main" id="{68265ED6-0001-48BD-871F-7AD064F1D0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5" name="Text Box 8">
          <a:extLst>
            <a:ext uri="{FF2B5EF4-FFF2-40B4-BE49-F238E27FC236}">
              <a16:creationId xmlns:a16="http://schemas.microsoft.com/office/drawing/2014/main" id="{92CDAD0C-6943-4A08-AE30-C280B56040E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6" name="Text Box 9">
          <a:extLst>
            <a:ext uri="{FF2B5EF4-FFF2-40B4-BE49-F238E27FC236}">
              <a16:creationId xmlns:a16="http://schemas.microsoft.com/office/drawing/2014/main" id="{A3ACFA12-CB24-4265-934E-66C600B2B67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7" name="Text Box 10">
          <a:extLst>
            <a:ext uri="{FF2B5EF4-FFF2-40B4-BE49-F238E27FC236}">
              <a16:creationId xmlns:a16="http://schemas.microsoft.com/office/drawing/2014/main" id="{43672E00-AB69-440D-B275-59696B58054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8" name="Text Box 11">
          <a:extLst>
            <a:ext uri="{FF2B5EF4-FFF2-40B4-BE49-F238E27FC236}">
              <a16:creationId xmlns:a16="http://schemas.microsoft.com/office/drawing/2014/main" id="{E809A026-DD7B-4E76-8216-18BE963A1F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9" name="Text Box 12">
          <a:extLst>
            <a:ext uri="{FF2B5EF4-FFF2-40B4-BE49-F238E27FC236}">
              <a16:creationId xmlns:a16="http://schemas.microsoft.com/office/drawing/2014/main" id="{67EA6544-15CD-4830-A153-C4BFA8C32E7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0" name="Text Box 13">
          <a:extLst>
            <a:ext uri="{FF2B5EF4-FFF2-40B4-BE49-F238E27FC236}">
              <a16:creationId xmlns:a16="http://schemas.microsoft.com/office/drawing/2014/main" id="{B5B8A644-FA0A-4E21-9706-85E91856C1E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1" name="Text Box 14">
          <a:extLst>
            <a:ext uri="{FF2B5EF4-FFF2-40B4-BE49-F238E27FC236}">
              <a16:creationId xmlns:a16="http://schemas.microsoft.com/office/drawing/2014/main" id="{C3B4511F-5D35-4B25-ADFB-111EF39A834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2" name="Text Box 15">
          <a:extLst>
            <a:ext uri="{FF2B5EF4-FFF2-40B4-BE49-F238E27FC236}">
              <a16:creationId xmlns:a16="http://schemas.microsoft.com/office/drawing/2014/main" id="{4D4DA145-5400-49D6-86D3-4CB84EDE2AA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3" name="Text Box 16">
          <a:extLst>
            <a:ext uri="{FF2B5EF4-FFF2-40B4-BE49-F238E27FC236}">
              <a16:creationId xmlns:a16="http://schemas.microsoft.com/office/drawing/2014/main" id="{620D2C74-27D1-477B-9B5A-CCACB8520D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4" name="Text Box 17">
          <a:extLst>
            <a:ext uri="{FF2B5EF4-FFF2-40B4-BE49-F238E27FC236}">
              <a16:creationId xmlns:a16="http://schemas.microsoft.com/office/drawing/2014/main" id="{6F36F162-1A7B-4746-9946-90BD83B9C12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5" name="Text Box 6">
          <a:extLst>
            <a:ext uri="{FF2B5EF4-FFF2-40B4-BE49-F238E27FC236}">
              <a16:creationId xmlns:a16="http://schemas.microsoft.com/office/drawing/2014/main" id="{12CE164F-844F-47FE-A3B8-71F61A1BF0A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6" name="Text Box 7">
          <a:extLst>
            <a:ext uri="{FF2B5EF4-FFF2-40B4-BE49-F238E27FC236}">
              <a16:creationId xmlns:a16="http://schemas.microsoft.com/office/drawing/2014/main" id="{E9B2E234-BF6D-4BAD-A180-8161D34491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7" name="Text Box 8">
          <a:extLst>
            <a:ext uri="{FF2B5EF4-FFF2-40B4-BE49-F238E27FC236}">
              <a16:creationId xmlns:a16="http://schemas.microsoft.com/office/drawing/2014/main" id="{4D97E563-BFAE-489B-AD42-1DC73D0399F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8" name="Text Box 9">
          <a:extLst>
            <a:ext uri="{FF2B5EF4-FFF2-40B4-BE49-F238E27FC236}">
              <a16:creationId xmlns:a16="http://schemas.microsoft.com/office/drawing/2014/main" id="{84C71CEC-DCF7-4EA8-809A-34B5E6114C8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9" name="Text Box 10">
          <a:extLst>
            <a:ext uri="{FF2B5EF4-FFF2-40B4-BE49-F238E27FC236}">
              <a16:creationId xmlns:a16="http://schemas.microsoft.com/office/drawing/2014/main" id="{CA38D06E-48A6-4BFC-85AD-7BCD172536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0" name="Text Box 11">
          <a:extLst>
            <a:ext uri="{FF2B5EF4-FFF2-40B4-BE49-F238E27FC236}">
              <a16:creationId xmlns:a16="http://schemas.microsoft.com/office/drawing/2014/main" id="{0824FEA1-68C9-4A69-BDA2-FD9684B9BA2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1" name="Text Box 12">
          <a:extLst>
            <a:ext uri="{FF2B5EF4-FFF2-40B4-BE49-F238E27FC236}">
              <a16:creationId xmlns:a16="http://schemas.microsoft.com/office/drawing/2014/main" id="{A2FC7F78-7ABC-4F42-A013-0E40B2C7C3A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2" name="Text Box 13">
          <a:extLst>
            <a:ext uri="{FF2B5EF4-FFF2-40B4-BE49-F238E27FC236}">
              <a16:creationId xmlns:a16="http://schemas.microsoft.com/office/drawing/2014/main" id="{C4A3402F-0DDC-4C71-A855-C535B0DA5C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3" name="Text Box 14">
          <a:extLst>
            <a:ext uri="{FF2B5EF4-FFF2-40B4-BE49-F238E27FC236}">
              <a16:creationId xmlns:a16="http://schemas.microsoft.com/office/drawing/2014/main" id="{727FD610-0C73-4F7C-86CB-A6A011B8FD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4" name="Text Box 15">
          <a:extLst>
            <a:ext uri="{FF2B5EF4-FFF2-40B4-BE49-F238E27FC236}">
              <a16:creationId xmlns:a16="http://schemas.microsoft.com/office/drawing/2014/main" id="{89FE08F0-D06F-4F11-B4D5-1AA990D099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5" name="Text Box 16">
          <a:extLst>
            <a:ext uri="{FF2B5EF4-FFF2-40B4-BE49-F238E27FC236}">
              <a16:creationId xmlns:a16="http://schemas.microsoft.com/office/drawing/2014/main" id="{790A13C9-6122-4085-AA2A-46B7D467874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6" name="Text Box 17">
          <a:extLst>
            <a:ext uri="{FF2B5EF4-FFF2-40B4-BE49-F238E27FC236}">
              <a16:creationId xmlns:a16="http://schemas.microsoft.com/office/drawing/2014/main" id="{CFF3760A-2B4C-4C08-B710-4AB34075542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7" name="Text Box 6">
          <a:extLst>
            <a:ext uri="{FF2B5EF4-FFF2-40B4-BE49-F238E27FC236}">
              <a16:creationId xmlns:a16="http://schemas.microsoft.com/office/drawing/2014/main" id="{90772E11-85BE-4956-8812-D061C23079A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8" name="Text Box 7">
          <a:extLst>
            <a:ext uri="{FF2B5EF4-FFF2-40B4-BE49-F238E27FC236}">
              <a16:creationId xmlns:a16="http://schemas.microsoft.com/office/drawing/2014/main" id="{D1614DA5-2A20-4BC8-99AE-EAC55248AD4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9" name="Text Box 8">
          <a:extLst>
            <a:ext uri="{FF2B5EF4-FFF2-40B4-BE49-F238E27FC236}">
              <a16:creationId xmlns:a16="http://schemas.microsoft.com/office/drawing/2014/main" id="{D5AFDF5A-B202-4816-ADF5-0D4D1C5E91B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0" name="Text Box 9">
          <a:extLst>
            <a:ext uri="{FF2B5EF4-FFF2-40B4-BE49-F238E27FC236}">
              <a16:creationId xmlns:a16="http://schemas.microsoft.com/office/drawing/2014/main" id="{14AA33A3-E0AA-4C48-BF22-6A86899D43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1" name="Text Box 10">
          <a:extLst>
            <a:ext uri="{FF2B5EF4-FFF2-40B4-BE49-F238E27FC236}">
              <a16:creationId xmlns:a16="http://schemas.microsoft.com/office/drawing/2014/main" id="{EA07AAF9-F2C7-4052-9AE1-8998B2AE9E3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2" name="Text Box 11">
          <a:extLst>
            <a:ext uri="{FF2B5EF4-FFF2-40B4-BE49-F238E27FC236}">
              <a16:creationId xmlns:a16="http://schemas.microsoft.com/office/drawing/2014/main" id="{23BC97C6-CF60-4CB1-9078-3A76F68EE3F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3" name="Text Box 12">
          <a:extLst>
            <a:ext uri="{FF2B5EF4-FFF2-40B4-BE49-F238E27FC236}">
              <a16:creationId xmlns:a16="http://schemas.microsoft.com/office/drawing/2014/main" id="{3D17FD05-998C-40ED-BC40-1FBFC4ADB4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4" name="Text Box 13">
          <a:extLst>
            <a:ext uri="{FF2B5EF4-FFF2-40B4-BE49-F238E27FC236}">
              <a16:creationId xmlns:a16="http://schemas.microsoft.com/office/drawing/2014/main" id="{CDC0463E-2576-4F67-9A0E-38DCCC627BC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5" name="Text Box 14">
          <a:extLst>
            <a:ext uri="{FF2B5EF4-FFF2-40B4-BE49-F238E27FC236}">
              <a16:creationId xmlns:a16="http://schemas.microsoft.com/office/drawing/2014/main" id="{40623F1D-FAAE-4D48-815A-1478282582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6" name="Text Box 15">
          <a:extLst>
            <a:ext uri="{FF2B5EF4-FFF2-40B4-BE49-F238E27FC236}">
              <a16:creationId xmlns:a16="http://schemas.microsoft.com/office/drawing/2014/main" id="{D7956FCD-1AE0-4516-9F48-C9B6F2E0FB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7" name="Text Box 16">
          <a:extLst>
            <a:ext uri="{FF2B5EF4-FFF2-40B4-BE49-F238E27FC236}">
              <a16:creationId xmlns:a16="http://schemas.microsoft.com/office/drawing/2014/main" id="{54F57F80-3D96-4B17-B510-B989D16E76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8" name="Text Box 17">
          <a:extLst>
            <a:ext uri="{FF2B5EF4-FFF2-40B4-BE49-F238E27FC236}">
              <a16:creationId xmlns:a16="http://schemas.microsoft.com/office/drawing/2014/main" id="{ABDA4DB3-ACDB-4D43-ADF5-3FA9EEEEDDE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9" name="Text Box 7">
          <a:extLst>
            <a:ext uri="{FF2B5EF4-FFF2-40B4-BE49-F238E27FC236}">
              <a16:creationId xmlns:a16="http://schemas.microsoft.com/office/drawing/2014/main" id="{75AA34E4-ECBE-4779-BC65-0FBF7F3C59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0" name="Text Box 8">
          <a:extLst>
            <a:ext uri="{FF2B5EF4-FFF2-40B4-BE49-F238E27FC236}">
              <a16:creationId xmlns:a16="http://schemas.microsoft.com/office/drawing/2014/main" id="{F1D8DB8C-A119-4D90-8FE6-40CAA9F01D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1" name="Text Box 9">
          <a:extLst>
            <a:ext uri="{FF2B5EF4-FFF2-40B4-BE49-F238E27FC236}">
              <a16:creationId xmlns:a16="http://schemas.microsoft.com/office/drawing/2014/main" id="{E618A34D-7095-4A31-830E-4CB009A2537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2" name="Text Box 10">
          <a:extLst>
            <a:ext uri="{FF2B5EF4-FFF2-40B4-BE49-F238E27FC236}">
              <a16:creationId xmlns:a16="http://schemas.microsoft.com/office/drawing/2014/main" id="{11D4FDDC-2A25-40E8-A21C-9029D8A9B7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3" name="Text Box 11">
          <a:extLst>
            <a:ext uri="{FF2B5EF4-FFF2-40B4-BE49-F238E27FC236}">
              <a16:creationId xmlns:a16="http://schemas.microsoft.com/office/drawing/2014/main" id="{FB12892C-D534-47B3-AAAC-AADF90515F0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4" name="Text Box 12">
          <a:extLst>
            <a:ext uri="{FF2B5EF4-FFF2-40B4-BE49-F238E27FC236}">
              <a16:creationId xmlns:a16="http://schemas.microsoft.com/office/drawing/2014/main" id="{9D034505-6EEC-4505-BC05-3665115A53B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5" name="Text Box 13">
          <a:extLst>
            <a:ext uri="{FF2B5EF4-FFF2-40B4-BE49-F238E27FC236}">
              <a16:creationId xmlns:a16="http://schemas.microsoft.com/office/drawing/2014/main" id="{4FD0C235-C8FF-489A-85C1-4BBCC902CCC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6" name="Text Box 14">
          <a:extLst>
            <a:ext uri="{FF2B5EF4-FFF2-40B4-BE49-F238E27FC236}">
              <a16:creationId xmlns:a16="http://schemas.microsoft.com/office/drawing/2014/main" id="{D0077723-82E8-4DBA-8974-0F8B12FDEE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7" name="Text Box 15">
          <a:extLst>
            <a:ext uri="{FF2B5EF4-FFF2-40B4-BE49-F238E27FC236}">
              <a16:creationId xmlns:a16="http://schemas.microsoft.com/office/drawing/2014/main" id="{449AA769-6DB2-4622-9D8F-8A33C508DA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8" name="Text Box 16">
          <a:extLst>
            <a:ext uri="{FF2B5EF4-FFF2-40B4-BE49-F238E27FC236}">
              <a16:creationId xmlns:a16="http://schemas.microsoft.com/office/drawing/2014/main" id="{70182AEC-8667-4F3F-B800-2666E3D63BF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9" name="Text Box 17">
          <a:extLst>
            <a:ext uri="{FF2B5EF4-FFF2-40B4-BE49-F238E27FC236}">
              <a16:creationId xmlns:a16="http://schemas.microsoft.com/office/drawing/2014/main" id="{970F536F-1C6E-452A-AE6A-79A80548DD7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0" name="Text Box 6">
          <a:extLst>
            <a:ext uri="{FF2B5EF4-FFF2-40B4-BE49-F238E27FC236}">
              <a16:creationId xmlns:a16="http://schemas.microsoft.com/office/drawing/2014/main" id="{5DA94A6F-2628-445F-A21F-C9AF25D608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1" name="Text Box 7">
          <a:extLst>
            <a:ext uri="{FF2B5EF4-FFF2-40B4-BE49-F238E27FC236}">
              <a16:creationId xmlns:a16="http://schemas.microsoft.com/office/drawing/2014/main" id="{CA2F7421-4539-4351-8F38-44229942067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2" name="Text Box 8">
          <a:extLst>
            <a:ext uri="{FF2B5EF4-FFF2-40B4-BE49-F238E27FC236}">
              <a16:creationId xmlns:a16="http://schemas.microsoft.com/office/drawing/2014/main" id="{AAE7F285-6722-4274-8560-D530AA819EE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3" name="Text Box 9">
          <a:extLst>
            <a:ext uri="{FF2B5EF4-FFF2-40B4-BE49-F238E27FC236}">
              <a16:creationId xmlns:a16="http://schemas.microsoft.com/office/drawing/2014/main" id="{05A762C7-6B34-41D2-8B18-03E6DF170F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4" name="Text Box 10">
          <a:extLst>
            <a:ext uri="{FF2B5EF4-FFF2-40B4-BE49-F238E27FC236}">
              <a16:creationId xmlns:a16="http://schemas.microsoft.com/office/drawing/2014/main" id="{FB95458D-EA7C-48BD-A393-DEFC48F577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5" name="Text Box 11">
          <a:extLst>
            <a:ext uri="{FF2B5EF4-FFF2-40B4-BE49-F238E27FC236}">
              <a16:creationId xmlns:a16="http://schemas.microsoft.com/office/drawing/2014/main" id="{40EE07F2-F6BF-4141-9625-4DC5D906713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6" name="Text Box 12">
          <a:extLst>
            <a:ext uri="{FF2B5EF4-FFF2-40B4-BE49-F238E27FC236}">
              <a16:creationId xmlns:a16="http://schemas.microsoft.com/office/drawing/2014/main" id="{AF32F970-F71E-44BC-B5B0-B6D834568E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7" name="Text Box 13">
          <a:extLst>
            <a:ext uri="{FF2B5EF4-FFF2-40B4-BE49-F238E27FC236}">
              <a16:creationId xmlns:a16="http://schemas.microsoft.com/office/drawing/2014/main" id="{6269D5F2-9AB4-460B-9EA6-351F00B76FF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8" name="Text Box 14">
          <a:extLst>
            <a:ext uri="{FF2B5EF4-FFF2-40B4-BE49-F238E27FC236}">
              <a16:creationId xmlns:a16="http://schemas.microsoft.com/office/drawing/2014/main" id="{11341FA4-8256-4BC8-A1CB-B29773E5173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9" name="Text Box 15">
          <a:extLst>
            <a:ext uri="{FF2B5EF4-FFF2-40B4-BE49-F238E27FC236}">
              <a16:creationId xmlns:a16="http://schemas.microsoft.com/office/drawing/2014/main" id="{40575A4C-E429-4EB8-AE6F-7F32253711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0" name="Text Box 16">
          <a:extLst>
            <a:ext uri="{FF2B5EF4-FFF2-40B4-BE49-F238E27FC236}">
              <a16:creationId xmlns:a16="http://schemas.microsoft.com/office/drawing/2014/main" id="{601B298A-226E-4F38-BD32-26E2F8DF7A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1" name="Text Box 17">
          <a:extLst>
            <a:ext uri="{FF2B5EF4-FFF2-40B4-BE49-F238E27FC236}">
              <a16:creationId xmlns:a16="http://schemas.microsoft.com/office/drawing/2014/main" id="{4E149338-874F-4FA0-9F2F-4B6312206C8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2" name="Text Box 6">
          <a:extLst>
            <a:ext uri="{FF2B5EF4-FFF2-40B4-BE49-F238E27FC236}">
              <a16:creationId xmlns:a16="http://schemas.microsoft.com/office/drawing/2014/main" id="{A71D60BE-3637-4C91-94A9-DA9628027A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3" name="Text Box 7">
          <a:extLst>
            <a:ext uri="{FF2B5EF4-FFF2-40B4-BE49-F238E27FC236}">
              <a16:creationId xmlns:a16="http://schemas.microsoft.com/office/drawing/2014/main" id="{C400C5C9-67F9-41D8-A896-68682BFB4A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4" name="Text Box 8">
          <a:extLst>
            <a:ext uri="{FF2B5EF4-FFF2-40B4-BE49-F238E27FC236}">
              <a16:creationId xmlns:a16="http://schemas.microsoft.com/office/drawing/2014/main" id="{DE98BD96-6F53-4243-9ACE-3E030B94614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5" name="Text Box 9">
          <a:extLst>
            <a:ext uri="{FF2B5EF4-FFF2-40B4-BE49-F238E27FC236}">
              <a16:creationId xmlns:a16="http://schemas.microsoft.com/office/drawing/2014/main" id="{5263D40F-4A70-48E3-A8FB-3AF7BED7AA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6" name="Text Box 10">
          <a:extLst>
            <a:ext uri="{FF2B5EF4-FFF2-40B4-BE49-F238E27FC236}">
              <a16:creationId xmlns:a16="http://schemas.microsoft.com/office/drawing/2014/main" id="{EA45B377-29DE-4E75-9594-54FE7616335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7" name="Text Box 11">
          <a:extLst>
            <a:ext uri="{FF2B5EF4-FFF2-40B4-BE49-F238E27FC236}">
              <a16:creationId xmlns:a16="http://schemas.microsoft.com/office/drawing/2014/main" id="{7F9CD3F4-2B96-4046-9D3B-5CBE13B6BD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8" name="Text Box 12">
          <a:extLst>
            <a:ext uri="{FF2B5EF4-FFF2-40B4-BE49-F238E27FC236}">
              <a16:creationId xmlns:a16="http://schemas.microsoft.com/office/drawing/2014/main" id="{0FFD6517-C0CC-4F48-8C1E-8A5EE6D12C4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9" name="Text Box 13">
          <a:extLst>
            <a:ext uri="{FF2B5EF4-FFF2-40B4-BE49-F238E27FC236}">
              <a16:creationId xmlns:a16="http://schemas.microsoft.com/office/drawing/2014/main" id="{99C5FFFE-1024-44FB-99F3-5AB0CCB6E0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0" name="Text Box 14">
          <a:extLst>
            <a:ext uri="{FF2B5EF4-FFF2-40B4-BE49-F238E27FC236}">
              <a16:creationId xmlns:a16="http://schemas.microsoft.com/office/drawing/2014/main" id="{AC235A51-CA6F-49F4-8E71-E6A0C49D538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1" name="Text Box 15">
          <a:extLst>
            <a:ext uri="{FF2B5EF4-FFF2-40B4-BE49-F238E27FC236}">
              <a16:creationId xmlns:a16="http://schemas.microsoft.com/office/drawing/2014/main" id="{5FE603D1-0589-40C5-8EBD-50D087DF4B3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2" name="Text Box 16">
          <a:extLst>
            <a:ext uri="{FF2B5EF4-FFF2-40B4-BE49-F238E27FC236}">
              <a16:creationId xmlns:a16="http://schemas.microsoft.com/office/drawing/2014/main" id="{789A4C22-DFFF-4E28-A545-B29F8D994E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3" name="Text Box 17">
          <a:extLst>
            <a:ext uri="{FF2B5EF4-FFF2-40B4-BE49-F238E27FC236}">
              <a16:creationId xmlns:a16="http://schemas.microsoft.com/office/drawing/2014/main" id="{CC233195-35FB-48C4-8DDE-9315D75FCF0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4" name="Text Box 6">
          <a:extLst>
            <a:ext uri="{FF2B5EF4-FFF2-40B4-BE49-F238E27FC236}">
              <a16:creationId xmlns:a16="http://schemas.microsoft.com/office/drawing/2014/main" id="{06B7B3BE-0C63-4536-BA09-B11E53E06C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5" name="Text Box 7">
          <a:extLst>
            <a:ext uri="{FF2B5EF4-FFF2-40B4-BE49-F238E27FC236}">
              <a16:creationId xmlns:a16="http://schemas.microsoft.com/office/drawing/2014/main" id="{B686DBA2-7A91-4746-8D29-C64D201CAC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6" name="Text Box 8">
          <a:extLst>
            <a:ext uri="{FF2B5EF4-FFF2-40B4-BE49-F238E27FC236}">
              <a16:creationId xmlns:a16="http://schemas.microsoft.com/office/drawing/2014/main" id="{F862BDB1-CAE7-411F-99F1-584DE0BBAE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7" name="Text Box 9">
          <a:extLst>
            <a:ext uri="{FF2B5EF4-FFF2-40B4-BE49-F238E27FC236}">
              <a16:creationId xmlns:a16="http://schemas.microsoft.com/office/drawing/2014/main" id="{E07EC6CB-76F2-40B3-A85C-1FF4D1D0C0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8" name="Text Box 10">
          <a:extLst>
            <a:ext uri="{FF2B5EF4-FFF2-40B4-BE49-F238E27FC236}">
              <a16:creationId xmlns:a16="http://schemas.microsoft.com/office/drawing/2014/main" id="{CCB4A73D-549E-40D3-A938-F61943B1C88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9" name="Text Box 11">
          <a:extLst>
            <a:ext uri="{FF2B5EF4-FFF2-40B4-BE49-F238E27FC236}">
              <a16:creationId xmlns:a16="http://schemas.microsoft.com/office/drawing/2014/main" id="{DF25C72F-1AE0-475D-BCFF-74C5927619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0" name="Text Box 12">
          <a:extLst>
            <a:ext uri="{FF2B5EF4-FFF2-40B4-BE49-F238E27FC236}">
              <a16:creationId xmlns:a16="http://schemas.microsoft.com/office/drawing/2014/main" id="{15D2F686-E6E3-4F0D-B43D-F1D113F6963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1" name="Text Box 13">
          <a:extLst>
            <a:ext uri="{FF2B5EF4-FFF2-40B4-BE49-F238E27FC236}">
              <a16:creationId xmlns:a16="http://schemas.microsoft.com/office/drawing/2014/main" id="{9E84FF1C-38B7-494A-8357-B6EAB8B2D37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2" name="Text Box 14">
          <a:extLst>
            <a:ext uri="{FF2B5EF4-FFF2-40B4-BE49-F238E27FC236}">
              <a16:creationId xmlns:a16="http://schemas.microsoft.com/office/drawing/2014/main" id="{D9652939-55F3-4DB3-9E67-DE34D7B95B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3" name="Text Box 15">
          <a:extLst>
            <a:ext uri="{FF2B5EF4-FFF2-40B4-BE49-F238E27FC236}">
              <a16:creationId xmlns:a16="http://schemas.microsoft.com/office/drawing/2014/main" id="{F8B6FC4D-3F4E-4517-84E0-2B9A3A091CB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4" name="Text Box 16">
          <a:extLst>
            <a:ext uri="{FF2B5EF4-FFF2-40B4-BE49-F238E27FC236}">
              <a16:creationId xmlns:a16="http://schemas.microsoft.com/office/drawing/2014/main" id="{F5AC6C47-EB6B-4C10-82F8-1C9F43A11D0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5" name="Text Box 17">
          <a:extLst>
            <a:ext uri="{FF2B5EF4-FFF2-40B4-BE49-F238E27FC236}">
              <a16:creationId xmlns:a16="http://schemas.microsoft.com/office/drawing/2014/main" id="{B1FBE330-CD06-463B-957B-99FEBF23C07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6" name="Text Box 7">
          <a:extLst>
            <a:ext uri="{FF2B5EF4-FFF2-40B4-BE49-F238E27FC236}">
              <a16:creationId xmlns:a16="http://schemas.microsoft.com/office/drawing/2014/main" id="{157997F6-FB20-40FF-AA47-06000398E25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7" name="Text Box 8">
          <a:extLst>
            <a:ext uri="{FF2B5EF4-FFF2-40B4-BE49-F238E27FC236}">
              <a16:creationId xmlns:a16="http://schemas.microsoft.com/office/drawing/2014/main" id="{FFF680C3-A1D9-42EA-B9BA-FD71C03DE18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8" name="Text Box 9">
          <a:extLst>
            <a:ext uri="{FF2B5EF4-FFF2-40B4-BE49-F238E27FC236}">
              <a16:creationId xmlns:a16="http://schemas.microsoft.com/office/drawing/2014/main" id="{248E7118-4921-4AB0-9B23-B9D0ECBE3C4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9" name="Text Box 10">
          <a:extLst>
            <a:ext uri="{FF2B5EF4-FFF2-40B4-BE49-F238E27FC236}">
              <a16:creationId xmlns:a16="http://schemas.microsoft.com/office/drawing/2014/main" id="{25B41899-68F1-4A0B-98FA-B2E6D7BA8F1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0" name="Text Box 11">
          <a:extLst>
            <a:ext uri="{FF2B5EF4-FFF2-40B4-BE49-F238E27FC236}">
              <a16:creationId xmlns:a16="http://schemas.microsoft.com/office/drawing/2014/main" id="{1ED436A7-392D-4F3B-A4A2-FA26AA9B347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1" name="Text Box 12">
          <a:extLst>
            <a:ext uri="{FF2B5EF4-FFF2-40B4-BE49-F238E27FC236}">
              <a16:creationId xmlns:a16="http://schemas.microsoft.com/office/drawing/2014/main" id="{8AEB1A14-7453-485E-8E27-F3127EAC95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2" name="Text Box 13">
          <a:extLst>
            <a:ext uri="{FF2B5EF4-FFF2-40B4-BE49-F238E27FC236}">
              <a16:creationId xmlns:a16="http://schemas.microsoft.com/office/drawing/2014/main" id="{3597BC27-C3B7-4254-91B9-AE0CA9EC199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3" name="Text Box 14">
          <a:extLst>
            <a:ext uri="{FF2B5EF4-FFF2-40B4-BE49-F238E27FC236}">
              <a16:creationId xmlns:a16="http://schemas.microsoft.com/office/drawing/2014/main" id="{6D9CBBE2-E6CB-44C9-A3CF-31ACC71D84B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4" name="Text Box 15">
          <a:extLst>
            <a:ext uri="{FF2B5EF4-FFF2-40B4-BE49-F238E27FC236}">
              <a16:creationId xmlns:a16="http://schemas.microsoft.com/office/drawing/2014/main" id="{4BA1986A-72C0-4980-97F3-AF5A58FAB2F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5" name="Text Box 16">
          <a:extLst>
            <a:ext uri="{FF2B5EF4-FFF2-40B4-BE49-F238E27FC236}">
              <a16:creationId xmlns:a16="http://schemas.microsoft.com/office/drawing/2014/main" id="{E343E8D2-7F5A-4750-AE1E-F7D9D56E06B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6" name="Text Box 17">
          <a:extLst>
            <a:ext uri="{FF2B5EF4-FFF2-40B4-BE49-F238E27FC236}">
              <a16:creationId xmlns:a16="http://schemas.microsoft.com/office/drawing/2014/main" id="{139CD3E7-40CF-4BA8-B46B-D7E875E0F0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7" name="Text Box 6">
          <a:extLst>
            <a:ext uri="{FF2B5EF4-FFF2-40B4-BE49-F238E27FC236}">
              <a16:creationId xmlns:a16="http://schemas.microsoft.com/office/drawing/2014/main" id="{58E009CB-FF3A-4C61-8D06-70245D0F0D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8" name="Text Box 7">
          <a:extLst>
            <a:ext uri="{FF2B5EF4-FFF2-40B4-BE49-F238E27FC236}">
              <a16:creationId xmlns:a16="http://schemas.microsoft.com/office/drawing/2014/main" id="{7420ABEF-FF2E-4B9A-B72F-18EDA253E90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9" name="Text Box 8">
          <a:extLst>
            <a:ext uri="{FF2B5EF4-FFF2-40B4-BE49-F238E27FC236}">
              <a16:creationId xmlns:a16="http://schemas.microsoft.com/office/drawing/2014/main" id="{000C69EE-8558-42F7-8612-E11A023BFF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0" name="Text Box 9">
          <a:extLst>
            <a:ext uri="{FF2B5EF4-FFF2-40B4-BE49-F238E27FC236}">
              <a16:creationId xmlns:a16="http://schemas.microsoft.com/office/drawing/2014/main" id="{F782195D-11E6-4142-8FB7-F5CA2413F3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1" name="Text Box 10">
          <a:extLst>
            <a:ext uri="{FF2B5EF4-FFF2-40B4-BE49-F238E27FC236}">
              <a16:creationId xmlns:a16="http://schemas.microsoft.com/office/drawing/2014/main" id="{124DC477-388D-4AAF-86AA-95D0314F5D2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2" name="Text Box 11">
          <a:extLst>
            <a:ext uri="{FF2B5EF4-FFF2-40B4-BE49-F238E27FC236}">
              <a16:creationId xmlns:a16="http://schemas.microsoft.com/office/drawing/2014/main" id="{59E784E4-16B6-4191-8396-37271A2AF35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3" name="Text Box 12">
          <a:extLst>
            <a:ext uri="{FF2B5EF4-FFF2-40B4-BE49-F238E27FC236}">
              <a16:creationId xmlns:a16="http://schemas.microsoft.com/office/drawing/2014/main" id="{F816177F-EA94-4785-B218-27F21DB959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4" name="Text Box 13">
          <a:extLst>
            <a:ext uri="{FF2B5EF4-FFF2-40B4-BE49-F238E27FC236}">
              <a16:creationId xmlns:a16="http://schemas.microsoft.com/office/drawing/2014/main" id="{BBEEE352-2CE8-4A58-BA98-F419F83812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5" name="Text Box 14">
          <a:extLst>
            <a:ext uri="{FF2B5EF4-FFF2-40B4-BE49-F238E27FC236}">
              <a16:creationId xmlns:a16="http://schemas.microsoft.com/office/drawing/2014/main" id="{85C3DF74-A826-4580-8CAE-F842BC0AEC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6" name="Text Box 15">
          <a:extLst>
            <a:ext uri="{FF2B5EF4-FFF2-40B4-BE49-F238E27FC236}">
              <a16:creationId xmlns:a16="http://schemas.microsoft.com/office/drawing/2014/main" id="{605CFF36-DB85-4F08-98B3-D34723A4F63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7" name="Text Box 16">
          <a:extLst>
            <a:ext uri="{FF2B5EF4-FFF2-40B4-BE49-F238E27FC236}">
              <a16:creationId xmlns:a16="http://schemas.microsoft.com/office/drawing/2014/main" id="{E01642CF-B20C-42BB-8E92-0A609B11FE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8" name="Text Box 17">
          <a:extLst>
            <a:ext uri="{FF2B5EF4-FFF2-40B4-BE49-F238E27FC236}">
              <a16:creationId xmlns:a16="http://schemas.microsoft.com/office/drawing/2014/main" id="{B68AFF75-A5B8-4625-998E-B5D897292A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9" name="Text Box 6">
          <a:extLst>
            <a:ext uri="{FF2B5EF4-FFF2-40B4-BE49-F238E27FC236}">
              <a16:creationId xmlns:a16="http://schemas.microsoft.com/office/drawing/2014/main" id="{DABDE27A-BCC1-4D61-816F-406A6E81FE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0" name="Text Box 7">
          <a:extLst>
            <a:ext uri="{FF2B5EF4-FFF2-40B4-BE49-F238E27FC236}">
              <a16:creationId xmlns:a16="http://schemas.microsoft.com/office/drawing/2014/main" id="{175E1FB6-D8FA-4F1B-BC60-DB4701A918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1" name="Text Box 8">
          <a:extLst>
            <a:ext uri="{FF2B5EF4-FFF2-40B4-BE49-F238E27FC236}">
              <a16:creationId xmlns:a16="http://schemas.microsoft.com/office/drawing/2014/main" id="{2897EF17-4421-4A4A-85E3-E8BAD2A6870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2" name="Text Box 9">
          <a:extLst>
            <a:ext uri="{FF2B5EF4-FFF2-40B4-BE49-F238E27FC236}">
              <a16:creationId xmlns:a16="http://schemas.microsoft.com/office/drawing/2014/main" id="{1084EB67-BFF2-40C3-92F9-5133A1EBE78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3" name="Text Box 10">
          <a:extLst>
            <a:ext uri="{FF2B5EF4-FFF2-40B4-BE49-F238E27FC236}">
              <a16:creationId xmlns:a16="http://schemas.microsoft.com/office/drawing/2014/main" id="{004ED165-3E2C-40AB-A374-F9EFF5D00B1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4" name="Text Box 11">
          <a:extLst>
            <a:ext uri="{FF2B5EF4-FFF2-40B4-BE49-F238E27FC236}">
              <a16:creationId xmlns:a16="http://schemas.microsoft.com/office/drawing/2014/main" id="{FD70A9BF-3807-4C52-BEFF-135EE04F97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5" name="Text Box 12">
          <a:extLst>
            <a:ext uri="{FF2B5EF4-FFF2-40B4-BE49-F238E27FC236}">
              <a16:creationId xmlns:a16="http://schemas.microsoft.com/office/drawing/2014/main" id="{2BECDAAB-ADF6-4953-8678-55A0D9E1AA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6" name="Text Box 13">
          <a:extLst>
            <a:ext uri="{FF2B5EF4-FFF2-40B4-BE49-F238E27FC236}">
              <a16:creationId xmlns:a16="http://schemas.microsoft.com/office/drawing/2014/main" id="{CD2CEDF0-9BC7-4C20-889E-2712B4118A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7" name="Text Box 14">
          <a:extLst>
            <a:ext uri="{FF2B5EF4-FFF2-40B4-BE49-F238E27FC236}">
              <a16:creationId xmlns:a16="http://schemas.microsoft.com/office/drawing/2014/main" id="{229F9923-242A-41FD-BE78-AA24B2E86EC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8" name="Text Box 15">
          <a:extLst>
            <a:ext uri="{FF2B5EF4-FFF2-40B4-BE49-F238E27FC236}">
              <a16:creationId xmlns:a16="http://schemas.microsoft.com/office/drawing/2014/main" id="{FD74B4A3-479E-4F67-A085-4303496416A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9" name="Text Box 16">
          <a:extLst>
            <a:ext uri="{FF2B5EF4-FFF2-40B4-BE49-F238E27FC236}">
              <a16:creationId xmlns:a16="http://schemas.microsoft.com/office/drawing/2014/main" id="{5B296ABF-B5F8-4EF7-9D50-10B8C6485C4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0" name="Text Box 17">
          <a:extLst>
            <a:ext uri="{FF2B5EF4-FFF2-40B4-BE49-F238E27FC236}">
              <a16:creationId xmlns:a16="http://schemas.microsoft.com/office/drawing/2014/main" id="{9492EED8-A04A-4B10-9856-67557E687F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1" name="Text Box 6">
          <a:extLst>
            <a:ext uri="{FF2B5EF4-FFF2-40B4-BE49-F238E27FC236}">
              <a16:creationId xmlns:a16="http://schemas.microsoft.com/office/drawing/2014/main" id="{4B915D1D-A978-4247-84FE-06B62F899F2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2" name="Text Box 7">
          <a:extLst>
            <a:ext uri="{FF2B5EF4-FFF2-40B4-BE49-F238E27FC236}">
              <a16:creationId xmlns:a16="http://schemas.microsoft.com/office/drawing/2014/main" id="{7727C479-D4D1-418F-9A9F-05EF73BE599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3" name="Text Box 8">
          <a:extLst>
            <a:ext uri="{FF2B5EF4-FFF2-40B4-BE49-F238E27FC236}">
              <a16:creationId xmlns:a16="http://schemas.microsoft.com/office/drawing/2014/main" id="{14776A59-C1C4-41FD-8A81-9E18477EE7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4" name="Text Box 9">
          <a:extLst>
            <a:ext uri="{FF2B5EF4-FFF2-40B4-BE49-F238E27FC236}">
              <a16:creationId xmlns:a16="http://schemas.microsoft.com/office/drawing/2014/main" id="{A67EF216-6EC2-4586-B7FA-EA05CEF879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5" name="Text Box 10">
          <a:extLst>
            <a:ext uri="{FF2B5EF4-FFF2-40B4-BE49-F238E27FC236}">
              <a16:creationId xmlns:a16="http://schemas.microsoft.com/office/drawing/2014/main" id="{33F949E1-8515-4471-9FA1-56E9DA5D69D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6" name="Text Box 11">
          <a:extLst>
            <a:ext uri="{FF2B5EF4-FFF2-40B4-BE49-F238E27FC236}">
              <a16:creationId xmlns:a16="http://schemas.microsoft.com/office/drawing/2014/main" id="{715E158E-C2C2-4BC1-B18B-B6357AFEB06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7" name="Text Box 12">
          <a:extLst>
            <a:ext uri="{FF2B5EF4-FFF2-40B4-BE49-F238E27FC236}">
              <a16:creationId xmlns:a16="http://schemas.microsoft.com/office/drawing/2014/main" id="{1505F79A-2673-408B-93F5-72D7F2F17F0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8" name="Text Box 13">
          <a:extLst>
            <a:ext uri="{FF2B5EF4-FFF2-40B4-BE49-F238E27FC236}">
              <a16:creationId xmlns:a16="http://schemas.microsoft.com/office/drawing/2014/main" id="{CC058CA7-7AA3-433F-B314-5FC36E981F1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9" name="Text Box 14">
          <a:extLst>
            <a:ext uri="{FF2B5EF4-FFF2-40B4-BE49-F238E27FC236}">
              <a16:creationId xmlns:a16="http://schemas.microsoft.com/office/drawing/2014/main" id="{40218883-CCA8-4C78-8FD2-9E7FB39A229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0" name="Text Box 15">
          <a:extLst>
            <a:ext uri="{FF2B5EF4-FFF2-40B4-BE49-F238E27FC236}">
              <a16:creationId xmlns:a16="http://schemas.microsoft.com/office/drawing/2014/main" id="{B5F9FA75-E4E9-4BCE-AD5B-87359086D3F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1" name="Text Box 16">
          <a:extLst>
            <a:ext uri="{FF2B5EF4-FFF2-40B4-BE49-F238E27FC236}">
              <a16:creationId xmlns:a16="http://schemas.microsoft.com/office/drawing/2014/main" id="{6B9A854B-B0BE-4DFA-AE0E-D2573DB26CF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2" name="Text Box 17">
          <a:extLst>
            <a:ext uri="{FF2B5EF4-FFF2-40B4-BE49-F238E27FC236}">
              <a16:creationId xmlns:a16="http://schemas.microsoft.com/office/drawing/2014/main" id="{2F44D8FF-2192-4915-A008-DEF5004D64C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3" name="Text Box 7">
          <a:extLst>
            <a:ext uri="{FF2B5EF4-FFF2-40B4-BE49-F238E27FC236}">
              <a16:creationId xmlns:a16="http://schemas.microsoft.com/office/drawing/2014/main" id="{74F98472-917A-4162-83B6-2E60CAFED3D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4" name="Text Box 8">
          <a:extLst>
            <a:ext uri="{FF2B5EF4-FFF2-40B4-BE49-F238E27FC236}">
              <a16:creationId xmlns:a16="http://schemas.microsoft.com/office/drawing/2014/main" id="{A9BCFC85-58EA-42A2-9DE6-798B3581442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5" name="Text Box 9">
          <a:extLst>
            <a:ext uri="{FF2B5EF4-FFF2-40B4-BE49-F238E27FC236}">
              <a16:creationId xmlns:a16="http://schemas.microsoft.com/office/drawing/2014/main" id="{706C5E09-28E2-4D44-ACD1-8647C373D07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6" name="Text Box 10">
          <a:extLst>
            <a:ext uri="{FF2B5EF4-FFF2-40B4-BE49-F238E27FC236}">
              <a16:creationId xmlns:a16="http://schemas.microsoft.com/office/drawing/2014/main" id="{4A03E6E9-DB0C-4E9E-A47B-23F96649C61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7" name="Text Box 11">
          <a:extLst>
            <a:ext uri="{FF2B5EF4-FFF2-40B4-BE49-F238E27FC236}">
              <a16:creationId xmlns:a16="http://schemas.microsoft.com/office/drawing/2014/main" id="{162217EA-48B0-4E33-A445-B97E8FE70F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8" name="Text Box 12">
          <a:extLst>
            <a:ext uri="{FF2B5EF4-FFF2-40B4-BE49-F238E27FC236}">
              <a16:creationId xmlns:a16="http://schemas.microsoft.com/office/drawing/2014/main" id="{73A4F7DC-4E6D-4436-B26F-CD11D5D15A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9" name="Text Box 13">
          <a:extLst>
            <a:ext uri="{FF2B5EF4-FFF2-40B4-BE49-F238E27FC236}">
              <a16:creationId xmlns:a16="http://schemas.microsoft.com/office/drawing/2014/main" id="{1FF814D9-A699-474B-AC04-D064502015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0" name="Text Box 14">
          <a:extLst>
            <a:ext uri="{FF2B5EF4-FFF2-40B4-BE49-F238E27FC236}">
              <a16:creationId xmlns:a16="http://schemas.microsoft.com/office/drawing/2014/main" id="{101A85BD-8ACF-42F3-805D-63E53FBB1A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1" name="Text Box 15">
          <a:extLst>
            <a:ext uri="{FF2B5EF4-FFF2-40B4-BE49-F238E27FC236}">
              <a16:creationId xmlns:a16="http://schemas.microsoft.com/office/drawing/2014/main" id="{771E9002-1927-4308-B44B-BE9EB377425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2" name="Text Box 16">
          <a:extLst>
            <a:ext uri="{FF2B5EF4-FFF2-40B4-BE49-F238E27FC236}">
              <a16:creationId xmlns:a16="http://schemas.microsoft.com/office/drawing/2014/main" id="{8790E2F0-B3E2-477A-BAF3-10FA6F851A6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3" name="Text Box 17">
          <a:extLst>
            <a:ext uri="{FF2B5EF4-FFF2-40B4-BE49-F238E27FC236}">
              <a16:creationId xmlns:a16="http://schemas.microsoft.com/office/drawing/2014/main" id="{803744CB-7805-4E5F-B5BD-0628C247A1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4" name="Text Box 6">
          <a:extLst>
            <a:ext uri="{FF2B5EF4-FFF2-40B4-BE49-F238E27FC236}">
              <a16:creationId xmlns:a16="http://schemas.microsoft.com/office/drawing/2014/main" id="{3DA42B3C-C44A-427B-8A7B-5C2A4CCCEB1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5" name="Text Box 7">
          <a:extLst>
            <a:ext uri="{FF2B5EF4-FFF2-40B4-BE49-F238E27FC236}">
              <a16:creationId xmlns:a16="http://schemas.microsoft.com/office/drawing/2014/main" id="{2FCB7A50-53D4-4F88-84C3-D155FF1EF16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6" name="Text Box 8">
          <a:extLst>
            <a:ext uri="{FF2B5EF4-FFF2-40B4-BE49-F238E27FC236}">
              <a16:creationId xmlns:a16="http://schemas.microsoft.com/office/drawing/2014/main" id="{73A781BB-E99A-4363-88E0-2045E33B0C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7" name="Text Box 9">
          <a:extLst>
            <a:ext uri="{FF2B5EF4-FFF2-40B4-BE49-F238E27FC236}">
              <a16:creationId xmlns:a16="http://schemas.microsoft.com/office/drawing/2014/main" id="{E659B55B-6B5F-4C37-8936-9949E49DCB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8" name="Text Box 10">
          <a:extLst>
            <a:ext uri="{FF2B5EF4-FFF2-40B4-BE49-F238E27FC236}">
              <a16:creationId xmlns:a16="http://schemas.microsoft.com/office/drawing/2014/main" id="{C1ACA3EE-5700-4AB9-9E91-9105017135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9" name="Text Box 11">
          <a:extLst>
            <a:ext uri="{FF2B5EF4-FFF2-40B4-BE49-F238E27FC236}">
              <a16:creationId xmlns:a16="http://schemas.microsoft.com/office/drawing/2014/main" id="{12935F38-0127-4003-BE8E-80C31FF0DA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0" name="Text Box 12">
          <a:extLst>
            <a:ext uri="{FF2B5EF4-FFF2-40B4-BE49-F238E27FC236}">
              <a16:creationId xmlns:a16="http://schemas.microsoft.com/office/drawing/2014/main" id="{98216D37-60D4-46D4-BBC4-5AB3CB5029D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1" name="Text Box 13">
          <a:extLst>
            <a:ext uri="{FF2B5EF4-FFF2-40B4-BE49-F238E27FC236}">
              <a16:creationId xmlns:a16="http://schemas.microsoft.com/office/drawing/2014/main" id="{D1486824-7AFD-42F1-9BC0-E9A97CA4E7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2" name="Text Box 14">
          <a:extLst>
            <a:ext uri="{FF2B5EF4-FFF2-40B4-BE49-F238E27FC236}">
              <a16:creationId xmlns:a16="http://schemas.microsoft.com/office/drawing/2014/main" id="{C28819EF-517B-409B-A54D-5FB79A48FB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3" name="Text Box 15">
          <a:extLst>
            <a:ext uri="{FF2B5EF4-FFF2-40B4-BE49-F238E27FC236}">
              <a16:creationId xmlns:a16="http://schemas.microsoft.com/office/drawing/2014/main" id="{715161FE-89DB-4ADC-966E-9A7798DA38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4" name="Text Box 16">
          <a:extLst>
            <a:ext uri="{FF2B5EF4-FFF2-40B4-BE49-F238E27FC236}">
              <a16:creationId xmlns:a16="http://schemas.microsoft.com/office/drawing/2014/main" id="{2CD4E85C-D21F-4E19-88D2-57B948BC65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5" name="Text Box 17">
          <a:extLst>
            <a:ext uri="{FF2B5EF4-FFF2-40B4-BE49-F238E27FC236}">
              <a16:creationId xmlns:a16="http://schemas.microsoft.com/office/drawing/2014/main" id="{AA441B6C-A09A-4F36-B926-CBDF0AF0636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6" name="Text Box 6">
          <a:extLst>
            <a:ext uri="{FF2B5EF4-FFF2-40B4-BE49-F238E27FC236}">
              <a16:creationId xmlns:a16="http://schemas.microsoft.com/office/drawing/2014/main" id="{916180A4-E7F0-402B-A30A-7E7452B61DF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7" name="Text Box 7">
          <a:extLst>
            <a:ext uri="{FF2B5EF4-FFF2-40B4-BE49-F238E27FC236}">
              <a16:creationId xmlns:a16="http://schemas.microsoft.com/office/drawing/2014/main" id="{FF18815D-2B88-410B-8FDB-4F925A9DA96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8" name="Text Box 8">
          <a:extLst>
            <a:ext uri="{FF2B5EF4-FFF2-40B4-BE49-F238E27FC236}">
              <a16:creationId xmlns:a16="http://schemas.microsoft.com/office/drawing/2014/main" id="{6F9FC4C1-B7CC-4277-9C65-BC30212A51F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9" name="Text Box 9">
          <a:extLst>
            <a:ext uri="{FF2B5EF4-FFF2-40B4-BE49-F238E27FC236}">
              <a16:creationId xmlns:a16="http://schemas.microsoft.com/office/drawing/2014/main" id="{3659308D-FCB3-4CF8-949C-7855F397AF2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0" name="Text Box 10">
          <a:extLst>
            <a:ext uri="{FF2B5EF4-FFF2-40B4-BE49-F238E27FC236}">
              <a16:creationId xmlns:a16="http://schemas.microsoft.com/office/drawing/2014/main" id="{3744A2E3-3FB6-4B5E-88E5-843190959E5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1" name="Text Box 11">
          <a:extLst>
            <a:ext uri="{FF2B5EF4-FFF2-40B4-BE49-F238E27FC236}">
              <a16:creationId xmlns:a16="http://schemas.microsoft.com/office/drawing/2014/main" id="{27216205-1A44-4647-B071-AC3FF414ED2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2" name="Text Box 12">
          <a:extLst>
            <a:ext uri="{FF2B5EF4-FFF2-40B4-BE49-F238E27FC236}">
              <a16:creationId xmlns:a16="http://schemas.microsoft.com/office/drawing/2014/main" id="{63E8348B-CA4A-45A6-979D-1CE4912996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3" name="Text Box 13">
          <a:extLst>
            <a:ext uri="{FF2B5EF4-FFF2-40B4-BE49-F238E27FC236}">
              <a16:creationId xmlns:a16="http://schemas.microsoft.com/office/drawing/2014/main" id="{6A1B4D19-9DAE-45B4-AE75-1024459DD6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4" name="Text Box 14">
          <a:extLst>
            <a:ext uri="{FF2B5EF4-FFF2-40B4-BE49-F238E27FC236}">
              <a16:creationId xmlns:a16="http://schemas.microsoft.com/office/drawing/2014/main" id="{FBBF3142-7974-428E-AC6C-08C751A0D73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5" name="Text Box 15">
          <a:extLst>
            <a:ext uri="{FF2B5EF4-FFF2-40B4-BE49-F238E27FC236}">
              <a16:creationId xmlns:a16="http://schemas.microsoft.com/office/drawing/2014/main" id="{C8222DFE-BEB5-4C1A-B96D-416A41ADB85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6" name="Text Box 16">
          <a:extLst>
            <a:ext uri="{FF2B5EF4-FFF2-40B4-BE49-F238E27FC236}">
              <a16:creationId xmlns:a16="http://schemas.microsoft.com/office/drawing/2014/main" id="{8AB699B9-134F-45A8-90A0-2B51991037F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7" name="Text Box 17">
          <a:extLst>
            <a:ext uri="{FF2B5EF4-FFF2-40B4-BE49-F238E27FC236}">
              <a16:creationId xmlns:a16="http://schemas.microsoft.com/office/drawing/2014/main" id="{F033E41F-BF8D-48D2-AA60-1689A7AD658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8" name="Text Box 6">
          <a:extLst>
            <a:ext uri="{FF2B5EF4-FFF2-40B4-BE49-F238E27FC236}">
              <a16:creationId xmlns:a16="http://schemas.microsoft.com/office/drawing/2014/main" id="{DFEEFD7D-510D-4F8E-8583-D7554B0A5CB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9" name="Text Box 7">
          <a:extLst>
            <a:ext uri="{FF2B5EF4-FFF2-40B4-BE49-F238E27FC236}">
              <a16:creationId xmlns:a16="http://schemas.microsoft.com/office/drawing/2014/main" id="{869544AD-DE8C-4736-976F-11ADDB3B24A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0" name="Text Box 8">
          <a:extLst>
            <a:ext uri="{FF2B5EF4-FFF2-40B4-BE49-F238E27FC236}">
              <a16:creationId xmlns:a16="http://schemas.microsoft.com/office/drawing/2014/main" id="{2AC37579-EC65-4F96-8F8C-07F227C4433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1" name="Text Box 9">
          <a:extLst>
            <a:ext uri="{FF2B5EF4-FFF2-40B4-BE49-F238E27FC236}">
              <a16:creationId xmlns:a16="http://schemas.microsoft.com/office/drawing/2014/main" id="{5D7B3946-5F8A-4A8D-9533-7BB67652E7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2" name="Text Box 10">
          <a:extLst>
            <a:ext uri="{FF2B5EF4-FFF2-40B4-BE49-F238E27FC236}">
              <a16:creationId xmlns:a16="http://schemas.microsoft.com/office/drawing/2014/main" id="{EFE38629-25ED-4D4F-86DA-75574E1C48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3" name="Text Box 11">
          <a:extLst>
            <a:ext uri="{FF2B5EF4-FFF2-40B4-BE49-F238E27FC236}">
              <a16:creationId xmlns:a16="http://schemas.microsoft.com/office/drawing/2014/main" id="{9CCEE172-17D9-4E43-A39F-1EBB56C9C38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4" name="Text Box 12">
          <a:extLst>
            <a:ext uri="{FF2B5EF4-FFF2-40B4-BE49-F238E27FC236}">
              <a16:creationId xmlns:a16="http://schemas.microsoft.com/office/drawing/2014/main" id="{BC5CED67-CD9F-46A4-8A77-36DC67FA3B0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5" name="Text Box 13">
          <a:extLst>
            <a:ext uri="{FF2B5EF4-FFF2-40B4-BE49-F238E27FC236}">
              <a16:creationId xmlns:a16="http://schemas.microsoft.com/office/drawing/2014/main" id="{86534861-954B-49C2-A4C6-565C15CE51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6" name="Text Box 14">
          <a:extLst>
            <a:ext uri="{FF2B5EF4-FFF2-40B4-BE49-F238E27FC236}">
              <a16:creationId xmlns:a16="http://schemas.microsoft.com/office/drawing/2014/main" id="{6241BCB4-87FA-4E5F-AC75-74EAC87F98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7" name="Text Box 15">
          <a:extLst>
            <a:ext uri="{FF2B5EF4-FFF2-40B4-BE49-F238E27FC236}">
              <a16:creationId xmlns:a16="http://schemas.microsoft.com/office/drawing/2014/main" id="{B444927D-43AB-4221-A381-B28C92016D3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8" name="Text Box 16">
          <a:extLst>
            <a:ext uri="{FF2B5EF4-FFF2-40B4-BE49-F238E27FC236}">
              <a16:creationId xmlns:a16="http://schemas.microsoft.com/office/drawing/2014/main" id="{D45B34BD-7AFE-47BE-B047-949FDC7B256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9" name="Text Box 17">
          <a:extLst>
            <a:ext uri="{FF2B5EF4-FFF2-40B4-BE49-F238E27FC236}">
              <a16:creationId xmlns:a16="http://schemas.microsoft.com/office/drawing/2014/main" id="{65A3A478-9E17-422E-B5B3-A2853743D4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0" name="Text Box 7">
          <a:extLst>
            <a:ext uri="{FF2B5EF4-FFF2-40B4-BE49-F238E27FC236}">
              <a16:creationId xmlns:a16="http://schemas.microsoft.com/office/drawing/2014/main" id="{2C46D39A-6FB8-43A8-98BE-8B8946A8850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1" name="Text Box 8">
          <a:extLst>
            <a:ext uri="{FF2B5EF4-FFF2-40B4-BE49-F238E27FC236}">
              <a16:creationId xmlns:a16="http://schemas.microsoft.com/office/drawing/2014/main" id="{50954DBD-5794-4E69-BC2C-5D2F477F97E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2" name="Text Box 9">
          <a:extLst>
            <a:ext uri="{FF2B5EF4-FFF2-40B4-BE49-F238E27FC236}">
              <a16:creationId xmlns:a16="http://schemas.microsoft.com/office/drawing/2014/main" id="{B40E4470-C490-45B4-AF51-3C0E551C52B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3" name="Text Box 10">
          <a:extLst>
            <a:ext uri="{FF2B5EF4-FFF2-40B4-BE49-F238E27FC236}">
              <a16:creationId xmlns:a16="http://schemas.microsoft.com/office/drawing/2014/main" id="{1479189B-4C13-451F-A496-BAEB0D69BE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4" name="Text Box 11">
          <a:extLst>
            <a:ext uri="{FF2B5EF4-FFF2-40B4-BE49-F238E27FC236}">
              <a16:creationId xmlns:a16="http://schemas.microsoft.com/office/drawing/2014/main" id="{C2043BE1-3F51-44E7-AE9A-C14FEFC004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5" name="Text Box 12">
          <a:extLst>
            <a:ext uri="{FF2B5EF4-FFF2-40B4-BE49-F238E27FC236}">
              <a16:creationId xmlns:a16="http://schemas.microsoft.com/office/drawing/2014/main" id="{3A4071FA-B197-48F2-993C-40116F4FE12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6" name="Text Box 13">
          <a:extLst>
            <a:ext uri="{FF2B5EF4-FFF2-40B4-BE49-F238E27FC236}">
              <a16:creationId xmlns:a16="http://schemas.microsoft.com/office/drawing/2014/main" id="{D9397CBB-C786-4ADE-B10A-21465B02D4E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7" name="Text Box 14">
          <a:extLst>
            <a:ext uri="{FF2B5EF4-FFF2-40B4-BE49-F238E27FC236}">
              <a16:creationId xmlns:a16="http://schemas.microsoft.com/office/drawing/2014/main" id="{E23251B4-8863-433B-BAD9-C1F4B66B32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8" name="Text Box 15">
          <a:extLst>
            <a:ext uri="{FF2B5EF4-FFF2-40B4-BE49-F238E27FC236}">
              <a16:creationId xmlns:a16="http://schemas.microsoft.com/office/drawing/2014/main" id="{7274DB6A-A568-4F73-AF6F-FFCC487A42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9" name="Text Box 16">
          <a:extLst>
            <a:ext uri="{FF2B5EF4-FFF2-40B4-BE49-F238E27FC236}">
              <a16:creationId xmlns:a16="http://schemas.microsoft.com/office/drawing/2014/main" id="{BD36B324-4379-4009-A34D-0E96A870BD7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0" name="Text Box 17">
          <a:extLst>
            <a:ext uri="{FF2B5EF4-FFF2-40B4-BE49-F238E27FC236}">
              <a16:creationId xmlns:a16="http://schemas.microsoft.com/office/drawing/2014/main" id="{AB682AD5-3E3D-41C3-BFFF-69C72FED6A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1" name="Text Box 6">
          <a:extLst>
            <a:ext uri="{FF2B5EF4-FFF2-40B4-BE49-F238E27FC236}">
              <a16:creationId xmlns:a16="http://schemas.microsoft.com/office/drawing/2014/main" id="{20A54C8D-F936-4D65-947A-06846B7A157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2" name="Text Box 7">
          <a:extLst>
            <a:ext uri="{FF2B5EF4-FFF2-40B4-BE49-F238E27FC236}">
              <a16:creationId xmlns:a16="http://schemas.microsoft.com/office/drawing/2014/main" id="{1BB4CBB5-D185-4016-87FA-951500BAFA7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3" name="Text Box 8">
          <a:extLst>
            <a:ext uri="{FF2B5EF4-FFF2-40B4-BE49-F238E27FC236}">
              <a16:creationId xmlns:a16="http://schemas.microsoft.com/office/drawing/2014/main" id="{17DB7C8C-93D2-4F17-A59B-8F1E7B78E97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4" name="Text Box 9">
          <a:extLst>
            <a:ext uri="{FF2B5EF4-FFF2-40B4-BE49-F238E27FC236}">
              <a16:creationId xmlns:a16="http://schemas.microsoft.com/office/drawing/2014/main" id="{80F35BDB-F3E6-4D7A-951C-972871299E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5" name="Text Box 10">
          <a:extLst>
            <a:ext uri="{FF2B5EF4-FFF2-40B4-BE49-F238E27FC236}">
              <a16:creationId xmlns:a16="http://schemas.microsoft.com/office/drawing/2014/main" id="{5E2F5865-CEE3-409C-B3EF-498182BDDBE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6" name="Text Box 11">
          <a:extLst>
            <a:ext uri="{FF2B5EF4-FFF2-40B4-BE49-F238E27FC236}">
              <a16:creationId xmlns:a16="http://schemas.microsoft.com/office/drawing/2014/main" id="{7C08988F-C5C3-47C6-BABE-5D1E561469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7" name="Text Box 12">
          <a:extLst>
            <a:ext uri="{FF2B5EF4-FFF2-40B4-BE49-F238E27FC236}">
              <a16:creationId xmlns:a16="http://schemas.microsoft.com/office/drawing/2014/main" id="{F73D4524-1209-4F38-8E42-9690C8920B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8" name="Text Box 13">
          <a:extLst>
            <a:ext uri="{FF2B5EF4-FFF2-40B4-BE49-F238E27FC236}">
              <a16:creationId xmlns:a16="http://schemas.microsoft.com/office/drawing/2014/main" id="{97462570-79B8-4F4B-95A9-120D6AC80B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29</xdr:row>
      <xdr:rowOff>0</xdr:rowOff>
    </xdr:from>
    <xdr:to>
      <xdr:col>3</xdr:col>
      <xdr:colOff>85725</xdr:colOff>
      <xdr:row>30</xdr:row>
      <xdr:rowOff>97</xdr:rowOff>
    </xdr:to>
    <xdr:sp macro="" textlink="">
      <xdr:nvSpPr>
        <xdr:cNvPr id="1499" name="Text Box 6">
          <a:extLst>
            <a:ext uri="{FF2B5EF4-FFF2-40B4-BE49-F238E27FC236}">
              <a16:creationId xmlns:a16="http://schemas.microsoft.com/office/drawing/2014/main" id="{A5CA5F51-DEB1-433E-8BD9-AF22821468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0" name="Text Box 7">
          <a:extLst>
            <a:ext uri="{FF2B5EF4-FFF2-40B4-BE49-F238E27FC236}">
              <a16:creationId xmlns:a16="http://schemas.microsoft.com/office/drawing/2014/main" id="{A16A572E-E115-47CF-A0FC-86C188242B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1" name="Text Box 8">
          <a:extLst>
            <a:ext uri="{FF2B5EF4-FFF2-40B4-BE49-F238E27FC236}">
              <a16:creationId xmlns:a16="http://schemas.microsoft.com/office/drawing/2014/main" id="{04969631-6BB1-4E5C-984A-AB0BBCD2A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2" name="Text Box 9">
          <a:extLst>
            <a:ext uri="{FF2B5EF4-FFF2-40B4-BE49-F238E27FC236}">
              <a16:creationId xmlns:a16="http://schemas.microsoft.com/office/drawing/2014/main" id="{EB2C234C-A1B7-41BB-9362-488D5D740C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3" name="Text Box 10">
          <a:extLst>
            <a:ext uri="{FF2B5EF4-FFF2-40B4-BE49-F238E27FC236}">
              <a16:creationId xmlns:a16="http://schemas.microsoft.com/office/drawing/2014/main" id="{48FA54E9-D9F4-49F5-92A1-3A05E4075D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4" name="Text Box 11">
          <a:extLst>
            <a:ext uri="{FF2B5EF4-FFF2-40B4-BE49-F238E27FC236}">
              <a16:creationId xmlns:a16="http://schemas.microsoft.com/office/drawing/2014/main" id="{CD20F0E3-E180-4E40-8E6B-58C3A96DEE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5" name="Text Box 12">
          <a:extLst>
            <a:ext uri="{FF2B5EF4-FFF2-40B4-BE49-F238E27FC236}">
              <a16:creationId xmlns:a16="http://schemas.microsoft.com/office/drawing/2014/main" id="{8E2D8E04-D5BD-460A-B8B6-24823CA3EA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6" name="Text Box 13">
          <a:extLst>
            <a:ext uri="{FF2B5EF4-FFF2-40B4-BE49-F238E27FC236}">
              <a16:creationId xmlns:a16="http://schemas.microsoft.com/office/drawing/2014/main" id="{71B04656-2DD7-4BC9-A06F-51E1643A3C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7" name="Text Box 14">
          <a:extLst>
            <a:ext uri="{FF2B5EF4-FFF2-40B4-BE49-F238E27FC236}">
              <a16:creationId xmlns:a16="http://schemas.microsoft.com/office/drawing/2014/main" id="{9B37276E-87DF-4CC4-BC41-CD42E528BC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8" name="Text Box 15">
          <a:extLst>
            <a:ext uri="{FF2B5EF4-FFF2-40B4-BE49-F238E27FC236}">
              <a16:creationId xmlns:a16="http://schemas.microsoft.com/office/drawing/2014/main" id="{79CDF3FB-65FA-4764-A49D-74579F40F4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09" name="Text Box 16">
          <a:extLst>
            <a:ext uri="{FF2B5EF4-FFF2-40B4-BE49-F238E27FC236}">
              <a16:creationId xmlns:a16="http://schemas.microsoft.com/office/drawing/2014/main" id="{C5136969-079C-4F3B-983D-F7FD40D583B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0" name="Text Box 17">
          <a:extLst>
            <a:ext uri="{FF2B5EF4-FFF2-40B4-BE49-F238E27FC236}">
              <a16:creationId xmlns:a16="http://schemas.microsoft.com/office/drawing/2014/main" id="{2CB52832-F491-4C68-A09B-428E645E81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1" name="Text Box 6">
          <a:extLst>
            <a:ext uri="{FF2B5EF4-FFF2-40B4-BE49-F238E27FC236}">
              <a16:creationId xmlns:a16="http://schemas.microsoft.com/office/drawing/2014/main" id="{2A3AE84C-7CF2-4D37-91B7-65E6D6BD78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2" name="Text Box 7">
          <a:extLst>
            <a:ext uri="{FF2B5EF4-FFF2-40B4-BE49-F238E27FC236}">
              <a16:creationId xmlns:a16="http://schemas.microsoft.com/office/drawing/2014/main" id="{A9324D64-E886-41B9-A942-45BEC3B1E2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3" name="Text Box 8">
          <a:extLst>
            <a:ext uri="{FF2B5EF4-FFF2-40B4-BE49-F238E27FC236}">
              <a16:creationId xmlns:a16="http://schemas.microsoft.com/office/drawing/2014/main" id="{84E3D8EA-B95F-44FC-BB58-01A5C48028C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4" name="Text Box 9">
          <a:extLst>
            <a:ext uri="{FF2B5EF4-FFF2-40B4-BE49-F238E27FC236}">
              <a16:creationId xmlns:a16="http://schemas.microsoft.com/office/drawing/2014/main" id="{7E7106B1-7C46-47F7-9F3A-42FCDA43E1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5" name="Text Box 10">
          <a:extLst>
            <a:ext uri="{FF2B5EF4-FFF2-40B4-BE49-F238E27FC236}">
              <a16:creationId xmlns:a16="http://schemas.microsoft.com/office/drawing/2014/main" id="{B9BA43E3-F13E-4A2C-AF87-A836771557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6" name="Text Box 11">
          <a:extLst>
            <a:ext uri="{FF2B5EF4-FFF2-40B4-BE49-F238E27FC236}">
              <a16:creationId xmlns:a16="http://schemas.microsoft.com/office/drawing/2014/main" id="{B74A2946-9ACF-4B40-ACCD-36CD6AA582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7" name="Text Box 12">
          <a:extLst>
            <a:ext uri="{FF2B5EF4-FFF2-40B4-BE49-F238E27FC236}">
              <a16:creationId xmlns:a16="http://schemas.microsoft.com/office/drawing/2014/main" id="{E5CF1010-7758-4FCC-9465-2E0E14C7AD7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8" name="Text Box 13">
          <a:extLst>
            <a:ext uri="{FF2B5EF4-FFF2-40B4-BE49-F238E27FC236}">
              <a16:creationId xmlns:a16="http://schemas.microsoft.com/office/drawing/2014/main" id="{F377C84B-016E-46DD-BB2C-C319A97FCCE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19" name="Text Box 14">
          <a:extLst>
            <a:ext uri="{FF2B5EF4-FFF2-40B4-BE49-F238E27FC236}">
              <a16:creationId xmlns:a16="http://schemas.microsoft.com/office/drawing/2014/main" id="{4A4A489D-3605-45AE-94B8-0EF90C3AB7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0" name="Text Box 15">
          <a:extLst>
            <a:ext uri="{FF2B5EF4-FFF2-40B4-BE49-F238E27FC236}">
              <a16:creationId xmlns:a16="http://schemas.microsoft.com/office/drawing/2014/main" id="{A635C1DB-B8F2-427E-B56B-869346FC9B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1" name="Text Box 16">
          <a:extLst>
            <a:ext uri="{FF2B5EF4-FFF2-40B4-BE49-F238E27FC236}">
              <a16:creationId xmlns:a16="http://schemas.microsoft.com/office/drawing/2014/main" id="{A329F9CE-DD18-445F-A812-3DDE4D5353A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2" name="Text Box 17">
          <a:extLst>
            <a:ext uri="{FF2B5EF4-FFF2-40B4-BE49-F238E27FC236}">
              <a16:creationId xmlns:a16="http://schemas.microsoft.com/office/drawing/2014/main" id="{9DE9ADCD-D873-4D2A-A9CC-397D454152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3" name="Text Box 7">
          <a:extLst>
            <a:ext uri="{FF2B5EF4-FFF2-40B4-BE49-F238E27FC236}">
              <a16:creationId xmlns:a16="http://schemas.microsoft.com/office/drawing/2014/main" id="{6C8B7BFF-1F3E-47F3-88B3-21719A7A12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4" name="Text Box 8">
          <a:extLst>
            <a:ext uri="{FF2B5EF4-FFF2-40B4-BE49-F238E27FC236}">
              <a16:creationId xmlns:a16="http://schemas.microsoft.com/office/drawing/2014/main" id="{029E9E3E-5091-4068-842C-55A7FA0330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5" name="Text Box 9">
          <a:extLst>
            <a:ext uri="{FF2B5EF4-FFF2-40B4-BE49-F238E27FC236}">
              <a16:creationId xmlns:a16="http://schemas.microsoft.com/office/drawing/2014/main" id="{46822559-840C-48A4-99F9-7D34282FD1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6" name="Text Box 10">
          <a:extLst>
            <a:ext uri="{FF2B5EF4-FFF2-40B4-BE49-F238E27FC236}">
              <a16:creationId xmlns:a16="http://schemas.microsoft.com/office/drawing/2014/main" id="{A93FC088-866C-42D3-9457-6640356761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7" name="Text Box 11">
          <a:extLst>
            <a:ext uri="{FF2B5EF4-FFF2-40B4-BE49-F238E27FC236}">
              <a16:creationId xmlns:a16="http://schemas.microsoft.com/office/drawing/2014/main" id="{B3125C23-9E2E-4DCE-A5E4-851F0FADBE1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8" name="Text Box 12">
          <a:extLst>
            <a:ext uri="{FF2B5EF4-FFF2-40B4-BE49-F238E27FC236}">
              <a16:creationId xmlns:a16="http://schemas.microsoft.com/office/drawing/2014/main" id="{A90C4F8D-6032-4EB7-BE36-B0E4403FEF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29" name="Text Box 13">
          <a:extLst>
            <a:ext uri="{FF2B5EF4-FFF2-40B4-BE49-F238E27FC236}">
              <a16:creationId xmlns:a16="http://schemas.microsoft.com/office/drawing/2014/main" id="{1C242B93-11CC-425C-A746-E49983AF3C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0" name="Text Box 14">
          <a:extLst>
            <a:ext uri="{FF2B5EF4-FFF2-40B4-BE49-F238E27FC236}">
              <a16:creationId xmlns:a16="http://schemas.microsoft.com/office/drawing/2014/main" id="{E21E56E1-DE0F-4C1E-8B89-9BCAC0E672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1" name="Text Box 15">
          <a:extLst>
            <a:ext uri="{FF2B5EF4-FFF2-40B4-BE49-F238E27FC236}">
              <a16:creationId xmlns:a16="http://schemas.microsoft.com/office/drawing/2014/main" id="{665D99A1-0016-4029-92D7-1B601E1F37D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2" name="Text Box 16">
          <a:extLst>
            <a:ext uri="{FF2B5EF4-FFF2-40B4-BE49-F238E27FC236}">
              <a16:creationId xmlns:a16="http://schemas.microsoft.com/office/drawing/2014/main" id="{F700C817-2802-4012-B8C1-255404454F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3" name="Text Box 17">
          <a:extLst>
            <a:ext uri="{FF2B5EF4-FFF2-40B4-BE49-F238E27FC236}">
              <a16:creationId xmlns:a16="http://schemas.microsoft.com/office/drawing/2014/main" id="{2B5ED490-2F82-4592-AD91-675D530E484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4" name="Text Box 6">
          <a:extLst>
            <a:ext uri="{FF2B5EF4-FFF2-40B4-BE49-F238E27FC236}">
              <a16:creationId xmlns:a16="http://schemas.microsoft.com/office/drawing/2014/main" id="{0929FD1E-C5BF-4C89-B80F-19BA3BA8FB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5" name="Text Box 7">
          <a:extLst>
            <a:ext uri="{FF2B5EF4-FFF2-40B4-BE49-F238E27FC236}">
              <a16:creationId xmlns:a16="http://schemas.microsoft.com/office/drawing/2014/main" id="{06BD694E-4D9A-4447-B923-AA02DF686E9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6" name="Text Box 8">
          <a:extLst>
            <a:ext uri="{FF2B5EF4-FFF2-40B4-BE49-F238E27FC236}">
              <a16:creationId xmlns:a16="http://schemas.microsoft.com/office/drawing/2014/main" id="{76790B60-C907-4C55-B497-1B1DED9C36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7" name="Text Box 9">
          <a:extLst>
            <a:ext uri="{FF2B5EF4-FFF2-40B4-BE49-F238E27FC236}">
              <a16:creationId xmlns:a16="http://schemas.microsoft.com/office/drawing/2014/main" id="{917C7FB8-103A-4F51-83F0-B07DE69847A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8" name="Text Box 10">
          <a:extLst>
            <a:ext uri="{FF2B5EF4-FFF2-40B4-BE49-F238E27FC236}">
              <a16:creationId xmlns:a16="http://schemas.microsoft.com/office/drawing/2014/main" id="{996E9FC5-8DAB-4C89-89F6-98B3D5AA4C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39" name="Text Box 11">
          <a:extLst>
            <a:ext uri="{FF2B5EF4-FFF2-40B4-BE49-F238E27FC236}">
              <a16:creationId xmlns:a16="http://schemas.microsoft.com/office/drawing/2014/main" id="{6980DB9C-845D-4398-8D30-BAC257C590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0" name="Text Box 12">
          <a:extLst>
            <a:ext uri="{FF2B5EF4-FFF2-40B4-BE49-F238E27FC236}">
              <a16:creationId xmlns:a16="http://schemas.microsoft.com/office/drawing/2014/main" id="{CE549AA6-06B7-4CF9-B237-0056296F72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1" name="Text Box 13">
          <a:extLst>
            <a:ext uri="{FF2B5EF4-FFF2-40B4-BE49-F238E27FC236}">
              <a16:creationId xmlns:a16="http://schemas.microsoft.com/office/drawing/2014/main" id="{57E1A6C9-A9E0-4BDE-93E2-9B22E46138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2" name="Text Box 14">
          <a:extLst>
            <a:ext uri="{FF2B5EF4-FFF2-40B4-BE49-F238E27FC236}">
              <a16:creationId xmlns:a16="http://schemas.microsoft.com/office/drawing/2014/main" id="{9A277ACA-BA73-4441-B7A6-34F3CCD76C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3" name="Text Box 15">
          <a:extLst>
            <a:ext uri="{FF2B5EF4-FFF2-40B4-BE49-F238E27FC236}">
              <a16:creationId xmlns:a16="http://schemas.microsoft.com/office/drawing/2014/main" id="{6D2A1C4B-0340-486A-833F-F463328DADD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4" name="Text Box 16">
          <a:extLst>
            <a:ext uri="{FF2B5EF4-FFF2-40B4-BE49-F238E27FC236}">
              <a16:creationId xmlns:a16="http://schemas.microsoft.com/office/drawing/2014/main" id="{DFA45866-0D5F-478A-B16C-D1ADD8C9F55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5" name="Text Box 17">
          <a:extLst>
            <a:ext uri="{FF2B5EF4-FFF2-40B4-BE49-F238E27FC236}">
              <a16:creationId xmlns:a16="http://schemas.microsoft.com/office/drawing/2014/main" id="{A921B3CD-C2B9-4CF4-9453-26479AC39D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6" name="Text Box 6">
          <a:extLst>
            <a:ext uri="{FF2B5EF4-FFF2-40B4-BE49-F238E27FC236}">
              <a16:creationId xmlns:a16="http://schemas.microsoft.com/office/drawing/2014/main" id="{0DC1329B-D6C0-4BD6-92EC-F53795815B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7" name="Text Box 7">
          <a:extLst>
            <a:ext uri="{FF2B5EF4-FFF2-40B4-BE49-F238E27FC236}">
              <a16:creationId xmlns:a16="http://schemas.microsoft.com/office/drawing/2014/main" id="{4039EF01-0A7A-4FB6-8F41-66A595D457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8" name="Text Box 8">
          <a:extLst>
            <a:ext uri="{FF2B5EF4-FFF2-40B4-BE49-F238E27FC236}">
              <a16:creationId xmlns:a16="http://schemas.microsoft.com/office/drawing/2014/main" id="{9FC02CCD-03D4-4550-9D25-B3221ECF8B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49" name="Text Box 9">
          <a:extLst>
            <a:ext uri="{FF2B5EF4-FFF2-40B4-BE49-F238E27FC236}">
              <a16:creationId xmlns:a16="http://schemas.microsoft.com/office/drawing/2014/main" id="{5DAB34BF-C315-4C58-BD0C-848DE54A18B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0" name="Text Box 10">
          <a:extLst>
            <a:ext uri="{FF2B5EF4-FFF2-40B4-BE49-F238E27FC236}">
              <a16:creationId xmlns:a16="http://schemas.microsoft.com/office/drawing/2014/main" id="{AFDFDFB5-3F7F-4D3D-8A8B-D2461EEED9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1" name="Text Box 11">
          <a:extLst>
            <a:ext uri="{FF2B5EF4-FFF2-40B4-BE49-F238E27FC236}">
              <a16:creationId xmlns:a16="http://schemas.microsoft.com/office/drawing/2014/main" id="{6D271BB4-A8F8-456F-B4C4-D842618510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2" name="Text Box 12">
          <a:extLst>
            <a:ext uri="{FF2B5EF4-FFF2-40B4-BE49-F238E27FC236}">
              <a16:creationId xmlns:a16="http://schemas.microsoft.com/office/drawing/2014/main" id="{AF9B671C-8E4C-4B39-88FC-418D58F10F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3" name="Text Box 13">
          <a:extLst>
            <a:ext uri="{FF2B5EF4-FFF2-40B4-BE49-F238E27FC236}">
              <a16:creationId xmlns:a16="http://schemas.microsoft.com/office/drawing/2014/main" id="{7868111F-18EF-414C-A766-C3335F495C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4" name="Text Box 14">
          <a:extLst>
            <a:ext uri="{FF2B5EF4-FFF2-40B4-BE49-F238E27FC236}">
              <a16:creationId xmlns:a16="http://schemas.microsoft.com/office/drawing/2014/main" id="{60157D85-A1F4-4F32-8004-C17D194C30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5" name="Text Box 15">
          <a:extLst>
            <a:ext uri="{FF2B5EF4-FFF2-40B4-BE49-F238E27FC236}">
              <a16:creationId xmlns:a16="http://schemas.microsoft.com/office/drawing/2014/main" id="{693FEEA0-D64B-4D82-A007-1CF082F7E6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6" name="Text Box 16">
          <a:extLst>
            <a:ext uri="{FF2B5EF4-FFF2-40B4-BE49-F238E27FC236}">
              <a16:creationId xmlns:a16="http://schemas.microsoft.com/office/drawing/2014/main" id="{C9FED930-A8AF-4726-9E03-1702F9CC95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7" name="Text Box 17">
          <a:extLst>
            <a:ext uri="{FF2B5EF4-FFF2-40B4-BE49-F238E27FC236}">
              <a16:creationId xmlns:a16="http://schemas.microsoft.com/office/drawing/2014/main" id="{0884527C-9872-4E32-9950-885216DA4E7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8" name="Text Box 6">
          <a:extLst>
            <a:ext uri="{FF2B5EF4-FFF2-40B4-BE49-F238E27FC236}">
              <a16:creationId xmlns:a16="http://schemas.microsoft.com/office/drawing/2014/main" id="{128F9B07-DF9C-45E2-B667-006D4ACFFA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59" name="Text Box 7">
          <a:extLst>
            <a:ext uri="{FF2B5EF4-FFF2-40B4-BE49-F238E27FC236}">
              <a16:creationId xmlns:a16="http://schemas.microsoft.com/office/drawing/2014/main" id="{7F577370-13B6-4504-8FCA-6EDB683825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0" name="Text Box 8">
          <a:extLst>
            <a:ext uri="{FF2B5EF4-FFF2-40B4-BE49-F238E27FC236}">
              <a16:creationId xmlns:a16="http://schemas.microsoft.com/office/drawing/2014/main" id="{BC5E9E79-489C-4550-B045-E96E72DF12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1" name="Text Box 9">
          <a:extLst>
            <a:ext uri="{FF2B5EF4-FFF2-40B4-BE49-F238E27FC236}">
              <a16:creationId xmlns:a16="http://schemas.microsoft.com/office/drawing/2014/main" id="{C0D77752-8140-4C70-8900-989CDE8789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2" name="Text Box 10">
          <a:extLst>
            <a:ext uri="{FF2B5EF4-FFF2-40B4-BE49-F238E27FC236}">
              <a16:creationId xmlns:a16="http://schemas.microsoft.com/office/drawing/2014/main" id="{18007DC0-87CC-4CD7-9933-69FC1F2C4A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3" name="Text Box 11">
          <a:extLst>
            <a:ext uri="{FF2B5EF4-FFF2-40B4-BE49-F238E27FC236}">
              <a16:creationId xmlns:a16="http://schemas.microsoft.com/office/drawing/2014/main" id="{2D80265F-A144-4E2C-B4F7-585F48317C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4" name="Text Box 12">
          <a:extLst>
            <a:ext uri="{FF2B5EF4-FFF2-40B4-BE49-F238E27FC236}">
              <a16:creationId xmlns:a16="http://schemas.microsoft.com/office/drawing/2014/main" id="{F06B0598-E7AD-41A3-839D-107CB86513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5" name="Text Box 13">
          <a:extLst>
            <a:ext uri="{FF2B5EF4-FFF2-40B4-BE49-F238E27FC236}">
              <a16:creationId xmlns:a16="http://schemas.microsoft.com/office/drawing/2014/main" id="{73DDD2DC-D7DD-4273-9D4C-08BE5159BD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6" name="Text Box 14">
          <a:extLst>
            <a:ext uri="{FF2B5EF4-FFF2-40B4-BE49-F238E27FC236}">
              <a16:creationId xmlns:a16="http://schemas.microsoft.com/office/drawing/2014/main" id="{15CD3ABF-ADEF-497E-B6CF-1A9C3B0186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7" name="Text Box 15">
          <a:extLst>
            <a:ext uri="{FF2B5EF4-FFF2-40B4-BE49-F238E27FC236}">
              <a16:creationId xmlns:a16="http://schemas.microsoft.com/office/drawing/2014/main" id="{F7399F0B-B057-4141-A647-C07C68F33D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8" name="Text Box 16">
          <a:extLst>
            <a:ext uri="{FF2B5EF4-FFF2-40B4-BE49-F238E27FC236}">
              <a16:creationId xmlns:a16="http://schemas.microsoft.com/office/drawing/2014/main" id="{B4E45069-060B-4421-AB6D-AA5B3CE741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69" name="Text Box 17">
          <a:extLst>
            <a:ext uri="{FF2B5EF4-FFF2-40B4-BE49-F238E27FC236}">
              <a16:creationId xmlns:a16="http://schemas.microsoft.com/office/drawing/2014/main" id="{853C556E-1F56-4F86-B8E6-63B647ED32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0" name="Text Box 7">
          <a:extLst>
            <a:ext uri="{FF2B5EF4-FFF2-40B4-BE49-F238E27FC236}">
              <a16:creationId xmlns:a16="http://schemas.microsoft.com/office/drawing/2014/main" id="{302DC801-6617-485A-ABD1-82805AAA20F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1" name="Text Box 8">
          <a:extLst>
            <a:ext uri="{FF2B5EF4-FFF2-40B4-BE49-F238E27FC236}">
              <a16:creationId xmlns:a16="http://schemas.microsoft.com/office/drawing/2014/main" id="{95EE997D-DE62-49C4-8E6A-7BA72FB36E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2" name="Text Box 9">
          <a:extLst>
            <a:ext uri="{FF2B5EF4-FFF2-40B4-BE49-F238E27FC236}">
              <a16:creationId xmlns:a16="http://schemas.microsoft.com/office/drawing/2014/main" id="{E20EF810-0998-4B24-80C6-9B46963F92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3" name="Text Box 10">
          <a:extLst>
            <a:ext uri="{FF2B5EF4-FFF2-40B4-BE49-F238E27FC236}">
              <a16:creationId xmlns:a16="http://schemas.microsoft.com/office/drawing/2014/main" id="{E7F81EA2-65FD-4EE4-89F1-2E3D0B02FE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4" name="Text Box 11">
          <a:extLst>
            <a:ext uri="{FF2B5EF4-FFF2-40B4-BE49-F238E27FC236}">
              <a16:creationId xmlns:a16="http://schemas.microsoft.com/office/drawing/2014/main" id="{77461B9F-DB39-446A-9A44-3A8F2CAA6A7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5" name="Text Box 12">
          <a:extLst>
            <a:ext uri="{FF2B5EF4-FFF2-40B4-BE49-F238E27FC236}">
              <a16:creationId xmlns:a16="http://schemas.microsoft.com/office/drawing/2014/main" id="{EAA9E56A-275A-4747-8796-15F59AC482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6" name="Text Box 13">
          <a:extLst>
            <a:ext uri="{FF2B5EF4-FFF2-40B4-BE49-F238E27FC236}">
              <a16:creationId xmlns:a16="http://schemas.microsoft.com/office/drawing/2014/main" id="{0C05B2B6-2B76-4199-BE21-EC6A36E838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7" name="Text Box 14">
          <a:extLst>
            <a:ext uri="{FF2B5EF4-FFF2-40B4-BE49-F238E27FC236}">
              <a16:creationId xmlns:a16="http://schemas.microsoft.com/office/drawing/2014/main" id="{7F46EC9F-11F4-4872-B279-71B193C5A9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8" name="Text Box 15">
          <a:extLst>
            <a:ext uri="{FF2B5EF4-FFF2-40B4-BE49-F238E27FC236}">
              <a16:creationId xmlns:a16="http://schemas.microsoft.com/office/drawing/2014/main" id="{1691F152-C8B4-4186-AE7F-EC50B48CF72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79" name="Text Box 16">
          <a:extLst>
            <a:ext uri="{FF2B5EF4-FFF2-40B4-BE49-F238E27FC236}">
              <a16:creationId xmlns:a16="http://schemas.microsoft.com/office/drawing/2014/main" id="{C1C7E189-AA1E-4FB6-8997-EE16CDB565D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0" name="Text Box 17">
          <a:extLst>
            <a:ext uri="{FF2B5EF4-FFF2-40B4-BE49-F238E27FC236}">
              <a16:creationId xmlns:a16="http://schemas.microsoft.com/office/drawing/2014/main" id="{1692E858-7EB3-4264-9BEA-55E99CD18D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1" name="Text Box 6">
          <a:extLst>
            <a:ext uri="{FF2B5EF4-FFF2-40B4-BE49-F238E27FC236}">
              <a16:creationId xmlns:a16="http://schemas.microsoft.com/office/drawing/2014/main" id="{EABDBC3F-3715-429C-BB0A-DFCDB8CD02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2" name="Text Box 7">
          <a:extLst>
            <a:ext uri="{FF2B5EF4-FFF2-40B4-BE49-F238E27FC236}">
              <a16:creationId xmlns:a16="http://schemas.microsoft.com/office/drawing/2014/main" id="{7483CC60-1C26-4DC8-85FD-6D94D47299A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3" name="Text Box 8">
          <a:extLst>
            <a:ext uri="{FF2B5EF4-FFF2-40B4-BE49-F238E27FC236}">
              <a16:creationId xmlns:a16="http://schemas.microsoft.com/office/drawing/2014/main" id="{38B6B98A-CF29-4D9D-A38A-B4549E3E94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4" name="Text Box 9">
          <a:extLst>
            <a:ext uri="{FF2B5EF4-FFF2-40B4-BE49-F238E27FC236}">
              <a16:creationId xmlns:a16="http://schemas.microsoft.com/office/drawing/2014/main" id="{980C7799-93D9-4002-B0B5-0FF3CAEF10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5" name="Text Box 10">
          <a:extLst>
            <a:ext uri="{FF2B5EF4-FFF2-40B4-BE49-F238E27FC236}">
              <a16:creationId xmlns:a16="http://schemas.microsoft.com/office/drawing/2014/main" id="{B474BFF3-71FE-4609-8564-88DA523D313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6" name="Text Box 11">
          <a:extLst>
            <a:ext uri="{FF2B5EF4-FFF2-40B4-BE49-F238E27FC236}">
              <a16:creationId xmlns:a16="http://schemas.microsoft.com/office/drawing/2014/main" id="{53178C43-4974-45DB-8F36-737ABA71898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7" name="Text Box 12">
          <a:extLst>
            <a:ext uri="{FF2B5EF4-FFF2-40B4-BE49-F238E27FC236}">
              <a16:creationId xmlns:a16="http://schemas.microsoft.com/office/drawing/2014/main" id="{20654245-24A5-436D-9081-C04FB71796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8" name="Text Box 13">
          <a:extLst>
            <a:ext uri="{FF2B5EF4-FFF2-40B4-BE49-F238E27FC236}">
              <a16:creationId xmlns:a16="http://schemas.microsoft.com/office/drawing/2014/main" id="{5C723D93-4461-4158-A7C1-42FD82DC939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89" name="Text Box 14">
          <a:extLst>
            <a:ext uri="{FF2B5EF4-FFF2-40B4-BE49-F238E27FC236}">
              <a16:creationId xmlns:a16="http://schemas.microsoft.com/office/drawing/2014/main" id="{D1EDD920-4AC7-4C1C-8CDD-4BB1CFF06A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0" name="Text Box 15">
          <a:extLst>
            <a:ext uri="{FF2B5EF4-FFF2-40B4-BE49-F238E27FC236}">
              <a16:creationId xmlns:a16="http://schemas.microsoft.com/office/drawing/2014/main" id="{9A3DF718-F21C-4957-B375-DAFB2D8EA1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1" name="Text Box 16">
          <a:extLst>
            <a:ext uri="{FF2B5EF4-FFF2-40B4-BE49-F238E27FC236}">
              <a16:creationId xmlns:a16="http://schemas.microsoft.com/office/drawing/2014/main" id="{98C9FBC4-53D0-40F5-9D79-CF8F9B6405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2" name="Text Box 17">
          <a:extLst>
            <a:ext uri="{FF2B5EF4-FFF2-40B4-BE49-F238E27FC236}">
              <a16:creationId xmlns:a16="http://schemas.microsoft.com/office/drawing/2014/main" id="{CAA7336D-2C82-46C9-9F7F-1BD83E36A3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3" name="Text Box 6">
          <a:extLst>
            <a:ext uri="{FF2B5EF4-FFF2-40B4-BE49-F238E27FC236}">
              <a16:creationId xmlns:a16="http://schemas.microsoft.com/office/drawing/2014/main" id="{6FA5EAC8-EBBF-4897-98A2-9680FFE4E5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4" name="Text Box 7">
          <a:extLst>
            <a:ext uri="{FF2B5EF4-FFF2-40B4-BE49-F238E27FC236}">
              <a16:creationId xmlns:a16="http://schemas.microsoft.com/office/drawing/2014/main" id="{BEEAA214-15B5-4587-A6CD-1F83F243CC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5" name="Text Box 8">
          <a:extLst>
            <a:ext uri="{FF2B5EF4-FFF2-40B4-BE49-F238E27FC236}">
              <a16:creationId xmlns:a16="http://schemas.microsoft.com/office/drawing/2014/main" id="{A72F7C61-54E3-43C1-A8E7-7573EEF46D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6" name="Text Box 9">
          <a:extLst>
            <a:ext uri="{FF2B5EF4-FFF2-40B4-BE49-F238E27FC236}">
              <a16:creationId xmlns:a16="http://schemas.microsoft.com/office/drawing/2014/main" id="{56230E4F-1DA9-4F89-ACFD-3DFDB2DA4B5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7" name="Text Box 10">
          <a:extLst>
            <a:ext uri="{FF2B5EF4-FFF2-40B4-BE49-F238E27FC236}">
              <a16:creationId xmlns:a16="http://schemas.microsoft.com/office/drawing/2014/main" id="{84FF4625-0773-41FA-B0F4-9396FE7864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8" name="Text Box 11">
          <a:extLst>
            <a:ext uri="{FF2B5EF4-FFF2-40B4-BE49-F238E27FC236}">
              <a16:creationId xmlns:a16="http://schemas.microsoft.com/office/drawing/2014/main" id="{B9760975-3CF4-4ED9-BDB9-2578D05407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599" name="Text Box 12">
          <a:extLst>
            <a:ext uri="{FF2B5EF4-FFF2-40B4-BE49-F238E27FC236}">
              <a16:creationId xmlns:a16="http://schemas.microsoft.com/office/drawing/2014/main" id="{FE464463-0EF9-4101-BE13-0333F13CA9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0" name="Text Box 13">
          <a:extLst>
            <a:ext uri="{FF2B5EF4-FFF2-40B4-BE49-F238E27FC236}">
              <a16:creationId xmlns:a16="http://schemas.microsoft.com/office/drawing/2014/main" id="{FBB67810-8217-4DDF-986A-D79F6C1BCB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1" name="Text Box 14">
          <a:extLst>
            <a:ext uri="{FF2B5EF4-FFF2-40B4-BE49-F238E27FC236}">
              <a16:creationId xmlns:a16="http://schemas.microsoft.com/office/drawing/2014/main" id="{CBDF0536-4388-40D8-857F-6E712F9863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2" name="Text Box 15">
          <a:extLst>
            <a:ext uri="{FF2B5EF4-FFF2-40B4-BE49-F238E27FC236}">
              <a16:creationId xmlns:a16="http://schemas.microsoft.com/office/drawing/2014/main" id="{6368F43C-1E3F-477C-8DA1-8604DDF42BC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3" name="Text Box 16">
          <a:extLst>
            <a:ext uri="{FF2B5EF4-FFF2-40B4-BE49-F238E27FC236}">
              <a16:creationId xmlns:a16="http://schemas.microsoft.com/office/drawing/2014/main" id="{7E77701D-6B2B-491B-9318-90E1C2E784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4" name="Text Box 17">
          <a:extLst>
            <a:ext uri="{FF2B5EF4-FFF2-40B4-BE49-F238E27FC236}">
              <a16:creationId xmlns:a16="http://schemas.microsoft.com/office/drawing/2014/main" id="{AEFE4CF8-1AA9-4A2F-B9DC-DB5C9C5BC4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5" name="Text Box 6">
          <a:extLst>
            <a:ext uri="{FF2B5EF4-FFF2-40B4-BE49-F238E27FC236}">
              <a16:creationId xmlns:a16="http://schemas.microsoft.com/office/drawing/2014/main" id="{57D61F50-EF8D-4881-B847-6208DACFA0E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6" name="Text Box 7">
          <a:extLst>
            <a:ext uri="{FF2B5EF4-FFF2-40B4-BE49-F238E27FC236}">
              <a16:creationId xmlns:a16="http://schemas.microsoft.com/office/drawing/2014/main" id="{4710A1C1-BD24-4566-BE8C-8E0F80B4E5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7" name="Text Box 8">
          <a:extLst>
            <a:ext uri="{FF2B5EF4-FFF2-40B4-BE49-F238E27FC236}">
              <a16:creationId xmlns:a16="http://schemas.microsoft.com/office/drawing/2014/main" id="{A94235E4-7634-497A-8484-58DB87277C3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8" name="Text Box 9">
          <a:extLst>
            <a:ext uri="{FF2B5EF4-FFF2-40B4-BE49-F238E27FC236}">
              <a16:creationId xmlns:a16="http://schemas.microsoft.com/office/drawing/2014/main" id="{C723C856-7750-49D4-BF15-0A9E20D2CB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09" name="Text Box 10">
          <a:extLst>
            <a:ext uri="{FF2B5EF4-FFF2-40B4-BE49-F238E27FC236}">
              <a16:creationId xmlns:a16="http://schemas.microsoft.com/office/drawing/2014/main" id="{2A004DAB-915D-4F8B-9314-493103FB32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0" name="Text Box 11">
          <a:extLst>
            <a:ext uri="{FF2B5EF4-FFF2-40B4-BE49-F238E27FC236}">
              <a16:creationId xmlns:a16="http://schemas.microsoft.com/office/drawing/2014/main" id="{50DD7AEA-7DF8-4650-8888-9F1A2236A4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1" name="Text Box 12">
          <a:extLst>
            <a:ext uri="{FF2B5EF4-FFF2-40B4-BE49-F238E27FC236}">
              <a16:creationId xmlns:a16="http://schemas.microsoft.com/office/drawing/2014/main" id="{9DAFEB2D-C03D-493E-8FA6-41A67F3A58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2" name="Text Box 13">
          <a:extLst>
            <a:ext uri="{FF2B5EF4-FFF2-40B4-BE49-F238E27FC236}">
              <a16:creationId xmlns:a16="http://schemas.microsoft.com/office/drawing/2014/main" id="{2349F189-C127-40B7-B956-B23FE9CACA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3" name="Text Box 14">
          <a:extLst>
            <a:ext uri="{FF2B5EF4-FFF2-40B4-BE49-F238E27FC236}">
              <a16:creationId xmlns:a16="http://schemas.microsoft.com/office/drawing/2014/main" id="{3C0BBDA8-98EB-41A3-8E1C-B35537916B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4" name="Text Box 15">
          <a:extLst>
            <a:ext uri="{FF2B5EF4-FFF2-40B4-BE49-F238E27FC236}">
              <a16:creationId xmlns:a16="http://schemas.microsoft.com/office/drawing/2014/main" id="{310B782F-D88E-4DA2-8ACA-3BF998EB342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5" name="Text Box 16">
          <a:extLst>
            <a:ext uri="{FF2B5EF4-FFF2-40B4-BE49-F238E27FC236}">
              <a16:creationId xmlns:a16="http://schemas.microsoft.com/office/drawing/2014/main" id="{FD8C7374-D41D-473F-8BEA-ED78AFF393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6" name="Text Box 17">
          <a:extLst>
            <a:ext uri="{FF2B5EF4-FFF2-40B4-BE49-F238E27FC236}">
              <a16:creationId xmlns:a16="http://schemas.microsoft.com/office/drawing/2014/main" id="{E75C06C2-4566-4973-860A-3EDD8FAA02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7" name="Text Box 7">
          <a:extLst>
            <a:ext uri="{FF2B5EF4-FFF2-40B4-BE49-F238E27FC236}">
              <a16:creationId xmlns:a16="http://schemas.microsoft.com/office/drawing/2014/main" id="{C1F1BB1F-2F7E-4FEB-923A-1336C6587A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8" name="Text Box 8">
          <a:extLst>
            <a:ext uri="{FF2B5EF4-FFF2-40B4-BE49-F238E27FC236}">
              <a16:creationId xmlns:a16="http://schemas.microsoft.com/office/drawing/2014/main" id="{C007B53A-4DD2-49C5-B457-FFCAFF983D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19" name="Text Box 9">
          <a:extLst>
            <a:ext uri="{FF2B5EF4-FFF2-40B4-BE49-F238E27FC236}">
              <a16:creationId xmlns:a16="http://schemas.microsoft.com/office/drawing/2014/main" id="{318C965E-451C-4A2A-A472-CBCC4CDA5D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0" name="Text Box 10">
          <a:extLst>
            <a:ext uri="{FF2B5EF4-FFF2-40B4-BE49-F238E27FC236}">
              <a16:creationId xmlns:a16="http://schemas.microsoft.com/office/drawing/2014/main" id="{38404EC5-3D8D-40CA-B13D-2B41E8E383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1" name="Text Box 11">
          <a:extLst>
            <a:ext uri="{FF2B5EF4-FFF2-40B4-BE49-F238E27FC236}">
              <a16:creationId xmlns:a16="http://schemas.microsoft.com/office/drawing/2014/main" id="{80640314-A135-41CA-82B8-5F0570EC7A7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2" name="Text Box 12">
          <a:extLst>
            <a:ext uri="{FF2B5EF4-FFF2-40B4-BE49-F238E27FC236}">
              <a16:creationId xmlns:a16="http://schemas.microsoft.com/office/drawing/2014/main" id="{D91144BD-C061-48D4-B2EC-5DA004DF45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3" name="Text Box 13">
          <a:extLst>
            <a:ext uri="{FF2B5EF4-FFF2-40B4-BE49-F238E27FC236}">
              <a16:creationId xmlns:a16="http://schemas.microsoft.com/office/drawing/2014/main" id="{6E2586BD-A5C4-4A9B-80BB-E25E4D1F44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4" name="Text Box 14">
          <a:extLst>
            <a:ext uri="{FF2B5EF4-FFF2-40B4-BE49-F238E27FC236}">
              <a16:creationId xmlns:a16="http://schemas.microsoft.com/office/drawing/2014/main" id="{7CB34F6D-59E2-428F-A757-D125F17784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5" name="Text Box 15">
          <a:extLst>
            <a:ext uri="{FF2B5EF4-FFF2-40B4-BE49-F238E27FC236}">
              <a16:creationId xmlns:a16="http://schemas.microsoft.com/office/drawing/2014/main" id="{F60D567A-A814-4A08-A0D5-D57518F61A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6" name="Text Box 16">
          <a:extLst>
            <a:ext uri="{FF2B5EF4-FFF2-40B4-BE49-F238E27FC236}">
              <a16:creationId xmlns:a16="http://schemas.microsoft.com/office/drawing/2014/main" id="{40738D89-2EF6-40DC-BA7C-31A9328B1D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7" name="Text Box 17">
          <a:extLst>
            <a:ext uri="{FF2B5EF4-FFF2-40B4-BE49-F238E27FC236}">
              <a16:creationId xmlns:a16="http://schemas.microsoft.com/office/drawing/2014/main" id="{27A14D4E-0990-4A31-8C48-57870CB103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8" name="Text Box 6">
          <a:extLst>
            <a:ext uri="{FF2B5EF4-FFF2-40B4-BE49-F238E27FC236}">
              <a16:creationId xmlns:a16="http://schemas.microsoft.com/office/drawing/2014/main" id="{EB8C49EF-C919-4B2D-A1A7-5F01429931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29" name="Text Box 7">
          <a:extLst>
            <a:ext uri="{FF2B5EF4-FFF2-40B4-BE49-F238E27FC236}">
              <a16:creationId xmlns:a16="http://schemas.microsoft.com/office/drawing/2014/main" id="{49614D45-DE20-41F9-A2DB-08D64F4E8E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0" name="Text Box 8">
          <a:extLst>
            <a:ext uri="{FF2B5EF4-FFF2-40B4-BE49-F238E27FC236}">
              <a16:creationId xmlns:a16="http://schemas.microsoft.com/office/drawing/2014/main" id="{5036410A-2757-483F-AF33-71F58A3657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1" name="Text Box 9">
          <a:extLst>
            <a:ext uri="{FF2B5EF4-FFF2-40B4-BE49-F238E27FC236}">
              <a16:creationId xmlns:a16="http://schemas.microsoft.com/office/drawing/2014/main" id="{F799BDFA-F803-4A93-A41B-10319C114AE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2" name="Text Box 10">
          <a:extLst>
            <a:ext uri="{FF2B5EF4-FFF2-40B4-BE49-F238E27FC236}">
              <a16:creationId xmlns:a16="http://schemas.microsoft.com/office/drawing/2014/main" id="{83712591-25E9-4480-A642-6D1558B028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3" name="Text Box 11">
          <a:extLst>
            <a:ext uri="{FF2B5EF4-FFF2-40B4-BE49-F238E27FC236}">
              <a16:creationId xmlns:a16="http://schemas.microsoft.com/office/drawing/2014/main" id="{303618E0-4CBB-4E20-9D3E-29560B7DB8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4" name="Text Box 12">
          <a:extLst>
            <a:ext uri="{FF2B5EF4-FFF2-40B4-BE49-F238E27FC236}">
              <a16:creationId xmlns:a16="http://schemas.microsoft.com/office/drawing/2014/main" id="{6F351484-612B-4550-BA64-C8BAD2B586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5" name="Text Box 13">
          <a:extLst>
            <a:ext uri="{FF2B5EF4-FFF2-40B4-BE49-F238E27FC236}">
              <a16:creationId xmlns:a16="http://schemas.microsoft.com/office/drawing/2014/main" id="{B72671B0-F1A1-471A-98CD-2CF1BBC552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6" name="Text Box 14">
          <a:extLst>
            <a:ext uri="{FF2B5EF4-FFF2-40B4-BE49-F238E27FC236}">
              <a16:creationId xmlns:a16="http://schemas.microsoft.com/office/drawing/2014/main" id="{172AE027-1F7B-4BF1-B9E7-6837FCDA03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7" name="Text Box 15">
          <a:extLst>
            <a:ext uri="{FF2B5EF4-FFF2-40B4-BE49-F238E27FC236}">
              <a16:creationId xmlns:a16="http://schemas.microsoft.com/office/drawing/2014/main" id="{D725047A-BC7C-433D-8F9E-26F6C4D8767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8" name="Text Box 16">
          <a:extLst>
            <a:ext uri="{FF2B5EF4-FFF2-40B4-BE49-F238E27FC236}">
              <a16:creationId xmlns:a16="http://schemas.microsoft.com/office/drawing/2014/main" id="{5DE530B1-201C-4741-8CB6-1260EDD1F4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39" name="Text Box 17">
          <a:extLst>
            <a:ext uri="{FF2B5EF4-FFF2-40B4-BE49-F238E27FC236}">
              <a16:creationId xmlns:a16="http://schemas.microsoft.com/office/drawing/2014/main" id="{21DAB73F-C233-4040-A827-05DFA9D92FC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0" name="Text Box 6">
          <a:extLst>
            <a:ext uri="{FF2B5EF4-FFF2-40B4-BE49-F238E27FC236}">
              <a16:creationId xmlns:a16="http://schemas.microsoft.com/office/drawing/2014/main" id="{0023571C-E292-42A3-99FC-FC37ABAAFA9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1" name="Text Box 7">
          <a:extLst>
            <a:ext uri="{FF2B5EF4-FFF2-40B4-BE49-F238E27FC236}">
              <a16:creationId xmlns:a16="http://schemas.microsoft.com/office/drawing/2014/main" id="{BA2078F2-77A2-4129-BB8D-2BEA80DD28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2" name="Text Box 8">
          <a:extLst>
            <a:ext uri="{FF2B5EF4-FFF2-40B4-BE49-F238E27FC236}">
              <a16:creationId xmlns:a16="http://schemas.microsoft.com/office/drawing/2014/main" id="{0D9BCB88-FC84-4822-80F9-318CAD86D5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3" name="Text Box 9">
          <a:extLst>
            <a:ext uri="{FF2B5EF4-FFF2-40B4-BE49-F238E27FC236}">
              <a16:creationId xmlns:a16="http://schemas.microsoft.com/office/drawing/2014/main" id="{57721ED2-A8CF-4C27-9C45-A2BEDD1990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4" name="Text Box 10">
          <a:extLst>
            <a:ext uri="{FF2B5EF4-FFF2-40B4-BE49-F238E27FC236}">
              <a16:creationId xmlns:a16="http://schemas.microsoft.com/office/drawing/2014/main" id="{77F4F5E5-1CDF-43B6-B27D-6E12D9E5AC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5" name="Text Box 11">
          <a:extLst>
            <a:ext uri="{FF2B5EF4-FFF2-40B4-BE49-F238E27FC236}">
              <a16:creationId xmlns:a16="http://schemas.microsoft.com/office/drawing/2014/main" id="{2CC9BA01-73A9-486E-AFDE-64988AACB8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6" name="Text Box 12">
          <a:extLst>
            <a:ext uri="{FF2B5EF4-FFF2-40B4-BE49-F238E27FC236}">
              <a16:creationId xmlns:a16="http://schemas.microsoft.com/office/drawing/2014/main" id="{C23469AE-1542-4AA5-B587-AC56122005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7" name="Text Box 13">
          <a:extLst>
            <a:ext uri="{FF2B5EF4-FFF2-40B4-BE49-F238E27FC236}">
              <a16:creationId xmlns:a16="http://schemas.microsoft.com/office/drawing/2014/main" id="{F5F262E9-26CE-42D4-96EE-98831FC53E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8" name="Text Box 14">
          <a:extLst>
            <a:ext uri="{FF2B5EF4-FFF2-40B4-BE49-F238E27FC236}">
              <a16:creationId xmlns:a16="http://schemas.microsoft.com/office/drawing/2014/main" id="{95DBB345-8E6F-4F53-8484-4B1EA51131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49" name="Text Box 15">
          <a:extLst>
            <a:ext uri="{FF2B5EF4-FFF2-40B4-BE49-F238E27FC236}">
              <a16:creationId xmlns:a16="http://schemas.microsoft.com/office/drawing/2014/main" id="{4585A889-13E1-405D-8AE1-D52C679F19E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0" name="Text Box 16">
          <a:extLst>
            <a:ext uri="{FF2B5EF4-FFF2-40B4-BE49-F238E27FC236}">
              <a16:creationId xmlns:a16="http://schemas.microsoft.com/office/drawing/2014/main" id="{57D44833-BC2E-43E4-B8B1-2862887223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1" name="Text Box 17">
          <a:extLst>
            <a:ext uri="{FF2B5EF4-FFF2-40B4-BE49-F238E27FC236}">
              <a16:creationId xmlns:a16="http://schemas.microsoft.com/office/drawing/2014/main" id="{9D7E638E-F320-4FEA-ADA1-3771A012A20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2" name="Text Box 6">
          <a:extLst>
            <a:ext uri="{FF2B5EF4-FFF2-40B4-BE49-F238E27FC236}">
              <a16:creationId xmlns:a16="http://schemas.microsoft.com/office/drawing/2014/main" id="{5374340A-721E-47F6-A346-1E6A4A15C32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3" name="Text Box 7">
          <a:extLst>
            <a:ext uri="{FF2B5EF4-FFF2-40B4-BE49-F238E27FC236}">
              <a16:creationId xmlns:a16="http://schemas.microsoft.com/office/drawing/2014/main" id="{5FD6679E-EF9D-430B-86EE-2C3F6D0B23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4" name="Text Box 8">
          <a:extLst>
            <a:ext uri="{FF2B5EF4-FFF2-40B4-BE49-F238E27FC236}">
              <a16:creationId xmlns:a16="http://schemas.microsoft.com/office/drawing/2014/main" id="{BED49B02-E633-4021-A31C-5BB963DD23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5" name="Text Box 9">
          <a:extLst>
            <a:ext uri="{FF2B5EF4-FFF2-40B4-BE49-F238E27FC236}">
              <a16:creationId xmlns:a16="http://schemas.microsoft.com/office/drawing/2014/main" id="{35638DFF-CD5C-4DD3-858E-8C63CE5E6FD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6" name="Text Box 10">
          <a:extLst>
            <a:ext uri="{FF2B5EF4-FFF2-40B4-BE49-F238E27FC236}">
              <a16:creationId xmlns:a16="http://schemas.microsoft.com/office/drawing/2014/main" id="{318A3521-0C23-49FD-A0F6-F4DFAB4C6A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7" name="Text Box 11">
          <a:extLst>
            <a:ext uri="{FF2B5EF4-FFF2-40B4-BE49-F238E27FC236}">
              <a16:creationId xmlns:a16="http://schemas.microsoft.com/office/drawing/2014/main" id="{97005931-B6CD-4DCE-811F-BA9156EDBEA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8" name="Text Box 12">
          <a:extLst>
            <a:ext uri="{FF2B5EF4-FFF2-40B4-BE49-F238E27FC236}">
              <a16:creationId xmlns:a16="http://schemas.microsoft.com/office/drawing/2014/main" id="{8B4EB7FD-D7D2-4EB3-B15F-F9A7DE3677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59" name="Text Box 13">
          <a:extLst>
            <a:ext uri="{FF2B5EF4-FFF2-40B4-BE49-F238E27FC236}">
              <a16:creationId xmlns:a16="http://schemas.microsoft.com/office/drawing/2014/main" id="{D53B15BA-35CA-41EA-A2D9-19288E89B9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0" name="Text Box 14">
          <a:extLst>
            <a:ext uri="{FF2B5EF4-FFF2-40B4-BE49-F238E27FC236}">
              <a16:creationId xmlns:a16="http://schemas.microsoft.com/office/drawing/2014/main" id="{80890AF1-D586-4B3C-8990-0F00B28736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1" name="Text Box 15">
          <a:extLst>
            <a:ext uri="{FF2B5EF4-FFF2-40B4-BE49-F238E27FC236}">
              <a16:creationId xmlns:a16="http://schemas.microsoft.com/office/drawing/2014/main" id="{6E482E2A-1A17-4209-A369-B72B7E31A2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2" name="Text Box 16">
          <a:extLst>
            <a:ext uri="{FF2B5EF4-FFF2-40B4-BE49-F238E27FC236}">
              <a16:creationId xmlns:a16="http://schemas.microsoft.com/office/drawing/2014/main" id="{0AC1267F-88C6-49A1-A792-BDA2F4D7EB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3" name="Text Box 17">
          <a:extLst>
            <a:ext uri="{FF2B5EF4-FFF2-40B4-BE49-F238E27FC236}">
              <a16:creationId xmlns:a16="http://schemas.microsoft.com/office/drawing/2014/main" id="{2A8C48B6-5DCD-4C45-94EB-0AFF585075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4" name="Text Box 7">
          <a:extLst>
            <a:ext uri="{FF2B5EF4-FFF2-40B4-BE49-F238E27FC236}">
              <a16:creationId xmlns:a16="http://schemas.microsoft.com/office/drawing/2014/main" id="{F0AE66A6-31FE-4521-9087-06C0037EFDD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5" name="Text Box 8">
          <a:extLst>
            <a:ext uri="{FF2B5EF4-FFF2-40B4-BE49-F238E27FC236}">
              <a16:creationId xmlns:a16="http://schemas.microsoft.com/office/drawing/2014/main" id="{D4E50FD6-4FE9-415B-B60D-DBF1EC9B8D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6" name="Text Box 9">
          <a:extLst>
            <a:ext uri="{FF2B5EF4-FFF2-40B4-BE49-F238E27FC236}">
              <a16:creationId xmlns:a16="http://schemas.microsoft.com/office/drawing/2014/main" id="{9801FC15-241A-4D3D-93FB-703FDB7B0E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7" name="Text Box 10">
          <a:extLst>
            <a:ext uri="{FF2B5EF4-FFF2-40B4-BE49-F238E27FC236}">
              <a16:creationId xmlns:a16="http://schemas.microsoft.com/office/drawing/2014/main" id="{74E62CCE-717B-421F-AF5D-659B20FEC4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8" name="Text Box 11">
          <a:extLst>
            <a:ext uri="{FF2B5EF4-FFF2-40B4-BE49-F238E27FC236}">
              <a16:creationId xmlns:a16="http://schemas.microsoft.com/office/drawing/2014/main" id="{39857C57-4A94-437B-9C22-E06464CE74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69" name="Text Box 12">
          <a:extLst>
            <a:ext uri="{FF2B5EF4-FFF2-40B4-BE49-F238E27FC236}">
              <a16:creationId xmlns:a16="http://schemas.microsoft.com/office/drawing/2014/main" id="{119809F0-51CD-450D-9288-4808E695CAD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0" name="Text Box 13">
          <a:extLst>
            <a:ext uri="{FF2B5EF4-FFF2-40B4-BE49-F238E27FC236}">
              <a16:creationId xmlns:a16="http://schemas.microsoft.com/office/drawing/2014/main" id="{1F29BF54-DC5F-42D7-A059-1EE1B57C5C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1" name="Text Box 14">
          <a:extLst>
            <a:ext uri="{FF2B5EF4-FFF2-40B4-BE49-F238E27FC236}">
              <a16:creationId xmlns:a16="http://schemas.microsoft.com/office/drawing/2014/main" id="{D8809759-3C09-448D-B54E-C7E933FF59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2" name="Text Box 15">
          <a:extLst>
            <a:ext uri="{FF2B5EF4-FFF2-40B4-BE49-F238E27FC236}">
              <a16:creationId xmlns:a16="http://schemas.microsoft.com/office/drawing/2014/main" id="{96A4990B-C5BB-4E34-BE3A-C2728DDE3A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3" name="Text Box 16">
          <a:extLst>
            <a:ext uri="{FF2B5EF4-FFF2-40B4-BE49-F238E27FC236}">
              <a16:creationId xmlns:a16="http://schemas.microsoft.com/office/drawing/2014/main" id="{00BE5C74-16A1-499E-879C-C64B3D5CB5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4" name="Text Box 17">
          <a:extLst>
            <a:ext uri="{FF2B5EF4-FFF2-40B4-BE49-F238E27FC236}">
              <a16:creationId xmlns:a16="http://schemas.microsoft.com/office/drawing/2014/main" id="{CBEF6704-01E4-4F82-8278-39E3ED2AC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5" name="Text Box 6">
          <a:extLst>
            <a:ext uri="{FF2B5EF4-FFF2-40B4-BE49-F238E27FC236}">
              <a16:creationId xmlns:a16="http://schemas.microsoft.com/office/drawing/2014/main" id="{0F1CA1D2-F44E-438A-B728-FB5A5E587B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6" name="Text Box 7">
          <a:extLst>
            <a:ext uri="{FF2B5EF4-FFF2-40B4-BE49-F238E27FC236}">
              <a16:creationId xmlns:a16="http://schemas.microsoft.com/office/drawing/2014/main" id="{4DB099B1-C1C1-4A9A-A439-14C5BF75807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7" name="Text Box 8">
          <a:extLst>
            <a:ext uri="{FF2B5EF4-FFF2-40B4-BE49-F238E27FC236}">
              <a16:creationId xmlns:a16="http://schemas.microsoft.com/office/drawing/2014/main" id="{D20E6740-3C6A-4763-B0C7-5CDAD92AD3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8" name="Text Box 9">
          <a:extLst>
            <a:ext uri="{FF2B5EF4-FFF2-40B4-BE49-F238E27FC236}">
              <a16:creationId xmlns:a16="http://schemas.microsoft.com/office/drawing/2014/main" id="{D586AAEF-DCCB-43FB-9F4A-B90DAFB3CF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79" name="Text Box 10">
          <a:extLst>
            <a:ext uri="{FF2B5EF4-FFF2-40B4-BE49-F238E27FC236}">
              <a16:creationId xmlns:a16="http://schemas.microsoft.com/office/drawing/2014/main" id="{1494151B-2F43-4E26-9D19-F5C014BCC2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0" name="Text Box 11">
          <a:extLst>
            <a:ext uri="{FF2B5EF4-FFF2-40B4-BE49-F238E27FC236}">
              <a16:creationId xmlns:a16="http://schemas.microsoft.com/office/drawing/2014/main" id="{3D686D36-2B04-4B60-BEF2-D7989DC5F0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1" name="Text Box 12">
          <a:extLst>
            <a:ext uri="{FF2B5EF4-FFF2-40B4-BE49-F238E27FC236}">
              <a16:creationId xmlns:a16="http://schemas.microsoft.com/office/drawing/2014/main" id="{3ED90959-972A-45D7-BA14-CD2E460AC0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2" name="Text Box 13">
          <a:extLst>
            <a:ext uri="{FF2B5EF4-FFF2-40B4-BE49-F238E27FC236}">
              <a16:creationId xmlns:a16="http://schemas.microsoft.com/office/drawing/2014/main" id="{F97E9AAE-E32F-49D8-84C1-528EE2EEBA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3" name="Text Box 14">
          <a:extLst>
            <a:ext uri="{FF2B5EF4-FFF2-40B4-BE49-F238E27FC236}">
              <a16:creationId xmlns:a16="http://schemas.microsoft.com/office/drawing/2014/main" id="{8B0837BA-68AB-4D2C-B865-E010978F2E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4" name="Text Box 15">
          <a:extLst>
            <a:ext uri="{FF2B5EF4-FFF2-40B4-BE49-F238E27FC236}">
              <a16:creationId xmlns:a16="http://schemas.microsoft.com/office/drawing/2014/main" id="{C741554B-A13D-42DF-BC9D-04E55A3FF0F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5" name="Text Box 16">
          <a:extLst>
            <a:ext uri="{FF2B5EF4-FFF2-40B4-BE49-F238E27FC236}">
              <a16:creationId xmlns:a16="http://schemas.microsoft.com/office/drawing/2014/main" id="{EF874D39-ED60-403B-B835-84A66D0F18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6" name="Text Box 17">
          <a:extLst>
            <a:ext uri="{FF2B5EF4-FFF2-40B4-BE49-F238E27FC236}">
              <a16:creationId xmlns:a16="http://schemas.microsoft.com/office/drawing/2014/main" id="{12574C27-6AF4-4C49-B354-D375475838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7" name="Text Box 6">
          <a:extLst>
            <a:ext uri="{FF2B5EF4-FFF2-40B4-BE49-F238E27FC236}">
              <a16:creationId xmlns:a16="http://schemas.microsoft.com/office/drawing/2014/main" id="{B7C8B25E-4D35-4191-8AAE-D2FCA8E738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8" name="Text Box 7">
          <a:extLst>
            <a:ext uri="{FF2B5EF4-FFF2-40B4-BE49-F238E27FC236}">
              <a16:creationId xmlns:a16="http://schemas.microsoft.com/office/drawing/2014/main" id="{8584E786-0501-426E-AD20-A0F9E54368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89" name="Text Box 8">
          <a:extLst>
            <a:ext uri="{FF2B5EF4-FFF2-40B4-BE49-F238E27FC236}">
              <a16:creationId xmlns:a16="http://schemas.microsoft.com/office/drawing/2014/main" id="{C3433EE9-35A4-4380-8162-0E583F6905D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0" name="Text Box 9">
          <a:extLst>
            <a:ext uri="{FF2B5EF4-FFF2-40B4-BE49-F238E27FC236}">
              <a16:creationId xmlns:a16="http://schemas.microsoft.com/office/drawing/2014/main" id="{EE3A09EC-60F4-4AC1-A9D9-1E51793CEE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1" name="Text Box 10">
          <a:extLst>
            <a:ext uri="{FF2B5EF4-FFF2-40B4-BE49-F238E27FC236}">
              <a16:creationId xmlns:a16="http://schemas.microsoft.com/office/drawing/2014/main" id="{F0CBC73D-5F5F-437C-942C-2B0C76C921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2" name="Text Box 11">
          <a:extLst>
            <a:ext uri="{FF2B5EF4-FFF2-40B4-BE49-F238E27FC236}">
              <a16:creationId xmlns:a16="http://schemas.microsoft.com/office/drawing/2014/main" id="{C593A4E3-8A33-45C7-8C3E-689642E86A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3" name="Text Box 12">
          <a:extLst>
            <a:ext uri="{FF2B5EF4-FFF2-40B4-BE49-F238E27FC236}">
              <a16:creationId xmlns:a16="http://schemas.microsoft.com/office/drawing/2014/main" id="{A806181E-A5B9-4517-8359-057FA1DC5A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4" name="Text Box 13">
          <a:extLst>
            <a:ext uri="{FF2B5EF4-FFF2-40B4-BE49-F238E27FC236}">
              <a16:creationId xmlns:a16="http://schemas.microsoft.com/office/drawing/2014/main" id="{A821E3C7-DC61-4668-8E57-C7C9F37B0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5" name="Text Box 14">
          <a:extLst>
            <a:ext uri="{FF2B5EF4-FFF2-40B4-BE49-F238E27FC236}">
              <a16:creationId xmlns:a16="http://schemas.microsoft.com/office/drawing/2014/main" id="{3FD31061-0902-46E3-8E6A-6B586E1567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6" name="Text Box 15">
          <a:extLst>
            <a:ext uri="{FF2B5EF4-FFF2-40B4-BE49-F238E27FC236}">
              <a16:creationId xmlns:a16="http://schemas.microsoft.com/office/drawing/2014/main" id="{79E5CDCF-9B4E-4287-914D-097597288D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7" name="Text Box 16">
          <a:extLst>
            <a:ext uri="{FF2B5EF4-FFF2-40B4-BE49-F238E27FC236}">
              <a16:creationId xmlns:a16="http://schemas.microsoft.com/office/drawing/2014/main" id="{8E0831E6-B6F9-4758-9B85-2EF5C6FEA1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8" name="Text Box 17">
          <a:extLst>
            <a:ext uri="{FF2B5EF4-FFF2-40B4-BE49-F238E27FC236}">
              <a16:creationId xmlns:a16="http://schemas.microsoft.com/office/drawing/2014/main" id="{6DD36DAE-CDCC-410F-A057-C0B693BBDC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699" name="Text Box 6">
          <a:extLst>
            <a:ext uri="{FF2B5EF4-FFF2-40B4-BE49-F238E27FC236}">
              <a16:creationId xmlns:a16="http://schemas.microsoft.com/office/drawing/2014/main" id="{5168AE15-FDAE-42A4-BAB6-CDF1243A0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0" name="Text Box 7">
          <a:extLst>
            <a:ext uri="{FF2B5EF4-FFF2-40B4-BE49-F238E27FC236}">
              <a16:creationId xmlns:a16="http://schemas.microsoft.com/office/drawing/2014/main" id="{50D9127F-A5FF-4306-B725-637ABF08B8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1" name="Text Box 8">
          <a:extLst>
            <a:ext uri="{FF2B5EF4-FFF2-40B4-BE49-F238E27FC236}">
              <a16:creationId xmlns:a16="http://schemas.microsoft.com/office/drawing/2014/main" id="{22B99B09-82C5-41D4-8A90-502BEE53DB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2" name="Text Box 9">
          <a:extLst>
            <a:ext uri="{FF2B5EF4-FFF2-40B4-BE49-F238E27FC236}">
              <a16:creationId xmlns:a16="http://schemas.microsoft.com/office/drawing/2014/main" id="{68730CDD-5F7D-4281-A5DB-B69E6F26C1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3" name="Text Box 10">
          <a:extLst>
            <a:ext uri="{FF2B5EF4-FFF2-40B4-BE49-F238E27FC236}">
              <a16:creationId xmlns:a16="http://schemas.microsoft.com/office/drawing/2014/main" id="{57948032-5EBC-4D7F-8993-3C3825AECE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4" name="Text Box 11">
          <a:extLst>
            <a:ext uri="{FF2B5EF4-FFF2-40B4-BE49-F238E27FC236}">
              <a16:creationId xmlns:a16="http://schemas.microsoft.com/office/drawing/2014/main" id="{28518705-665D-4A15-AC81-16B30614D2B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5" name="Text Box 12">
          <a:extLst>
            <a:ext uri="{FF2B5EF4-FFF2-40B4-BE49-F238E27FC236}">
              <a16:creationId xmlns:a16="http://schemas.microsoft.com/office/drawing/2014/main" id="{5280A9F7-E206-4CED-886D-BAFD4EF84E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6" name="Text Box 13">
          <a:extLst>
            <a:ext uri="{FF2B5EF4-FFF2-40B4-BE49-F238E27FC236}">
              <a16:creationId xmlns:a16="http://schemas.microsoft.com/office/drawing/2014/main" id="{FE412EA3-2D56-4DCA-B6A7-1FAD3E8073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7" name="Text Box 14">
          <a:extLst>
            <a:ext uri="{FF2B5EF4-FFF2-40B4-BE49-F238E27FC236}">
              <a16:creationId xmlns:a16="http://schemas.microsoft.com/office/drawing/2014/main" id="{619338F4-9200-4724-B569-A06807439E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8" name="Text Box 15">
          <a:extLst>
            <a:ext uri="{FF2B5EF4-FFF2-40B4-BE49-F238E27FC236}">
              <a16:creationId xmlns:a16="http://schemas.microsoft.com/office/drawing/2014/main" id="{7274C726-8A17-4B83-BC27-C712BCC65B8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09" name="Text Box 16">
          <a:extLst>
            <a:ext uri="{FF2B5EF4-FFF2-40B4-BE49-F238E27FC236}">
              <a16:creationId xmlns:a16="http://schemas.microsoft.com/office/drawing/2014/main" id="{FC2E199C-1B53-4EA6-B507-974E8F4BC9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0" name="Text Box 17">
          <a:extLst>
            <a:ext uri="{FF2B5EF4-FFF2-40B4-BE49-F238E27FC236}">
              <a16:creationId xmlns:a16="http://schemas.microsoft.com/office/drawing/2014/main" id="{17150AF9-FB50-4925-9954-9D68429022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1" name="Text Box 7">
          <a:extLst>
            <a:ext uri="{FF2B5EF4-FFF2-40B4-BE49-F238E27FC236}">
              <a16:creationId xmlns:a16="http://schemas.microsoft.com/office/drawing/2014/main" id="{D94E65A3-E5A7-4C9D-9017-551AD173BD4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2" name="Text Box 8">
          <a:extLst>
            <a:ext uri="{FF2B5EF4-FFF2-40B4-BE49-F238E27FC236}">
              <a16:creationId xmlns:a16="http://schemas.microsoft.com/office/drawing/2014/main" id="{1028A4C9-15B7-4130-91B0-5CDC8C5653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3" name="Text Box 9">
          <a:extLst>
            <a:ext uri="{FF2B5EF4-FFF2-40B4-BE49-F238E27FC236}">
              <a16:creationId xmlns:a16="http://schemas.microsoft.com/office/drawing/2014/main" id="{CF75C509-2813-4DFD-A178-98AED32029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4" name="Text Box 10">
          <a:extLst>
            <a:ext uri="{FF2B5EF4-FFF2-40B4-BE49-F238E27FC236}">
              <a16:creationId xmlns:a16="http://schemas.microsoft.com/office/drawing/2014/main" id="{8C5AAF0A-1790-4BDF-9381-6A172AE43A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5" name="Text Box 11">
          <a:extLst>
            <a:ext uri="{FF2B5EF4-FFF2-40B4-BE49-F238E27FC236}">
              <a16:creationId xmlns:a16="http://schemas.microsoft.com/office/drawing/2014/main" id="{FFE2521D-AFCB-4E8B-AB12-F1A1887314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6" name="Text Box 12">
          <a:extLst>
            <a:ext uri="{FF2B5EF4-FFF2-40B4-BE49-F238E27FC236}">
              <a16:creationId xmlns:a16="http://schemas.microsoft.com/office/drawing/2014/main" id="{66110AD0-E59C-4E1C-84D2-363276727B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7" name="Text Box 13">
          <a:extLst>
            <a:ext uri="{FF2B5EF4-FFF2-40B4-BE49-F238E27FC236}">
              <a16:creationId xmlns:a16="http://schemas.microsoft.com/office/drawing/2014/main" id="{56F035DA-F8DD-40BB-AA1F-EEA529E7E4F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8" name="Text Box 14">
          <a:extLst>
            <a:ext uri="{FF2B5EF4-FFF2-40B4-BE49-F238E27FC236}">
              <a16:creationId xmlns:a16="http://schemas.microsoft.com/office/drawing/2014/main" id="{D26EE9EA-4640-4F92-B2F7-512AD39EF6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19" name="Text Box 15">
          <a:extLst>
            <a:ext uri="{FF2B5EF4-FFF2-40B4-BE49-F238E27FC236}">
              <a16:creationId xmlns:a16="http://schemas.microsoft.com/office/drawing/2014/main" id="{C71A69B4-C82C-485C-AEF7-2C9975805B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0" name="Text Box 16">
          <a:extLst>
            <a:ext uri="{FF2B5EF4-FFF2-40B4-BE49-F238E27FC236}">
              <a16:creationId xmlns:a16="http://schemas.microsoft.com/office/drawing/2014/main" id="{B93F497A-26AB-4512-91AC-7A8438F54E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1" name="Text Box 17">
          <a:extLst>
            <a:ext uri="{FF2B5EF4-FFF2-40B4-BE49-F238E27FC236}">
              <a16:creationId xmlns:a16="http://schemas.microsoft.com/office/drawing/2014/main" id="{EA71C371-F105-4750-B68A-146019710C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2" name="Text Box 6">
          <a:extLst>
            <a:ext uri="{FF2B5EF4-FFF2-40B4-BE49-F238E27FC236}">
              <a16:creationId xmlns:a16="http://schemas.microsoft.com/office/drawing/2014/main" id="{00F971A0-1598-426C-9787-606E291714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3" name="Text Box 7">
          <a:extLst>
            <a:ext uri="{FF2B5EF4-FFF2-40B4-BE49-F238E27FC236}">
              <a16:creationId xmlns:a16="http://schemas.microsoft.com/office/drawing/2014/main" id="{32D6CE3F-F9F9-4E38-9870-159D53DCC5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4" name="Text Box 8">
          <a:extLst>
            <a:ext uri="{FF2B5EF4-FFF2-40B4-BE49-F238E27FC236}">
              <a16:creationId xmlns:a16="http://schemas.microsoft.com/office/drawing/2014/main" id="{47073C42-ABD8-405E-91F5-1806B10C33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5" name="Text Box 9">
          <a:extLst>
            <a:ext uri="{FF2B5EF4-FFF2-40B4-BE49-F238E27FC236}">
              <a16:creationId xmlns:a16="http://schemas.microsoft.com/office/drawing/2014/main" id="{1DE68C5A-2422-4BC4-A03E-A40AC8FCF2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6" name="Text Box 10">
          <a:extLst>
            <a:ext uri="{FF2B5EF4-FFF2-40B4-BE49-F238E27FC236}">
              <a16:creationId xmlns:a16="http://schemas.microsoft.com/office/drawing/2014/main" id="{2DE45E05-45DC-4763-81D2-72BF8877653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7" name="Text Box 11">
          <a:extLst>
            <a:ext uri="{FF2B5EF4-FFF2-40B4-BE49-F238E27FC236}">
              <a16:creationId xmlns:a16="http://schemas.microsoft.com/office/drawing/2014/main" id="{C9DBEF21-ADAB-4981-A85B-601334A9C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8" name="Text Box 12">
          <a:extLst>
            <a:ext uri="{FF2B5EF4-FFF2-40B4-BE49-F238E27FC236}">
              <a16:creationId xmlns:a16="http://schemas.microsoft.com/office/drawing/2014/main" id="{BBA36B07-7794-44E3-847A-CC0CB5ACBD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29" name="Text Box 13">
          <a:extLst>
            <a:ext uri="{FF2B5EF4-FFF2-40B4-BE49-F238E27FC236}">
              <a16:creationId xmlns:a16="http://schemas.microsoft.com/office/drawing/2014/main" id="{0C642BCA-1CE4-46F6-A819-61365F02085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0" name="Text Box 14">
          <a:extLst>
            <a:ext uri="{FF2B5EF4-FFF2-40B4-BE49-F238E27FC236}">
              <a16:creationId xmlns:a16="http://schemas.microsoft.com/office/drawing/2014/main" id="{2BAFCA78-304A-4384-9C6E-759D619FFEE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1" name="Text Box 15">
          <a:extLst>
            <a:ext uri="{FF2B5EF4-FFF2-40B4-BE49-F238E27FC236}">
              <a16:creationId xmlns:a16="http://schemas.microsoft.com/office/drawing/2014/main" id="{A6303993-0277-4578-9758-09A95174E7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2" name="Text Box 16">
          <a:extLst>
            <a:ext uri="{FF2B5EF4-FFF2-40B4-BE49-F238E27FC236}">
              <a16:creationId xmlns:a16="http://schemas.microsoft.com/office/drawing/2014/main" id="{467298AD-FCBA-4161-B4B3-2DA88A7EBE5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3" name="Text Box 17">
          <a:extLst>
            <a:ext uri="{FF2B5EF4-FFF2-40B4-BE49-F238E27FC236}">
              <a16:creationId xmlns:a16="http://schemas.microsoft.com/office/drawing/2014/main" id="{7F7BCB7C-8C37-47D9-9DF0-A356C182C6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4" name="Text Box 6">
          <a:extLst>
            <a:ext uri="{FF2B5EF4-FFF2-40B4-BE49-F238E27FC236}">
              <a16:creationId xmlns:a16="http://schemas.microsoft.com/office/drawing/2014/main" id="{8BAF5616-B045-4030-AB08-AAD673F05F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5" name="Text Box 7">
          <a:extLst>
            <a:ext uri="{FF2B5EF4-FFF2-40B4-BE49-F238E27FC236}">
              <a16:creationId xmlns:a16="http://schemas.microsoft.com/office/drawing/2014/main" id="{2A4821F4-0D78-41BD-BE39-589941910C6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6" name="Text Box 8">
          <a:extLst>
            <a:ext uri="{FF2B5EF4-FFF2-40B4-BE49-F238E27FC236}">
              <a16:creationId xmlns:a16="http://schemas.microsoft.com/office/drawing/2014/main" id="{0A6E968F-51B8-4FEA-BDE2-4DD2A9D85D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7" name="Text Box 9">
          <a:extLst>
            <a:ext uri="{FF2B5EF4-FFF2-40B4-BE49-F238E27FC236}">
              <a16:creationId xmlns:a16="http://schemas.microsoft.com/office/drawing/2014/main" id="{1DC1B0A7-A0B3-403D-823E-0BE63C6D0A4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8" name="Text Box 10">
          <a:extLst>
            <a:ext uri="{FF2B5EF4-FFF2-40B4-BE49-F238E27FC236}">
              <a16:creationId xmlns:a16="http://schemas.microsoft.com/office/drawing/2014/main" id="{99ED3A0F-E9F0-4358-B506-CABA02EDFC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39" name="Text Box 11">
          <a:extLst>
            <a:ext uri="{FF2B5EF4-FFF2-40B4-BE49-F238E27FC236}">
              <a16:creationId xmlns:a16="http://schemas.microsoft.com/office/drawing/2014/main" id="{1D319DFE-F409-48BB-A9D0-9CB604041A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0" name="Text Box 12">
          <a:extLst>
            <a:ext uri="{FF2B5EF4-FFF2-40B4-BE49-F238E27FC236}">
              <a16:creationId xmlns:a16="http://schemas.microsoft.com/office/drawing/2014/main" id="{45E4EB85-A2DA-4496-A1CA-C36EECF4A4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1" name="Text Box 13">
          <a:extLst>
            <a:ext uri="{FF2B5EF4-FFF2-40B4-BE49-F238E27FC236}">
              <a16:creationId xmlns:a16="http://schemas.microsoft.com/office/drawing/2014/main" id="{1928C358-D10C-4CE7-9AFF-5D744AE50C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2" name="Text Box 14">
          <a:extLst>
            <a:ext uri="{FF2B5EF4-FFF2-40B4-BE49-F238E27FC236}">
              <a16:creationId xmlns:a16="http://schemas.microsoft.com/office/drawing/2014/main" id="{A239B3B7-8F84-4F8E-9AE5-8B25C2826C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3" name="Text Box 15">
          <a:extLst>
            <a:ext uri="{FF2B5EF4-FFF2-40B4-BE49-F238E27FC236}">
              <a16:creationId xmlns:a16="http://schemas.microsoft.com/office/drawing/2014/main" id="{256A77A2-DF9B-4014-8C58-B3F6392DC6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4" name="Text Box 16">
          <a:extLst>
            <a:ext uri="{FF2B5EF4-FFF2-40B4-BE49-F238E27FC236}">
              <a16:creationId xmlns:a16="http://schemas.microsoft.com/office/drawing/2014/main" id="{AEA81A80-1FAB-4BBF-8006-5C46EE89FC6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5" name="Text Box 17">
          <a:extLst>
            <a:ext uri="{FF2B5EF4-FFF2-40B4-BE49-F238E27FC236}">
              <a16:creationId xmlns:a16="http://schemas.microsoft.com/office/drawing/2014/main" id="{AEE8F106-13DE-418C-89D4-8BCFFBF74C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6" name="Text Box 6">
          <a:extLst>
            <a:ext uri="{FF2B5EF4-FFF2-40B4-BE49-F238E27FC236}">
              <a16:creationId xmlns:a16="http://schemas.microsoft.com/office/drawing/2014/main" id="{2AE891CD-2529-4938-BBB6-492577D7A1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7" name="Text Box 7">
          <a:extLst>
            <a:ext uri="{FF2B5EF4-FFF2-40B4-BE49-F238E27FC236}">
              <a16:creationId xmlns:a16="http://schemas.microsoft.com/office/drawing/2014/main" id="{2EF8C7D7-7B70-405E-9FD8-AEC98C8615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8" name="Text Box 8">
          <a:extLst>
            <a:ext uri="{FF2B5EF4-FFF2-40B4-BE49-F238E27FC236}">
              <a16:creationId xmlns:a16="http://schemas.microsoft.com/office/drawing/2014/main" id="{AAD97412-9C56-44E6-B359-744BC1E6F5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49" name="Text Box 9">
          <a:extLst>
            <a:ext uri="{FF2B5EF4-FFF2-40B4-BE49-F238E27FC236}">
              <a16:creationId xmlns:a16="http://schemas.microsoft.com/office/drawing/2014/main" id="{3CB5AD08-98A6-4F6E-A73E-56AF7A13D3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0" name="Text Box 10">
          <a:extLst>
            <a:ext uri="{FF2B5EF4-FFF2-40B4-BE49-F238E27FC236}">
              <a16:creationId xmlns:a16="http://schemas.microsoft.com/office/drawing/2014/main" id="{D71B7F44-C305-4607-B1BD-8F24B3D41A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1" name="Text Box 11">
          <a:extLst>
            <a:ext uri="{FF2B5EF4-FFF2-40B4-BE49-F238E27FC236}">
              <a16:creationId xmlns:a16="http://schemas.microsoft.com/office/drawing/2014/main" id="{90039386-B738-4C76-AD09-D1E59B04C1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2" name="Text Box 12">
          <a:extLst>
            <a:ext uri="{FF2B5EF4-FFF2-40B4-BE49-F238E27FC236}">
              <a16:creationId xmlns:a16="http://schemas.microsoft.com/office/drawing/2014/main" id="{DEB8B5CD-1BFD-46A5-9F6D-6A9737A380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3" name="Text Box 13">
          <a:extLst>
            <a:ext uri="{FF2B5EF4-FFF2-40B4-BE49-F238E27FC236}">
              <a16:creationId xmlns:a16="http://schemas.microsoft.com/office/drawing/2014/main" id="{7202BDB6-0AA1-45DE-A843-793ED27E47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4" name="Text Box 14">
          <a:extLst>
            <a:ext uri="{FF2B5EF4-FFF2-40B4-BE49-F238E27FC236}">
              <a16:creationId xmlns:a16="http://schemas.microsoft.com/office/drawing/2014/main" id="{1D04A0BC-CFCE-4E60-B82F-F9D5CFB9DC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5" name="Text Box 15">
          <a:extLst>
            <a:ext uri="{FF2B5EF4-FFF2-40B4-BE49-F238E27FC236}">
              <a16:creationId xmlns:a16="http://schemas.microsoft.com/office/drawing/2014/main" id="{02020C96-CC93-40C9-BA3E-2FB8AAFFEA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6" name="Text Box 16">
          <a:extLst>
            <a:ext uri="{FF2B5EF4-FFF2-40B4-BE49-F238E27FC236}">
              <a16:creationId xmlns:a16="http://schemas.microsoft.com/office/drawing/2014/main" id="{1177499C-E356-4FCC-9BAE-36AE38A174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7" name="Text Box 17">
          <a:extLst>
            <a:ext uri="{FF2B5EF4-FFF2-40B4-BE49-F238E27FC236}">
              <a16:creationId xmlns:a16="http://schemas.microsoft.com/office/drawing/2014/main" id="{819C530D-64B1-42D3-B7E8-17A8DD11A36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8" name="Text Box 7">
          <a:extLst>
            <a:ext uri="{FF2B5EF4-FFF2-40B4-BE49-F238E27FC236}">
              <a16:creationId xmlns:a16="http://schemas.microsoft.com/office/drawing/2014/main" id="{E4DE6F38-5F89-46AF-A76F-0238472102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59" name="Text Box 8">
          <a:extLst>
            <a:ext uri="{FF2B5EF4-FFF2-40B4-BE49-F238E27FC236}">
              <a16:creationId xmlns:a16="http://schemas.microsoft.com/office/drawing/2014/main" id="{708E87B3-8B6E-4B92-B91E-9C35E9CB7B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0" name="Text Box 9">
          <a:extLst>
            <a:ext uri="{FF2B5EF4-FFF2-40B4-BE49-F238E27FC236}">
              <a16:creationId xmlns:a16="http://schemas.microsoft.com/office/drawing/2014/main" id="{3DFB053A-76A5-4AD2-8D6C-C64D7305A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1" name="Text Box 10">
          <a:extLst>
            <a:ext uri="{FF2B5EF4-FFF2-40B4-BE49-F238E27FC236}">
              <a16:creationId xmlns:a16="http://schemas.microsoft.com/office/drawing/2014/main" id="{C8F7B889-55A1-4DBB-ABD8-1BAE0BC185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2" name="Text Box 11">
          <a:extLst>
            <a:ext uri="{FF2B5EF4-FFF2-40B4-BE49-F238E27FC236}">
              <a16:creationId xmlns:a16="http://schemas.microsoft.com/office/drawing/2014/main" id="{BC667ECD-755B-4010-9028-BD8F901055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3" name="Text Box 12">
          <a:extLst>
            <a:ext uri="{FF2B5EF4-FFF2-40B4-BE49-F238E27FC236}">
              <a16:creationId xmlns:a16="http://schemas.microsoft.com/office/drawing/2014/main" id="{436A0090-7A55-4672-AA8E-6997642ECAD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4" name="Text Box 13">
          <a:extLst>
            <a:ext uri="{FF2B5EF4-FFF2-40B4-BE49-F238E27FC236}">
              <a16:creationId xmlns:a16="http://schemas.microsoft.com/office/drawing/2014/main" id="{93D7F358-5958-4261-8FF6-B929926E18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5" name="Text Box 14">
          <a:extLst>
            <a:ext uri="{FF2B5EF4-FFF2-40B4-BE49-F238E27FC236}">
              <a16:creationId xmlns:a16="http://schemas.microsoft.com/office/drawing/2014/main" id="{294A4C29-E66C-4DCB-B63A-8B9F55EE4A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6" name="Text Box 15">
          <a:extLst>
            <a:ext uri="{FF2B5EF4-FFF2-40B4-BE49-F238E27FC236}">
              <a16:creationId xmlns:a16="http://schemas.microsoft.com/office/drawing/2014/main" id="{D2538390-34B3-4DBC-A1DA-E899B06D41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7" name="Text Box 16">
          <a:extLst>
            <a:ext uri="{FF2B5EF4-FFF2-40B4-BE49-F238E27FC236}">
              <a16:creationId xmlns:a16="http://schemas.microsoft.com/office/drawing/2014/main" id="{C382D248-0C98-47A8-ADE7-77FEE11156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8" name="Text Box 17">
          <a:extLst>
            <a:ext uri="{FF2B5EF4-FFF2-40B4-BE49-F238E27FC236}">
              <a16:creationId xmlns:a16="http://schemas.microsoft.com/office/drawing/2014/main" id="{72349F5D-F81A-490B-9EA4-25CF1E8B29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69" name="Text Box 6">
          <a:extLst>
            <a:ext uri="{FF2B5EF4-FFF2-40B4-BE49-F238E27FC236}">
              <a16:creationId xmlns:a16="http://schemas.microsoft.com/office/drawing/2014/main" id="{42C31EA5-AE89-4952-85E7-7ADD5C8166F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0" name="Text Box 7">
          <a:extLst>
            <a:ext uri="{FF2B5EF4-FFF2-40B4-BE49-F238E27FC236}">
              <a16:creationId xmlns:a16="http://schemas.microsoft.com/office/drawing/2014/main" id="{6294867A-5385-4C84-8F3D-13D472A4B2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1" name="Text Box 8">
          <a:extLst>
            <a:ext uri="{FF2B5EF4-FFF2-40B4-BE49-F238E27FC236}">
              <a16:creationId xmlns:a16="http://schemas.microsoft.com/office/drawing/2014/main" id="{FDA5A6BD-80B4-432F-8671-3604F3FE3FE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2" name="Text Box 9">
          <a:extLst>
            <a:ext uri="{FF2B5EF4-FFF2-40B4-BE49-F238E27FC236}">
              <a16:creationId xmlns:a16="http://schemas.microsoft.com/office/drawing/2014/main" id="{CB6A3E40-BB1C-4EDB-90F9-F256016B79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3" name="Text Box 10">
          <a:extLst>
            <a:ext uri="{FF2B5EF4-FFF2-40B4-BE49-F238E27FC236}">
              <a16:creationId xmlns:a16="http://schemas.microsoft.com/office/drawing/2014/main" id="{466D9B2A-C637-46A7-8D5E-EDA5AA693F9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4" name="Text Box 11">
          <a:extLst>
            <a:ext uri="{FF2B5EF4-FFF2-40B4-BE49-F238E27FC236}">
              <a16:creationId xmlns:a16="http://schemas.microsoft.com/office/drawing/2014/main" id="{0399EBFE-6701-49C3-BEEC-095604DDBA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5" name="Text Box 12">
          <a:extLst>
            <a:ext uri="{FF2B5EF4-FFF2-40B4-BE49-F238E27FC236}">
              <a16:creationId xmlns:a16="http://schemas.microsoft.com/office/drawing/2014/main" id="{CEBFC571-EF37-4B23-9AF3-34C894B4324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6" name="Text Box 13">
          <a:extLst>
            <a:ext uri="{FF2B5EF4-FFF2-40B4-BE49-F238E27FC236}">
              <a16:creationId xmlns:a16="http://schemas.microsoft.com/office/drawing/2014/main" id="{F7C6885C-8D56-4780-A868-0B8A1D491B3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7" name="Text Box 14">
          <a:extLst>
            <a:ext uri="{FF2B5EF4-FFF2-40B4-BE49-F238E27FC236}">
              <a16:creationId xmlns:a16="http://schemas.microsoft.com/office/drawing/2014/main" id="{56503584-BC58-420B-A49F-C8224A8772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8" name="Text Box 15">
          <a:extLst>
            <a:ext uri="{FF2B5EF4-FFF2-40B4-BE49-F238E27FC236}">
              <a16:creationId xmlns:a16="http://schemas.microsoft.com/office/drawing/2014/main" id="{02814F9D-3FC4-4D05-A78B-4CCAF29368A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79" name="Text Box 16">
          <a:extLst>
            <a:ext uri="{FF2B5EF4-FFF2-40B4-BE49-F238E27FC236}">
              <a16:creationId xmlns:a16="http://schemas.microsoft.com/office/drawing/2014/main" id="{9AB04C6E-1317-4D5F-8B15-B423FDFD14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0" name="Text Box 17">
          <a:extLst>
            <a:ext uri="{FF2B5EF4-FFF2-40B4-BE49-F238E27FC236}">
              <a16:creationId xmlns:a16="http://schemas.microsoft.com/office/drawing/2014/main" id="{1E36824B-A483-4D12-965D-929D15058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1" name="Text Box 6">
          <a:extLst>
            <a:ext uri="{FF2B5EF4-FFF2-40B4-BE49-F238E27FC236}">
              <a16:creationId xmlns:a16="http://schemas.microsoft.com/office/drawing/2014/main" id="{ABF653A1-E7DC-4B15-B44C-2713C646759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2" name="Text Box 7">
          <a:extLst>
            <a:ext uri="{FF2B5EF4-FFF2-40B4-BE49-F238E27FC236}">
              <a16:creationId xmlns:a16="http://schemas.microsoft.com/office/drawing/2014/main" id="{9124EB08-A8DA-45A0-B34A-537FA0BB26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3" name="Text Box 8">
          <a:extLst>
            <a:ext uri="{FF2B5EF4-FFF2-40B4-BE49-F238E27FC236}">
              <a16:creationId xmlns:a16="http://schemas.microsoft.com/office/drawing/2014/main" id="{66A343F0-D852-442E-A48F-BB24DC6B90C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4" name="Text Box 9">
          <a:extLst>
            <a:ext uri="{FF2B5EF4-FFF2-40B4-BE49-F238E27FC236}">
              <a16:creationId xmlns:a16="http://schemas.microsoft.com/office/drawing/2014/main" id="{26ADA15C-D360-4F20-A943-DE409BCF9FC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5" name="Text Box 10">
          <a:extLst>
            <a:ext uri="{FF2B5EF4-FFF2-40B4-BE49-F238E27FC236}">
              <a16:creationId xmlns:a16="http://schemas.microsoft.com/office/drawing/2014/main" id="{90C19DB8-C6BB-446F-8661-EDA88806FD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6" name="Text Box 11">
          <a:extLst>
            <a:ext uri="{FF2B5EF4-FFF2-40B4-BE49-F238E27FC236}">
              <a16:creationId xmlns:a16="http://schemas.microsoft.com/office/drawing/2014/main" id="{9E045A00-8FAF-42CE-8D76-B9834BE6AC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7" name="Text Box 12">
          <a:extLst>
            <a:ext uri="{FF2B5EF4-FFF2-40B4-BE49-F238E27FC236}">
              <a16:creationId xmlns:a16="http://schemas.microsoft.com/office/drawing/2014/main" id="{2FAF92CA-C839-47E4-8636-9A705ED428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8" name="Text Box 13">
          <a:extLst>
            <a:ext uri="{FF2B5EF4-FFF2-40B4-BE49-F238E27FC236}">
              <a16:creationId xmlns:a16="http://schemas.microsoft.com/office/drawing/2014/main" id="{5CB6AE4A-2BA9-4745-BD45-F025CAC78EC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89" name="Text Box 14">
          <a:extLst>
            <a:ext uri="{FF2B5EF4-FFF2-40B4-BE49-F238E27FC236}">
              <a16:creationId xmlns:a16="http://schemas.microsoft.com/office/drawing/2014/main" id="{E1194D46-BAC2-40F8-B7CF-708611FE4A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0" name="Text Box 15">
          <a:extLst>
            <a:ext uri="{FF2B5EF4-FFF2-40B4-BE49-F238E27FC236}">
              <a16:creationId xmlns:a16="http://schemas.microsoft.com/office/drawing/2014/main" id="{4201FCF8-8A66-4483-8573-E2212C9C040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1" name="Text Box 16">
          <a:extLst>
            <a:ext uri="{FF2B5EF4-FFF2-40B4-BE49-F238E27FC236}">
              <a16:creationId xmlns:a16="http://schemas.microsoft.com/office/drawing/2014/main" id="{D4317A68-9362-4B14-A791-95A48FAC36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2" name="Text Box 17">
          <a:extLst>
            <a:ext uri="{FF2B5EF4-FFF2-40B4-BE49-F238E27FC236}">
              <a16:creationId xmlns:a16="http://schemas.microsoft.com/office/drawing/2014/main" id="{0DB080D4-0900-49C9-9255-462ED1B777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3" name="Text Box 6">
          <a:extLst>
            <a:ext uri="{FF2B5EF4-FFF2-40B4-BE49-F238E27FC236}">
              <a16:creationId xmlns:a16="http://schemas.microsoft.com/office/drawing/2014/main" id="{EE21C209-FC4F-4626-B587-8456484E6E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4" name="Text Box 7">
          <a:extLst>
            <a:ext uri="{FF2B5EF4-FFF2-40B4-BE49-F238E27FC236}">
              <a16:creationId xmlns:a16="http://schemas.microsoft.com/office/drawing/2014/main" id="{66E61F90-F103-4CF8-8D1A-69DDD55704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5" name="Text Box 8">
          <a:extLst>
            <a:ext uri="{FF2B5EF4-FFF2-40B4-BE49-F238E27FC236}">
              <a16:creationId xmlns:a16="http://schemas.microsoft.com/office/drawing/2014/main" id="{53F3CE2E-7788-42F5-9299-754A0B8EDBA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6" name="Text Box 9">
          <a:extLst>
            <a:ext uri="{FF2B5EF4-FFF2-40B4-BE49-F238E27FC236}">
              <a16:creationId xmlns:a16="http://schemas.microsoft.com/office/drawing/2014/main" id="{C77C6659-3E98-44CC-B27C-2CF4078F76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7" name="Text Box 10">
          <a:extLst>
            <a:ext uri="{FF2B5EF4-FFF2-40B4-BE49-F238E27FC236}">
              <a16:creationId xmlns:a16="http://schemas.microsoft.com/office/drawing/2014/main" id="{33E023B9-50B8-4364-8104-3141CD7979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8" name="Text Box 11">
          <a:extLst>
            <a:ext uri="{FF2B5EF4-FFF2-40B4-BE49-F238E27FC236}">
              <a16:creationId xmlns:a16="http://schemas.microsoft.com/office/drawing/2014/main" id="{E8014D83-2E30-42E5-B013-C571C492FE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799" name="Text Box 12">
          <a:extLst>
            <a:ext uri="{FF2B5EF4-FFF2-40B4-BE49-F238E27FC236}">
              <a16:creationId xmlns:a16="http://schemas.microsoft.com/office/drawing/2014/main" id="{D82FE0B0-306A-4998-AF32-2ABD7035E1B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0" name="Text Box 13">
          <a:extLst>
            <a:ext uri="{FF2B5EF4-FFF2-40B4-BE49-F238E27FC236}">
              <a16:creationId xmlns:a16="http://schemas.microsoft.com/office/drawing/2014/main" id="{2494B7D6-C06B-40E5-8B79-674BAEE288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1" name="Text Box 14">
          <a:extLst>
            <a:ext uri="{FF2B5EF4-FFF2-40B4-BE49-F238E27FC236}">
              <a16:creationId xmlns:a16="http://schemas.microsoft.com/office/drawing/2014/main" id="{7B39A6C8-6BE7-4C3F-939E-7E9C2B351C0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2" name="Text Box 15">
          <a:extLst>
            <a:ext uri="{FF2B5EF4-FFF2-40B4-BE49-F238E27FC236}">
              <a16:creationId xmlns:a16="http://schemas.microsoft.com/office/drawing/2014/main" id="{44935FB7-23B4-48E1-9969-BEC1A9D85D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3" name="Text Box 16">
          <a:extLst>
            <a:ext uri="{FF2B5EF4-FFF2-40B4-BE49-F238E27FC236}">
              <a16:creationId xmlns:a16="http://schemas.microsoft.com/office/drawing/2014/main" id="{B0B85509-5219-441F-8F31-C1BECB3625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4" name="Text Box 17">
          <a:extLst>
            <a:ext uri="{FF2B5EF4-FFF2-40B4-BE49-F238E27FC236}">
              <a16:creationId xmlns:a16="http://schemas.microsoft.com/office/drawing/2014/main" id="{131B804D-9D10-4C55-A86E-FCC66211EC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5" name="Text Box 7">
          <a:extLst>
            <a:ext uri="{FF2B5EF4-FFF2-40B4-BE49-F238E27FC236}">
              <a16:creationId xmlns:a16="http://schemas.microsoft.com/office/drawing/2014/main" id="{9FDEEC09-6769-4AE4-BDE1-1815587490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6" name="Text Box 8">
          <a:extLst>
            <a:ext uri="{FF2B5EF4-FFF2-40B4-BE49-F238E27FC236}">
              <a16:creationId xmlns:a16="http://schemas.microsoft.com/office/drawing/2014/main" id="{10089D23-0D00-4256-8245-90F0DB7BB8B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7" name="Text Box 9">
          <a:extLst>
            <a:ext uri="{FF2B5EF4-FFF2-40B4-BE49-F238E27FC236}">
              <a16:creationId xmlns:a16="http://schemas.microsoft.com/office/drawing/2014/main" id="{792301AA-8FD2-466B-9CFB-33BF2ACCB3E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8" name="Text Box 10">
          <a:extLst>
            <a:ext uri="{FF2B5EF4-FFF2-40B4-BE49-F238E27FC236}">
              <a16:creationId xmlns:a16="http://schemas.microsoft.com/office/drawing/2014/main" id="{EF2602AD-23EC-46FA-A168-E07A2F2086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09" name="Text Box 11">
          <a:extLst>
            <a:ext uri="{FF2B5EF4-FFF2-40B4-BE49-F238E27FC236}">
              <a16:creationId xmlns:a16="http://schemas.microsoft.com/office/drawing/2014/main" id="{751D49E4-0F18-478B-840A-4F0A6E6FED8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0" name="Text Box 12">
          <a:extLst>
            <a:ext uri="{FF2B5EF4-FFF2-40B4-BE49-F238E27FC236}">
              <a16:creationId xmlns:a16="http://schemas.microsoft.com/office/drawing/2014/main" id="{89F7720F-4309-41EC-A82F-52A5911864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1" name="Text Box 13">
          <a:extLst>
            <a:ext uri="{FF2B5EF4-FFF2-40B4-BE49-F238E27FC236}">
              <a16:creationId xmlns:a16="http://schemas.microsoft.com/office/drawing/2014/main" id="{9CE7CBC3-1ED9-41E9-A00D-1CB27F78AC5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2" name="Text Box 14">
          <a:extLst>
            <a:ext uri="{FF2B5EF4-FFF2-40B4-BE49-F238E27FC236}">
              <a16:creationId xmlns:a16="http://schemas.microsoft.com/office/drawing/2014/main" id="{A24D13D9-D9EF-4DB5-93A5-D3F07C0517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3" name="Text Box 15">
          <a:extLst>
            <a:ext uri="{FF2B5EF4-FFF2-40B4-BE49-F238E27FC236}">
              <a16:creationId xmlns:a16="http://schemas.microsoft.com/office/drawing/2014/main" id="{445E8615-C41C-4EC5-BAC8-5512640F20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4" name="Text Box 16">
          <a:extLst>
            <a:ext uri="{FF2B5EF4-FFF2-40B4-BE49-F238E27FC236}">
              <a16:creationId xmlns:a16="http://schemas.microsoft.com/office/drawing/2014/main" id="{0DE0DA85-3001-435F-9297-119D2A8CD6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5" name="Text Box 17">
          <a:extLst>
            <a:ext uri="{FF2B5EF4-FFF2-40B4-BE49-F238E27FC236}">
              <a16:creationId xmlns:a16="http://schemas.microsoft.com/office/drawing/2014/main" id="{174FA4F3-810D-4926-BC24-245D85D1B7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6" name="Text Box 6">
          <a:extLst>
            <a:ext uri="{FF2B5EF4-FFF2-40B4-BE49-F238E27FC236}">
              <a16:creationId xmlns:a16="http://schemas.microsoft.com/office/drawing/2014/main" id="{415314DC-483F-4339-82D5-DF95F19DA3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7" name="Text Box 7">
          <a:extLst>
            <a:ext uri="{FF2B5EF4-FFF2-40B4-BE49-F238E27FC236}">
              <a16:creationId xmlns:a16="http://schemas.microsoft.com/office/drawing/2014/main" id="{12433F93-BF71-46B7-935B-3062C9849A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8" name="Text Box 8">
          <a:extLst>
            <a:ext uri="{FF2B5EF4-FFF2-40B4-BE49-F238E27FC236}">
              <a16:creationId xmlns:a16="http://schemas.microsoft.com/office/drawing/2014/main" id="{C22D746F-34ED-452D-A7C0-D1ACA973F2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19" name="Text Box 9">
          <a:extLst>
            <a:ext uri="{FF2B5EF4-FFF2-40B4-BE49-F238E27FC236}">
              <a16:creationId xmlns:a16="http://schemas.microsoft.com/office/drawing/2014/main" id="{ED6F4439-44D3-464E-9BEE-276B734A4D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0" name="Text Box 10">
          <a:extLst>
            <a:ext uri="{FF2B5EF4-FFF2-40B4-BE49-F238E27FC236}">
              <a16:creationId xmlns:a16="http://schemas.microsoft.com/office/drawing/2014/main" id="{6333E309-9CAC-4F7D-9E7B-BBC4A98B32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1" name="Text Box 11">
          <a:extLst>
            <a:ext uri="{FF2B5EF4-FFF2-40B4-BE49-F238E27FC236}">
              <a16:creationId xmlns:a16="http://schemas.microsoft.com/office/drawing/2014/main" id="{8363A035-B36D-4AC9-9244-194860D2353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2" name="Text Box 12">
          <a:extLst>
            <a:ext uri="{FF2B5EF4-FFF2-40B4-BE49-F238E27FC236}">
              <a16:creationId xmlns:a16="http://schemas.microsoft.com/office/drawing/2014/main" id="{2117F04D-4ACB-4B2F-8226-28B431D625A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3" name="Text Box 13">
          <a:extLst>
            <a:ext uri="{FF2B5EF4-FFF2-40B4-BE49-F238E27FC236}">
              <a16:creationId xmlns:a16="http://schemas.microsoft.com/office/drawing/2014/main" id="{4F31D519-0E15-490A-BE61-B46C797CB9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4" name="Text Box 14">
          <a:extLst>
            <a:ext uri="{FF2B5EF4-FFF2-40B4-BE49-F238E27FC236}">
              <a16:creationId xmlns:a16="http://schemas.microsoft.com/office/drawing/2014/main" id="{B465A9BA-DDE9-4114-83FE-4EFA36A807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5" name="Text Box 15">
          <a:extLst>
            <a:ext uri="{FF2B5EF4-FFF2-40B4-BE49-F238E27FC236}">
              <a16:creationId xmlns:a16="http://schemas.microsoft.com/office/drawing/2014/main" id="{06D48561-7F4A-452E-8F5E-F2F1B8259C0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6" name="Text Box 16">
          <a:extLst>
            <a:ext uri="{FF2B5EF4-FFF2-40B4-BE49-F238E27FC236}">
              <a16:creationId xmlns:a16="http://schemas.microsoft.com/office/drawing/2014/main" id="{34AC5AB9-BD5B-46A5-9A29-6336F402CD4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7" name="Text Box 17">
          <a:extLst>
            <a:ext uri="{FF2B5EF4-FFF2-40B4-BE49-F238E27FC236}">
              <a16:creationId xmlns:a16="http://schemas.microsoft.com/office/drawing/2014/main" id="{E1613412-32D2-48A8-8D51-0800B30F876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8" name="Text Box 6">
          <a:extLst>
            <a:ext uri="{FF2B5EF4-FFF2-40B4-BE49-F238E27FC236}">
              <a16:creationId xmlns:a16="http://schemas.microsoft.com/office/drawing/2014/main" id="{B29547F8-ECDC-4099-B4F2-E4D933A608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29" name="Text Box 7">
          <a:extLst>
            <a:ext uri="{FF2B5EF4-FFF2-40B4-BE49-F238E27FC236}">
              <a16:creationId xmlns:a16="http://schemas.microsoft.com/office/drawing/2014/main" id="{222219D6-480C-4E16-9A5B-5782A5DDCDD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0" name="Text Box 8">
          <a:extLst>
            <a:ext uri="{FF2B5EF4-FFF2-40B4-BE49-F238E27FC236}">
              <a16:creationId xmlns:a16="http://schemas.microsoft.com/office/drawing/2014/main" id="{261B3EF7-FA50-466D-864C-1D004B784F2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1" name="Text Box 9">
          <a:extLst>
            <a:ext uri="{FF2B5EF4-FFF2-40B4-BE49-F238E27FC236}">
              <a16:creationId xmlns:a16="http://schemas.microsoft.com/office/drawing/2014/main" id="{3FF2B2FE-C30B-4471-ABAC-CC22425128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2" name="Text Box 10">
          <a:extLst>
            <a:ext uri="{FF2B5EF4-FFF2-40B4-BE49-F238E27FC236}">
              <a16:creationId xmlns:a16="http://schemas.microsoft.com/office/drawing/2014/main" id="{2A7954D0-4912-499D-98FB-1F7E8D88086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3" name="Text Box 11">
          <a:extLst>
            <a:ext uri="{FF2B5EF4-FFF2-40B4-BE49-F238E27FC236}">
              <a16:creationId xmlns:a16="http://schemas.microsoft.com/office/drawing/2014/main" id="{39EAD036-55F6-41B6-95A0-2F1FD83F6D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4" name="Text Box 12">
          <a:extLst>
            <a:ext uri="{FF2B5EF4-FFF2-40B4-BE49-F238E27FC236}">
              <a16:creationId xmlns:a16="http://schemas.microsoft.com/office/drawing/2014/main" id="{857C3572-E480-4BE2-9C2E-D867D89699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5" name="Text Box 13">
          <a:extLst>
            <a:ext uri="{FF2B5EF4-FFF2-40B4-BE49-F238E27FC236}">
              <a16:creationId xmlns:a16="http://schemas.microsoft.com/office/drawing/2014/main" id="{D299D36B-BCE6-45DF-871B-F2A9F5E17E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6" name="Text Box 14">
          <a:extLst>
            <a:ext uri="{FF2B5EF4-FFF2-40B4-BE49-F238E27FC236}">
              <a16:creationId xmlns:a16="http://schemas.microsoft.com/office/drawing/2014/main" id="{1BECD339-9F6B-4AD0-A60F-46BC5B15B5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7" name="Text Box 15">
          <a:extLst>
            <a:ext uri="{FF2B5EF4-FFF2-40B4-BE49-F238E27FC236}">
              <a16:creationId xmlns:a16="http://schemas.microsoft.com/office/drawing/2014/main" id="{47ECDA34-F94D-4AFC-B9A1-A53E466E81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8" name="Text Box 16">
          <a:extLst>
            <a:ext uri="{FF2B5EF4-FFF2-40B4-BE49-F238E27FC236}">
              <a16:creationId xmlns:a16="http://schemas.microsoft.com/office/drawing/2014/main" id="{61FBC16D-8F4E-4882-B0FC-6261BF669DB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39" name="Text Box 17">
          <a:extLst>
            <a:ext uri="{FF2B5EF4-FFF2-40B4-BE49-F238E27FC236}">
              <a16:creationId xmlns:a16="http://schemas.microsoft.com/office/drawing/2014/main" id="{32B913C5-9677-4D8F-80F0-14BA1518F1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0" name="Text Box 6">
          <a:extLst>
            <a:ext uri="{FF2B5EF4-FFF2-40B4-BE49-F238E27FC236}">
              <a16:creationId xmlns:a16="http://schemas.microsoft.com/office/drawing/2014/main" id="{3BA698EF-1A0E-41AB-9FAB-C2F5E89302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1" name="Text Box 7">
          <a:extLst>
            <a:ext uri="{FF2B5EF4-FFF2-40B4-BE49-F238E27FC236}">
              <a16:creationId xmlns:a16="http://schemas.microsoft.com/office/drawing/2014/main" id="{A6572B45-C56C-4728-BE0C-ED7966AD9B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2" name="Text Box 8">
          <a:extLst>
            <a:ext uri="{FF2B5EF4-FFF2-40B4-BE49-F238E27FC236}">
              <a16:creationId xmlns:a16="http://schemas.microsoft.com/office/drawing/2014/main" id="{497EA8DC-93A9-4E43-8C9E-5F28EFAD18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3" name="Text Box 9">
          <a:extLst>
            <a:ext uri="{FF2B5EF4-FFF2-40B4-BE49-F238E27FC236}">
              <a16:creationId xmlns:a16="http://schemas.microsoft.com/office/drawing/2014/main" id="{16EF4391-0260-4865-A0E5-EBFFC8FFC6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4" name="Text Box 10">
          <a:extLst>
            <a:ext uri="{FF2B5EF4-FFF2-40B4-BE49-F238E27FC236}">
              <a16:creationId xmlns:a16="http://schemas.microsoft.com/office/drawing/2014/main" id="{C0404BCA-85D4-4F8F-BF4B-A4A47ADDCAC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5" name="Text Box 11">
          <a:extLst>
            <a:ext uri="{FF2B5EF4-FFF2-40B4-BE49-F238E27FC236}">
              <a16:creationId xmlns:a16="http://schemas.microsoft.com/office/drawing/2014/main" id="{5D5B5E4E-9287-4B51-A831-5B744910E7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6" name="Text Box 12">
          <a:extLst>
            <a:ext uri="{FF2B5EF4-FFF2-40B4-BE49-F238E27FC236}">
              <a16:creationId xmlns:a16="http://schemas.microsoft.com/office/drawing/2014/main" id="{4D3D84CA-EE88-447F-84D9-116D12A754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7" name="Text Box 13">
          <a:extLst>
            <a:ext uri="{FF2B5EF4-FFF2-40B4-BE49-F238E27FC236}">
              <a16:creationId xmlns:a16="http://schemas.microsoft.com/office/drawing/2014/main" id="{4DF4914C-8D77-42BA-89BD-297CB4C1321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8" name="Text Box 14">
          <a:extLst>
            <a:ext uri="{FF2B5EF4-FFF2-40B4-BE49-F238E27FC236}">
              <a16:creationId xmlns:a16="http://schemas.microsoft.com/office/drawing/2014/main" id="{10E7754E-488E-4696-B021-ED5C30A65C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49" name="Text Box 15">
          <a:extLst>
            <a:ext uri="{FF2B5EF4-FFF2-40B4-BE49-F238E27FC236}">
              <a16:creationId xmlns:a16="http://schemas.microsoft.com/office/drawing/2014/main" id="{345E7A66-3897-46F7-99B4-E631E15AF47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0" name="Text Box 16">
          <a:extLst>
            <a:ext uri="{FF2B5EF4-FFF2-40B4-BE49-F238E27FC236}">
              <a16:creationId xmlns:a16="http://schemas.microsoft.com/office/drawing/2014/main" id="{E7E80A69-5BAC-4C32-A60A-78D282EDFA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1" name="Text Box 17">
          <a:extLst>
            <a:ext uri="{FF2B5EF4-FFF2-40B4-BE49-F238E27FC236}">
              <a16:creationId xmlns:a16="http://schemas.microsoft.com/office/drawing/2014/main" id="{85CD0351-02F3-455C-8D26-74BCA6A3A4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2" name="Text Box 7">
          <a:extLst>
            <a:ext uri="{FF2B5EF4-FFF2-40B4-BE49-F238E27FC236}">
              <a16:creationId xmlns:a16="http://schemas.microsoft.com/office/drawing/2014/main" id="{444A5250-A20E-417C-8519-B835F77536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3" name="Text Box 8">
          <a:extLst>
            <a:ext uri="{FF2B5EF4-FFF2-40B4-BE49-F238E27FC236}">
              <a16:creationId xmlns:a16="http://schemas.microsoft.com/office/drawing/2014/main" id="{66B63311-A1E3-4F92-8B5E-EECB2B8B36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4" name="Text Box 9">
          <a:extLst>
            <a:ext uri="{FF2B5EF4-FFF2-40B4-BE49-F238E27FC236}">
              <a16:creationId xmlns:a16="http://schemas.microsoft.com/office/drawing/2014/main" id="{5D975704-74A5-4918-AF46-DB2E903CD6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5" name="Text Box 10">
          <a:extLst>
            <a:ext uri="{FF2B5EF4-FFF2-40B4-BE49-F238E27FC236}">
              <a16:creationId xmlns:a16="http://schemas.microsoft.com/office/drawing/2014/main" id="{77254848-BDB7-4A81-95C7-3ADA39679F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6" name="Text Box 11">
          <a:extLst>
            <a:ext uri="{FF2B5EF4-FFF2-40B4-BE49-F238E27FC236}">
              <a16:creationId xmlns:a16="http://schemas.microsoft.com/office/drawing/2014/main" id="{78A32E88-50BD-461E-BE9C-9FE2A3A039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7" name="Text Box 12">
          <a:extLst>
            <a:ext uri="{FF2B5EF4-FFF2-40B4-BE49-F238E27FC236}">
              <a16:creationId xmlns:a16="http://schemas.microsoft.com/office/drawing/2014/main" id="{94AD2A27-E436-4990-BDB4-C6E77F35E2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8" name="Text Box 13">
          <a:extLst>
            <a:ext uri="{FF2B5EF4-FFF2-40B4-BE49-F238E27FC236}">
              <a16:creationId xmlns:a16="http://schemas.microsoft.com/office/drawing/2014/main" id="{75C097CE-8ABF-409C-AC86-E6F866FCAC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59" name="Text Box 14">
          <a:extLst>
            <a:ext uri="{FF2B5EF4-FFF2-40B4-BE49-F238E27FC236}">
              <a16:creationId xmlns:a16="http://schemas.microsoft.com/office/drawing/2014/main" id="{96953F6E-E3E6-4BCB-BF20-0E04D2AD02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0" name="Text Box 15">
          <a:extLst>
            <a:ext uri="{FF2B5EF4-FFF2-40B4-BE49-F238E27FC236}">
              <a16:creationId xmlns:a16="http://schemas.microsoft.com/office/drawing/2014/main" id="{408D232C-352D-4CD1-9BDC-861CB30924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1" name="Text Box 16">
          <a:extLst>
            <a:ext uri="{FF2B5EF4-FFF2-40B4-BE49-F238E27FC236}">
              <a16:creationId xmlns:a16="http://schemas.microsoft.com/office/drawing/2014/main" id="{4A304FF1-91F6-45C9-85A6-93431F372C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2" name="Text Box 17">
          <a:extLst>
            <a:ext uri="{FF2B5EF4-FFF2-40B4-BE49-F238E27FC236}">
              <a16:creationId xmlns:a16="http://schemas.microsoft.com/office/drawing/2014/main" id="{5E4B711E-515B-4E4F-B456-863F8F49BF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3" name="Text Box 6">
          <a:extLst>
            <a:ext uri="{FF2B5EF4-FFF2-40B4-BE49-F238E27FC236}">
              <a16:creationId xmlns:a16="http://schemas.microsoft.com/office/drawing/2014/main" id="{67C6CAF5-1BF5-45DE-83B0-4B7395D866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4" name="Text Box 7">
          <a:extLst>
            <a:ext uri="{FF2B5EF4-FFF2-40B4-BE49-F238E27FC236}">
              <a16:creationId xmlns:a16="http://schemas.microsoft.com/office/drawing/2014/main" id="{08E7135D-9182-4299-AC6F-0531710C0E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5" name="Text Box 8">
          <a:extLst>
            <a:ext uri="{FF2B5EF4-FFF2-40B4-BE49-F238E27FC236}">
              <a16:creationId xmlns:a16="http://schemas.microsoft.com/office/drawing/2014/main" id="{38E52920-F6BA-429B-9E2C-26D6BAD42E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6" name="Text Box 9">
          <a:extLst>
            <a:ext uri="{FF2B5EF4-FFF2-40B4-BE49-F238E27FC236}">
              <a16:creationId xmlns:a16="http://schemas.microsoft.com/office/drawing/2014/main" id="{843202A1-1E6D-40E7-A302-1C39981696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7" name="Text Box 10">
          <a:extLst>
            <a:ext uri="{FF2B5EF4-FFF2-40B4-BE49-F238E27FC236}">
              <a16:creationId xmlns:a16="http://schemas.microsoft.com/office/drawing/2014/main" id="{0BC20DE9-8EFC-4137-A92E-CF53353FFE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8" name="Text Box 11">
          <a:extLst>
            <a:ext uri="{FF2B5EF4-FFF2-40B4-BE49-F238E27FC236}">
              <a16:creationId xmlns:a16="http://schemas.microsoft.com/office/drawing/2014/main" id="{9CFC6006-903C-4665-9DB2-EDF30AEC53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69" name="Text Box 12">
          <a:extLst>
            <a:ext uri="{FF2B5EF4-FFF2-40B4-BE49-F238E27FC236}">
              <a16:creationId xmlns:a16="http://schemas.microsoft.com/office/drawing/2014/main" id="{4DD111B1-38E9-4DE3-8767-55EF51F315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70" name="Text Box 13">
          <a:extLst>
            <a:ext uri="{FF2B5EF4-FFF2-40B4-BE49-F238E27FC236}">
              <a16:creationId xmlns:a16="http://schemas.microsoft.com/office/drawing/2014/main" id="{F069366B-4ECE-4BFF-924B-34A3B58FD8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71" name="Text Box 14">
          <a:extLst>
            <a:ext uri="{FF2B5EF4-FFF2-40B4-BE49-F238E27FC236}">
              <a16:creationId xmlns:a16="http://schemas.microsoft.com/office/drawing/2014/main" id="{D4C41A4F-ADDE-41E1-A9DF-6C3A1BA587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72" name="Text Box 15">
          <a:extLst>
            <a:ext uri="{FF2B5EF4-FFF2-40B4-BE49-F238E27FC236}">
              <a16:creationId xmlns:a16="http://schemas.microsoft.com/office/drawing/2014/main" id="{03126A75-B7A6-45BA-A054-9098B739E9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73" name="Text Box 16">
          <a:extLst>
            <a:ext uri="{FF2B5EF4-FFF2-40B4-BE49-F238E27FC236}">
              <a16:creationId xmlns:a16="http://schemas.microsoft.com/office/drawing/2014/main" id="{343A705C-E370-4968-B7EA-593ADF647F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1874" name="Text Box 17">
          <a:extLst>
            <a:ext uri="{FF2B5EF4-FFF2-40B4-BE49-F238E27FC236}">
              <a16:creationId xmlns:a16="http://schemas.microsoft.com/office/drawing/2014/main" id="{DE8ABDD6-8596-4E95-B994-A9C5D3AFD08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75" name="Text Box 6">
          <a:extLst>
            <a:ext uri="{FF2B5EF4-FFF2-40B4-BE49-F238E27FC236}">
              <a16:creationId xmlns:a16="http://schemas.microsoft.com/office/drawing/2014/main" id="{825BFB58-D216-4E47-9950-B2E8886538D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76" name="Text Box 7">
          <a:extLst>
            <a:ext uri="{FF2B5EF4-FFF2-40B4-BE49-F238E27FC236}">
              <a16:creationId xmlns:a16="http://schemas.microsoft.com/office/drawing/2014/main" id="{516262CD-43B1-4585-8BA6-F127635864D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77" name="Text Box 8">
          <a:extLst>
            <a:ext uri="{FF2B5EF4-FFF2-40B4-BE49-F238E27FC236}">
              <a16:creationId xmlns:a16="http://schemas.microsoft.com/office/drawing/2014/main" id="{FB17A8B5-D719-4CE9-9C2C-B70B4CA6BB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78" name="Text Box 9">
          <a:extLst>
            <a:ext uri="{FF2B5EF4-FFF2-40B4-BE49-F238E27FC236}">
              <a16:creationId xmlns:a16="http://schemas.microsoft.com/office/drawing/2014/main" id="{607BC455-599D-4837-8E3E-03722E91E97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79" name="Text Box 10">
          <a:extLst>
            <a:ext uri="{FF2B5EF4-FFF2-40B4-BE49-F238E27FC236}">
              <a16:creationId xmlns:a16="http://schemas.microsoft.com/office/drawing/2014/main" id="{3AF8F3E2-7F6A-4C8D-95AB-35806DA80AA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0" name="Text Box 11">
          <a:extLst>
            <a:ext uri="{FF2B5EF4-FFF2-40B4-BE49-F238E27FC236}">
              <a16:creationId xmlns:a16="http://schemas.microsoft.com/office/drawing/2014/main" id="{E11D1756-1E45-44B3-8332-6879A9F5A3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1" name="Text Box 12">
          <a:extLst>
            <a:ext uri="{FF2B5EF4-FFF2-40B4-BE49-F238E27FC236}">
              <a16:creationId xmlns:a16="http://schemas.microsoft.com/office/drawing/2014/main" id="{8375DB0C-DC2A-45A6-9D24-1FCAC7334F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2" name="Text Box 13">
          <a:extLst>
            <a:ext uri="{FF2B5EF4-FFF2-40B4-BE49-F238E27FC236}">
              <a16:creationId xmlns:a16="http://schemas.microsoft.com/office/drawing/2014/main" id="{45E639A7-7D60-4CA2-B611-2311589C1CB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3" name="Text Box 14">
          <a:extLst>
            <a:ext uri="{FF2B5EF4-FFF2-40B4-BE49-F238E27FC236}">
              <a16:creationId xmlns:a16="http://schemas.microsoft.com/office/drawing/2014/main" id="{B06616C8-FD4A-4ED1-A9E4-9CB2219665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4" name="Text Box 15">
          <a:extLst>
            <a:ext uri="{FF2B5EF4-FFF2-40B4-BE49-F238E27FC236}">
              <a16:creationId xmlns:a16="http://schemas.microsoft.com/office/drawing/2014/main" id="{70607C1D-3553-4F26-BEED-99127831822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5" name="Text Box 16">
          <a:extLst>
            <a:ext uri="{FF2B5EF4-FFF2-40B4-BE49-F238E27FC236}">
              <a16:creationId xmlns:a16="http://schemas.microsoft.com/office/drawing/2014/main" id="{F912D0D5-8F04-4E4B-B336-52F7E39B82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6" name="Text Box 17">
          <a:extLst>
            <a:ext uri="{FF2B5EF4-FFF2-40B4-BE49-F238E27FC236}">
              <a16:creationId xmlns:a16="http://schemas.microsoft.com/office/drawing/2014/main" id="{F6826322-3041-42EC-A59B-D6D696C3AE1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7" name="Text Box 6">
          <a:extLst>
            <a:ext uri="{FF2B5EF4-FFF2-40B4-BE49-F238E27FC236}">
              <a16:creationId xmlns:a16="http://schemas.microsoft.com/office/drawing/2014/main" id="{041CE169-C6AA-4296-8F8E-1E5736FCB25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8" name="Text Box 7">
          <a:extLst>
            <a:ext uri="{FF2B5EF4-FFF2-40B4-BE49-F238E27FC236}">
              <a16:creationId xmlns:a16="http://schemas.microsoft.com/office/drawing/2014/main" id="{5A3D76BA-27BE-4397-83D5-CA0F7D1DC99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89" name="Text Box 8">
          <a:extLst>
            <a:ext uri="{FF2B5EF4-FFF2-40B4-BE49-F238E27FC236}">
              <a16:creationId xmlns:a16="http://schemas.microsoft.com/office/drawing/2014/main" id="{346A25A7-303C-4816-9251-6188B2BBA33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0" name="Text Box 9">
          <a:extLst>
            <a:ext uri="{FF2B5EF4-FFF2-40B4-BE49-F238E27FC236}">
              <a16:creationId xmlns:a16="http://schemas.microsoft.com/office/drawing/2014/main" id="{5BB138DF-7B1C-4809-9A0C-5C6E7A43E7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1" name="Text Box 10">
          <a:extLst>
            <a:ext uri="{FF2B5EF4-FFF2-40B4-BE49-F238E27FC236}">
              <a16:creationId xmlns:a16="http://schemas.microsoft.com/office/drawing/2014/main" id="{139E47A2-F9D0-47C2-B082-5E6287D85D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2" name="Text Box 11">
          <a:extLst>
            <a:ext uri="{FF2B5EF4-FFF2-40B4-BE49-F238E27FC236}">
              <a16:creationId xmlns:a16="http://schemas.microsoft.com/office/drawing/2014/main" id="{FC61894E-A8CE-445E-BB57-6F66F50335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3" name="Text Box 12">
          <a:extLst>
            <a:ext uri="{FF2B5EF4-FFF2-40B4-BE49-F238E27FC236}">
              <a16:creationId xmlns:a16="http://schemas.microsoft.com/office/drawing/2014/main" id="{47E4416D-5733-46D0-A4F0-5150880384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4" name="Text Box 13">
          <a:extLst>
            <a:ext uri="{FF2B5EF4-FFF2-40B4-BE49-F238E27FC236}">
              <a16:creationId xmlns:a16="http://schemas.microsoft.com/office/drawing/2014/main" id="{CA779993-6F78-46D1-A93D-48667C711DC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5" name="Text Box 14">
          <a:extLst>
            <a:ext uri="{FF2B5EF4-FFF2-40B4-BE49-F238E27FC236}">
              <a16:creationId xmlns:a16="http://schemas.microsoft.com/office/drawing/2014/main" id="{233145B0-23DC-4113-86AA-F38CE2663F4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6" name="Text Box 15">
          <a:extLst>
            <a:ext uri="{FF2B5EF4-FFF2-40B4-BE49-F238E27FC236}">
              <a16:creationId xmlns:a16="http://schemas.microsoft.com/office/drawing/2014/main" id="{A3F6FDB7-DAD9-4484-8277-BBCA1EAFFAE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7" name="Text Box 16">
          <a:extLst>
            <a:ext uri="{FF2B5EF4-FFF2-40B4-BE49-F238E27FC236}">
              <a16:creationId xmlns:a16="http://schemas.microsoft.com/office/drawing/2014/main" id="{B9928B9F-2DE5-4FE6-8F5F-357E73542FD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8" name="Text Box 17">
          <a:extLst>
            <a:ext uri="{FF2B5EF4-FFF2-40B4-BE49-F238E27FC236}">
              <a16:creationId xmlns:a16="http://schemas.microsoft.com/office/drawing/2014/main" id="{695220DD-35CD-4F89-A98E-B71646E7ED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899" name="Text Box 7">
          <a:extLst>
            <a:ext uri="{FF2B5EF4-FFF2-40B4-BE49-F238E27FC236}">
              <a16:creationId xmlns:a16="http://schemas.microsoft.com/office/drawing/2014/main" id="{D9833CF1-277F-4FD8-B863-18B5C6A3FD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0" name="Text Box 8">
          <a:extLst>
            <a:ext uri="{FF2B5EF4-FFF2-40B4-BE49-F238E27FC236}">
              <a16:creationId xmlns:a16="http://schemas.microsoft.com/office/drawing/2014/main" id="{0E75A059-4938-4906-8C13-E2E75BA0FF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1" name="Text Box 9">
          <a:extLst>
            <a:ext uri="{FF2B5EF4-FFF2-40B4-BE49-F238E27FC236}">
              <a16:creationId xmlns:a16="http://schemas.microsoft.com/office/drawing/2014/main" id="{EB69921A-E8BE-4571-8FE8-B0C675100AB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2" name="Text Box 10">
          <a:extLst>
            <a:ext uri="{FF2B5EF4-FFF2-40B4-BE49-F238E27FC236}">
              <a16:creationId xmlns:a16="http://schemas.microsoft.com/office/drawing/2014/main" id="{F5EA99E5-B328-4616-94DD-3037FB70A2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3" name="Text Box 11">
          <a:extLst>
            <a:ext uri="{FF2B5EF4-FFF2-40B4-BE49-F238E27FC236}">
              <a16:creationId xmlns:a16="http://schemas.microsoft.com/office/drawing/2014/main" id="{99FD73E4-05E4-4E1F-8B76-FAFC066F30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4" name="Text Box 12">
          <a:extLst>
            <a:ext uri="{FF2B5EF4-FFF2-40B4-BE49-F238E27FC236}">
              <a16:creationId xmlns:a16="http://schemas.microsoft.com/office/drawing/2014/main" id="{813E5DFB-D48B-4D58-BA90-CAF730DB6D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5" name="Text Box 13">
          <a:extLst>
            <a:ext uri="{FF2B5EF4-FFF2-40B4-BE49-F238E27FC236}">
              <a16:creationId xmlns:a16="http://schemas.microsoft.com/office/drawing/2014/main" id="{EA51305A-4182-4533-A8F3-876777FC67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6" name="Text Box 14">
          <a:extLst>
            <a:ext uri="{FF2B5EF4-FFF2-40B4-BE49-F238E27FC236}">
              <a16:creationId xmlns:a16="http://schemas.microsoft.com/office/drawing/2014/main" id="{7080513D-9AEC-422E-B63E-3038B4DC6E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7" name="Text Box 15">
          <a:extLst>
            <a:ext uri="{FF2B5EF4-FFF2-40B4-BE49-F238E27FC236}">
              <a16:creationId xmlns:a16="http://schemas.microsoft.com/office/drawing/2014/main" id="{561D1631-2CF8-4735-8A43-6CDF0DFC9A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8" name="Text Box 16">
          <a:extLst>
            <a:ext uri="{FF2B5EF4-FFF2-40B4-BE49-F238E27FC236}">
              <a16:creationId xmlns:a16="http://schemas.microsoft.com/office/drawing/2014/main" id="{33E5370A-8519-48F8-A2FC-43FACF47E9C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09" name="Text Box 17">
          <a:extLst>
            <a:ext uri="{FF2B5EF4-FFF2-40B4-BE49-F238E27FC236}">
              <a16:creationId xmlns:a16="http://schemas.microsoft.com/office/drawing/2014/main" id="{0EAF5B9B-0566-4874-AA81-6FBF871732D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0" name="Text Box 6">
          <a:extLst>
            <a:ext uri="{FF2B5EF4-FFF2-40B4-BE49-F238E27FC236}">
              <a16:creationId xmlns:a16="http://schemas.microsoft.com/office/drawing/2014/main" id="{42D936F2-7E38-465A-843E-4FB6291CD4B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1" name="Text Box 7">
          <a:extLst>
            <a:ext uri="{FF2B5EF4-FFF2-40B4-BE49-F238E27FC236}">
              <a16:creationId xmlns:a16="http://schemas.microsoft.com/office/drawing/2014/main" id="{6832EB12-F8DE-431A-B95B-CC308D323DF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2" name="Text Box 8">
          <a:extLst>
            <a:ext uri="{FF2B5EF4-FFF2-40B4-BE49-F238E27FC236}">
              <a16:creationId xmlns:a16="http://schemas.microsoft.com/office/drawing/2014/main" id="{82B09032-882D-4E92-B22F-572D4BB9395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3" name="Text Box 9">
          <a:extLst>
            <a:ext uri="{FF2B5EF4-FFF2-40B4-BE49-F238E27FC236}">
              <a16:creationId xmlns:a16="http://schemas.microsoft.com/office/drawing/2014/main" id="{050E4EAF-E3AB-4022-AFF8-D659425C58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4" name="Text Box 10">
          <a:extLst>
            <a:ext uri="{FF2B5EF4-FFF2-40B4-BE49-F238E27FC236}">
              <a16:creationId xmlns:a16="http://schemas.microsoft.com/office/drawing/2014/main" id="{2497106F-91CE-4B01-98BB-7B5B0ECD23A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5" name="Text Box 11">
          <a:extLst>
            <a:ext uri="{FF2B5EF4-FFF2-40B4-BE49-F238E27FC236}">
              <a16:creationId xmlns:a16="http://schemas.microsoft.com/office/drawing/2014/main" id="{1C905CC7-0B93-446B-A86C-3FF0D918AB5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6" name="Text Box 12">
          <a:extLst>
            <a:ext uri="{FF2B5EF4-FFF2-40B4-BE49-F238E27FC236}">
              <a16:creationId xmlns:a16="http://schemas.microsoft.com/office/drawing/2014/main" id="{07577CF4-BF71-4305-9E1B-8D04480FB8A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7" name="Text Box 13">
          <a:extLst>
            <a:ext uri="{FF2B5EF4-FFF2-40B4-BE49-F238E27FC236}">
              <a16:creationId xmlns:a16="http://schemas.microsoft.com/office/drawing/2014/main" id="{B2270927-CCFB-426E-9520-44914D46155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8" name="Text Box 14">
          <a:extLst>
            <a:ext uri="{FF2B5EF4-FFF2-40B4-BE49-F238E27FC236}">
              <a16:creationId xmlns:a16="http://schemas.microsoft.com/office/drawing/2014/main" id="{814A09BF-C565-45D4-9782-F7ACF34C33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19" name="Text Box 15">
          <a:extLst>
            <a:ext uri="{FF2B5EF4-FFF2-40B4-BE49-F238E27FC236}">
              <a16:creationId xmlns:a16="http://schemas.microsoft.com/office/drawing/2014/main" id="{F9509C03-1ADA-41B1-943A-57BEECDB90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0" name="Text Box 16">
          <a:extLst>
            <a:ext uri="{FF2B5EF4-FFF2-40B4-BE49-F238E27FC236}">
              <a16:creationId xmlns:a16="http://schemas.microsoft.com/office/drawing/2014/main" id="{08B9B24A-EB66-484A-95E5-D2250155CF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1" name="Text Box 17">
          <a:extLst>
            <a:ext uri="{FF2B5EF4-FFF2-40B4-BE49-F238E27FC236}">
              <a16:creationId xmlns:a16="http://schemas.microsoft.com/office/drawing/2014/main" id="{994B814E-7CE9-4B67-BD13-083F279EC27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2" name="Text Box 6">
          <a:extLst>
            <a:ext uri="{FF2B5EF4-FFF2-40B4-BE49-F238E27FC236}">
              <a16:creationId xmlns:a16="http://schemas.microsoft.com/office/drawing/2014/main" id="{9A6E0CFB-C419-4FD4-8059-564FBC6EAA8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3" name="Text Box 7">
          <a:extLst>
            <a:ext uri="{FF2B5EF4-FFF2-40B4-BE49-F238E27FC236}">
              <a16:creationId xmlns:a16="http://schemas.microsoft.com/office/drawing/2014/main" id="{191F990F-BE2B-404D-A157-22369E4333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4" name="Text Box 8">
          <a:extLst>
            <a:ext uri="{FF2B5EF4-FFF2-40B4-BE49-F238E27FC236}">
              <a16:creationId xmlns:a16="http://schemas.microsoft.com/office/drawing/2014/main" id="{B8663D08-B3D4-4221-9E96-FE8FB8B87AE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5" name="Text Box 9">
          <a:extLst>
            <a:ext uri="{FF2B5EF4-FFF2-40B4-BE49-F238E27FC236}">
              <a16:creationId xmlns:a16="http://schemas.microsoft.com/office/drawing/2014/main" id="{9DABA412-70F4-4BC3-8C2B-87E11F4ECA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6" name="Text Box 10">
          <a:extLst>
            <a:ext uri="{FF2B5EF4-FFF2-40B4-BE49-F238E27FC236}">
              <a16:creationId xmlns:a16="http://schemas.microsoft.com/office/drawing/2014/main" id="{BDA1CDD7-5FC4-4563-BC9A-FB37F17CCF7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7" name="Text Box 11">
          <a:extLst>
            <a:ext uri="{FF2B5EF4-FFF2-40B4-BE49-F238E27FC236}">
              <a16:creationId xmlns:a16="http://schemas.microsoft.com/office/drawing/2014/main" id="{BA8BDB3B-97CA-4300-82D3-CDFCD507CD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8" name="Text Box 12">
          <a:extLst>
            <a:ext uri="{FF2B5EF4-FFF2-40B4-BE49-F238E27FC236}">
              <a16:creationId xmlns:a16="http://schemas.microsoft.com/office/drawing/2014/main" id="{934FD8EA-83D2-478A-83C6-777C02CCF48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29" name="Text Box 13">
          <a:extLst>
            <a:ext uri="{FF2B5EF4-FFF2-40B4-BE49-F238E27FC236}">
              <a16:creationId xmlns:a16="http://schemas.microsoft.com/office/drawing/2014/main" id="{7D590DB8-C478-4B25-A988-ADA0E6268C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0" name="Text Box 14">
          <a:extLst>
            <a:ext uri="{FF2B5EF4-FFF2-40B4-BE49-F238E27FC236}">
              <a16:creationId xmlns:a16="http://schemas.microsoft.com/office/drawing/2014/main" id="{0CEA67CE-9E15-4D4A-940C-18298DA49B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1" name="Text Box 15">
          <a:extLst>
            <a:ext uri="{FF2B5EF4-FFF2-40B4-BE49-F238E27FC236}">
              <a16:creationId xmlns:a16="http://schemas.microsoft.com/office/drawing/2014/main" id="{C1D85584-2740-4BED-953F-4C902C22992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2" name="Text Box 16">
          <a:extLst>
            <a:ext uri="{FF2B5EF4-FFF2-40B4-BE49-F238E27FC236}">
              <a16:creationId xmlns:a16="http://schemas.microsoft.com/office/drawing/2014/main" id="{F5483206-8566-4B2D-BFFA-12EF51495D9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3" name="Text Box 17">
          <a:extLst>
            <a:ext uri="{FF2B5EF4-FFF2-40B4-BE49-F238E27FC236}">
              <a16:creationId xmlns:a16="http://schemas.microsoft.com/office/drawing/2014/main" id="{0868E0A3-98BE-4030-A1EC-70625B59CF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4" name="Text Box 6">
          <a:extLst>
            <a:ext uri="{FF2B5EF4-FFF2-40B4-BE49-F238E27FC236}">
              <a16:creationId xmlns:a16="http://schemas.microsoft.com/office/drawing/2014/main" id="{96B7C8EF-56EE-4AC8-B79C-3318AA81EE5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5" name="Text Box 7">
          <a:extLst>
            <a:ext uri="{FF2B5EF4-FFF2-40B4-BE49-F238E27FC236}">
              <a16:creationId xmlns:a16="http://schemas.microsoft.com/office/drawing/2014/main" id="{A6FBD0C1-DC27-4CB2-A322-FB98EFE037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6" name="Text Box 8">
          <a:extLst>
            <a:ext uri="{FF2B5EF4-FFF2-40B4-BE49-F238E27FC236}">
              <a16:creationId xmlns:a16="http://schemas.microsoft.com/office/drawing/2014/main" id="{6FBFA33E-D52F-4A0B-BA0D-27002895F4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7" name="Text Box 9">
          <a:extLst>
            <a:ext uri="{FF2B5EF4-FFF2-40B4-BE49-F238E27FC236}">
              <a16:creationId xmlns:a16="http://schemas.microsoft.com/office/drawing/2014/main" id="{FFEBABF5-9054-4D14-8C36-4DDC23F91E7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8" name="Text Box 10">
          <a:extLst>
            <a:ext uri="{FF2B5EF4-FFF2-40B4-BE49-F238E27FC236}">
              <a16:creationId xmlns:a16="http://schemas.microsoft.com/office/drawing/2014/main" id="{B224A92E-1C87-4D09-8949-BA380E6D39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39" name="Text Box 11">
          <a:extLst>
            <a:ext uri="{FF2B5EF4-FFF2-40B4-BE49-F238E27FC236}">
              <a16:creationId xmlns:a16="http://schemas.microsoft.com/office/drawing/2014/main" id="{52061D5F-DE99-4AC0-ACC5-A7E00BC319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0" name="Text Box 12">
          <a:extLst>
            <a:ext uri="{FF2B5EF4-FFF2-40B4-BE49-F238E27FC236}">
              <a16:creationId xmlns:a16="http://schemas.microsoft.com/office/drawing/2014/main" id="{7D62B6C4-43D6-467A-BDBC-6BEF3E62A6D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1" name="Text Box 13">
          <a:extLst>
            <a:ext uri="{FF2B5EF4-FFF2-40B4-BE49-F238E27FC236}">
              <a16:creationId xmlns:a16="http://schemas.microsoft.com/office/drawing/2014/main" id="{0AE095E3-4401-49D3-9CF4-FB8233BFF87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2" name="Text Box 14">
          <a:extLst>
            <a:ext uri="{FF2B5EF4-FFF2-40B4-BE49-F238E27FC236}">
              <a16:creationId xmlns:a16="http://schemas.microsoft.com/office/drawing/2014/main" id="{0FD2CA24-7F23-452D-A340-B3501F9D1D3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3" name="Text Box 15">
          <a:extLst>
            <a:ext uri="{FF2B5EF4-FFF2-40B4-BE49-F238E27FC236}">
              <a16:creationId xmlns:a16="http://schemas.microsoft.com/office/drawing/2014/main" id="{1D726DA0-3981-4066-B80D-5771E2673D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4" name="Text Box 16">
          <a:extLst>
            <a:ext uri="{FF2B5EF4-FFF2-40B4-BE49-F238E27FC236}">
              <a16:creationId xmlns:a16="http://schemas.microsoft.com/office/drawing/2014/main" id="{2BE1738A-E20B-421B-892A-5A792BADAC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5" name="Text Box 17">
          <a:extLst>
            <a:ext uri="{FF2B5EF4-FFF2-40B4-BE49-F238E27FC236}">
              <a16:creationId xmlns:a16="http://schemas.microsoft.com/office/drawing/2014/main" id="{3C217E8B-5BBA-4FB2-A0EF-88521B6D6E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6" name="Text Box 7">
          <a:extLst>
            <a:ext uri="{FF2B5EF4-FFF2-40B4-BE49-F238E27FC236}">
              <a16:creationId xmlns:a16="http://schemas.microsoft.com/office/drawing/2014/main" id="{779FE491-46E3-4662-BD93-D5120936701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7" name="Text Box 8">
          <a:extLst>
            <a:ext uri="{FF2B5EF4-FFF2-40B4-BE49-F238E27FC236}">
              <a16:creationId xmlns:a16="http://schemas.microsoft.com/office/drawing/2014/main" id="{7B64575B-3BD0-44CC-A4BE-F44A16B989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8" name="Text Box 9">
          <a:extLst>
            <a:ext uri="{FF2B5EF4-FFF2-40B4-BE49-F238E27FC236}">
              <a16:creationId xmlns:a16="http://schemas.microsoft.com/office/drawing/2014/main" id="{C77428C9-7947-4AA2-8563-46CE6EAE632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49" name="Text Box 10">
          <a:extLst>
            <a:ext uri="{FF2B5EF4-FFF2-40B4-BE49-F238E27FC236}">
              <a16:creationId xmlns:a16="http://schemas.microsoft.com/office/drawing/2014/main" id="{6F908358-4AB8-419D-9CB8-1C8888F38D7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0" name="Text Box 11">
          <a:extLst>
            <a:ext uri="{FF2B5EF4-FFF2-40B4-BE49-F238E27FC236}">
              <a16:creationId xmlns:a16="http://schemas.microsoft.com/office/drawing/2014/main" id="{D64E0427-32AC-4652-9D44-1D20B6B418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1" name="Text Box 12">
          <a:extLst>
            <a:ext uri="{FF2B5EF4-FFF2-40B4-BE49-F238E27FC236}">
              <a16:creationId xmlns:a16="http://schemas.microsoft.com/office/drawing/2014/main" id="{982F047D-7707-4149-8090-6BC8FA4BB5D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2" name="Text Box 13">
          <a:extLst>
            <a:ext uri="{FF2B5EF4-FFF2-40B4-BE49-F238E27FC236}">
              <a16:creationId xmlns:a16="http://schemas.microsoft.com/office/drawing/2014/main" id="{8E2A6999-CD42-4C09-B10C-AD9E9E747E1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3" name="Text Box 14">
          <a:extLst>
            <a:ext uri="{FF2B5EF4-FFF2-40B4-BE49-F238E27FC236}">
              <a16:creationId xmlns:a16="http://schemas.microsoft.com/office/drawing/2014/main" id="{729A743D-922F-461D-A32E-9448E3F987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4" name="Text Box 15">
          <a:extLst>
            <a:ext uri="{FF2B5EF4-FFF2-40B4-BE49-F238E27FC236}">
              <a16:creationId xmlns:a16="http://schemas.microsoft.com/office/drawing/2014/main" id="{97594EBB-FAA2-43B5-95F9-D30832E6018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5" name="Text Box 16">
          <a:extLst>
            <a:ext uri="{FF2B5EF4-FFF2-40B4-BE49-F238E27FC236}">
              <a16:creationId xmlns:a16="http://schemas.microsoft.com/office/drawing/2014/main" id="{5C6237EC-EC45-4B8B-A0BB-749E17084B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6" name="Text Box 17">
          <a:extLst>
            <a:ext uri="{FF2B5EF4-FFF2-40B4-BE49-F238E27FC236}">
              <a16:creationId xmlns:a16="http://schemas.microsoft.com/office/drawing/2014/main" id="{FEDC6105-9B7F-419D-ACFD-C0E5BE736FB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7" name="Text Box 6">
          <a:extLst>
            <a:ext uri="{FF2B5EF4-FFF2-40B4-BE49-F238E27FC236}">
              <a16:creationId xmlns:a16="http://schemas.microsoft.com/office/drawing/2014/main" id="{1A843A18-5C17-403C-8C88-BF31FC6E2A3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8" name="Text Box 7">
          <a:extLst>
            <a:ext uri="{FF2B5EF4-FFF2-40B4-BE49-F238E27FC236}">
              <a16:creationId xmlns:a16="http://schemas.microsoft.com/office/drawing/2014/main" id="{0B1F24C7-6168-4CFA-AE6F-69B71BFCC8C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59" name="Text Box 8">
          <a:extLst>
            <a:ext uri="{FF2B5EF4-FFF2-40B4-BE49-F238E27FC236}">
              <a16:creationId xmlns:a16="http://schemas.microsoft.com/office/drawing/2014/main" id="{48BDF691-BBA0-4E55-A3FA-D764FFBE55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0" name="Text Box 9">
          <a:extLst>
            <a:ext uri="{FF2B5EF4-FFF2-40B4-BE49-F238E27FC236}">
              <a16:creationId xmlns:a16="http://schemas.microsoft.com/office/drawing/2014/main" id="{916711B1-7646-4E14-9572-75E25FB024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1" name="Text Box 10">
          <a:extLst>
            <a:ext uri="{FF2B5EF4-FFF2-40B4-BE49-F238E27FC236}">
              <a16:creationId xmlns:a16="http://schemas.microsoft.com/office/drawing/2014/main" id="{698A8AE3-3B1A-4B75-A628-052BC1826CD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2" name="Text Box 11">
          <a:extLst>
            <a:ext uri="{FF2B5EF4-FFF2-40B4-BE49-F238E27FC236}">
              <a16:creationId xmlns:a16="http://schemas.microsoft.com/office/drawing/2014/main" id="{73AE8352-DD1E-4CF4-898B-109387F9DF3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3" name="Text Box 12">
          <a:extLst>
            <a:ext uri="{FF2B5EF4-FFF2-40B4-BE49-F238E27FC236}">
              <a16:creationId xmlns:a16="http://schemas.microsoft.com/office/drawing/2014/main" id="{C7362D33-EA44-406C-BEAC-347CE2D0D2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4" name="Text Box 13">
          <a:extLst>
            <a:ext uri="{FF2B5EF4-FFF2-40B4-BE49-F238E27FC236}">
              <a16:creationId xmlns:a16="http://schemas.microsoft.com/office/drawing/2014/main" id="{EB7FC409-79BC-4646-849F-9871D1F6575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5" name="Text Box 14">
          <a:extLst>
            <a:ext uri="{FF2B5EF4-FFF2-40B4-BE49-F238E27FC236}">
              <a16:creationId xmlns:a16="http://schemas.microsoft.com/office/drawing/2014/main" id="{4AA19395-7A1D-4B5B-97ED-272104C6C7D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6" name="Text Box 15">
          <a:extLst>
            <a:ext uri="{FF2B5EF4-FFF2-40B4-BE49-F238E27FC236}">
              <a16:creationId xmlns:a16="http://schemas.microsoft.com/office/drawing/2014/main" id="{CFE6BE2F-4941-44A2-ADB4-EFC256B3AC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7" name="Text Box 16">
          <a:extLst>
            <a:ext uri="{FF2B5EF4-FFF2-40B4-BE49-F238E27FC236}">
              <a16:creationId xmlns:a16="http://schemas.microsoft.com/office/drawing/2014/main" id="{6A0E88B4-8CFC-4942-8E3F-EBBC2BBDF0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8" name="Text Box 17">
          <a:extLst>
            <a:ext uri="{FF2B5EF4-FFF2-40B4-BE49-F238E27FC236}">
              <a16:creationId xmlns:a16="http://schemas.microsoft.com/office/drawing/2014/main" id="{FE817922-88B3-4B0A-BBFD-AEAD6D629F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69" name="Text Box 6">
          <a:extLst>
            <a:ext uri="{FF2B5EF4-FFF2-40B4-BE49-F238E27FC236}">
              <a16:creationId xmlns:a16="http://schemas.microsoft.com/office/drawing/2014/main" id="{42CA9120-E41F-4F68-82F2-BE7C810C77D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0" name="Text Box 7">
          <a:extLst>
            <a:ext uri="{FF2B5EF4-FFF2-40B4-BE49-F238E27FC236}">
              <a16:creationId xmlns:a16="http://schemas.microsoft.com/office/drawing/2014/main" id="{AB5CB46D-58F7-4F80-B223-12CB6466099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1" name="Text Box 8">
          <a:extLst>
            <a:ext uri="{FF2B5EF4-FFF2-40B4-BE49-F238E27FC236}">
              <a16:creationId xmlns:a16="http://schemas.microsoft.com/office/drawing/2014/main" id="{C22A798B-8569-4803-9883-1732D645383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2" name="Text Box 9">
          <a:extLst>
            <a:ext uri="{FF2B5EF4-FFF2-40B4-BE49-F238E27FC236}">
              <a16:creationId xmlns:a16="http://schemas.microsoft.com/office/drawing/2014/main" id="{8D663991-DFF4-4EFE-A5FC-8F9DE798C57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3" name="Text Box 10">
          <a:extLst>
            <a:ext uri="{FF2B5EF4-FFF2-40B4-BE49-F238E27FC236}">
              <a16:creationId xmlns:a16="http://schemas.microsoft.com/office/drawing/2014/main" id="{0B65BC48-6D3F-40C0-A5B7-D80DC2B600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4" name="Text Box 11">
          <a:extLst>
            <a:ext uri="{FF2B5EF4-FFF2-40B4-BE49-F238E27FC236}">
              <a16:creationId xmlns:a16="http://schemas.microsoft.com/office/drawing/2014/main" id="{2E5239E2-6C0F-4A60-BFB1-6E5F7365C09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5" name="Text Box 12">
          <a:extLst>
            <a:ext uri="{FF2B5EF4-FFF2-40B4-BE49-F238E27FC236}">
              <a16:creationId xmlns:a16="http://schemas.microsoft.com/office/drawing/2014/main" id="{1BBAEB09-FA96-4DD1-A4E8-A5CD145E20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6" name="Text Box 13">
          <a:extLst>
            <a:ext uri="{FF2B5EF4-FFF2-40B4-BE49-F238E27FC236}">
              <a16:creationId xmlns:a16="http://schemas.microsoft.com/office/drawing/2014/main" id="{690176A8-DC02-458A-B7A2-23BEFD0ED95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7" name="Text Box 14">
          <a:extLst>
            <a:ext uri="{FF2B5EF4-FFF2-40B4-BE49-F238E27FC236}">
              <a16:creationId xmlns:a16="http://schemas.microsoft.com/office/drawing/2014/main" id="{BFEC7912-439C-4B13-A2EA-EF3DD3FCB1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8" name="Text Box 15">
          <a:extLst>
            <a:ext uri="{FF2B5EF4-FFF2-40B4-BE49-F238E27FC236}">
              <a16:creationId xmlns:a16="http://schemas.microsoft.com/office/drawing/2014/main" id="{3289DD0F-8321-4497-B0FC-BE246F9C0CC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79" name="Text Box 16">
          <a:extLst>
            <a:ext uri="{FF2B5EF4-FFF2-40B4-BE49-F238E27FC236}">
              <a16:creationId xmlns:a16="http://schemas.microsoft.com/office/drawing/2014/main" id="{42468B1A-5020-4A54-A5BB-C17AB50B550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0" name="Text Box 17">
          <a:extLst>
            <a:ext uri="{FF2B5EF4-FFF2-40B4-BE49-F238E27FC236}">
              <a16:creationId xmlns:a16="http://schemas.microsoft.com/office/drawing/2014/main" id="{1514A509-E171-499E-B47A-C832ED4FD86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1" name="Text Box 6">
          <a:extLst>
            <a:ext uri="{FF2B5EF4-FFF2-40B4-BE49-F238E27FC236}">
              <a16:creationId xmlns:a16="http://schemas.microsoft.com/office/drawing/2014/main" id="{40E01747-0E4C-4AA2-84AE-5ACFD76F2B8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2" name="Text Box 7">
          <a:extLst>
            <a:ext uri="{FF2B5EF4-FFF2-40B4-BE49-F238E27FC236}">
              <a16:creationId xmlns:a16="http://schemas.microsoft.com/office/drawing/2014/main" id="{1F3CAD5C-1B78-4E81-8A7B-5CE97F6056E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3" name="Text Box 8">
          <a:extLst>
            <a:ext uri="{FF2B5EF4-FFF2-40B4-BE49-F238E27FC236}">
              <a16:creationId xmlns:a16="http://schemas.microsoft.com/office/drawing/2014/main" id="{D38D10CC-AFC7-4908-B878-2112B7DF028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4" name="Text Box 9">
          <a:extLst>
            <a:ext uri="{FF2B5EF4-FFF2-40B4-BE49-F238E27FC236}">
              <a16:creationId xmlns:a16="http://schemas.microsoft.com/office/drawing/2014/main" id="{0ADB6F11-247E-4577-A7D9-CE80B23E771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5" name="Text Box 10">
          <a:extLst>
            <a:ext uri="{FF2B5EF4-FFF2-40B4-BE49-F238E27FC236}">
              <a16:creationId xmlns:a16="http://schemas.microsoft.com/office/drawing/2014/main" id="{4C14C783-9598-41B1-8522-EC0DFD10D4C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6" name="Text Box 11">
          <a:extLst>
            <a:ext uri="{FF2B5EF4-FFF2-40B4-BE49-F238E27FC236}">
              <a16:creationId xmlns:a16="http://schemas.microsoft.com/office/drawing/2014/main" id="{285ED605-3B88-4432-A9E2-FA95ADD0CB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7" name="Text Box 12">
          <a:extLst>
            <a:ext uri="{FF2B5EF4-FFF2-40B4-BE49-F238E27FC236}">
              <a16:creationId xmlns:a16="http://schemas.microsoft.com/office/drawing/2014/main" id="{56CE9577-8189-4092-93AB-DDBF4F94A3A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8" name="Text Box 13">
          <a:extLst>
            <a:ext uri="{FF2B5EF4-FFF2-40B4-BE49-F238E27FC236}">
              <a16:creationId xmlns:a16="http://schemas.microsoft.com/office/drawing/2014/main" id="{5A43C56E-F1E6-4CBA-B56E-15EE952936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89" name="Text Box 14">
          <a:extLst>
            <a:ext uri="{FF2B5EF4-FFF2-40B4-BE49-F238E27FC236}">
              <a16:creationId xmlns:a16="http://schemas.microsoft.com/office/drawing/2014/main" id="{BF3A73CE-FE1B-440D-A718-8BFDB43EE78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0" name="Text Box 15">
          <a:extLst>
            <a:ext uri="{FF2B5EF4-FFF2-40B4-BE49-F238E27FC236}">
              <a16:creationId xmlns:a16="http://schemas.microsoft.com/office/drawing/2014/main" id="{B56F4C8E-4205-448A-896C-13100B7B1A1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1" name="Text Box 16">
          <a:extLst>
            <a:ext uri="{FF2B5EF4-FFF2-40B4-BE49-F238E27FC236}">
              <a16:creationId xmlns:a16="http://schemas.microsoft.com/office/drawing/2014/main" id="{85BD500F-6059-4B8E-8AF5-825A23621E5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2" name="Text Box 17">
          <a:extLst>
            <a:ext uri="{FF2B5EF4-FFF2-40B4-BE49-F238E27FC236}">
              <a16:creationId xmlns:a16="http://schemas.microsoft.com/office/drawing/2014/main" id="{F6D7F34E-382D-439B-A068-0FFCBA516EB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3" name="Text Box 7">
          <a:extLst>
            <a:ext uri="{FF2B5EF4-FFF2-40B4-BE49-F238E27FC236}">
              <a16:creationId xmlns:a16="http://schemas.microsoft.com/office/drawing/2014/main" id="{A8F04B1F-3AFF-4B91-A528-8F1F2FD36F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4" name="Text Box 8">
          <a:extLst>
            <a:ext uri="{FF2B5EF4-FFF2-40B4-BE49-F238E27FC236}">
              <a16:creationId xmlns:a16="http://schemas.microsoft.com/office/drawing/2014/main" id="{A3DD242E-5700-4710-B18C-9DFCAC8CE09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5" name="Text Box 9">
          <a:extLst>
            <a:ext uri="{FF2B5EF4-FFF2-40B4-BE49-F238E27FC236}">
              <a16:creationId xmlns:a16="http://schemas.microsoft.com/office/drawing/2014/main" id="{25AA33E0-61F1-43FA-A348-C770D7AEB00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6" name="Text Box 10">
          <a:extLst>
            <a:ext uri="{FF2B5EF4-FFF2-40B4-BE49-F238E27FC236}">
              <a16:creationId xmlns:a16="http://schemas.microsoft.com/office/drawing/2014/main" id="{F1D91C40-AC3D-4C22-9E5C-3F107F78E53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7" name="Text Box 11">
          <a:extLst>
            <a:ext uri="{FF2B5EF4-FFF2-40B4-BE49-F238E27FC236}">
              <a16:creationId xmlns:a16="http://schemas.microsoft.com/office/drawing/2014/main" id="{76F5A61F-457F-496B-89B3-9BE4B45E215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8" name="Text Box 12">
          <a:extLst>
            <a:ext uri="{FF2B5EF4-FFF2-40B4-BE49-F238E27FC236}">
              <a16:creationId xmlns:a16="http://schemas.microsoft.com/office/drawing/2014/main" id="{8C4C767F-BF4E-4029-816A-1DCEFDAF7A9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1999" name="Text Box 13">
          <a:extLst>
            <a:ext uri="{FF2B5EF4-FFF2-40B4-BE49-F238E27FC236}">
              <a16:creationId xmlns:a16="http://schemas.microsoft.com/office/drawing/2014/main" id="{338FDF48-662C-42D8-A6C4-E18F00D016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0" name="Text Box 14">
          <a:extLst>
            <a:ext uri="{FF2B5EF4-FFF2-40B4-BE49-F238E27FC236}">
              <a16:creationId xmlns:a16="http://schemas.microsoft.com/office/drawing/2014/main" id="{1A776F46-0C6A-4BB4-B52A-605EB4D2CF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1" name="Text Box 15">
          <a:extLst>
            <a:ext uri="{FF2B5EF4-FFF2-40B4-BE49-F238E27FC236}">
              <a16:creationId xmlns:a16="http://schemas.microsoft.com/office/drawing/2014/main" id="{49E475CA-E01C-43F0-9B53-032D7FF817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2" name="Text Box 16">
          <a:extLst>
            <a:ext uri="{FF2B5EF4-FFF2-40B4-BE49-F238E27FC236}">
              <a16:creationId xmlns:a16="http://schemas.microsoft.com/office/drawing/2014/main" id="{53209DB7-4A77-490E-81B1-34266A84084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3" name="Text Box 17">
          <a:extLst>
            <a:ext uri="{FF2B5EF4-FFF2-40B4-BE49-F238E27FC236}">
              <a16:creationId xmlns:a16="http://schemas.microsoft.com/office/drawing/2014/main" id="{89A64A28-F08B-4F04-9F06-9E07D2AEAE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4" name="Text Box 6">
          <a:extLst>
            <a:ext uri="{FF2B5EF4-FFF2-40B4-BE49-F238E27FC236}">
              <a16:creationId xmlns:a16="http://schemas.microsoft.com/office/drawing/2014/main" id="{446467EF-2B28-4DA5-BDDB-896CC3A0AD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5" name="Text Box 7">
          <a:extLst>
            <a:ext uri="{FF2B5EF4-FFF2-40B4-BE49-F238E27FC236}">
              <a16:creationId xmlns:a16="http://schemas.microsoft.com/office/drawing/2014/main" id="{5FFBB261-5B5D-46DD-AE7A-17FA648ACB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6" name="Text Box 8">
          <a:extLst>
            <a:ext uri="{FF2B5EF4-FFF2-40B4-BE49-F238E27FC236}">
              <a16:creationId xmlns:a16="http://schemas.microsoft.com/office/drawing/2014/main" id="{30B5E98A-2F4A-4351-8DAC-09FF6CEB874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7" name="Text Box 9">
          <a:extLst>
            <a:ext uri="{FF2B5EF4-FFF2-40B4-BE49-F238E27FC236}">
              <a16:creationId xmlns:a16="http://schemas.microsoft.com/office/drawing/2014/main" id="{D0E0697F-A77F-4126-AC26-73DCEADD0EF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8" name="Text Box 10">
          <a:extLst>
            <a:ext uri="{FF2B5EF4-FFF2-40B4-BE49-F238E27FC236}">
              <a16:creationId xmlns:a16="http://schemas.microsoft.com/office/drawing/2014/main" id="{415956E7-831F-4823-932B-41ED2959B4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09" name="Text Box 11">
          <a:extLst>
            <a:ext uri="{FF2B5EF4-FFF2-40B4-BE49-F238E27FC236}">
              <a16:creationId xmlns:a16="http://schemas.microsoft.com/office/drawing/2014/main" id="{2E4DEBE2-80A4-49AA-9B26-ED4BD8BC64F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0" name="Text Box 12">
          <a:extLst>
            <a:ext uri="{FF2B5EF4-FFF2-40B4-BE49-F238E27FC236}">
              <a16:creationId xmlns:a16="http://schemas.microsoft.com/office/drawing/2014/main" id="{DC75F2A7-CE09-469B-BBD1-F065828AB2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1" name="Text Box 13">
          <a:extLst>
            <a:ext uri="{FF2B5EF4-FFF2-40B4-BE49-F238E27FC236}">
              <a16:creationId xmlns:a16="http://schemas.microsoft.com/office/drawing/2014/main" id="{CA971618-BF07-4564-A4DF-FDFB324EB28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2" name="Text Box 14">
          <a:extLst>
            <a:ext uri="{FF2B5EF4-FFF2-40B4-BE49-F238E27FC236}">
              <a16:creationId xmlns:a16="http://schemas.microsoft.com/office/drawing/2014/main" id="{E089AEC7-D030-4AFC-8A12-8970C9AFEB8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3" name="Text Box 15">
          <a:extLst>
            <a:ext uri="{FF2B5EF4-FFF2-40B4-BE49-F238E27FC236}">
              <a16:creationId xmlns:a16="http://schemas.microsoft.com/office/drawing/2014/main" id="{AC7E5FDA-0FB0-4627-9EC7-48237A1689B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4" name="Text Box 16">
          <a:extLst>
            <a:ext uri="{FF2B5EF4-FFF2-40B4-BE49-F238E27FC236}">
              <a16:creationId xmlns:a16="http://schemas.microsoft.com/office/drawing/2014/main" id="{14088DD6-2217-4C50-BBB1-EF2EE1107F7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5" name="Text Box 17">
          <a:extLst>
            <a:ext uri="{FF2B5EF4-FFF2-40B4-BE49-F238E27FC236}">
              <a16:creationId xmlns:a16="http://schemas.microsoft.com/office/drawing/2014/main" id="{496F180B-EB66-47F0-B7CE-EB8F53ED307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6" name="Text Box 6">
          <a:extLst>
            <a:ext uri="{FF2B5EF4-FFF2-40B4-BE49-F238E27FC236}">
              <a16:creationId xmlns:a16="http://schemas.microsoft.com/office/drawing/2014/main" id="{01F5FD4C-CA93-408B-9B13-964BF43F22B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7" name="Text Box 7">
          <a:extLst>
            <a:ext uri="{FF2B5EF4-FFF2-40B4-BE49-F238E27FC236}">
              <a16:creationId xmlns:a16="http://schemas.microsoft.com/office/drawing/2014/main" id="{5679FBAE-30C8-4CBA-899A-1AD025E6600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8" name="Text Box 8">
          <a:extLst>
            <a:ext uri="{FF2B5EF4-FFF2-40B4-BE49-F238E27FC236}">
              <a16:creationId xmlns:a16="http://schemas.microsoft.com/office/drawing/2014/main" id="{CC922D3D-BCA6-42A0-B042-1969F15EAD1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19" name="Text Box 9">
          <a:extLst>
            <a:ext uri="{FF2B5EF4-FFF2-40B4-BE49-F238E27FC236}">
              <a16:creationId xmlns:a16="http://schemas.microsoft.com/office/drawing/2014/main" id="{04A7918E-8E2A-43BA-A143-10919D750A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0" name="Text Box 10">
          <a:extLst>
            <a:ext uri="{FF2B5EF4-FFF2-40B4-BE49-F238E27FC236}">
              <a16:creationId xmlns:a16="http://schemas.microsoft.com/office/drawing/2014/main" id="{55F73D5F-4D0C-49A9-9A97-BAE4445B1A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1" name="Text Box 11">
          <a:extLst>
            <a:ext uri="{FF2B5EF4-FFF2-40B4-BE49-F238E27FC236}">
              <a16:creationId xmlns:a16="http://schemas.microsoft.com/office/drawing/2014/main" id="{A55134A3-BBF1-4EEC-A8F3-5CCB87DF46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2" name="Text Box 12">
          <a:extLst>
            <a:ext uri="{FF2B5EF4-FFF2-40B4-BE49-F238E27FC236}">
              <a16:creationId xmlns:a16="http://schemas.microsoft.com/office/drawing/2014/main" id="{560E9230-7052-4703-AE59-2D713767BD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3" name="Text Box 13">
          <a:extLst>
            <a:ext uri="{FF2B5EF4-FFF2-40B4-BE49-F238E27FC236}">
              <a16:creationId xmlns:a16="http://schemas.microsoft.com/office/drawing/2014/main" id="{98F21604-DEA1-48A4-A795-CD98D530A7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4" name="Text Box 14">
          <a:extLst>
            <a:ext uri="{FF2B5EF4-FFF2-40B4-BE49-F238E27FC236}">
              <a16:creationId xmlns:a16="http://schemas.microsoft.com/office/drawing/2014/main" id="{3D9D8A6E-7ADF-41D8-A275-EE4855581C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5" name="Text Box 15">
          <a:extLst>
            <a:ext uri="{FF2B5EF4-FFF2-40B4-BE49-F238E27FC236}">
              <a16:creationId xmlns:a16="http://schemas.microsoft.com/office/drawing/2014/main" id="{9E9594C1-3D10-49D1-B8E5-3FB89F2F36C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6" name="Text Box 16">
          <a:extLst>
            <a:ext uri="{FF2B5EF4-FFF2-40B4-BE49-F238E27FC236}">
              <a16:creationId xmlns:a16="http://schemas.microsoft.com/office/drawing/2014/main" id="{6F4A151A-EDBA-4AC9-826E-80AE31A5877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7" name="Text Box 17">
          <a:extLst>
            <a:ext uri="{FF2B5EF4-FFF2-40B4-BE49-F238E27FC236}">
              <a16:creationId xmlns:a16="http://schemas.microsoft.com/office/drawing/2014/main" id="{9828B31E-E8F7-484D-AD14-6310F27D537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8" name="Text Box 6">
          <a:extLst>
            <a:ext uri="{FF2B5EF4-FFF2-40B4-BE49-F238E27FC236}">
              <a16:creationId xmlns:a16="http://schemas.microsoft.com/office/drawing/2014/main" id="{66CC0E71-3324-4627-8301-E71BABF7AFB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29" name="Text Box 7">
          <a:extLst>
            <a:ext uri="{FF2B5EF4-FFF2-40B4-BE49-F238E27FC236}">
              <a16:creationId xmlns:a16="http://schemas.microsoft.com/office/drawing/2014/main" id="{474F69AB-A2C8-4D91-A61A-DBFD8695200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0" name="Text Box 8">
          <a:extLst>
            <a:ext uri="{FF2B5EF4-FFF2-40B4-BE49-F238E27FC236}">
              <a16:creationId xmlns:a16="http://schemas.microsoft.com/office/drawing/2014/main" id="{9C32AAEB-FCD5-4238-9A53-5B0E77E466A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1" name="Text Box 9">
          <a:extLst>
            <a:ext uri="{FF2B5EF4-FFF2-40B4-BE49-F238E27FC236}">
              <a16:creationId xmlns:a16="http://schemas.microsoft.com/office/drawing/2014/main" id="{9C2642FF-170F-4DCA-A757-31A97F340F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2" name="Text Box 10">
          <a:extLst>
            <a:ext uri="{FF2B5EF4-FFF2-40B4-BE49-F238E27FC236}">
              <a16:creationId xmlns:a16="http://schemas.microsoft.com/office/drawing/2014/main" id="{2591453F-CF56-4BE2-BA8A-360418CDC57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3" name="Text Box 11">
          <a:extLst>
            <a:ext uri="{FF2B5EF4-FFF2-40B4-BE49-F238E27FC236}">
              <a16:creationId xmlns:a16="http://schemas.microsoft.com/office/drawing/2014/main" id="{D2AA0981-1D98-4B4D-8B87-773C39EF6D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4" name="Text Box 12">
          <a:extLst>
            <a:ext uri="{FF2B5EF4-FFF2-40B4-BE49-F238E27FC236}">
              <a16:creationId xmlns:a16="http://schemas.microsoft.com/office/drawing/2014/main" id="{AEC04BD5-7FE8-41BF-91EB-E32AA9EE41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5" name="Text Box 13">
          <a:extLst>
            <a:ext uri="{FF2B5EF4-FFF2-40B4-BE49-F238E27FC236}">
              <a16:creationId xmlns:a16="http://schemas.microsoft.com/office/drawing/2014/main" id="{23D7C3DA-21AA-4BD4-8BD5-B8F8CED96EA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6" name="Text Box 14">
          <a:extLst>
            <a:ext uri="{FF2B5EF4-FFF2-40B4-BE49-F238E27FC236}">
              <a16:creationId xmlns:a16="http://schemas.microsoft.com/office/drawing/2014/main" id="{AF4D62F6-9C19-4447-80D1-2264DD84841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7" name="Text Box 15">
          <a:extLst>
            <a:ext uri="{FF2B5EF4-FFF2-40B4-BE49-F238E27FC236}">
              <a16:creationId xmlns:a16="http://schemas.microsoft.com/office/drawing/2014/main" id="{D1099419-C0E1-45D3-B4A5-C94D563A9CE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8" name="Text Box 16">
          <a:extLst>
            <a:ext uri="{FF2B5EF4-FFF2-40B4-BE49-F238E27FC236}">
              <a16:creationId xmlns:a16="http://schemas.microsoft.com/office/drawing/2014/main" id="{5B0683E5-E9B3-41CE-8D93-470E97C773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39" name="Text Box 17">
          <a:extLst>
            <a:ext uri="{FF2B5EF4-FFF2-40B4-BE49-F238E27FC236}">
              <a16:creationId xmlns:a16="http://schemas.microsoft.com/office/drawing/2014/main" id="{614A8F5B-B5CF-46FB-9A74-43F3D4CAB0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0" name="Text Box 7">
          <a:extLst>
            <a:ext uri="{FF2B5EF4-FFF2-40B4-BE49-F238E27FC236}">
              <a16:creationId xmlns:a16="http://schemas.microsoft.com/office/drawing/2014/main" id="{74F6DE0C-465F-44CE-9710-A9D66B2287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1" name="Text Box 8">
          <a:extLst>
            <a:ext uri="{FF2B5EF4-FFF2-40B4-BE49-F238E27FC236}">
              <a16:creationId xmlns:a16="http://schemas.microsoft.com/office/drawing/2014/main" id="{3EB83D52-B1F8-4FAF-A7E2-B34FB279913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2" name="Text Box 9">
          <a:extLst>
            <a:ext uri="{FF2B5EF4-FFF2-40B4-BE49-F238E27FC236}">
              <a16:creationId xmlns:a16="http://schemas.microsoft.com/office/drawing/2014/main" id="{49B25BC2-FEC9-46C7-980E-EEAE15E3EEC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3" name="Text Box 10">
          <a:extLst>
            <a:ext uri="{FF2B5EF4-FFF2-40B4-BE49-F238E27FC236}">
              <a16:creationId xmlns:a16="http://schemas.microsoft.com/office/drawing/2014/main" id="{D958671F-BF06-4667-AB68-460FC27D9D4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4" name="Text Box 11">
          <a:extLst>
            <a:ext uri="{FF2B5EF4-FFF2-40B4-BE49-F238E27FC236}">
              <a16:creationId xmlns:a16="http://schemas.microsoft.com/office/drawing/2014/main" id="{DD99B22B-E25B-4A0B-A8A2-DFCC5C91581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5" name="Text Box 12">
          <a:extLst>
            <a:ext uri="{FF2B5EF4-FFF2-40B4-BE49-F238E27FC236}">
              <a16:creationId xmlns:a16="http://schemas.microsoft.com/office/drawing/2014/main" id="{6E36670F-F6D3-4D2D-AEB1-9A58BC2CC3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6" name="Text Box 13">
          <a:extLst>
            <a:ext uri="{FF2B5EF4-FFF2-40B4-BE49-F238E27FC236}">
              <a16:creationId xmlns:a16="http://schemas.microsoft.com/office/drawing/2014/main" id="{9175E7EB-27B9-4FD7-AC90-C718116A4E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7" name="Text Box 14">
          <a:extLst>
            <a:ext uri="{FF2B5EF4-FFF2-40B4-BE49-F238E27FC236}">
              <a16:creationId xmlns:a16="http://schemas.microsoft.com/office/drawing/2014/main" id="{A38828DB-8289-4A53-A87E-3F0109C1A06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8" name="Text Box 15">
          <a:extLst>
            <a:ext uri="{FF2B5EF4-FFF2-40B4-BE49-F238E27FC236}">
              <a16:creationId xmlns:a16="http://schemas.microsoft.com/office/drawing/2014/main" id="{98DBEE57-1BE8-4188-AE27-7B071739043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49" name="Text Box 16">
          <a:extLst>
            <a:ext uri="{FF2B5EF4-FFF2-40B4-BE49-F238E27FC236}">
              <a16:creationId xmlns:a16="http://schemas.microsoft.com/office/drawing/2014/main" id="{FC989C28-6846-469E-82A4-00FF755A834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0" name="Text Box 17">
          <a:extLst>
            <a:ext uri="{FF2B5EF4-FFF2-40B4-BE49-F238E27FC236}">
              <a16:creationId xmlns:a16="http://schemas.microsoft.com/office/drawing/2014/main" id="{1F23ECFF-D477-4E0E-AD5E-D9B927F4FB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1" name="Text Box 6">
          <a:extLst>
            <a:ext uri="{FF2B5EF4-FFF2-40B4-BE49-F238E27FC236}">
              <a16:creationId xmlns:a16="http://schemas.microsoft.com/office/drawing/2014/main" id="{CE6F2953-7CD1-4EF2-A399-B5D076DDD8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2" name="Text Box 7">
          <a:extLst>
            <a:ext uri="{FF2B5EF4-FFF2-40B4-BE49-F238E27FC236}">
              <a16:creationId xmlns:a16="http://schemas.microsoft.com/office/drawing/2014/main" id="{5A618073-794A-42CD-8CF5-0BCE5FE934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3" name="Text Box 8">
          <a:extLst>
            <a:ext uri="{FF2B5EF4-FFF2-40B4-BE49-F238E27FC236}">
              <a16:creationId xmlns:a16="http://schemas.microsoft.com/office/drawing/2014/main" id="{D8A59125-246A-4834-822A-8990880C1AA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4" name="Text Box 9">
          <a:extLst>
            <a:ext uri="{FF2B5EF4-FFF2-40B4-BE49-F238E27FC236}">
              <a16:creationId xmlns:a16="http://schemas.microsoft.com/office/drawing/2014/main" id="{320E0737-D173-4442-8709-B2FD15F9F4E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5" name="Text Box 10">
          <a:extLst>
            <a:ext uri="{FF2B5EF4-FFF2-40B4-BE49-F238E27FC236}">
              <a16:creationId xmlns:a16="http://schemas.microsoft.com/office/drawing/2014/main" id="{261A3A26-72AD-43C8-9920-F0C2B017771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6" name="Text Box 11">
          <a:extLst>
            <a:ext uri="{FF2B5EF4-FFF2-40B4-BE49-F238E27FC236}">
              <a16:creationId xmlns:a16="http://schemas.microsoft.com/office/drawing/2014/main" id="{B8CFD632-92BF-43FF-9658-1B7974A665C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7" name="Text Box 12">
          <a:extLst>
            <a:ext uri="{FF2B5EF4-FFF2-40B4-BE49-F238E27FC236}">
              <a16:creationId xmlns:a16="http://schemas.microsoft.com/office/drawing/2014/main" id="{3F62F4B3-C1D5-417B-B8C6-E86D76A89C4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8" name="Text Box 13">
          <a:extLst>
            <a:ext uri="{FF2B5EF4-FFF2-40B4-BE49-F238E27FC236}">
              <a16:creationId xmlns:a16="http://schemas.microsoft.com/office/drawing/2014/main" id="{CF3E1895-70DC-4A47-A451-D38733590A7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59" name="Text Box 14">
          <a:extLst>
            <a:ext uri="{FF2B5EF4-FFF2-40B4-BE49-F238E27FC236}">
              <a16:creationId xmlns:a16="http://schemas.microsoft.com/office/drawing/2014/main" id="{48EE0EB2-EDBC-436C-899B-59C516BAAF9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0" name="Text Box 15">
          <a:extLst>
            <a:ext uri="{FF2B5EF4-FFF2-40B4-BE49-F238E27FC236}">
              <a16:creationId xmlns:a16="http://schemas.microsoft.com/office/drawing/2014/main" id="{A3271BCE-448B-438D-B587-3BFB63631B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1" name="Text Box 16">
          <a:extLst>
            <a:ext uri="{FF2B5EF4-FFF2-40B4-BE49-F238E27FC236}">
              <a16:creationId xmlns:a16="http://schemas.microsoft.com/office/drawing/2014/main" id="{C788F1F1-D157-4931-9541-5FC6F36B43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2" name="Text Box 17">
          <a:extLst>
            <a:ext uri="{FF2B5EF4-FFF2-40B4-BE49-F238E27FC236}">
              <a16:creationId xmlns:a16="http://schemas.microsoft.com/office/drawing/2014/main" id="{8B2A60F4-C4FA-4E6F-AEE5-5775EDECA44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3" name="Text Box 6">
          <a:extLst>
            <a:ext uri="{FF2B5EF4-FFF2-40B4-BE49-F238E27FC236}">
              <a16:creationId xmlns:a16="http://schemas.microsoft.com/office/drawing/2014/main" id="{804A564A-90EF-4B26-86F5-83332FD976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4" name="Text Box 7">
          <a:extLst>
            <a:ext uri="{FF2B5EF4-FFF2-40B4-BE49-F238E27FC236}">
              <a16:creationId xmlns:a16="http://schemas.microsoft.com/office/drawing/2014/main" id="{5CC14802-9C60-427D-908B-BCDEE35F354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5" name="Text Box 8">
          <a:extLst>
            <a:ext uri="{FF2B5EF4-FFF2-40B4-BE49-F238E27FC236}">
              <a16:creationId xmlns:a16="http://schemas.microsoft.com/office/drawing/2014/main" id="{FB8E01FE-0B9B-4702-A2C4-F16E893C00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6" name="Text Box 9">
          <a:extLst>
            <a:ext uri="{FF2B5EF4-FFF2-40B4-BE49-F238E27FC236}">
              <a16:creationId xmlns:a16="http://schemas.microsoft.com/office/drawing/2014/main" id="{AAC6D012-8B3B-4A12-BE05-4E5F8672A2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7" name="Text Box 10">
          <a:extLst>
            <a:ext uri="{FF2B5EF4-FFF2-40B4-BE49-F238E27FC236}">
              <a16:creationId xmlns:a16="http://schemas.microsoft.com/office/drawing/2014/main" id="{288F0454-054D-4CFA-84F0-C8F714DAE8A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8" name="Text Box 11">
          <a:extLst>
            <a:ext uri="{FF2B5EF4-FFF2-40B4-BE49-F238E27FC236}">
              <a16:creationId xmlns:a16="http://schemas.microsoft.com/office/drawing/2014/main" id="{89F8E4F1-A4F9-422B-B13C-4E75700FBD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69" name="Text Box 12">
          <a:extLst>
            <a:ext uri="{FF2B5EF4-FFF2-40B4-BE49-F238E27FC236}">
              <a16:creationId xmlns:a16="http://schemas.microsoft.com/office/drawing/2014/main" id="{A587719D-BFDF-4E72-B141-FEDD47DAC4B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0" name="Text Box 13">
          <a:extLst>
            <a:ext uri="{FF2B5EF4-FFF2-40B4-BE49-F238E27FC236}">
              <a16:creationId xmlns:a16="http://schemas.microsoft.com/office/drawing/2014/main" id="{522D34B9-6183-4691-8245-D429110216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1" name="Text Box 14">
          <a:extLst>
            <a:ext uri="{FF2B5EF4-FFF2-40B4-BE49-F238E27FC236}">
              <a16:creationId xmlns:a16="http://schemas.microsoft.com/office/drawing/2014/main" id="{359227B7-B97D-4998-8B18-F7996A37AE8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2" name="Text Box 15">
          <a:extLst>
            <a:ext uri="{FF2B5EF4-FFF2-40B4-BE49-F238E27FC236}">
              <a16:creationId xmlns:a16="http://schemas.microsoft.com/office/drawing/2014/main" id="{548D77AA-4243-49B5-A66C-88FD3EDE8B9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3" name="Text Box 16">
          <a:extLst>
            <a:ext uri="{FF2B5EF4-FFF2-40B4-BE49-F238E27FC236}">
              <a16:creationId xmlns:a16="http://schemas.microsoft.com/office/drawing/2014/main" id="{BD5AE3B1-0C71-4BD7-AA37-D4D4EFEF772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4" name="Text Box 17">
          <a:extLst>
            <a:ext uri="{FF2B5EF4-FFF2-40B4-BE49-F238E27FC236}">
              <a16:creationId xmlns:a16="http://schemas.microsoft.com/office/drawing/2014/main" id="{90870C37-6D88-4670-898A-A5E195FA08A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5" name="Text Box 6">
          <a:extLst>
            <a:ext uri="{FF2B5EF4-FFF2-40B4-BE49-F238E27FC236}">
              <a16:creationId xmlns:a16="http://schemas.microsoft.com/office/drawing/2014/main" id="{83CE1134-360C-4FE8-AE18-5DFABFD6E6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6" name="Text Box 7">
          <a:extLst>
            <a:ext uri="{FF2B5EF4-FFF2-40B4-BE49-F238E27FC236}">
              <a16:creationId xmlns:a16="http://schemas.microsoft.com/office/drawing/2014/main" id="{163784CD-FA59-46E9-9F89-A6476C4B4AF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7" name="Text Box 8">
          <a:extLst>
            <a:ext uri="{FF2B5EF4-FFF2-40B4-BE49-F238E27FC236}">
              <a16:creationId xmlns:a16="http://schemas.microsoft.com/office/drawing/2014/main" id="{0DAD0297-45D3-4A9D-BE1A-9129B1CBBB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8" name="Text Box 9">
          <a:extLst>
            <a:ext uri="{FF2B5EF4-FFF2-40B4-BE49-F238E27FC236}">
              <a16:creationId xmlns:a16="http://schemas.microsoft.com/office/drawing/2014/main" id="{2E711F45-D168-4BE9-9923-336D05AEC9D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79" name="Text Box 10">
          <a:extLst>
            <a:ext uri="{FF2B5EF4-FFF2-40B4-BE49-F238E27FC236}">
              <a16:creationId xmlns:a16="http://schemas.microsoft.com/office/drawing/2014/main" id="{A7CDCF00-778F-4D17-A7E6-7EDE078EF1D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0" name="Text Box 11">
          <a:extLst>
            <a:ext uri="{FF2B5EF4-FFF2-40B4-BE49-F238E27FC236}">
              <a16:creationId xmlns:a16="http://schemas.microsoft.com/office/drawing/2014/main" id="{E368A986-B349-442F-AF64-3A2A02EA88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1" name="Text Box 12">
          <a:extLst>
            <a:ext uri="{FF2B5EF4-FFF2-40B4-BE49-F238E27FC236}">
              <a16:creationId xmlns:a16="http://schemas.microsoft.com/office/drawing/2014/main" id="{5D44F336-520F-4B69-815F-35B180643F1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2" name="Text Box 13">
          <a:extLst>
            <a:ext uri="{FF2B5EF4-FFF2-40B4-BE49-F238E27FC236}">
              <a16:creationId xmlns:a16="http://schemas.microsoft.com/office/drawing/2014/main" id="{49288EB3-7F77-4683-930A-6936E880F4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3" name="Text Box 14">
          <a:extLst>
            <a:ext uri="{FF2B5EF4-FFF2-40B4-BE49-F238E27FC236}">
              <a16:creationId xmlns:a16="http://schemas.microsoft.com/office/drawing/2014/main" id="{9E104E73-7CC6-42A3-A9EF-3B78A8FAF7C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4" name="Text Box 15">
          <a:extLst>
            <a:ext uri="{FF2B5EF4-FFF2-40B4-BE49-F238E27FC236}">
              <a16:creationId xmlns:a16="http://schemas.microsoft.com/office/drawing/2014/main" id="{B507CEBB-8CD3-47C1-A65D-E7451C11B85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5" name="Text Box 16">
          <a:extLst>
            <a:ext uri="{FF2B5EF4-FFF2-40B4-BE49-F238E27FC236}">
              <a16:creationId xmlns:a16="http://schemas.microsoft.com/office/drawing/2014/main" id="{1209B518-7BE3-4753-AC24-EA1F907D548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6" name="Text Box 17">
          <a:extLst>
            <a:ext uri="{FF2B5EF4-FFF2-40B4-BE49-F238E27FC236}">
              <a16:creationId xmlns:a16="http://schemas.microsoft.com/office/drawing/2014/main" id="{146D1578-7A6C-4939-BF26-9F7A15A0806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7" name="Text Box 7">
          <a:extLst>
            <a:ext uri="{FF2B5EF4-FFF2-40B4-BE49-F238E27FC236}">
              <a16:creationId xmlns:a16="http://schemas.microsoft.com/office/drawing/2014/main" id="{AA85B350-7C4B-4732-AF75-2FE7B545BD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8" name="Text Box 8">
          <a:extLst>
            <a:ext uri="{FF2B5EF4-FFF2-40B4-BE49-F238E27FC236}">
              <a16:creationId xmlns:a16="http://schemas.microsoft.com/office/drawing/2014/main" id="{7BDCF9AF-990D-4740-9180-68E922FAF3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89" name="Text Box 9">
          <a:extLst>
            <a:ext uri="{FF2B5EF4-FFF2-40B4-BE49-F238E27FC236}">
              <a16:creationId xmlns:a16="http://schemas.microsoft.com/office/drawing/2014/main" id="{F3044EE3-F982-4502-848B-564A9ABEAD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0" name="Text Box 10">
          <a:extLst>
            <a:ext uri="{FF2B5EF4-FFF2-40B4-BE49-F238E27FC236}">
              <a16:creationId xmlns:a16="http://schemas.microsoft.com/office/drawing/2014/main" id="{0339758C-D42D-4A42-9C4A-CBC97444E5E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1" name="Text Box 11">
          <a:extLst>
            <a:ext uri="{FF2B5EF4-FFF2-40B4-BE49-F238E27FC236}">
              <a16:creationId xmlns:a16="http://schemas.microsoft.com/office/drawing/2014/main" id="{5E8815A4-081B-4A56-8DAF-C8290D9D86B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2" name="Text Box 12">
          <a:extLst>
            <a:ext uri="{FF2B5EF4-FFF2-40B4-BE49-F238E27FC236}">
              <a16:creationId xmlns:a16="http://schemas.microsoft.com/office/drawing/2014/main" id="{E6FF3F68-8E10-445A-AE2A-B944268DF9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3" name="Text Box 13">
          <a:extLst>
            <a:ext uri="{FF2B5EF4-FFF2-40B4-BE49-F238E27FC236}">
              <a16:creationId xmlns:a16="http://schemas.microsoft.com/office/drawing/2014/main" id="{191CC82D-2ACF-4841-A9E6-E8D00685C83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4" name="Text Box 14">
          <a:extLst>
            <a:ext uri="{FF2B5EF4-FFF2-40B4-BE49-F238E27FC236}">
              <a16:creationId xmlns:a16="http://schemas.microsoft.com/office/drawing/2014/main" id="{E3A0EB8E-FE5B-48BE-9865-5607F627764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5" name="Text Box 15">
          <a:extLst>
            <a:ext uri="{FF2B5EF4-FFF2-40B4-BE49-F238E27FC236}">
              <a16:creationId xmlns:a16="http://schemas.microsoft.com/office/drawing/2014/main" id="{A69FD091-BE0A-4F1E-9EE8-EDD72A0B5A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6" name="Text Box 16">
          <a:extLst>
            <a:ext uri="{FF2B5EF4-FFF2-40B4-BE49-F238E27FC236}">
              <a16:creationId xmlns:a16="http://schemas.microsoft.com/office/drawing/2014/main" id="{8DAE4133-5644-43B8-8F49-B63E21552A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7" name="Text Box 17">
          <a:extLst>
            <a:ext uri="{FF2B5EF4-FFF2-40B4-BE49-F238E27FC236}">
              <a16:creationId xmlns:a16="http://schemas.microsoft.com/office/drawing/2014/main" id="{A5D13231-C3B9-41DA-83D8-1C882438DD4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8" name="Text Box 6">
          <a:extLst>
            <a:ext uri="{FF2B5EF4-FFF2-40B4-BE49-F238E27FC236}">
              <a16:creationId xmlns:a16="http://schemas.microsoft.com/office/drawing/2014/main" id="{F248F9A4-E82E-4D3D-AC68-BE2B8D734B0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099" name="Text Box 7">
          <a:extLst>
            <a:ext uri="{FF2B5EF4-FFF2-40B4-BE49-F238E27FC236}">
              <a16:creationId xmlns:a16="http://schemas.microsoft.com/office/drawing/2014/main" id="{4E480253-36AA-46EE-949A-B70B17FBD4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0" name="Text Box 8">
          <a:extLst>
            <a:ext uri="{FF2B5EF4-FFF2-40B4-BE49-F238E27FC236}">
              <a16:creationId xmlns:a16="http://schemas.microsoft.com/office/drawing/2014/main" id="{7B444479-609D-4841-9EE9-5558BF3DB7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1" name="Text Box 9">
          <a:extLst>
            <a:ext uri="{FF2B5EF4-FFF2-40B4-BE49-F238E27FC236}">
              <a16:creationId xmlns:a16="http://schemas.microsoft.com/office/drawing/2014/main" id="{ED65E0FE-5180-4236-8034-C46C628EFE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2" name="Text Box 10">
          <a:extLst>
            <a:ext uri="{FF2B5EF4-FFF2-40B4-BE49-F238E27FC236}">
              <a16:creationId xmlns:a16="http://schemas.microsoft.com/office/drawing/2014/main" id="{8FE5F6E5-BEE3-4AF9-B5F2-09C2701FA3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3" name="Text Box 11">
          <a:extLst>
            <a:ext uri="{FF2B5EF4-FFF2-40B4-BE49-F238E27FC236}">
              <a16:creationId xmlns:a16="http://schemas.microsoft.com/office/drawing/2014/main" id="{A06C0B4E-41F9-485E-8252-F7D50439F7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4" name="Text Box 12">
          <a:extLst>
            <a:ext uri="{FF2B5EF4-FFF2-40B4-BE49-F238E27FC236}">
              <a16:creationId xmlns:a16="http://schemas.microsoft.com/office/drawing/2014/main" id="{9F25BDE9-C6E5-4A76-B74A-22000A91BD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5" name="Text Box 13">
          <a:extLst>
            <a:ext uri="{FF2B5EF4-FFF2-40B4-BE49-F238E27FC236}">
              <a16:creationId xmlns:a16="http://schemas.microsoft.com/office/drawing/2014/main" id="{39E2EA30-D016-463D-B19C-0243BFE146A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6" name="Text Box 14">
          <a:extLst>
            <a:ext uri="{FF2B5EF4-FFF2-40B4-BE49-F238E27FC236}">
              <a16:creationId xmlns:a16="http://schemas.microsoft.com/office/drawing/2014/main" id="{94794137-BE02-4CA8-8F7C-ED139C2BF63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7" name="Text Box 15">
          <a:extLst>
            <a:ext uri="{FF2B5EF4-FFF2-40B4-BE49-F238E27FC236}">
              <a16:creationId xmlns:a16="http://schemas.microsoft.com/office/drawing/2014/main" id="{966E64EE-5AFB-42FD-8DFF-174B4569C22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8" name="Text Box 16">
          <a:extLst>
            <a:ext uri="{FF2B5EF4-FFF2-40B4-BE49-F238E27FC236}">
              <a16:creationId xmlns:a16="http://schemas.microsoft.com/office/drawing/2014/main" id="{ADDC49AB-D410-48AE-A17E-0058057074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09" name="Text Box 17">
          <a:extLst>
            <a:ext uri="{FF2B5EF4-FFF2-40B4-BE49-F238E27FC236}">
              <a16:creationId xmlns:a16="http://schemas.microsoft.com/office/drawing/2014/main" id="{9458D316-B72C-4599-A3FA-3586AC47F42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0" name="Text Box 6">
          <a:extLst>
            <a:ext uri="{FF2B5EF4-FFF2-40B4-BE49-F238E27FC236}">
              <a16:creationId xmlns:a16="http://schemas.microsoft.com/office/drawing/2014/main" id="{E9E38FAF-7E3B-418D-ACA9-9BD6F55DAD0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1" name="Text Box 7">
          <a:extLst>
            <a:ext uri="{FF2B5EF4-FFF2-40B4-BE49-F238E27FC236}">
              <a16:creationId xmlns:a16="http://schemas.microsoft.com/office/drawing/2014/main" id="{D4F3AFDF-909D-4DC0-9B79-92D2A54493C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2" name="Text Box 8">
          <a:extLst>
            <a:ext uri="{FF2B5EF4-FFF2-40B4-BE49-F238E27FC236}">
              <a16:creationId xmlns:a16="http://schemas.microsoft.com/office/drawing/2014/main" id="{5621387B-FB6D-41D4-AF70-71D1F6490D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3" name="Text Box 9">
          <a:extLst>
            <a:ext uri="{FF2B5EF4-FFF2-40B4-BE49-F238E27FC236}">
              <a16:creationId xmlns:a16="http://schemas.microsoft.com/office/drawing/2014/main" id="{B844472A-4479-42C0-B8FD-36850BC3280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4" name="Text Box 10">
          <a:extLst>
            <a:ext uri="{FF2B5EF4-FFF2-40B4-BE49-F238E27FC236}">
              <a16:creationId xmlns:a16="http://schemas.microsoft.com/office/drawing/2014/main" id="{1B9857BC-AB01-412B-8BEC-2DB62B756B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5" name="Text Box 11">
          <a:extLst>
            <a:ext uri="{FF2B5EF4-FFF2-40B4-BE49-F238E27FC236}">
              <a16:creationId xmlns:a16="http://schemas.microsoft.com/office/drawing/2014/main" id="{1D6C8ECB-337F-431A-8238-F3623DF0120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6" name="Text Box 12">
          <a:extLst>
            <a:ext uri="{FF2B5EF4-FFF2-40B4-BE49-F238E27FC236}">
              <a16:creationId xmlns:a16="http://schemas.microsoft.com/office/drawing/2014/main" id="{7CEFAA4D-24FF-40EF-B481-C3304ACDA49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7" name="Text Box 13">
          <a:extLst>
            <a:ext uri="{FF2B5EF4-FFF2-40B4-BE49-F238E27FC236}">
              <a16:creationId xmlns:a16="http://schemas.microsoft.com/office/drawing/2014/main" id="{A79F2244-555E-40AE-BA21-CBB0E396BED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8" name="Text Box 14">
          <a:extLst>
            <a:ext uri="{FF2B5EF4-FFF2-40B4-BE49-F238E27FC236}">
              <a16:creationId xmlns:a16="http://schemas.microsoft.com/office/drawing/2014/main" id="{22286F45-874D-46A5-9434-E27579EC192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19" name="Text Box 15">
          <a:extLst>
            <a:ext uri="{FF2B5EF4-FFF2-40B4-BE49-F238E27FC236}">
              <a16:creationId xmlns:a16="http://schemas.microsoft.com/office/drawing/2014/main" id="{AADC7C00-166B-4E42-A199-D4B09818B7D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0" name="Text Box 16">
          <a:extLst>
            <a:ext uri="{FF2B5EF4-FFF2-40B4-BE49-F238E27FC236}">
              <a16:creationId xmlns:a16="http://schemas.microsoft.com/office/drawing/2014/main" id="{A6B1572B-AAC8-45A0-9624-3934FCB682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1" name="Text Box 17">
          <a:extLst>
            <a:ext uri="{FF2B5EF4-FFF2-40B4-BE49-F238E27FC236}">
              <a16:creationId xmlns:a16="http://schemas.microsoft.com/office/drawing/2014/main" id="{00575857-180F-4EB4-8E65-A256D769C1C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2" name="Text Box 6">
          <a:extLst>
            <a:ext uri="{FF2B5EF4-FFF2-40B4-BE49-F238E27FC236}">
              <a16:creationId xmlns:a16="http://schemas.microsoft.com/office/drawing/2014/main" id="{3A7CFA02-DC87-4F1C-8CCF-D5BE79FAFA8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3" name="Text Box 7">
          <a:extLst>
            <a:ext uri="{FF2B5EF4-FFF2-40B4-BE49-F238E27FC236}">
              <a16:creationId xmlns:a16="http://schemas.microsoft.com/office/drawing/2014/main" id="{41DBC8A6-4B87-49E2-9BF9-5C1C0A9ED2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4" name="Text Box 8">
          <a:extLst>
            <a:ext uri="{FF2B5EF4-FFF2-40B4-BE49-F238E27FC236}">
              <a16:creationId xmlns:a16="http://schemas.microsoft.com/office/drawing/2014/main" id="{94607AC0-F8B7-4FE5-9EF9-4BC1346265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5" name="Text Box 9">
          <a:extLst>
            <a:ext uri="{FF2B5EF4-FFF2-40B4-BE49-F238E27FC236}">
              <a16:creationId xmlns:a16="http://schemas.microsoft.com/office/drawing/2014/main" id="{45B6C536-AC08-4322-A8F8-B6955B00E7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6" name="Text Box 10">
          <a:extLst>
            <a:ext uri="{FF2B5EF4-FFF2-40B4-BE49-F238E27FC236}">
              <a16:creationId xmlns:a16="http://schemas.microsoft.com/office/drawing/2014/main" id="{75AAB3E8-35AB-444A-9055-5CC1207E562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7" name="Text Box 11">
          <a:extLst>
            <a:ext uri="{FF2B5EF4-FFF2-40B4-BE49-F238E27FC236}">
              <a16:creationId xmlns:a16="http://schemas.microsoft.com/office/drawing/2014/main" id="{20E8E186-BAA4-48D7-B858-298C7C8B090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8" name="Text Box 12">
          <a:extLst>
            <a:ext uri="{FF2B5EF4-FFF2-40B4-BE49-F238E27FC236}">
              <a16:creationId xmlns:a16="http://schemas.microsoft.com/office/drawing/2014/main" id="{6785AD6F-1397-4211-9232-FDE8BE023F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29" name="Text Box 13">
          <a:extLst>
            <a:ext uri="{FF2B5EF4-FFF2-40B4-BE49-F238E27FC236}">
              <a16:creationId xmlns:a16="http://schemas.microsoft.com/office/drawing/2014/main" id="{DB2D09DA-89B7-426E-84F6-BEEFDFAA33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0" name="Text Box 14">
          <a:extLst>
            <a:ext uri="{FF2B5EF4-FFF2-40B4-BE49-F238E27FC236}">
              <a16:creationId xmlns:a16="http://schemas.microsoft.com/office/drawing/2014/main" id="{83615605-1B83-4DCF-A425-78893E8BBFC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1" name="Text Box 15">
          <a:extLst>
            <a:ext uri="{FF2B5EF4-FFF2-40B4-BE49-F238E27FC236}">
              <a16:creationId xmlns:a16="http://schemas.microsoft.com/office/drawing/2014/main" id="{883DC00B-00CD-46F6-B4CE-9CB6178493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2" name="Text Box 16">
          <a:extLst>
            <a:ext uri="{FF2B5EF4-FFF2-40B4-BE49-F238E27FC236}">
              <a16:creationId xmlns:a16="http://schemas.microsoft.com/office/drawing/2014/main" id="{AFE7FD9A-2510-4509-A7DB-33D25C35C4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3" name="Text Box 17">
          <a:extLst>
            <a:ext uri="{FF2B5EF4-FFF2-40B4-BE49-F238E27FC236}">
              <a16:creationId xmlns:a16="http://schemas.microsoft.com/office/drawing/2014/main" id="{C5E01EFF-11CA-4FC2-ACBF-54315664679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4" name="Text Box 7">
          <a:extLst>
            <a:ext uri="{FF2B5EF4-FFF2-40B4-BE49-F238E27FC236}">
              <a16:creationId xmlns:a16="http://schemas.microsoft.com/office/drawing/2014/main" id="{BADE3A0B-98B6-4FD5-A233-38AAC986F4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5" name="Text Box 8">
          <a:extLst>
            <a:ext uri="{FF2B5EF4-FFF2-40B4-BE49-F238E27FC236}">
              <a16:creationId xmlns:a16="http://schemas.microsoft.com/office/drawing/2014/main" id="{EDD0B21B-99F4-4CD2-AFA6-AB435F571FA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6" name="Text Box 9">
          <a:extLst>
            <a:ext uri="{FF2B5EF4-FFF2-40B4-BE49-F238E27FC236}">
              <a16:creationId xmlns:a16="http://schemas.microsoft.com/office/drawing/2014/main" id="{DF5717A0-6467-4372-9C87-108E12C975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7" name="Text Box 10">
          <a:extLst>
            <a:ext uri="{FF2B5EF4-FFF2-40B4-BE49-F238E27FC236}">
              <a16:creationId xmlns:a16="http://schemas.microsoft.com/office/drawing/2014/main" id="{301A7E8D-1362-4D6F-9BD5-836BAA2116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8" name="Text Box 11">
          <a:extLst>
            <a:ext uri="{FF2B5EF4-FFF2-40B4-BE49-F238E27FC236}">
              <a16:creationId xmlns:a16="http://schemas.microsoft.com/office/drawing/2014/main" id="{8CC8944A-AE87-408B-8FC1-75C02F40B6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39" name="Text Box 12">
          <a:extLst>
            <a:ext uri="{FF2B5EF4-FFF2-40B4-BE49-F238E27FC236}">
              <a16:creationId xmlns:a16="http://schemas.microsoft.com/office/drawing/2014/main" id="{AEE1DB7B-32F9-4022-A386-92545053C4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0" name="Text Box 13">
          <a:extLst>
            <a:ext uri="{FF2B5EF4-FFF2-40B4-BE49-F238E27FC236}">
              <a16:creationId xmlns:a16="http://schemas.microsoft.com/office/drawing/2014/main" id="{877029E4-B134-4149-912C-19EE2E4F14B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1" name="Text Box 14">
          <a:extLst>
            <a:ext uri="{FF2B5EF4-FFF2-40B4-BE49-F238E27FC236}">
              <a16:creationId xmlns:a16="http://schemas.microsoft.com/office/drawing/2014/main" id="{AAA5927D-18E5-49E9-8264-2BBE74AFC49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2" name="Text Box 15">
          <a:extLst>
            <a:ext uri="{FF2B5EF4-FFF2-40B4-BE49-F238E27FC236}">
              <a16:creationId xmlns:a16="http://schemas.microsoft.com/office/drawing/2014/main" id="{B3B81193-2B06-49C6-A06F-DD7E4875A5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3" name="Text Box 16">
          <a:extLst>
            <a:ext uri="{FF2B5EF4-FFF2-40B4-BE49-F238E27FC236}">
              <a16:creationId xmlns:a16="http://schemas.microsoft.com/office/drawing/2014/main" id="{682B7CB1-30D9-4652-9171-12E1C4360E1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4" name="Text Box 17">
          <a:extLst>
            <a:ext uri="{FF2B5EF4-FFF2-40B4-BE49-F238E27FC236}">
              <a16:creationId xmlns:a16="http://schemas.microsoft.com/office/drawing/2014/main" id="{46CAB182-CC10-4463-9811-010297F804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5" name="Text Box 6">
          <a:extLst>
            <a:ext uri="{FF2B5EF4-FFF2-40B4-BE49-F238E27FC236}">
              <a16:creationId xmlns:a16="http://schemas.microsoft.com/office/drawing/2014/main" id="{D139CF6D-F860-46F8-B8F8-C28766EE21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6" name="Text Box 7">
          <a:extLst>
            <a:ext uri="{FF2B5EF4-FFF2-40B4-BE49-F238E27FC236}">
              <a16:creationId xmlns:a16="http://schemas.microsoft.com/office/drawing/2014/main" id="{85A3B58B-6AB5-4203-B014-52C9075714A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7" name="Text Box 8">
          <a:extLst>
            <a:ext uri="{FF2B5EF4-FFF2-40B4-BE49-F238E27FC236}">
              <a16:creationId xmlns:a16="http://schemas.microsoft.com/office/drawing/2014/main" id="{A0A52B73-1318-408B-A191-6DEB1BAC32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8" name="Text Box 9">
          <a:extLst>
            <a:ext uri="{FF2B5EF4-FFF2-40B4-BE49-F238E27FC236}">
              <a16:creationId xmlns:a16="http://schemas.microsoft.com/office/drawing/2014/main" id="{36751280-3308-46B4-90D3-EA37B11B7A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49" name="Text Box 10">
          <a:extLst>
            <a:ext uri="{FF2B5EF4-FFF2-40B4-BE49-F238E27FC236}">
              <a16:creationId xmlns:a16="http://schemas.microsoft.com/office/drawing/2014/main" id="{73B6CC8A-E118-4E82-B7E7-D3287BF6061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0" name="Text Box 11">
          <a:extLst>
            <a:ext uri="{FF2B5EF4-FFF2-40B4-BE49-F238E27FC236}">
              <a16:creationId xmlns:a16="http://schemas.microsoft.com/office/drawing/2014/main" id="{DF50D4FD-501F-4AB4-B6FE-2E473D1D949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1" name="Text Box 12">
          <a:extLst>
            <a:ext uri="{FF2B5EF4-FFF2-40B4-BE49-F238E27FC236}">
              <a16:creationId xmlns:a16="http://schemas.microsoft.com/office/drawing/2014/main" id="{A272CF79-CD9E-4C93-978F-DD38D4B7B2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2" name="Text Box 13">
          <a:extLst>
            <a:ext uri="{FF2B5EF4-FFF2-40B4-BE49-F238E27FC236}">
              <a16:creationId xmlns:a16="http://schemas.microsoft.com/office/drawing/2014/main" id="{A454FAB1-4C12-412C-BFF9-E28C31EE88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3" name="Text Box 14">
          <a:extLst>
            <a:ext uri="{FF2B5EF4-FFF2-40B4-BE49-F238E27FC236}">
              <a16:creationId xmlns:a16="http://schemas.microsoft.com/office/drawing/2014/main" id="{8A24154D-BA69-4737-837E-975C7FF193A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4" name="Text Box 15">
          <a:extLst>
            <a:ext uri="{FF2B5EF4-FFF2-40B4-BE49-F238E27FC236}">
              <a16:creationId xmlns:a16="http://schemas.microsoft.com/office/drawing/2014/main" id="{2FCE8C19-3BBB-4F94-93DE-A2A97A8C906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5" name="Text Box 16">
          <a:extLst>
            <a:ext uri="{FF2B5EF4-FFF2-40B4-BE49-F238E27FC236}">
              <a16:creationId xmlns:a16="http://schemas.microsoft.com/office/drawing/2014/main" id="{916D99ED-7BA7-4EFD-9070-A2EE3464163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6" name="Text Box 17">
          <a:extLst>
            <a:ext uri="{FF2B5EF4-FFF2-40B4-BE49-F238E27FC236}">
              <a16:creationId xmlns:a16="http://schemas.microsoft.com/office/drawing/2014/main" id="{54A2961E-EC5F-4AAB-B5EE-D829AF7B428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7" name="Text Box 6">
          <a:extLst>
            <a:ext uri="{FF2B5EF4-FFF2-40B4-BE49-F238E27FC236}">
              <a16:creationId xmlns:a16="http://schemas.microsoft.com/office/drawing/2014/main" id="{CDF1BAF1-C956-4794-9569-984BA159BA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8" name="Text Box 7">
          <a:extLst>
            <a:ext uri="{FF2B5EF4-FFF2-40B4-BE49-F238E27FC236}">
              <a16:creationId xmlns:a16="http://schemas.microsoft.com/office/drawing/2014/main" id="{882C7D2A-C75E-41A0-8428-0C9284B5EF4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59" name="Text Box 8">
          <a:extLst>
            <a:ext uri="{FF2B5EF4-FFF2-40B4-BE49-F238E27FC236}">
              <a16:creationId xmlns:a16="http://schemas.microsoft.com/office/drawing/2014/main" id="{DD9D139A-28C3-418D-BC7E-1B461BDFB3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0" name="Text Box 9">
          <a:extLst>
            <a:ext uri="{FF2B5EF4-FFF2-40B4-BE49-F238E27FC236}">
              <a16:creationId xmlns:a16="http://schemas.microsoft.com/office/drawing/2014/main" id="{50113A73-8DBA-4255-9BC7-99235EE3D19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1" name="Text Box 10">
          <a:extLst>
            <a:ext uri="{FF2B5EF4-FFF2-40B4-BE49-F238E27FC236}">
              <a16:creationId xmlns:a16="http://schemas.microsoft.com/office/drawing/2014/main" id="{ED32DDFE-6239-4C0D-9F78-58772EC0871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2" name="Text Box 11">
          <a:extLst>
            <a:ext uri="{FF2B5EF4-FFF2-40B4-BE49-F238E27FC236}">
              <a16:creationId xmlns:a16="http://schemas.microsoft.com/office/drawing/2014/main" id="{255FA59A-2C54-42BB-845C-2E4CF58CAD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3" name="Text Box 12">
          <a:extLst>
            <a:ext uri="{FF2B5EF4-FFF2-40B4-BE49-F238E27FC236}">
              <a16:creationId xmlns:a16="http://schemas.microsoft.com/office/drawing/2014/main" id="{88FD6F0F-094B-49C7-BAC3-FD0343AE9DA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4" name="Text Box 13">
          <a:extLst>
            <a:ext uri="{FF2B5EF4-FFF2-40B4-BE49-F238E27FC236}">
              <a16:creationId xmlns:a16="http://schemas.microsoft.com/office/drawing/2014/main" id="{D9CA9351-0A3A-48EA-8F80-8BF8A830D2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5" name="Text Box 14">
          <a:extLst>
            <a:ext uri="{FF2B5EF4-FFF2-40B4-BE49-F238E27FC236}">
              <a16:creationId xmlns:a16="http://schemas.microsoft.com/office/drawing/2014/main" id="{FCF8BAA1-39E3-4949-B7A1-867B33CF9CC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6" name="Text Box 15">
          <a:extLst>
            <a:ext uri="{FF2B5EF4-FFF2-40B4-BE49-F238E27FC236}">
              <a16:creationId xmlns:a16="http://schemas.microsoft.com/office/drawing/2014/main" id="{7FBBA0D3-2A96-4F25-AF67-CF7F69D9BC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7" name="Text Box 16">
          <a:extLst>
            <a:ext uri="{FF2B5EF4-FFF2-40B4-BE49-F238E27FC236}">
              <a16:creationId xmlns:a16="http://schemas.microsoft.com/office/drawing/2014/main" id="{B9AA7D9E-42E1-40C1-BE11-84F646BDC90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8" name="Text Box 17">
          <a:extLst>
            <a:ext uri="{FF2B5EF4-FFF2-40B4-BE49-F238E27FC236}">
              <a16:creationId xmlns:a16="http://schemas.microsoft.com/office/drawing/2014/main" id="{A14BF75E-B11D-4622-BA7D-B664630963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69" name="Text Box 6">
          <a:extLst>
            <a:ext uri="{FF2B5EF4-FFF2-40B4-BE49-F238E27FC236}">
              <a16:creationId xmlns:a16="http://schemas.microsoft.com/office/drawing/2014/main" id="{548D66EC-884E-45BF-B12B-159B7862AEE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0" name="Text Box 7">
          <a:extLst>
            <a:ext uri="{FF2B5EF4-FFF2-40B4-BE49-F238E27FC236}">
              <a16:creationId xmlns:a16="http://schemas.microsoft.com/office/drawing/2014/main" id="{AA64D6E4-5D38-4FD6-BF31-A322ADB541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1" name="Text Box 8">
          <a:extLst>
            <a:ext uri="{FF2B5EF4-FFF2-40B4-BE49-F238E27FC236}">
              <a16:creationId xmlns:a16="http://schemas.microsoft.com/office/drawing/2014/main" id="{52E32A4B-781A-4B33-A937-A1B954ECF9E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2" name="Text Box 9">
          <a:extLst>
            <a:ext uri="{FF2B5EF4-FFF2-40B4-BE49-F238E27FC236}">
              <a16:creationId xmlns:a16="http://schemas.microsoft.com/office/drawing/2014/main" id="{CF88B753-3208-4737-B99A-CBC115060ED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3" name="Text Box 10">
          <a:extLst>
            <a:ext uri="{FF2B5EF4-FFF2-40B4-BE49-F238E27FC236}">
              <a16:creationId xmlns:a16="http://schemas.microsoft.com/office/drawing/2014/main" id="{613AE3DF-2090-429A-9968-05BF645D26F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4" name="Text Box 11">
          <a:extLst>
            <a:ext uri="{FF2B5EF4-FFF2-40B4-BE49-F238E27FC236}">
              <a16:creationId xmlns:a16="http://schemas.microsoft.com/office/drawing/2014/main" id="{1FE6A412-9CC9-4024-8EEA-B11AF87E95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5" name="Text Box 12">
          <a:extLst>
            <a:ext uri="{FF2B5EF4-FFF2-40B4-BE49-F238E27FC236}">
              <a16:creationId xmlns:a16="http://schemas.microsoft.com/office/drawing/2014/main" id="{DA0871EA-AE7D-49D1-B76F-31A1AFA9D3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6" name="Text Box 13">
          <a:extLst>
            <a:ext uri="{FF2B5EF4-FFF2-40B4-BE49-F238E27FC236}">
              <a16:creationId xmlns:a16="http://schemas.microsoft.com/office/drawing/2014/main" id="{4F77773C-1E41-4959-834A-C71471738E2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7" name="Text Box 14">
          <a:extLst>
            <a:ext uri="{FF2B5EF4-FFF2-40B4-BE49-F238E27FC236}">
              <a16:creationId xmlns:a16="http://schemas.microsoft.com/office/drawing/2014/main" id="{4E125493-CAF3-4B9F-964A-CAB6BA57A7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8" name="Text Box 15">
          <a:extLst>
            <a:ext uri="{FF2B5EF4-FFF2-40B4-BE49-F238E27FC236}">
              <a16:creationId xmlns:a16="http://schemas.microsoft.com/office/drawing/2014/main" id="{131402C0-B83F-4271-BE3C-7F6757A915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79" name="Text Box 16">
          <a:extLst>
            <a:ext uri="{FF2B5EF4-FFF2-40B4-BE49-F238E27FC236}">
              <a16:creationId xmlns:a16="http://schemas.microsoft.com/office/drawing/2014/main" id="{ABCAA338-3518-4269-9431-01BADABADCC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0" name="Text Box 17">
          <a:extLst>
            <a:ext uri="{FF2B5EF4-FFF2-40B4-BE49-F238E27FC236}">
              <a16:creationId xmlns:a16="http://schemas.microsoft.com/office/drawing/2014/main" id="{D855F164-C65D-40E2-85DC-C8206ED74AD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1" name="Text Box 7">
          <a:extLst>
            <a:ext uri="{FF2B5EF4-FFF2-40B4-BE49-F238E27FC236}">
              <a16:creationId xmlns:a16="http://schemas.microsoft.com/office/drawing/2014/main" id="{EAF2BDD5-7E9F-4187-9DEA-B99ABC315BA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2" name="Text Box 8">
          <a:extLst>
            <a:ext uri="{FF2B5EF4-FFF2-40B4-BE49-F238E27FC236}">
              <a16:creationId xmlns:a16="http://schemas.microsoft.com/office/drawing/2014/main" id="{B1DF9862-9384-43D8-9F66-276C67D7E2C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3" name="Text Box 9">
          <a:extLst>
            <a:ext uri="{FF2B5EF4-FFF2-40B4-BE49-F238E27FC236}">
              <a16:creationId xmlns:a16="http://schemas.microsoft.com/office/drawing/2014/main" id="{867256CA-23A3-432E-B3F1-D02D5D24CD7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4" name="Text Box 10">
          <a:extLst>
            <a:ext uri="{FF2B5EF4-FFF2-40B4-BE49-F238E27FC236}">
              <a16:creationId xmlns:a16="http://schemas.microsoft.com/office/drawing/2014/main" id="{6C57D8E8-31C4-4BBF-8E29-35320BA5C7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5" name="Text Box 11">
          <a:extLst>
            <a:ext uri="{FF2B5EF4-FFF2-40B4-BE49-F238E27FC236}">
              <a16:creationId xmlns:a16="http://schemas.microsoft.com/office/drawing/2014/main" id="{49380A7D-1AB7-42F3-8F5C-2154185371F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6" name="Text Box 12">
          <a:extLst>
            <a:ext uri="{FF2B5EF4-FFF2-40B4-BE49-F238E27FC236}">
              <a16:creationId xmlns:a16="http://schemas.microsoft.com/office/drawing/2014/main" id="{2AAC060A-6C5F-4A65-83BD-C3141D64A19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7" name="Text Box 13">
          <a:extLst>
            <a:ext uri="{FF2B5EF4-FFF2-40B4-BE49-F238E27FC236}">
              <a16:creationId xmlns:a16="http://schemas.microsoft.com/office/drawing/2014/main" id="{7C43688A-7BE5-4551-854C-1CFF77BCB9D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8" name="Text Box 14">
          <a:extLst>
            <a:ext uri="{FF2B5EF4-FFF2-40B4-BE49-F238E27FC236}">
              <a16:creationId xmlns:a16="http://schemas.microsoft.com/office/drawing/2014/main" id="{FE0B4514-2C6B-4E96-952A-51838C55A27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89" name="Text Box 15">
          <a:extLst>
            <a:ext uri="{FF2B5EF4-FFF2-40B4-BE49-F238E27FC236}">
              <a16:creationId xmlns:a16="http://schemas.microsoft.com/office/drawing/2014/main" id="{B63BD721-06E6-4BC2-A320-97B302A59F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0" name="Text Box 16">
          <a:extLst>
            <a:ext uri="{FF2B5EF4-FFF2-40B4-BE49-F238E27FC236}">
              <a16:creationId xmlns:a16="http://schemas.microsoft.com/office/drawing/2014/main" id="{345915DB-D85C-4B89-A0E3-A7C0F76007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1" name="Text Box 17">
          <a:extLst>
            <a:ext uri="{FF2B5EF4-FFF2-40B4-BE49-F238E27FC236}">
              <a16:creationId xmlns:a16="http://schemas.microsoft.com/office/drawing/2014/main" id="{7E9325D8-6B64-4C49-87C6-DB8ED64B0D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2" name="Text Box 6">
          <a:extLst>
            <a:ext uri="{FF2B5EF4-FFF2-40B4-BE49-F238E27FC236}">
              <a16:creationId xmlns:a16="http://schemas.microsoft.com/office/drawing/2014/main" id="{EF545F8F-AF14-4387-B7F1-D373F8CA4E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3" name="Text Box 7">
          <a:extLst>
            <a:ext uri="{FF2B5EF4-FFF2-40B4-BE49-F238E27FC236}">
              <a16:creationId xmlns:a16="http://schemas.microsoft.com/office/drawing/2014/main" id="{3CA724B7-7E63-4BA5-99BE-C145C30AF5D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4" name="Text Box 8">
          <a:extLst>
            <a:ext uri="{FF2B5EF4-FFF2-40B4-BE49-F238E27FC236}">
              <a16:creationId xmlns:a16="http://schemas.microsoft.com/office/drawing/2014/main" id="{3685798C-6A93-4796-825F-B7C0343995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5" name="Text Box 9">
          <a:extLst>
            <a:ext uri="{FF2B5EF4-FFF2-40B4-BE49-F238E27FC236}">
              <a16:creationId xmlns:a16="http://schemas.microsoft.com/office/drawing/2014/main" id="{0C55A342-7229-43A1-8916-53841163648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6" name="Text Box 10">
          <a:extLst>
            <a:ext uri="{FF2B5EF4-FFF2-40B4-BE49-F238E27FC236}">
              <a16:creationId xmlns:a16="http://schemas.microsoft.com/office/drawing/2014/main" id="{6B278FB3-17A1-4D47-8121-76138D0441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7" name="Text Box 11">
          <a:extLst>
            <a:ext uri="{FF2B5EF4-FFF2-40B4-BE49-F238E27FC236}">
              <a16:creationId xmlns:a16="http://schemas.microsoft.com/office/drawing/2014/main" id="{29D9EE6C-3B1F-4748-8F64-6EC636A9A3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8" name="Text Box 12">
          <a:extLst>
            <a:ext uri="{FF2B5EF4-FFF2-40B4-BE49-F238E27FC236}">
              <a16:creationId xmlns:a16="http://schemas.microsoft.com/office/drawing/2014/main" id="{71EFFE21-8D8E-4298-A6EE-057BFD8500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199" name="Text Box 13">
          <a:extLst>
            <a:ext uri="{FF2B5EF4-FFF2-40B4-BE49-F238E27FC236}">
              <a16:creationId xmlns:a16="http://schemas.microsoft.com/office/drawing/2014/main" id="{53637ED8-9053-4CAA-BD82-926032B089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0" name="Text Box 14">
          <a:extLst>
            <a:ext uri="{FF2B5EF4-FFF2-40B4-BE49-F238E27FC236}">
              <a16:creationId xmlns:a16="http://schemas.microsoft.com/office/drawing/2014/main" id="{39210E70-3455-47F7-B00D-E444D45BA22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1" name="Text Box 15">
          <a:extLst>
            <a:ext uri="{FF2B5EF4-FFF2-40B4-BE49-F238E27FC236}">
              <a16:creationId xmlns:a16="http://schemas.microsoft.com/office/drawing/2014/main" id="{EAE48C4B-5125-43EB-B330-5F98BAADBD2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2" name="Text Box 16">
          <a:extLst>
            <a:ext uri="{FF2B5EF4-FFF2-40B4-BE49-F238E27FC236}">
              <a16:creationId xmlns:a16="http://schemas.microsoft.com/office/drawing/2014/main" id="{FA4048C2-3B04-4140-8A09-F54D6B79FE1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3" name="Text Box 17">
          <a:extLst>
            <a:ext uri="{FF2B5EF4-FFF2-40B4-BE49-F238E27FC236}">
              <a16:creationId xmlns:a16="http://schemas.microsoft.com/office/drawing/2014/main" id="{A9C72F85-C885-48A4-AB53-DF593841436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4" name="Text Box 6">
          <a:extLst>
            <a:ext uri="{FF2B5EF4-FFF2-40B4-BE49-F238E27FC236}">
              <a16:creationId xmlns:a16="http://schemas.microsoft.com/office/drawing/2014/main" id="{EEC7050E-0DF1-409F-9B26-F1EA4627BB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5" name="Text Box 7">
          <a:extLst>
            <a:ext uri="{FF2B5EF4-FFF2-40B4-BE49-F238E27FC236}">
              <a16:creationId xmlns:a16="http://schemas.microsoft.com/office/drawing/2014/main" id="{EAB97693-CDB2-4623-9032-6BEB12D75D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6" name="Text Box 8">
          <a:extLst>
            <a:ext uri="{FF2B5EF4-FFF2-40B4-BE49-F238E27FC236}">
              <a16:creationId xmlns:a16="http://schemas.microsoft.com/office/drawing/2014/main" id="{85FCCBD2-62EA-4545-A3BF-5308B4FA91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7" name="Text Box 9">
          <a:extLst>
            <a:ext uri="{FF2B5EF4-FFF2-40B4-BE49-F238E27FC236}">
              <a16:creationId xmlns:a16="http://schemas.microsoft.com/office/drawing/2014/main" id="{D38A3F47-86CD-4094-BD81-E79F2B35BDE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8" name="Text Box 10">
          <a:extLst>
            <a:ext uri="{FF2B5EF4-FFF2-40B4-BE49-F238E27FC236}">
              <a16:creationId xmlns:a16="http://schemas.microsoft.com/office/drawing/2014/main" id="{6588B969-E4BC-49EF-B528-15A6D591BB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09" name="Text Box 11">
          <a:extLst>
            <a:ext uri="{FF2B5EF4-FFF2-40B4-BE49-F238E27FC236}">
              <a16:creationId xmlns:a16="http://schemas.microsoft.com/office/drawing/2014/main" id="{CD008138-0B8A-4019-A18E-CFBF0A4B49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0" name="Text Box 12">
          <a:extLst>
            <a:ext uri="{FF2B5EF4-FFF2-40B4-BE49-F238E27FC236}">
              <a16:creationId xmlns:a16="http://schemas.microsoft.com/office/drawing/2014/main" id="{7B7DA429-A2D0-4313-B72B-DBDF96C173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1" name="Text Box 13">
          <a:extLst>
            <a:ext uri="{FF2B5EF4-FFF2-40B4-BE49-F238E27FC236}">
              <a16:creationId xmlns:a16="http://schemas.microsoft.com/office/drawing/2014/main" id="{ADF957C2-02CE-462B-99A6-389DE9F1226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2" name="Text Box 14">
          <a:extLst>
            <a:ext uri="{FF2B5EF4-FFF2-40B4-BE49-F238E27FC236}">
              <a16:creationId xmlns:a16="http://schemas.microsoft.com/office/drawing/2014/main" id="{BDBCB601-5550-4085-93D9-76CB0C4A89F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3" name="Text Box 15">
          <a:extLst>
            <a:ext uri="{FF2B5EF4-FFF2-40B4-BE49-F238E27FC236}">
              <a16:creationId xmlns:a16="http://schemas.microsoft.com/office/drawing/2014/main" id="{6223757A-3050-4A1B-B17C-8BB9F5B7C9A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4" name="Text Box 16">
          <a:extLst>
            <a:ext uri="{FF2B5EF4-FFF2-40B4-BE49-F238E27FC236}">
              <a16:creationId xmlns:a16="http://schemas.microsoft.com/office/drawing/2014/main" id="{71E0FCB6-177D-41AC-ACD6-6F3476E3E7F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5" name="Text Box 17">
          <a:extLst>
            <a:ext uri="{FF2B5EF4-FFF2-40B4-BE49-F238E27FC236}">
              <a16:creationId xmlns:a16="http://schemas.microsoft.com/office/drawing/2014/main" id="{AD33EE04-A24E-4129-9C79-6B3AF69357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6" name="Text Box 6">
          <a:extLst>
            <a:ext uri="{FF2B5EF4-FFF2-40B4-BE49-F238E27FC236}">
              <a16:creationId xmlns:a16="http://schemas.microsoft.com/office/drawing/2014/main" id="{3E7489E7-B98D-4021-AE51-0BE08E944EC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7" name="Text Box 7">
          <a:extLst>
            <a:ext uri="{FF2B5EF4-FFF2-40B4-BE49-F238E27FC236}">
              <a16:creationId xmlns:a16="http://schemas.microsoft.com/office/drawing/2014/main" id="{52377AC8-1DFF-4291-BEDA-055824E4E8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8" name="Text Box 8">
          <a:extLst>
            <a:ext uri="{FF2B5EF4-FFF2-40B4-BE49-F238E27FC236}">
              <a16:creationId xmlns:a16="http://schemas.microsoft.com/office/drawing/2014/main" id="{FFC4B437-011A-4DF6-96F4-3CA15E13D1E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19" name="Text Box 9">
          <a:extLst>
            <a:ext uri="{FF2B5EF4-FFF2-40B4-BE49-F238E27FC236}">
              <a16:creationId xmlns:a16="http://schemas.microsoft.com/office/drawing/2014/main" id="{86E30786-BF85-4956-9349-FDA24A84EA5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0" name="Text Box 10">
          <a:extLst>
            <a:ext uri="{FF2B5EF4-FFF2-40B4-BE49-F238E27FC236}">
              <a16:creationId xmlns:a16="http://schemas.microsoft.com/office/drawing/2014/main" id="{D95831CC-7884-4182-BD14-52023B979D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1" name="Text Box 11">
          <a:extLst>
            <a:ext uri="{FF2B5EF4-FFF2-40B4-BE49-F238E27FC236}">
              <a16:creationId xmlns:a16="http://schemas.microsoft.com/office/drawing/2014/main" id="{6E57DAD9-2FAA-4623-8530-CAC4476812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2" name="Text Box 12">
          <a:extLst>
            <a:ext uri="{FF2B5EF4-FFF2-40B4-BE49-F238E27FC236}">
              <a16:creationId xmlns:a16="http://schemas.microsoft.com/office/drawing/2014/main" id="{3AAC1487-057C-4924-8577-9D8D8670203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3" name="Text Box 13">
          <a:extLst>
            <a:ext uri="{FF2B5EF4-FFF2-40B4-BE49-F238E27FC236}">
              <a16:creationId xmlns:a16="http://schemas.microsoft.com/office/drawing/2014/main" id="{9711C1A8-044E-4199-800F-4DDF48A7850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4" name="Text Box 14">
          <a:extLst>
            <a:ext uri="{FF2B5EF4-FFF2-40B4-BE49-F238E27FC236}">
              <a16:creationId xmlns:a16="http://schemas.microsoft.com/office/drawing/2014/main" id="{8965FFD3-FEBD-4E17-88EA-8A3FEE211F4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5" name="Text Box 15">
          <a:extLst>
            <a:ext uri="{FF2B5EF4-FFF2-40B4-BE49-F238E27FC236}">
              <a16:creationId xmlns:a16="http://schemas.microsoft.com/office/drawing/2014/main" id="{91F7F7BF-AD01-4461-B4A6-8542DF7869F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6" name="Text Box 16">
          <a:extLst>
            <a:ext uri="{FF2B5EF4-FFF2-40B4-BE49-F238E27FC236}">
              <a16:creationId xmlns:a16="http://schemas.microsoft.com/office/drawing/2014/main" id="{2F179BD5-51E5-4787-BDD5-475CA672DA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7" name="Text Box 17">
          <a:extLst>
            <a:ext uri="{FF2B5EF4-FFF2-40B4-BE49-F238E27FC236}">
              <a16:creationId xmlns:a16="http://schemas.microsoft.com/office/drawing/2014/main" id="{03853211-E379-489A-A665-6A51289247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8" name="Text Box 7">
          <a:extLst>
            <a:ext uri="{FF2B5EF4-FFF2-40B4-BE49-F238E27FC236}">
              <a16:creationId xmlns:a16="http://schemas.microsoft.com/office/drawing/2014/main" id="{5BB9B476-22E2-426E-A2F7-871E659AA9C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29" name="Text Box 8">
          <a:extLst>
            <a:ext uri="{FF2B5EF4-FFF2-40B4-BE49-F238E27FC236}">
              <a16:creationId xmlns:a16="http://schemas.microsoft.com/office/drawing/2014/main" id="{7D2FDBB5-89F0-4702-91B1-CA610F62D82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0" name="Text Box 9">
          <a:extLst>
            <a:ext uri="{FF2B5EF4-FFF2-40B4-BE49-F238E27FC236}">
              <a16:creationId xmlns:a16="http://schemas.microsoft.com/office/drawing/2014/main" id="{4970CA7E-7A0F-4D59-B465-44FABAAC49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1" name="Text Box 10">
          <a:extLst>
            <a:ext uri="{FF2B5EF4-FFF2-40B4-BE49-F238E27FC236}">
              <a16:creationId xmlns:a16="http://schemas.microsoft.com/office/drawing/2014/main" id="{C8EF4D87-E2FB-4703-A9EA-C68E3DBBC7F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2" name="Text Box 11">
          <a:extLst>
            <a:ext uri="{FF2B5EF4-FFF2-40B4-BE49-F238E27FC236}">
              <a16:creationId xmlns:a16="http://schemas.microsoft.com/office/drawing/2014/main" id="{3D69BBBF-F68B-4E41-9D1A-C8EBCD56AA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3" name="Text Box 12">
          <a:extLst>
            <a:ext uri="{FF2B5EF4-FFF2-40B4-BE49-F238E27FC236}">
              <a16:creationId xmlns:a16="http://schemas.microsoft.com/office/drawing/2014/main" id="{97A93840-A885-47F1-AC1F-F76F124CEB1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4" name="Text Box 13">
          <a:extLst>
            <a:ext uri="{FF2B5EF4-FFF2-40B4-BE49-F238E27FC236}">
              <a16:creationId xmlns:a16="http://schemas.microsoft.com/office/drawing/2014/main" id="{08563C32-476C-4F72-A45B-E29331B9D9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5" name="Text Box 14">
          <a:extLst>
            <a:ext uri="{FF2B5EF4-FFF2-40B4-BE49-F238E27FC236}">
              <a16:creationId xmlns:a16="http://schemas.microsoft.com/office/drawing/2014/main" id="{4928F374-9F57-4D98-835F-9AA1AD27D8C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6" name="Text Box 15">
          <a:extLst>
            <a:ext uri="{FF2B5EF4-FFF2-40B4-BE49-F238E27FC236}">
              <a16:creationId xmlns:a16="http://schemas.microsoft.com/office/drawing/2014/main" id="{067600C4-C718-4A63-BCFB-6ADE4DE35AD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7" name="Text Box 16">
          <a:extLst>
            <a:ext uri="{FF2B5EF4-FFF2-40B4-BE49-F238E27FC236}">
              <a16:creationId xmlns:a16="http://schemas.microsoft.com/office/drawing/2014/main" id="{3CE29844-E23D-4C3F-B7B2-DFD3DDC383D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8" name="Text Box 17">
          <a:extLst>
            <a:ext uri="{FF2B5EF4-FFF2-40B4-BE49-F238E27FC236}">
              <a16:creationId xmlns:a16="http://schemas.microsoft.com/office/drawing/2014/main" id="{88CF4F43-13F3-48B1-ABFE-833984FC97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39" name="Text Box 6">
          <a:extLst>
            <a:ext uri="{FF2B5EF4-FFF2-40B4-BE49-F238E27FC236}">
              <a16:creationId xmlns:a16="http://schemas.microsoft.com/office/drawing/2014/main" id="{413C65B2-A295-44AF-823E-2AABEE26999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0" name="Text Box 7">
          <a:extLst>
            <a:ext uri="{FF2B5EF4-FFF2-40B4-BE49-F238E27FC236}">
              <a16:creationId xmlns:a16="http://schemas.microsoft.com/office/drawing/2014/main" id="{4F9A8454-F93F-4862-8F7D-925F43682D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1" name="Text Box 8">
          <a:extLst>
            <a:ext uri="{FF2B5EF4-FFF2-40B4-BE49-F238E27FC236}">
              <a16:creationId xmlns:a16="http://schemas.microsoft.com/office/drawing/2014/main" id="{C0166364-C9A2-4EDE-BFAD-DD4D49E7816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2" name="Text Box 9">
          <a:extLst>
            <a:ext uri="{FF2B5EF4-FFF2-40B4-BE49-F238E27FC236}">
              <a16:creationId xmlns:a16="http://schemas.microsoft.com/office/drawing/2014/main" id="{B3F14C28-EDE5-48FA-A2FD-7BD93A1DB7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3" name="Text Box 10">
          <a:extLst>
            <a:ext uri="{FF2B5EF4-FFF2-40B4-BE49-F238E27FC236}">
              <a16:creationId xmlns:a16="http://schemas.microsoft.com/office/drawing/2014/main" id="{056C0F60-A03C-40D2-BFFB-8BD447495E3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4" name="Text Box 11">
          <a:extLst>
            <a:ext uri="{FF2B5EF4-FFF2-40B4-BE49-F238E27FC236}">
              <a16:creationId xmlns:a16="http://schemas.microsoft.com/office/drawing/2014/main" id="{CC1C7D07-33BA-4DC0-9CE4-2C5FD25392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5" name="Text Box 12">
          <a:extLst>
            <a:ext uri="{FF2B5EF4-FFF2-40B4-BE49-F238E27FC236}">
              <a16:creationId xmlns:a16="http://schemas.microsoft.com/office/drawing/2014/main" id="{0DFD9E2F-7243-44E2-9FEA-EE471278ED0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6" name="Text Box 13">
          <a:extLst>
            <a:ext uri="{FF2B5EF4-FFF2-40B4-BE49-F238E27FC236}">
              <a16:creationId xmlns:a16="http://schemas.microsoft.com/office/drawing/2014/main" id="{6C07E2AA-3813-4D89-BC20-AA531DF66E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2247" name="Text Box 14">
          <a:extLst>
            <a:ext uri="{FF2B5EF4-FFF2-40B4-BE49-F238E27FC236}">
              <a16:creationId xmlns:a16="http://schemas.microsoft.com/office/drawing/2014/main" id="{1E316386-A282-4425-B15E-63644DAF82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48" name="Text Box 6">
          <a:extLst>
            <a:ext uri="{FF2B5EF4-FFF2-40B4-BE49-F238E27FC236}">
              <a16:creationId xmlns:a16="http://schemas.microsoft.com/office/drawing/2014/main" id="{128D7040-3C52-41C2-9816-BF4CB6506DB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49" name="Text Box 7">
          <a:extLst>
            <a:ext uri="{FF2B5EF4-FFF2-40B4-BE49-F238E27FC236}">
              <a16:creationId xmlns:a16="http://schemas.microsoft.com/office/drawing/2014/main" id="{45CDBA75-6E81-4E42-B282-C972268109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0" name="Text Box 8">
          <a:extLst>
            <a:ext uri="{FF2B5EF4-FFF2-40B4-BE49-F238E27FC236}">
              <a16:creationId xmlns:a16="http://schemas.microsoft.com/office/drawing/2014/main" id="{A8818D72-040B-4DF2-92DB-8A4F258B4C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1" name="Text Box 9">
          <a:extLst>
            <a:ext uri="{FF2B5EF4-FFF2-40B4-BE49-F238E27FC236}">
              <a16:creationId xmlns:a16="http://schemas.microsoft.com/office/drawing/2014/main" id="{9F3D05BC-C2E6-4BE0-8282-6A516D6A159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2" name="Text Box 10">
          <a:extLst>
            <a:ext uri="{FF2B5EF4-FFF2-40B4-BE49-F238E27FC236}">
              <a16:creationId xmlns:a16="http://schemas.microsoft.com/office/drawing/2014/main" id="{AC6CA5DF-D100-47BC-841A-3251F3ECC5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3" name="Text Box 11">
          <a:extLst>
            <a:ext uri="{FF2B5EF4-FFF2-40B4-BE49-F238E27FC236}">
              <a16:creationId xmlns:a16="http://schemas.microsoft.com/office/drawing/2014/main" id="{2A9B1B09-95FB-4374-8DEB-C0D94E2558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4" name="Text Box 12">
          <a:extLst>
            <a:ext uri="{FF2B5EF4-FFF2-40B4-BE49-F238E27FC236}">
              <a16:creationId xmlns:a16="http://schemas.microsoft.com/office/drawing/2014/main" id="{BFE081A4-7ECE-4374-AA8C-24CB2E4279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5" name="Text Box 13">
          <a:extLst>
            <a:ext uri="{FF2B5EF4-FFF2-40B4-BE49-F238E27FC236}">
              <a16:creationId xmlns:a16="http://schemas.microsoft.com/office/drawing/2014/main" id="{266DD8FD-9CB7-49B8-8E5A-5E0AFA116F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6" name="Text Box 14">
          <a:extLst>
            <a:ext uri="{FF2B5EF4-FFF2-40B4-BE49-F238E27FC236}">
              <a16:creationId xmlns:a16="http://schemas.microsoft.com/office/drawing/2014/main" id="{F7899781-20F2-4216-B41D-516E8E54BED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7" name="Text Box 15">
          <a:extLst>
            <a:ext uri="{FF2B5EF4-FFF2-40B4-BE49-F238E27FC236}">
              <a16:creationId xmlns:a16="http://schemas.microsoft.com/office/drawing/2014/main" id="{9AE6851D-E6C9-45A2-9B1D-ADDE4E1F70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8" name="Text Box 16">
          <a:extLst>
            <a:ext uri="{FF2B5EF4-FFF2-40B4-BE49-F238E27FC236}">
              <a16:creationId xmlns:a16="http://schemas.microsoft.com/office/drawing/2014/main" id="{316A7523-E314-4796-B99F-1B1766041D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59" name="Text Box 17">
          <a:extLst>
            <a:ext uri="{FF2B5EF4-FFF2-40B4-BE49-F238E27FC236}">
              <a16:creationId xmlns:a16="http://schemas.microsoft.com/office/drawing/2014/main" id="{10760959-3803-4C9A-9E7B-74A73047A1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0" name="Text Box 6">
          <a:extLst>
            <a:ext uri="{FF2B5EF4-FFF2-40B4-BE49-F238E27FC236}">
              <a16:creationId xmlns:a16="http://schemas.microsoft.com/office/drawing/2014/main" id="{074D79E6-E4EC-4630-BC93-9C86565C4A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1" name="Text Box 7">
          <a:extLst>
            <a:ext uri="{FF2B5EF4-FFF2-40B4-BE49-F238E27FC236}">
              <a16:creationId xmlns:a16="http://schemas.microsoft.com/office/drawing/2014/main" id="{F83A41B0-BEFF-4D4C-948B-5B990E47FAC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2" name="Text Box 8">
          <a:extLst>
            <a:ext uri="{FF2B5EF4-FFF2-40B4-BE49-F238E27FC236}">
              <a16:creationId xmlns:a16="http://schemas.microsoft.com/office/drawing/2014/main" id="{ED4BB854-E042-4BA8-871D-12BD9EDBFC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3" name="Text Box 9">
          <a:extLst>
            <a:ext uri="{FF2B5EF4-FFF2-40B4-BE49-F238E27FC236}">
              <a16:creationId xmlns:a16="http://schemas.microsoft.com/office/drawing/2014/main" id="{D07806CD-392D-47CA-B7D0-E3E31FA3C6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4" name="Text Box 10">
          <a:extLst>
            <a:ext uri="{FF2B5EF4-FFF2-40B4-BE49-F238E27FC236}">
              <a16:creationId xmlns:a16="http://schemas.microsoft.com/office/drawing/2014/main" id="{2E467727-D534-414D-A60C-B2FF95B54B7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5" name="Text Box 11">
          <a:extLst>
            <a:ext uri="{FF2B5EF4-FFF2-40B4-BE49-F238E27FC236}">
              <a16:creationId xmlns:a16="http://schemas.microsoft.com/office/drawing/2014/main" id="{50507904-A5A9-4D5D-8134-062FDECB39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6" name="Text Box 12">
          <a:extLst>
            <a:ext uri="{FF2B5EF4-FFF2-40B4-BE49-F238E27FC236}">
              <a16:creationId xmlns:a16="http://schemas.microsoft.com/office/drawing/2014/main" id="{8FBF635E-92AB-4279-9C60-EF4DA31195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7" name="Text Box 13">
          <a:extLst>
            <a:ext uri="{FF2B5EF4-FFF2-40B4-BE49-F238E27FC236}">
              <a16:creationId xmlns:a16="http://schemas.microsoft.com/office/drawing/2014/main" id="{CA688D56-CFD6-4423-BE14-8DD4B6434FC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8" name="Text Box 14">
          <a:extLst>
            <a:ext uri="{FF2B5EF4-FFF2-40B4-BE49-F238E27FC236}">
              <a16:creationId xmlns:a16="http://schemas.microsoft.com/office/drawing/2014/main" id="{60031193-CED9-43E6-B5DE-DC65FB036D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69" name="Text Box 15">
          <a:extLst>
            <a:ext uri="{FF2B5EF4-FFF2-40B4-BE49-F238E27FC236}">
              <a16:creationId xmlns:a16="http://schemas.microsoft.com/office/drawing/2014/main" id="{89420757-ECF3-4647-9673-99DA7C63E5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0" name="Text Box 16">
          <a:extLst>
            <a:ext uri="{FF2B5EF4-FFF2-40B4-BE49-F238E27FC236}">
              <a16:creationId xmlns:a16="http://schemas.microsoft.com/office/drawing/2014/main" id="{BD78EA14-3C2F-4449-BE41-D1069AFF6C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1" name="Text Box 17">
          <a:extLst>
            <a:ext uri="{FF2B5EF4-FFF2-40B4-BE49-F238E27FC236}">
              <a16:creationId xmlns:a16="http://schemas.microsoft.com/office/drawing/2014/main" id="{1EE2FB56-2449-4D00-80D9-904B8C1DA2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2" name="Text Box 7">
          <a:extLst>
            <a:ext uri="{FF2B5EF4-FFF2-40B4-BE49-F238E27FC236}">
              <a16:creationId xmlns:a16="http://schemas.microsoft.com/office/drawing/2014/main" id="{CFFF6162-0898-46B0-94CC-8ED231A67AA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3" name="Text Box 8">
          <a:extLst>
            <a:ext uri="{FF2B5EF4-FFF2-40B4-BE49-F238E27FC236}">
              <a16:creationId xmlns:a16="http://schemas.microsoft.com/office/drawing/2014/main" id="{C03CF644-266D-4174-84D1-7C4AA80D40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4" name="Text Box 9">
          <a:extLst>
            <a:ext uri="{FF2B5EF4-FFF2-40B4-BE49-F238E27FC236}">
              <a16:creationId xmlns:a16="http://schemas.microsoft.com/office/drawing/2014/main" id="{CAF8A6CD-4092-416D-B182-21B41FBF71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5" name="Text Box 10">
          <a:extLst>
            <a:ext uri="{FF2B5EF4-FFF2-40B4-BE49-F238E27FC236}">
              <a16:creationId xmlns:a16="http://schemas.microsoft.com/office/drawing/2014/main" id="{F0DB5443-6997-4896-AD62-D338C1A091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6" name="Text Box 11">
          <a:extLst>
            <a:ext uri="{FF2B5EF4-FFF2-40B4-BE49-F238E27FC236}">
              <a16:creationId xmlns:a16="http://schemas.microsoft.com/office/drawing/2014/main" id="{7D85BAFA-FC77-4DB0-A1E1-C111907803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7" name="Text Box 12">
          <a:extLst>
            <a:ext uri="{FF2B5EF4-FFF2-40B4-BE49-F238E27FC236}">
              <a16:creationId xmlns:a16="http://schemas.microsoft.com/office/drawing/2014/main" id="{D832D674-1D9C-480F-96C7-4EF17E70CE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8" name="Text Box 13">
          <a:extLst>
            <a:ext uri="{FF2B5EF4-FFF2-40B4-BE49-F238E27FC236}">
              <a16:creationId xmlns:a16="http://schemas.microsoft.com/office/drawing/2014/main" id="{CC51689E-8A14-4C96-A8F4-0C5D7B602C9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79" name="Text Box 14">
          <a:extLst>
            <a:ext uri="{FF2B5EF4-FFF2-40B4-BE49-F238E27FC236}">
              <a16:creationId xmlns:a16="http://schemas.microsoft.com/office/drawing/2014/main" id="{DEFEEB3C-C53A-4A0B-8C7C-40390EC01A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0" name="Text Box 15">
          <a:extLst>
            <a:ext uri="{FF2B5EF4-FFF2-40B4-BE49-F238E27FC236}">
              <a16:creationId xmlns:a16="http://schemas.microsoft.com/office/drawing/2014/main" id="{19C2E36F-D07F-4DA9-A2BC-2B2A0B23BC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1" name="Text Box 16">
          <a:extLst>
            <a:ext uri="{FF2B5EF4-FFF2-40B4-BE49-F238E27FC236}">
              <a16:creationId xmlns:a16="http://schemas.microsoft.com/office/drawing/2014/main" id="{E76DEA70-277A-4E2D-9E3A-AC38AB30B0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2" name="Text Box 17">
          <a:extLst>
            <a:ext uri="{FF2B5EF4-FFF2-40B4-BE49-F238E27FC236}">
              <a16:creationId xmlns:a16="http://schemas.microsoft.com/office/drawing/2014/main" id="{C6ECE018-C517-4BBF-8188-F5986A4B913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3" name="Text Box 6">
          <a:extLst>
            <a:ext uri="{FF2B5EF4-FFF2-40B4-BE49-F238E27FC236}">
              <a16:creationId xmlns:a16="http://schemas.microsoft.com/office/drawing/2014/main" id="{17C880D6-782D-44FE-9D6A-1D8A856945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4" name="Text Box 7">
          <a:extLst>
            <a:ext uri="{FF2B5EF4-FFF2-40B4-BE49-F238E27FC236}">
              <a16:creationId xmlns:a16="http://schemas.microsoft.com/office/drawing/2014/main" id="{7CEBEF1B-B383-498C-8D4C-206A163073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5" name="Text Box 8">
          <a:extLst>
            <a:ext uri="{FF2B5EF4-FFF2-40B4-BE49-F238E27FC236}">
              <a16:creationId xmlns:a16="http://schemas.microsoft.com/office/drawing/2014/main" id="{7D4BF4CF-0EC7-4C39-91A6-F6FCA3E7CD6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6" name="Text Box 9">
          <a:extLst>
            <a:ext uri="{FF2B5EF4-FFF2-40B4-BE49-F238E27FC236}">
              <a16:creationId xmlns:a16="http://schemas.microsoft.com/office/drawing/2014/main" id="{B1C8052B-020F-4FE0-8C22-A2930B28CC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7" name="Text Box 10">
          <a:extLst>
            <a:ext uri="{FF2B5EF4-FFF2-40B4-BE49-F238E27FC236}">
              <a16:creationId xmlns:a16="http://schemas.microsoft.com/office/drawing/2014/main" id="{80A95C59-5019-4268-96E1-4061D5B16A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8" name="Text Box 11">
          <a:extLst>
            <a:ext uri="{FF2B5EF4-FFF2-40B4-BE49-F238E27FC236}">
              <a16:creationId xmlns:a16="http://schemas.microsoft.com/office/drawing/2014/main" id="{43856EA6-0F1B-4431-87D3-5E7EF8C0B4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89" name="Text Box 12">
          <a:extLst>
            <a:ext uri="{FF2B5EF4-FFF2-40B4-BE49-F238E27FC236}">
              <a16:creationId xmlns:a16="http://schemas.microsoft.com/office/drawing/2014/main" id="{DEED70F7-5B06-4B16-9061-1EAB6C9A54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0" name="Text Box 13">
          <a:extLst>
            <a:ext uri="{FF2B5EF4-FFF2-40B4-BE49-F238E27FC236}">
              <a16:creationId xmlns:a16="http://schemas.microsoft.com/office/drawing/2014/main" id="{34FFC508-1C34-44AE-9006-B2B35ACE82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1" name="Text Box 14">
          <a:extLst>
            <a:ext uri="{FF2B5EF4-FFF2-40B4-BE49-F238E27FC236}">
              <a16:creationId xmlns:a16="http://schemas.microsoft.com/office/drawing/2014/main" id="{2AAA5369-8411-4971-B9BF-F849C12992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2" name="Text Box 15">
          <a:extLst>
            <a:ext uri="{FF2B5EF4-FFF2-40B4-BE49-F238E27FC236}">
              <a16:creationId xmlns:a16="http://schemas.microsoft.com/office/drawing/2014/main" id="{5247C452-A014-4ED0-96D7-CEB38C98D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3" name="Text Box 16">
          <a:extLst>
            <a:ext uri="{FF2B5EF4-FFF2-40B4-BE49-F238E27FC236}">
              <a16:creationId xmlns:a16="http://schemas.microsoft.com/office/drawing/2014/main" id="{0950BE21-FAA9-4C29-9E24-B6662749E9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4" name="Text Box 17">
          <a:extLst>
            <a:ext uri="{FF2B5EF4-FFF2-40B4-BE49-F238E27FC236}">
              <a16:creationId xmlns:a16="http://schemas.microsoft.com/office/drawing/2014/main" id="{17F147E8-8123-45DB-84C8-AD93E0606C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5" name="Text Box 6">
          <a:extLst>
            <a:ext uri="{FF2B5EF4-FFF2-40B4-BE49-F238E27FC236}">
              <a16:creationId xmlns:a16="http://schemas.microsoft.com/office/drawing/2014/main" id="{F6348813-18BA-4815-B1DD-E1C7B85E9B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6" name="Text Box 7">
          <a:extLst>
            <a:ext uri="{FF2B5EF4-FFF2-40B4-BE49-F238E27FC236}">
              <a16:creationId xmlns:a16="http://schemas.microsoft.com/office/drawing/2014/main" id="{4E7FD61C-D009-422E-BD84-BB7D5145BB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7" name="Text Box 8">
          <a:extLst>
            <a:ext uri="{FF2B5EF4-FFF2-40B4-BE49-F238E27FC236}">
              <a16:creationId xmlns:a16="http://schemas.microsoft.com/office/drawing/2014/main" id="{D608E300-5669-48BA-BC0D-3F44D5DFA4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8" name="Text Box 9">
          <a:extLst>
            <a:ext uri="{FF2B5EF4-FFF2-40B4-BE49-F238E27FC236}">
              <a16:creationId xmlns:a16="http://schemas.microsoft.com/office/drawing/2014/main" id="{0DD402FF-7A39-4DE2-94DA-C925469D15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299" name="Text Box 10">
          <a:extLst>
            <a:ext uri="{FF2B5EF4-FFF2-40B4-BE49-F238E27FC236}">
              <a16:creationId xmlns:a16="http://schemas.microsoft.com/office/drawing/2014/main" id="{D9FF52D6-4169-441E-BF69-00F95F03A5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0" name="Text Box 11">
          <a:extLst>
            <a:ext uri="{FF2B5EF4-FFF2-40B4-BE49-F238E27FC236}">
              <a16:creationId xmlns:a16="http://schemas.microsoft.com/office/drawing/2014/main" id="{A02662A0-FB66-41E2-A50A-0BCF6AB99B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1" name="Text Box 12">
          <a:extLst>
            <a:ext uri="{FF2B5EF4-FFF2-40B4-BE49-F238E27FC236}">
              <a16:creationId xmlns:a16="http://schemas.microsoft.com/office/drawing/2014/main" id="{77F1A3A7-84A2-449C-A6BC-B19275EA42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2" name="Text Box 13">
          <a:extLst>
            <a:ext uri="{FF2B5EF4-FFF2-40B4-BE49-F238E27FC236}">
              <a16:creationId xmlns:a16="http://schemas.microsoft.com/office/drawing/2014/main" id="{C4E1430D-F003-48E4-B41F-F93D274DD7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3" name="Text Box 14">
          <a:extLst>
            <a:ext uri="{FF2B5EF4-FFF2-40B4-BE49-F238E27FC236}">
              <a16:creationId xmlns:a16="http://schemas.microsoft.com/office/drawing/2014/main" id="{58D68D7B-51CA-4ABD-B869-DDA311E5D5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4" name="Text Box 15">
          <a:extLst>
            <a:ext uri="{FF2B5EF4-FFF2-40B4-BE49-F238E27FC236}">
              <a16:creationId xmlns:a16="http://schemas.microsoft.com/office/drawing/2014/main" id="{ACDB4D0E-B9AF-4D44-91CD-0730CF4830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5" name="Text Box 16">
          <a:extLst>
            <a:ext uri="{FF2B5EF4-FFF2-40B4-BE49-F238E27FC236}">
              <a16:creationId xmlns:a16="http://schemas.microsoft.com/office/drawing/2014/main" id="{688D1645-A30C-47AF-9949-6FB9A87C21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6" name="Text Box 17">
          <a:extLst>
            <a:ext uri="{FF2B5EF4-FFF2-40B4-BE49-F238E27FC236}">
              <a16:creationId xmlns:a16="http://schemas.microsoft.com/office/drawing/2014/main" id="{102C9FF7-6133-4521-96A7-E5E1E86572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7" name="Text Box 6">
          <a:extLst>
            <a:ext uri="{FF2B5EF4-FFF2-40B4-BE49-F238E27FC236}">
              <a16:creationId xmlns:a16="http://schemas.microsoft.com/office/drawing/2014/main" id="{0F9DA235-09A8-4999-AEBF-2F4192A8A5C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8" name="Text Box 7">
          <a:extLst>
            <a:ext uri="{FF2B5EF4-FFF2-40B4-BE49-F238E27FC236}">
              <a16:creationId xmlns:a16="http://schemas.microsoft.com/office/drawing/2014/main" id="{8B9DEDB6-3C07-4D1C-AC87-2D00E96B95F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09" name="Text Box 8">
          <a:extLst>
            <a:ext uri="{FF2B5EF4-FFF2-40B4-BE49-F238E27FC236}">
              <a16:creationId xmlns:a16="http://schemas.microsoft.com/office/drawing/2014/main" id="{C233E48C-B2BE-4FC8-B8BF-BF988ABC327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0" name="Text Box 9">
          <a:extLst>
            <a:ext uri="{FF2B5EF4-FFF2-40B4-BE49-F238E27FC236}">
              <a16:creationId xmlns:a16="http://schemas.microsoft.com/office/drawing/2014/main" id="{743D51EC-DA83-45D0-AEB1-6F955CB9F06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1" name="Text Box 10">
          <a:extLst>
            <a:ext uri="{FF2B5EF4-FFF2-40B4-BE49-F238E27FC236}">
              <a16:creationId xmlns:a16="http://schemas.microsoft.com/office/drawing/2014/main" id="{231F2F4A-D075-4276-A8D7-7A82AC7DF3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2" name="Text Box 11">
          <a:extLst>
            <a:ext uri="{FF2B5EF4-FFF2-40B4-BE49-F238E27FC236}">
              <a16:creationId xmlns:a16="http://schemas.microsoft.com/office/drawing/2014/main" id="{9DE7FCD3-5A90-4E84-92B4-634E942069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3" name="Text Box 12">
          <a:extLst>
            <a:ext uri="{FF2B5EF4-FFF2-40B4-BE49-F238E27FC236}">
              <a16:creationId xmlns:a16="http://schemas.microsoft.com/office/drawing/2014/main" id="{847D5316-EC18-409E-9DD0-A192EE1908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4" name="Text Box 13">
          <a:extLst>
            <a:ext uri="{FF2B5EF4-FFF2-40B4-BE49-F238E27FC236}">
              <a16:creationId xmlns:a16="http://schemas.microsoft.com/office/drawing/2014/main" id="{75CC0026-AB92-4F57-9D67-377ECD160B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5" name="Text Box 14">
          <a:extLst>
            <a:ext uri="{FF2B5EF4-FFF2-40B4-BE49-F238E27FC236}">
              <a16:creationId xmlns:a16="http://schemas.microsoft.com/office/drawing/2014/main" id="{3A4F2A46-58F8-4237-928E-77ED6D8000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6" name="Text Box 15">
          <a:extLst>
            <a:ext uri="{FF2B5EF4-FFF2-40B4-BE49-F238E27FC236}">
              <a16:creationId xmlns:a16="http://schemas.microsoft.com/office/drawing/2014/main" id="{4050511D-4B27-4A43-BAC6-E91894312D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7" name="Text Box 16">
          <a:extLst>
            <a:ext uri="{FF2B5EF4-FFF2-40B4-BE49-F238E27FC236}">
              <a16:creationId xmlns:a16="http://schemas.microsoft.com/office/drawing/2014/main" id="{97CB2CAE-EE88-4D9D-A4B7-DE4E287974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8" name="Text Box 17">
          <a:extLst>
            <a:ext uri="{FF2B5EF4-FFF2-40B4-BE49-F238E27FC236}">
              <a16:creationId xmlns:a16="http://schemas.microsoft.com/office/drawing/2014/main" id="{0B428D72-F153-4D9B-BBBD-DFF8D2225B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19" name="Text Box 7">
          <a:extLst>
            <a:ext uri="{FF2B5EF4-FFF2-40B4-BE49-F238E27FC236}">
              <a16:creationId xmlns:a16="http://schemas.microsoft.com/office/drawing/2014/main" id="{69299953-DC75-4A02-A03D-1BEE2562B61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0" name="Text Box 8">
          <a:extLst>
            <a:ext uri="{FF2B5EF4-FFF2-40B4-BE49-F238E27FC236}">
              <a16:creationId xmlns:a16="http://schemas.microsoft.com/office/drawing/2014/main" id="{5712D3C0-84ED-4C7C-9723-646BF91343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1" name="Text Box 9">
          <a:extLst>
            <a:ext uri="{FF2B5EF4-FFF2-40B4-BE49-F238E27FC236}">
              <a16:creationId xmlns:a16="http://schemas.microsoft.com/office/drawing/2014/main" id="{1DE0AC17-36FC-4014-BD37-DB22FEAE97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2" name="Text Box 10">
          <a:extLst>
            <a:ext uri="{FF2B5EF4-FFF2-40B4-BE49-F238E27FC236}">
              <a16:creationId xmlns:a16="http://schemas.microsoft.com/office/drawing/2014/main" id="{327413D5-CC25-45A4-A260-92B357D883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3" name="Text Box 11">
          <a:extLst>
            <a:ext uri="{FF2B5EF4-FFF2-40B4-BE49-F238E27FC236}">
              <a16:creationId xmlns:a16="http://schemas.microsoft.com/office/drawing/2014/main" id="{001DADB2-FCBD-4621-928C-9F9B3E1650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4" name="Text Box 12">
          <a:extLst>
            <a:ext uri="{FF2B5EF4-FFF2-40B4-BE49-F238E27FC236}">
              <a16:creationId xmlns:a16="http://schemas.microsoft.com/office/drawing/2014/main" id="{06B12704-6802-4976-871E-741FDF8353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5" name="Text Box 13">
          <a:extLst>
            <a:ext uri="{FF2B5EF4-FFF2-40B4-BE49-F238E27FC236}">
              <a16:creationId xmlns:a16="http://schemas.microsoft.com/office/drawing/2014/main" id="{784AD4D6-09A9-4CBA-BF02-C81F3B835E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6" name="Text Box 14">
          <a:extLst>
            <a:ext uri="{FF2B5EF4-FFF2-40B4-BE49-F238E27FC236}">
              <a16:creationId xmlns:a16="http://schemas.microsoft.com/office/drawing/2014/main" id="{AEC17298-216B-4587-90BF-FBA5B52E96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7" name="Text Box 15">
          <a:extLst>
            <a:ext uri="{FF2B5EF4-FFF2-40B4-BE49-F238E27FC236}">
              <a16:creationId xmlns:a16="http://schemas.microsoft.com/office/drawing/2014/main" id="{6DCB07AE-89A5-4163-9B6B-547500016C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8" name="Text Box 16">
          <a:extLst>
            <a:ext uri="{FF2B5EF4-FFF2-40B4-BE49-F238E27FC236}">
              <a16:creationId xmlns:a16="http://schemas.microsoft.com/office/drawing/2014/main" id="{F2A5FD52-5F0D-4457-B0A7-7AC76CB4A1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29" name="Text Box 17">
          <a:extLst>
            <a:ext uri="{FF2B5EF4-FFF2-40B4-BE49-F238E27FC236}">
              <a16:creationId xmlns:a16="http://schemas.microsoft.com/office/drawing/2014/main" id="{33F55542-0CF3-41A4-8150-5C7B05A27DF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0" name="Text Box 6">
          <a:extLst>
            <a:ext uri="{FF2B5EF4-FFF2-40B4-BE49-F238E27FC236}">
              <a16:creationId xmlns:a16="http://schemas.microsoft.com/office/drawing/2014/main" id="{0B605E33-D822-4FE6-8493-BE495372BB3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1" name="Text Box 7">
          <a:extLst>
            <a:ext uri="{FF2B5EF4-FFF2-40B4-BE49-F238E27FC236}">
              <a16:creationId xmlns:a16="http://schemas.microsoft.com/office/drawing/2014/main" id="{9E70E981-419B-4650-9FE2-2EF63ACD0C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2" name="Text Box 8">
          <a:extLst>
            <a:ext uri="{FF2B5EF4-FFF2-40B4-BE49-F238E27FC236}">
              <a16:creationId xmlns:a16="http://schemas.microsoft.com/office/drawing/2014/main" id="{528F0DAC-B6BA-4A53-8B02-CECEB80D3DC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3" name="Text Box 9">
          <a:extLst>
            <a:ext uri="{FF2B5EF4-FFF2-40B4-BE49-F238E27FC236}">
              <a16:creationId xmlns:a16="http://schemas.microsoft.com/office/drawing/2014/main" id="{ED657414-C2E4-43D0-A390-37259FB3DEB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4" name="Text Box 10">
          <a:extLst>
            <a:ext uri="{FF2B5EF4-FFF2-40B4-BE49-F238E27FC236}">
              <a16:creationId xmlns:a16="http://schemas.microsoft.com/office/drawing/2014/main" id="{81620F33-EF7C-497F-A58C-FF9EB2F3A9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5" name="Text Box 11">
          <a:extLst>
            <a:ext uri="{FF2B5EF4-FFF2-40B4-BE49-F238E27FC236}">
              <a16:creationId xmlns:a16="http://schemas.microsoft.com/office/drawing/2014/main" id="{C8AADCF2-88C8-4EE4-A1F7-6780B39B08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6" name="Text Box 12">
          <a:extLst>
            <a:ext uri="{FF2B5EF4-FFF2-40B4-BE49-F238E27FC236}">
              <a16:creationId xmlns:a16="http://schemas.microsoft.com/office/drawing/2014/main" id="{92B4BCB2-43A9-4A30-9D77-C2E458E754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7" name="Text Box 13">
          <a:extLst>
            <a:ext uri="{FF2B5EF4-FFF2-40B4-BE49-F238E27FC236}">
              <a16:creationId xmlns:a16="http://schemas.microsoft.com/office/drawing/2014/main" id="{DDDD2A56-5A42-44DE-86D8-8478598A7C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8" name="Text Box 14">
          <a:extLst>
            <a:ext uri="{FF2B5EF4-FFF2-40B4-BE49-F238E27FC236}">
              <a16:creationId xmlns:a16="http://schemas.microsoft.com/office/drawing/2014/main" id="{B6292832-B096-47C7-A23F-7F13C1E30DF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39" name="Text Box 15">
          <a:extLst>
            <a:ext uri="{FF2B5EF4-FFF2-40B4-BE49-F238E27FC236}">
              <a16:creationId xmlns:a16="http://schemas.microsoft.com/office/drawing/2014/main" id="{95F9CDB0-3A8E-4AA4-BD1C-F3C047E56F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0" name="Text Box 16">
          <a:extLst>
            <a:ext uri="{FF2B5EF4-FFF2-40B4-BE49-F238E27FC236}">
              <a16:creationId xmlns:a16="http://schemas.microsoft.com/office/drawing/2014/main" id="{C326A127-85D9-4729-A5D6-85D98DC498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1" name="Text Box 17">
          <a:extLst>
            <a:ext uri="{FF2B5EF4-FFF2-40B4-BE49-F238E27FC236}">
              <a16:creationId xmlns:a16="http://schemas.microsoft.com/office/drawing/2014/main" id="{24A717F7-7D5E-42AA-AA70-847ED46D539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2" name="Text Box 6">
          <a:extLst>
            <a:ext uri="{FF2B5EF4-FFF2-40B4-BE49-F238E27FC236}">
              <a16:creationId xmlns:a16="http://schemas.microsoft.com/office/drawing/2014/main" id="{1CA55311-B771-4D26-A1BC-BAACD5C44E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3" name="Text Box 7">
          <a:extLst>
            <a:ext uri="{FF2B5EF4-FFF2-40B4-BE49-F238E27FC236}">
              <a16:creationId xmlns:a16="http://schemas.microsoft.com/office/drawing/2014/main" id="{60B8C35F-DFFD-4BBD-A8FD-2DB1E9BDA4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4" name="Text Box 8">
          <a:extLst>
            <a:ext uri="{FF2B5EF4-FFF2-40B4-BE49-F238E27FC236}">
              <a16:creationId xmlns:a16="http://schemas.microsoft.com/office/drawing/2014/main" id="{7E6A826B-ED8F-4E28-B17C-77D15DC732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5" name="Text Box 9">
          <a:extLst>
            <a:ext uri="{FF2B5EF4-FFF2-40B4-BE49-F238E27FC236}">
              <a16:creationId xmlns:a16="http://schemas.microsoft.com/office/drawing/2014/main" id="{F0D50CD1-6186-4499-A3FF-E1A352C8B18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6" name="Text Box 10">
          <a:extLst>
            <a:ext uri="{FF2B5EF4-FFF2-40B4-BE49-F238E27FC236}">
              <a16:creationId xmlns:a16="http://schemas.microsoft.com/office/drawing/2014/main" id="{31B96833-A927-4568-9998-4BD2CE046FF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7" name="Text Box 11">
          <a:extLst>
            <a:ext uri="{FF2B5EF4-FFF2-40B4-BE49-F238E27FC236}">
              <a16:creationId xmlns:a16="http://schemas.microsoft.com/office/drawing/2014/main" id="{912458F2-935F-462C-9F67-228E2A3C9F5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8" name="Text Box 12">
          <a:extLst>
            <a:ext uri="{FF2B5EF4-FFF2-40B4-BE49-F238E27FC236}">
              <a16:creationId xmlns:a16="http://schemas.microsoft.com/office/drawing/2014/main" id="{EB6989D2-CDEB-4C82-90AE-6C83C952D98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49" name="Text Box 13">
          <a:extLst>
            <a:ext uri="{FF2B5EF4-FFF2-40B4-BE49-F238E27FC236}">
              <a16:creationId xmlns:a16="http://schemas.microsoft.com/office/drawing/2014/main" id="{C6EA6907-3B55-48D0-9B2F-A8AE54A1139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0" name="Text Box 14">
          <a:extLst>
            <a:ext uri="{FF2B5EF4-FFF2-40B4-BE49-F238E27FC236}">
              <a16:creationId xmlns:a16="http://schemas.microsoft.com/office/drawing/2014/main" id="{6FFA9BEB-32DB-48EF-999E-9969E96E01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1" name="Text Box 15">
          <a:extLst>
            <a:ext uri="{FF2B5EF4-FFF2-40B4-BE49-F238E27FC236}">
              <a16:creationId xmlns:a16="http://schemas.microsoft.com/office/drawing/2014/main" id="{BAF45750-CD23-454F-9412-AB6DFF494A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2" name="Text Box 16">
          <a:extLst>
            <a:ext uri="{FF2B5EF4-FFF2-40B4-BE49-F238E27FC236}">
              <a16:creationId xmlns:a16="http://schemas.microsoft.com/office/drawing/2014/main" id="{0EB30B63-BFC7-4F85-B02E-342065FAAB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3" name="Text Box 17">
          <a:extLst>
            <a:ext uri="{FF2B5EF4-FFF2-40B4-BE49-F238E27FC236}">
              <a16:creationId xmlns:a16="http://schemas.microsoft.com/office/drawing/2014/main" id="{CD2EDFD6-26BD-4D48-98D6-ADED36DD67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4" name="Text Box 6">
          <a:extLst>
            <a:ext uri="{FF2B5EF4-FFF2-40B4-BE49-F238E27FC236}">
              <a16:creationId xmlns:a16="http://schemas.microsoft.com/office/drawing/2014/main" id="{3CBC7EF7-6044-4DA4-AE1E-A54DAE390E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5" name="Text Box 7">
          <a:extLst>
            <a:ext uri="{FF2B5EF4-FFF2-40B4-BE49-F238E27FC236}">
              <a16:creationId xmlns:a16="http://schemas.microsoft.com/office/drawing/2014/main" id="{B889CE81-FAC3-4C6D-86C5-7C3B61975F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6" name="Text Box 8">
          <a:extLst>
            <a:ext uri="{FF2B5EF4-FFF2-40B4-BE49-F238E27FC236}">
              <a16:creationId xmlns:a16="http://schemas.microsoft.com/office/drawing/2014/main" id="{20EC2A43-7E8B-4457-9CFC-9F69E1569F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7" name="Text Box 9">
          <a:extLst>
            <a:ext uri="{FF2B5EF4-FFF2-40B4-BE49-F238E27FC236}">
              <a16:creationId xmlns:a16="http://schemas.microsoft.com/office/drawing/2014/main" id="{3C620D92-43B5-4A88-822A-B8A41C473F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8" name="Text Box 10">
          <a:extLst>
            <a:ext uri="{FF2B5EF4-FFF2-40B4-BE49-F238E27FC236}">
              <a16:creationId xmlns:a16="http://schemas.microsoft.com/office/drawing/2014/main" id="{FB7681F4-C4D0-4ED8-AA7C-5B16056D8E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59" name="Text Box 11">
          <a:extLst>
            <a:ext uri="{FF2B5EF4-FFF2-40B4-BE49-F238E27FC236}">
              <a16:creationId xmlns:a16="http://schemas.microsoft.com/office/drawing/2014/main" id="{3738E922-3B69-4BC8-84E5-0DC9A86946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0" name="Text Box 12">
          <a:extLst>
            <a:ext uri="{FF2B5EF4-FFF2-40B4-BE49-F238E27FC236}">
              <a16:creationId xmlns:a16="http://schemas.microsoft.com/office/drawing/2014/main" id="{C66DB3F5-44F1-4FF8-8508-F45B233200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1" name="Text Box 13">
          <a:extLst>
            <a:ext uri="{FF2B5EF4-FFF2-40B4-BE49-F238E27FC236}">
              <a16:creationId xmlns:a16="http://schemas.microsoft.com/office/drawing/2014/main" id="{557D3C8B-58B4-48C4-A19B-34FAFCDDE5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2" name="Text Box 14">
          <a:extLst>
            <a:ext uri="{FF2B5EF4-FFF2-40B4-BE49-F238E27FC236}">
              <a16:creationId xmlns:a16="http://schemas.microsoft.com/office/drawing/2014/main" id="{6C55E9AE-BD2F-446B-8A22-F0459832318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3" name="Text Box 15">
          <a:extLst>
            <a:ext uri="{FF2B5EF4-FFF2-40B4-BE49-F238E27FC236}">
              <a16:creationId xmlns:a16="http://schemas.microsoft.com/office/drawing/2014/main" id="{A2051552-FD98-4CDB-95C5-E2BCAE1A3E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4" name="Text Box 16">
          <a:extLst>
            <a:ext uri="{FF2B5EF4-FFF2-40B4-BE49-F238E27FC236}">
              <a16:creationId xmlns:a16="http://schemas.microsoft.com/office/drawing/2014/main" id="{B29B253F-80DF-4408-8C54-0EE64861712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5" name="Text Box 17">
          <a:extLst>
            <a:ext uri="{FF2B5EF4-FFF2-40B4-BE49-F238E27FC236}">
              <a16:creationId xmlns:a16="http://schemas.microsoft.com/office/drawing/2014/main" id="{01125F2F-53B7-4C2F-90A0-B149E57F60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6" name="Text Box 7">
          <a:extLst>
            <a:ext uri="{FF2B5EF4-FFF2-40B4-BE49-F238E27FC236}">
              <a16:creationId xmlns:a16="http://schemas.microsoft.com/office/drawing/2014/main" id="{C5C3C191-FB74-464F-9DE0-3B0C25DF6E9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7" name="Text Box 8">
          <a:extLst>
            <a:ext uri="{FF2B5EF4-FFF2-40B4-BE49-F238E27FC236}">
              <a16:creationId xmlns:a16="http://schemas.microsoft.com/office/drawing/2014/main" id="{60D6173B-CA31-43E2-A13F-BB92000B0E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8" name="Text Box 9">
          <a:extLst>
            <a:ext uri="{FF2B5EF4-FFF2-40B4-BE49-F238E27FC236}">
              <a16:creationId xmlns:a16="http://schemas.microsoft.com/office/drawing/2014/main" id="{85D85B71-99F7-4884-A9C2-9F5CE012B8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69" name="Text Box 10">
          <a:extLst>
            <a:ext uri="{FF2B5EF4-FFF2-40B4-BE49-F238E27FC236}">
              <a16:creationId xmlns:a16="http://schemas.microsoft.com/office/drawing/2014/main" id="{21C17056-AD41-4114-B2D4-1B811D390C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0" name="Text Box 11">
          <a:extLst>
            <a:ext uri="{FF2B5EF4-FFF2-40B4-BE49-F238E27FC236}">
              <a16:creationId xmlns:a16="http://schemas.microsoft.com/office/drawing/2014/main" id="{F86BD303-F06C-4864-9335-7E20225074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1" name="Text Box 12">
          <a:extLst>
            <a:ext uri="{FF2B5EF4-FFF2-40B4-BE49-F238E27FC236}">
              <a16:creationId xmlns:a16="http://schemas.microsoft.com/office/drawing/2014/main" id="{7B029A27-8796-44DC-AA73-6B708AAC1F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2" name="Text Box 13">
          <a:extLst>
            <a:ext uri="{FF2B5EF4-FFF2-40B4-BE49-F238E27FC236}">
              <a16:creationId xmlns:a16="http://schemas.microsoft.com/office/drawing/2014/main" id="{5C0C50A4-E0C4-49FC-8DED-615F716A3F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3" name="Text Box 14">
          <a:extLst>
            <a:ext uri="{FF2B5EF4-FFF2-40B4-BE49-F238E27FC236}">
              <a16:creationId xmlns:a16="http://schemas.microsoft.com/office/drawing/2014/main" id="{D9EBF9F3-EAFF-4BB5-818A-BE49BA367AF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4" name="Text Box 15">
          <a:extLst>
            <a:ext uri="{FF2B5EF4-FFF2-40B4-BE49-F238E27FC236}">
              <a16:creationId xmlns:a16="http://schemas.microsoft.com/office/drawing/2014/main" id="{2DCD1E66-69D7-4121-83AE-9E46224B760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5" name="Text Box 16">
          <a:extLst>
            <a:ext uri="{FF2B5EF4-FFF2-40B4-BE49-F238E27FC236}">
              <a16:creationId xmlns:a16="http://schemas.microsoft.com/office/drawing/2014/main" id="{40471324-1870-4156-BF55-DAC8C35041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6" name="Text Box 17">
          <a:extLst>
            <a:ext uri="{FF2B5EF4-FFF2-40B4-BE49-F238E27FC236}">
              <a16:creationId xmlns:a16="http://schemas.microsoft.com/office/drawing/2014/main" id="{DDB4E00A-E192-4D0E-8356-789691E1BA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7" name="Text Box 6">
          <a:extLst>
            <a:ext uri="{FF2B5EF4-FFF2-40B4-BE49-F238E27FC236}">
              <a16:creationId xmlns:a16="http://schemas.microsoft.com/office/drawing/2014/main" id="{C7A380E2-9110-48C4-979A-65B9278BA0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8" name="Text Box 7">
          <a:extLst>
            <a:ext uri="{FF2B5EF4-FFF2-40B4-BE49-F238E27FC236}">
              <a16:creationId xmlns:a16="http://schemas.microsoft.com/office/drawing/2014/main" id="{EDE2F6D9-6495-4BC0-85D2-EC9394F95C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79" name="Text Box 8">
          <a:extLst>
            <a:ext uri="{FF2B5EF4-FFF2-40B4-BE49-F238E27FC236}">
              <a16:creationId xmlns:a16="http://schemas.microsoft.com/office/drawing/2014/main" id="{ACD389AE-917B-4F04-BB70-0730D2AC09C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0" name="Text Box 9">
          <a:extLst>
            <a:ext uri="{FF2B5EF4-FFF2-40B4-BE49-F238E27FC236}">
              <a16:creationId xmlns:a16="http://schemas.microsoft.com/office/drawing/2014/main" id="{3F725911-18AA-435A-BE7E-9F2AFE8518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1" name="Text Box 10">
          <a:extLst>
            <a:ext uri="{FF2B5EF4-FFF2-40B4-BE49-F238E27FC236}">
              <a16:creationId xmlns:a16="http://schemas.microsoft.com/office/drawing/2014/main" id="{70AC7960-02B8-4494-8A2A-31D7E74D2A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2" name="Text Box 11">
          <a:extLst>
            <a:ext uri="{FF2B5EF4-FFF2-40B4-BE49-F238E27FC236}">
              <a16:creationId xmlns:a16="http://schemas.microsoft.com/office/drawing/2014/main" id="{D4338096-3A78-4677-BD55-A69AC93DE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3" name="Text Box 12">
          <a:extLst>
            <a:ext uri="{FF2B5EF4-FFF2-40B4-BE49-F238E27FC236}">
              <a16:creationId xmlns:a16="http://schemas.microsoft.com/office/drawing/2014/main" id="{53589BB2-0D89-4458-8625-56B2EEE5DF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4" name="Text Box 13">
          <a:extLst>
            <a:ext uri="{FF2B5EF4-FFF2-40B4-BE49-F238E27FC236}">
              <a16:creationId xmlns:a16="http://schemas.microsoft.com/office/drawing/2014/main" id="{79AD78F5-5BD6-4737-A742-BD8A27310D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5" name="Text Box 14">
          <a:extLst>
            <a:ext uri="{FF2B5EF4-FFF2-40B4-BE49-F238E27FC236}">
              <a16:creationId xmlns:a16="http://schemas.microsoft.com/office/drawing/2014/main" id="{E0B313A4-5574-436B-97E8-6974699387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6" name="Text Box 15">
          <a:extLst>
            <a:ext uri="{FF2B5EF4-FFF2-40B4-BE49-F238E27FC236}">
              <a16:creationId xmlns:a16="http://schemas.microsoft.com/office/drawing/2014/main" id="{30E80F47-FF0C-4A58-8F19-FD67EE04F98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7" name="Text Box 16">
          <a:extLst>
            <a:ext uri="{FF2B5EF4-FFF2-40B4-BE49-F238E27FC236}">
              <a16:creationId xmlns:a16="http://schemas.microsoft.com/office/drawing/2014/main" id="{4DBBFF61-38CE-448E-8D7C-B711C59117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8" name="Text Box 17">
          <a:extLst>
            <a:ext uri="{FF2B5EF4-FFF2-40B4-BE49-F238E27FC236}">
              <a16:creationId xmlns:a16="http://schemas.microsoft.com/office/drawing/2014/main" id="{BC4ED085-0468-473F-B542-E8DA4CF54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89" name="Text Box 6">
          <a:extLst>
            <a:ext uri="{FF2B5EF4-FFF2-40B4-BE49-F238E27FC236}">
              <a16:creationId xmlns:a16="http://schemas.microsoft.com/office/drawing/2014/main" id="{53D4DBE6-BE6E-4D08-ADEA-727FAE6B60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0" name="Text Box 7">
          <a:extLst>
            <a:ext uri="{FF2B5EF4-FFF2-40B4-BE49-F238E27FC236}">
              <a16:creationId xmlns:a16="http://schemas.microsoft.com/office/drawing/2014/main" id="{A7D3F15A-E281-47D9-B585-B1987C44AE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1" name="Text Box 8">
          <a:extLst>
            <a:ext uri="{FF2B5EF4-FFF2-40B4-BE49-F238E27FC236}">
              <a16:creationId xmlns:a16="http://schemas.microsoft.com/office/drawing/2014/main" id="{E00E7671-703E-4503-AAC1-1D9139C06A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2" name="Text Box 9">
          <a:extLst>
            <a:ext uri="{FF2B5EF4-FFF2-40B4-BE49-F238E27FC236}">
              <a16:creationId xmlns:a16="http://schemas.microsoft.com/office/drawing/2014/main" id="{17780AEC-CAD8-43AD-9F64-B6F0AAF481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3" name="Text Box 10">
          <a:extLst>
            <a:ext uri="{FF2B5EF4-FFF2-40B4-BE49-F238E27FC236}">
              <a16:creationId xmlns:a16="http://schemas.microsoft.com/office/drawing/2014/main" id="{23C089EC-1475-4E81-B3EA-9844A7FAA1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4" name="Text Box 11">
          <a:extLst>
            <a:ext uri="{FF2B5EF4-FFF2-40B4-BE49-F238E27FC236}">
              <a16:creationId xmlns:a16="http://schemas.microsoft.com/office/drawing/2014/main" id="{77A1EC9E-AA1B-43D9-910D-44B106C985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5" name="Text Box 12">
          <a:extLst>
            <a:ext uri="{FF2B5EF4-FFF2-40B4-BE49-F238E27FC236}">
              <a16:creationId xmlns:a16="http://schemas.microsoft.com/office/drawing/2014/main" id="{0B82EE48-7894-4FE2-A148-9EFBC5533B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6" name="Text Box 13">
          <a:extLst>
            <a:ext uri="{FF2B5EF4-FFF2-40B4-BE49-F238E27FC236}">
              <a16:creationId xmlns:a16="http://schemas.microsoft.com/office/drawing/2014/main" id="{4675EC4B-8BE8-4F8A-834A-45E9089C343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7" name="Text Box 14">
          <a:extLst>
            <a:ext uri="{FF2B5EF4-FFF2-40B4-BE49-F238E27FC236}">
              <a16:creationId xmlns:a16="http://schemas.microsoft.com/office/drawing/2014/main" id="{30CD520A-9966-452C-AF74-93841CC53F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8" name="Text Box 15">
          <a:extLst>
            <a:ext uri="{FF2B5EF4-FFF2-40B4-BE49-F238E27FC236}">
              <a16:creationId xmlns:a16="http://schemas.microsoft.com/office/drawing/2014/main" id="{28441699-F69C-4B57-96B1-FE3333D307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399" name="Text Box 16">
          <a:extLst>
            <a:ext uri="{FF2B5EF4-FFF2-40B4-BE49-F238E27FC236}">
              <a16:creationId xmlns:a16="http://schemas.microsoft.com/office/drawing/2014/main" id="{EDD01002-FF0B-4818-B39F-90FD9B35004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0" name="Text Box 17">
          <a:extLst>
            <a:ext uri="{FF2B5EF4-FFF2-40B4-BE49-F238E27FC236}">
              <a16:creationId xmlns:a16="http://schemas.microsoft.com/office/drawing/2014/main" id="{2207F52A-765F-4407-A60F-96E1907E10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1" name="Text Box 6">
          <a:extLst>
            <a:ext uri="{FF2B5EF4-FFF2-40B4-BE49-F238E27FC236}">
              <a16:creationId xmlns:a16="http://schemas.microsoft.com/office/drawing/2014/main" id="{0F56E5C6-3A20-4102-B29E-3A3F5C8403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2" name="Text Box 7">
          <a:extLst>
            <a:ext uri="{FF2B5EF4-FFF2-40B4-BE49-F238E27FC236}">
              <a16:creationId xmlns:a16="http://schemas.microsoft.com/office/drawing/2014/main" id="{FC48DFD3-9148-43C4-A4A0-944316970DF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3" name="Text Box 8">
          <a:extLst>
            <a:ext uri="{FF2B5EF4-FFF2-40B4-BE49-F238E27FC236}">
              <a16:creationId xmlns:a16="http://schemas.microsoft.com/office/drawing/2014/main" id="{AECE9A73-2FA8-4B64-B48E-D97CF1BB6D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4" name="Text Box 9">
          <a:extLst>
            <a:ext uri="{FF2B5EF4-FFF2-40B4-BE49-F238E27FC236}">
              <a16:creationId xmlns:a16="http://schemas.microsoft.com/office/drawing/2014/main" id="{09E1EA50-E9CE-4431-8C7A-F0F7DC38FA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5" name="Text Box 10">
          <a:extLst>
            <a:ext uri="{FF2B5EF4-FFF2-40B4-BE49-F238E27FC236}">
              <a16:creationId xmlns:a16="http://schemas.microsoft.com/office/drawing/2014/main" id="{3E76C9EA-90EF-43E0-8F4A-705A60CCAB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6" name="Text Box 11">
          <a:extLst>
            <a:ext uri="{FF2B5EF4-FFF2-40B4-BE49-F238E27FC236}">
              <a16:creationId xmlns:a16="http://schemas.microsoft.com/office/drawing/2014/main" id="{9FF761B4-4FAD-4EE3-8075-74EEF9F94B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7" name="Text Box 12">
          <a:extLst>
            <a:ext uri="{FF2B5EF4-FFF2-40B4-BE49-F238E27FC236}">
              <a16:creationId xmlns:a16="http://schemas.microsoft.com/office/drawing/2014/main" id="{4804094E-AE86-447C-B0CD-1C37400322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8" name="Text Box 13">
          <a:extLst>
            <a:ext uri="{FF2B5EF4-FFF2-40B4-BE49-F238E27FC236}">
              <a16:creationId xmlns:a16="http://schemas.microsoft.com/office/drawing/2014/main" id="{41868B36-37F9-4DEC-B0D3-7956C764BA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09" name="Text Box 14">
          <a:extLst>
            <a:ext uri="{FF2B5EF4-FFF2-40B4-BE49-F238E27FC236}">
              <a16:creationId xmlns:a16="http://schemas.microsoft.com/office/drawing/2014/main" id="{5AB3F29B-7B14-4AB8-8915-78102B10D5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0" name="Text Box 15">
          <a:extLst>
            <a:ext uri="{FF2B5EF4-FFF2-40B4-BE49-F238E27FC236}">
              <a16:creationId xmlns:a16="http://schemas.microsoft.com/office/drawing/2014/main" id="{923563D6-0D53-4A66-91D5-4B75B05BA8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1" name="Text Box 16">
          <a:extLst>
            <a:ext uri="{FF2B5EF4-FFF2-40B4-BE49-F238E27FC236}">
              <a16:creationId xmlns:a16="http://schemas.microsoft.com/office/drawing/2014/main" id="{2BB55F0B-495E-4AC5-BD2B-88EB92B47A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2" name="Text Box 17">
          <a:extLst>
            <a:ext uri="{FF2B5EF4-FFF2-40B4-BE49-F238E27FC236}">
              <a16:creationId xmlns:a16="http://schemas.microsoft.com/office/drawing/2014/main" id="{2C09B176-8B1A-43EA-9867-0C423A65ACD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3" name="Text Box 7">
          <a:extLst>
            <a:ext uri="{FF2B5EF4-FFF2-40B4-BE49-F238E27FC236}">
              <a16:creationId xmlns:a16="http://schemas.microsoft.com/office/drawing/2014/main" id="{32F05D99-5146-4924-80D4-6C455DBC61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4" name="Text Box 8">
          <a:extLst>
            <a:ext uri="{FF2B5EF4-FFF2-40B4-BE49-F238E27FC236}">
              <a16:creationId xmlns:a16="http://schemas.microsoft.com/office/drawing/2014/main" id="{73E0290C-D4D2-4F26-A14E-3FACBFE216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5" name="Text Box 9">
          <a:extLst>
            <a:ext uri="{FF2B5EF4-FFF2-40B4-BE49-F238E27FC236}">
              <a16:creationId xmlns:a16="http://schemas.microsoft.com/office/drawing/2014/main" id="{F7A74427-C3DC-4904-B5D5-C5E62AF1EBA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6" name="Text Box 10">
          <a:extLst>
            <a:ext uri="{FF2B5EF4-FFF2-40B4-BE49-F238E27FC236}">
              <a16:creationId xmlns:a16="http://schemas.microsoft.com/office/drawing/2014/main" id="{B3E1214F-B2E8-46D3-B8ED-6EEC3FB1AD7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7" name="Text Box 11">
          <a:extLst>
            <a:ext uri="{FF2B5EF4-FFF2-40B4-BE49-F238E27FC236}">
              <a16:creationId xmlns:a16="http://schemas.microsoft.com/office/drawing/2014/main" id="{98CA66E8-6112-45AB-9BFD-604C112068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8" name="Text Box 12">
          <a:extLst>
            <a:ext uri="{FF2B5EF4-FFF2-40B4-BE49-F238E27FC236}">
              <a16:creationId xmlns:a16="http://schemas.microsoft.com/office/drawing/2014/main" id="{3FF695B3-DADC-4599-81A6-EA7359B1A8F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19" name="Text Box 13">
          <a:extLst>
            <a:ext uri="{FF2B5EF4-FFF2-40B4-BE49-F238E27FC236}">
              <a16:creationId xmlns:a16="http://schemas.microsoft.com/office/drawing/2014/main" id="{C25E38B6-024D-4CFE-BDF9-BADF4ADB1B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0" name="Text Box 14">
          <a:extLst>
            <a:ext uri="{FF2B5EF4-FFF2-40B4-BE49-F238E27FC236}">
              <a16:creationId xmlns:a16="http://schemas.microsoft.com/office/drawing/2014/main" id="{524BE339-FB99-422D-A5D6-F2DC43ACB5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1" name="Text Box 15">
          <a:extLst>
            <a:ext uri="{FF2B5EF4-FFF2-40B4-BE49-F238E27FC236}">
              <a16:creationId xmlns:a16="http://schemas.microsoft.com/office/drawing/2014/main" id="{82940FBB-4EF3-4DC5-9176-01AC9FDB12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2" name="Text Box 16">
          <a:extLst>
            <a:ext uri="{FF2B5EF4-FFF2-40B4-BE49-F238E27FC236}">
              <a16:creationId xmlns:a16="http://schemas.microsoft.com/office/drawing/2014/main" id="{0BA3A448-F85F-420E-BC1B-7387119A1E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3" name="Text Box 17">
          <a:extLst>
            <a:ext uri="{FF2B5EF4-FFF2-40B4-BE49-F238E27FC236}">
              <a16:creationId xmlns:a16="http://schemas.microsoft.com/office/drawing/2014/main" id="{6A54DA18-393C-4AF2-8F7C-1C0D04F92F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4" name="Text Box 6">
          <a:extLst>
            <a:ext uri="{FF2B5EF4-FFF2-40B4-BE49-F238E27FC236}">
              <a16:creationId xmlns:a16="http://schemas.microsoft.com/office/drawing/2014/main" id="{22D41A56-F3DF-47E2-A6AF-58F9A9C56A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5" name="Text Box 7">
          <a:extLst>
            <a:ext uri="{FF2B5EF4-FFF2-40B4-BE49-F238E27FC236}">
              <a16:creationId xmlns:a16="http://schemas.microsoft.com/office/drawing/2014/main" id="{AFDE16F6-A7A0-4ECE-9512-ED7DD0BF32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6" name="Text Box 8">
          <a:extLst>
            <a:ext uri="{FF2B5EF4-FFF2-40B4-BE49-F238E27FC236}">
              <a16:creationId xmlns:a16="http://schemas.microsoft.com/office/drawing/2014/main" id="{93F86291-E18F-428C-9589-97641AB038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7" name="Text Box 9">
          <a:extLst>
            <a:ext uri="{FF2B5EF4-FFF2-40B4-BE49-F238E27FC236}">
              <a16:creationId xmlns:a16="http://schemas.microsoft.com/office/drawing/2014/main" id="{1CA97341-504E-419B-89F8-E7DF1E3BDC8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8" name="Text Box 10">
          <a:extLst>
            <a:ext uri="{FF2B5EF4-FFF2-40B4-BE49-F238E27FC236}">
              <a16:creationId xmlns:a16="http://schemas.microsoft.com/office/drawing/2014/main" id="{49679BB1-E9E5-4340-828E-34B549CAD5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29" name="Text Box 11">
          <a:extLst>
            <a:ext uri="{FF2B5EF4-FFF2-40B4-BE49-F238E27FC236}">
              <a16:creationId xmlns:a16="http://schemas.microsoft.com/office/drawing/2014/main" id="{C09C79D3-CD1B-48FB-B70C-25C8A22CCC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0" name="Text Box 12">
          <a:extLst>
            <a:ext uri="{FF2B5EF4-FFF2-40B4-BE49-F238E27FC236}">
              <a16:creationId xmlns:a16="http://schemas.microsoft.com/office/drawing/2014/main" id="{6D4BDD33-97A7-4802-8AEC-0F0D4EFF2FA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1" name="Text Box 13">
          <a:extLst>
            <a:ext uri="{FF2B5EF4-FFF2-40B4-BE49-F238E27FC236}">
              <a16:creationId xmlns:a16="http://schemas.microsoft.com/office/drawing/2014/main" id="{F009881B-9B08-420D-ACD3-937354DBB0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2" name="Text Box 14">
          <a:extLst>
            <a:ext uri="{FF2B5EF4-FFF2-40B4-BE49-F238E27FC236}">
              <a16:creationId xmlns:a16="http://schemas.microsoft.com/office/drawing/2014/main" id="{21F8FC0F-7607-4CF6-9C7C-AAFA4F790A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3" name="Text Box 15">
          <a:extLst>
            <a:ext uri="{FF2B5EF4-FFF2-40B4-BE49-F238E27FC236}">
              <a16:creationId xmlns:a16="http://schemas.microsoft.com/office/drawing/2014/main" id="{AA8A6956-B878-4B57-AC96-A8E1D7EA13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4" name="Text Box 16">
          <a:extLst>
            <a:ext uri="{FF2B5EF4-FFF2-40B4-BE49-F238E27FC236}">
              <a16:creationId xmlns:a16="http://schemas.microsoft.com/office/drawing/2014/main" id="{FE2EED9D-CDA9-4676-903D-9CB2D75DC4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5" name="Text Box 17">
          <a:extLst>
            <a:ext uri="{FF2B5EF4-FFF2-40B4-BE49-F238E27FC236}">
              <a16:creationId xmlns:a16="http://schemas.microsoft.com/office/drawing/2014/main" id="{E96749D5-2ECE-4574-B445-D63CD7199C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6" name="Text Box 6">
          <a:extLst>
            <a:ext uri="{FF2B5EF4-FFF2-40B4-BE49-F238E27FC236}">
              <a16:creationId xmlns:a16="http://schemas.microsoft.com/office/drawing/2014/main" id="{A9B5FE2B-67B4-4E83-965B-6CE63F7D02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7" name="Text Box 7">
          <a:extLst>
            <a:ext uri="{FF2B5EF4-FFF2-40B4-BE49-F238E27FC236}">
              <a16:creationId xmlns:a16="http://schemas.microsoft.com/office/drawing/2014/main" id="{20092157-AC28-4201-AE4F-92DAFCEDC8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8" name="Text Box 8">
          <a:extLst>
            <a:ext uri="{FF2B5EF4-FFF2-40B4-BE49-F238E27FC236}">
              <a16:creationId xmlns:a16="http://schemas.microsoft.com/office/drawing/2014/main" id="{9FD4D100-E65C-495C-9D62-4B910AFB5C2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39" name="Text Box 9">
          <a:extLst>
            <a:ext uri="{FF2B5EF4-FFF2-40B4-BE49-F238E27FC236}">
              <a16:creationId xmlns:a16="http://schemas.microsoft.com/office/drawing/2014/main" id="{41D32AC2-82E0-430A-84C0-4D500E6CBD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0" name="Text Box 10">
          <a:extLst>
            <a:ext uri="{FF2B5EF4-FFF2-40B4-BE49-F238E27FC236}">
              <a16:creationId xmlns:a16="http://schemas.microsoft.com/office/drawing/2014/main" id="{FF4AC625-16B0-40F8-8270-D2EC632C21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1" name="Text Box 11">
          <a:extLst>
            <a:ext uri="{FF2B5EF4-FFF2-40B4-BE49-F238E27FC236}">
              <a16:creationId xmlns:a16="http://schemas.microsoft.com/office/drawing/2014/main" id="{A6FA3AF4-F98D-4FDA-8AF8-3D30A2C9FD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2" name="Text Box 12">
          <a:extLst>
            <a:ext uri="{FF2B5EF4-FFF2-40B4-BE49-F238E27FC236}">
              <a16:creationId xmlns:a16="http://schemas.microsoft.com/office/drawing/2014/main" id="{52830003-12AD-4D67-86BB-2DCB56C43BB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3" name="Text Box 13">
          <a:extLst>
            <a:ext uri="{FF2B5EF4-FFF2-40B4-BE49-F238E27FC236}">
              <a16:creationId xmlns:a16="http://schemas.microsoft.com/office/drawing/2014/main" id="{6D0E1741-E7A2-4D85-A7F5-A994D47348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4" name="Text Box 14">
          <a:extLst>
            <a:ext uri="{FF2B5EF4-FFF2-40B4-BE49-F238E27FC236}">
              <a16:creationId xmlns:a16="http://schemas.microsoft.com/office/drawing/2014/main" id="{4CDD9274-C4A1-4996-8E73-82B0B556A0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5" name="Text Box 15">
          <a:extLst>
            <a:ext uri="{FF2B5EF4-FFF2-40B4-BE49-F238E27FC236}">
              <a16:creationId xmlns:a16="http://schemas.microsoft.com/office/drawing/2014/main" id="{C7665206-FE20-4B33-8860-5BE8E2DC83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6" name="Text Box 16">
          <a:extLst>
            <a:ext uri="{FF2B5EF4-FFF2-40B4-BE49-F238E27FC236}">
              <a16:creationId xmlns:a16="http://schemas.microsoft.com/office/drawing/2014/main" id="{6BCEC11D-D7C8-4731-9031-C887F749A8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7" name="Text Box 17">
          <a:extLst>
            <a:ext uri="{FF2B5EF4-FFF2-40B4-BE49-F238E27FC236}">
              <a16:creationId xmlns:a16="http://schemas.microsoft.com/office/drawing/2014/main" id="{1FB1B3B2-419E-4880-B566-0C62A8028AA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8" name="Text Box 6">
          <a:extLst>
            <a:ext uri="{FF2B5EF4-FFF2-40B4-BE49-F238E27FC236}">
              <a16:creationId xmlns:a16="http://schemas.microsoft.com/office/drawing/2014/main" id="{0B9B4978-94A8-4735-A03A-A12C1112FA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49" name="Text Box 7">
          <a:extLst>
            <a:ext uri="{FF2B5EF4-FFF2-40B4-BE49-F238E27FC236}">
              <a16:creationId xmlns:a16="http://schemas.microsoft.com/office/drawing/2014/main" id="{96C912A5-56BE-4A27-966E-A2838B18FA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0" name="Text Box 8">
          <a:extLst>
            <a:ext uri="{FF2B5EF4-FFF2-40B4-BE49-F238E27FC236}">
              <a16:creationId xmlns:a16="http://schemas.microsoft.com/office/drawing/2014/main" id="{969D345A-5D89-4041-A778-DB3970FD6B3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1" name="Text Box 9">
          <a:extLst>
            <a:ext uri="{FF2B5EF4-FFF2-40B4-BE49-F238E27FC236}">
              <a16:creationId xmlns:a16="http://schemas.microsoft.com/office/drawing/2014/main" id="{C3AFB163-F2E7-499F-B14A-1F7B0E12AC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2" name="Text Box 10">
          <a:extLst>
            <a:ext uri="{FF2B5EF4-FFF2-40B4-BE49-F238E27FC236}">
              <a16:creationId xmlns:a16="http://schemas.microsoft.com/office/drawing/2014/main" id="{5380C6F2-7858-4A64-A10E-112203A225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3" name="Text Box 11">
          <a:extLst>
            <a:ext uri="{FF2B5EF4-FFF2-40B4-BE49-F238E27FC236}">
              <a16:creationId xmlns:a16="http://schemas.microsoft.com/office/drawing/2014/main" id="{86486EA7-6CFB-4E48-8BFD-4BFBAD807D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4" name="Text Box 12">
          <a:extLst>
            <a:ext uri="{FF2B5EF4-FFF2-40B4-BE49-F238E27FC236}">
              <a16:creationId xmlns:a16="http://schemas.microsoft.com/office/drawing/2014/main" id="{2C78F2FE-DA7B-40C4-AE6F-3FC91D227A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5" name="Text Box 13">
          <a:extLst>
            <a:ext uri="{FF2B5EF4-FFF2-40B4-BE49-F238E27FC236}">
              <a16:creationId xmlns:a16="http://schemas.microsoft.com/office/drawing/2014/main" id="{1445B2DC-0A3F-4A0F-87EE-A8A12A0A49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6" name="Text Box 14">
          <a:extLst>
            <a:ext uri="{FF2B5EF4-FFF2-40B4-BE49-F238E27FC236}">
              <a16:creationId xmlns:a16="http://schemas.microsoft.com/office/drawing/2014/main" id="{8E5B1FBC-33A1-46BC-BF95-4596D32651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7" name="Text Box 15">
          <a:extLst>
            <a:ext uri="{FF2B5EF4-FFF2-40B4-BE49-F238E27FC236}">
              <a16:creationId xmlns:a16="http://schemas.microsoft.com/office/drawing/2014/main" id="{FBB7922D-AAC0-432E-8C53-14EE13B0BC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8" name="Text Box 16">
          <a:extLst>
            <a:ext uri="{FF2B5EF4-FFF2-40B4-BE49-F238E27FC236}">
              <a16:creationId xmlns:a16="http://schemas.microsoft.com/office/drawing/2014/main" id="{D6F7586D-8246-438C-BC33-01BAB3F7E7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59" name="Text Box 17">
          <a:extLst>
            <a:ext uri="{FF2B5EF4-FFF2-40B4-BE49-F238E27FC236}">
              <a16:creationId xmlns:a16="http://schemas.microsoft.com/office/drawing/2014/main" id="{9DC23BBC-B187-45EB-9070-817011016B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0" name="Text Box 7">
          <a:extLst>
            <a:ext uri="{FF2B5EF4-FFF2-40B4-BE49-F238E27FC236}">
              <a16:creationId xmlns:a16="http://schemas.microsoft.com/office/drawing/2014/main" id="{7171705A-F66A-420E-8418-01B17813F3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1" name="Text Box 8">
          <a:extLst>
            <a:ext uri="{FF2B5EF4-FFF2-40B4-BE49-F238E27FC236}">
              <a16:creationId xmlns:a16="http://schemas.microsoft.com/office/drawing/2014/main" id="{2A2C7F61-A350-422E-84AF-AFAE5713A0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2" name="Text Box 9">
          <a:extLst>
            <a:ext uri="{FF2B5EF4-FFF2-40B4-BE49-F238E27FC236}">
              <a16:creationId xmlns:a16="http://schemas.microsoft.com/office/drawing/2014/main" id="{5D0A5C13-D0A8-4B2F-8837-1A1657B36E5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3" name="Text Box 10">
          <a:extLst>
            <a:ext uri="{FF2B5EF4-FFF2-40B4-BE49-F238E27FC236}">
              <a16:creationId xmlns:a16="http://schemas.microsoft.com/office/drawing/2014/main" id="{9B3A3D1D-DBA9-4AEA-820D-E23A685411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4" name="Text Box 11">
          <a:extLst>
            <a:ext uri="{FF2B5EF4-FFF2-40B4-BE49-F238E27FC236}">
              <a16:creationId xmlns:a16="http://schemas.microsoft.com/office/drawing/2014/main" id="{A83241D6-CBD9-4CF5-BA6F-858B0B43A5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5" name="Text Box 12">
          <a:extLst>
            <a:ext uri="{FF2B5EF4-FFF2-40B4-BE49-F238E27FC236}">
              <a16:creationId xmlns:a16="http://schemas.microsoft.com/office/drawing/2014/main" id="{6D647674-2106-4C35-A1E0-C19E6847AD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6" name="Text Box 13">
          <a:extLst>
            <a:ext uri="{FF2B5EF4-FFF2-40B4-BE49-F238E27FC236}">
              <a16:creationId xmlns:a16="http://schemas.microsoft.com/office/drawing/2014/main" id="{38BFDBC3-50B0-498A-9AD2-02387D1B4A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7" name="Text Box 14">
          <a:extLst>
            <a:ext uri="{FF2B5EF4-FFF2-40B4-BE49-F238E27FC236}">
              <a16:creationId xmlns:a16="http://schemas.microsoft.com/office/drawing/2014/main" id="{EE1BA41E-F981-4E9B-A006-5E8324F5C36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8" name="Text Box 15">
          <a:extLst>
            <a:ext uri="{FF2B5EF4-FFF2-40B4-BE49-F238E27FC236}">
              <a16:creationId xmlns:a16="http://schemas.microsoft.com/office/drawing/2014/main" id="{BDA80D2F-B3C4-4B10-B2F7-6FECE2F86FF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69" name="Text Box 16">
          <a:extLst>
            <a:ext uri="{FF2B5EF4-FFF2-40B4-BE49-F238E27FC236}">
              <a16:creationId xmlns:a16="http://schemas.microsoft.com/office/drawing/2014/main" id="{A2FB98B4-FF93-43CA-BE39-01BD1C8117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0" name="Text Box 17">
          <a:extLst>
            <a:ext uri="{FF2B5EF4-FFF2-40B4-BE49-F238E27FC236}">
              <a16:creationId xmlns:a16="http://schemas.microsoft.com/office/drawing/2014/main" id="{519E1178-DB52-41E5-84D4-598B6E7FC6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1" name="Text Box 6">
          <a:extLst>
            <a:ext uri="{FF2B5EF4-FFF2-40B4-BE49-F238E27FC236}">
              <a16:creationId xmlns:a16="http://schemas.microsoft.com/office/drawing/2014/main" id="{F3556450-C2FB-44E8-8226-8F3B3F558F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2" name="Text Box 7">
          <a:extLst>
            <a:ext uri="{FF2B5EF4-FFF2-40B4-BE49-F238E27FC236}">
              <a16:creationId xmlns:a16="http://schemas.microsoft.com/office/drawing/2014/main" id="{6D7D99F4-D89B-43D7-B3AF-D9195099971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3" name="Text Box 8">
          <a:extLst>
            <a:ext uri="{FF2B5EF4-FFF2-40B4-BE49-F238E27FC236}">
              <a16:creationId xmlns:a16="http://schemas.microsoft.com/office/drawing/2014/main" id="{9B04045B-9F4D-4695-AE55-577751B5E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4" name="Text Box 9">
          <a:extLst>
            <a:ext uri="{FF2B5EF4-FFF2-40B4-BE49-F238E27FC236}">
              <a16:creationId xmlns:a16="http://schemas.microsoft.com/office/drawing/2014/main" id="{9602A9F3-39BC-400B-9F4B-752D33409A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5" name="Text Box 10">
          <a:extLst>
            <a:ext uri="{FF2B5EF4-FFF2-40B4-BE49-F238E27FC236}">
              <a16:creationId xmlns:a16="http://schemas.microsoft.com/office/drawing/2014/main" id="{C3AF0394-93FC-4F17-8A33-83B0A532D2A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6" name="Text Box 11">
          <a:extLst>
            <a:ext uri="{FF2B5EF4-FFF2-40B4-BE49-F238E27FC236}">
              <a16:creationId xmlns:a16="http://schemas.microsoft.com/office/drawing/2014/main" id="{8442CCF9-62AD-4289-9C88-D0674A8D78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7" name="Text Box 12">
          <a:extLst>
            <a:ext uri="{FF2B5EF4-FFF2-40B4-BE49-F238E27FC236}">
              <a16:creationId xmlns:a16="http://schemas.microsoft.com/office/drawing/2014/main" id="{980656F0-115D-43B2-A057-F20C99BF33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8" name="Text Box 13">
          <a:extLst>
            <a:ext uri="{FF2B5EF4-FFF2-40B4-BE49-F238E27FC236}">
              <a16:creationId xmlns:a16="http://schemas.microsoft.com/office/drawing/2014/main" id="{C7F975C4-7629-4B58-B961-E00DA440BC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79" name="Text Box 14">
          <a:extLst>
            <a:ext uri="{FF2B5EF4-FFF2-40B4-BE49-F238E27FC236}">
              <a16:creationId xmlns:a16="http://schemas.microsoft.com/office/drawing/2014/main" id="{6C0A3792-1E8A-4E95-B2A7-66EC3E684C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0" name="Text Box 15">
          <a:extLst>
            <a:ext uri="{FF2B5EF4-FFF2-40B4-BE49-F238E27FC236}">
              <a16:creationId xmlns:a16="http://schemas.microsoft.com/office/drawing/2014/main" id="{C346574C-52B9-4050-AC13-82CE0B64BF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1" name="Text Box 16">
          <a:extLst>
            <a:ext uri="{FF2B5EF4-FFF2-40B4-BE49-F238E27FC236}">
              <a16:creationId xmlns:a16="http://schemas.microsoft.com/office/drawing/2014/main" id="{5484FD82-86F0-42EC-9606-DA24729DEF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2" name="Text Box 17">
          <a:extLst>
            <a:ext uri="{FF2B5EF4-FFF2-40B4-BE49-F238E27FC236}">
              <a16:creationId xmlns:a16="http://schemas.microsoft.com/office/drawing/2014/main" id="{C339DCFE-D3E6-4E71-A1F8-8AFCB56A891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3" name="Text Box 6">
          <a:extLst>
            <a:ext uri="{FF2B5EF4-FFF2-40B4-BE49-F238E27FC236}">
              <a16:creationId xmlns:a16="http://schemas.microsoft.com/office/drawing/2014/main" id="{341ABF84-3F64-4CA4-AA0C-4A1FDC3B816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4" name="Text Box 7">
          <a:extLst>
            <a:ext uri="{FF2B5EF4-FFF2-40B4-BE49-F238E27FC236}">
              <a16:creationId xmlns:a16="http://schemas.microsoft.com/office/drawing/2014/main" id="{697DA7DB-EEBE-42D5-B32A-69505A83BEC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5" name="Text Box 8">
          <a:extLst>
            <a:ext uri="{FF2B5EF4-FFF2-40B4-BE49-F238E27FC236}">
              <a16:creationId xmlns:a16="http://schemas.microsoft.com/office/drawing/2014/main" id="{66EE46DA-24C1-4DA5-B398-AC777FACD8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6" name="Text Box 9">
          <a:extLst>
            <a:ext uri="{FF2B5EF4-FFF2-40B4-BE49-F238E27FC236}">
              <a16:creationId xmlns:a16="http://schemas.microsoft.com/office/drawing/2014/main" id="{F4FCAE3E-46E8-49AB-869C-FBF40BB14EC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7" name="Text Box 10">
          <a:extLst>
            <a:ext uri="{FF2B5EF4-FFF2-40B4-BE49-F238E27FC236}">
              <a16:creationId xmlns:a16="http://schemas.microsoft.com/office/drawing/2014/main" id="{B8EEE078-37C7-4BBC-B114-01200C3EB9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8" name="Text Box 11">
          <a:extLst>
            <a:ext uri="{FF2B5EF4-FFF2-40B4-BE49-F238E27FC236}">
              <a16:creationId xmlns:a16="http://schemas.microsoft.com/office/drawing/2014/main" id="{F9A77C89-11CA-41C7-AE42-4D1FA72A35C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89" name="Text Box 12">
          <a:extLst>
            <a:ext uri="{FF2B5EF4-FFF2-40B4-BE49-F238E27FC236}">
              <a16:creationId xmlns:a16="http://schemas.microsoft.com/office/drawing/2014/main" id="{C1DC0105-B4AF-4AEC-A633-D6EB7DE1EC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0" name="Text Box 13">
          <a:extLst>
            <a:ext uri="{FF2B5EF4-FFF2-40B4-BE49-F238E27FC236}">
              <a16:creationId xmlns:a16="http://schemas.microsoft.com/office/drawing/2014/main" id="{AAB697C3-20D2-4F5E-9502-C36AEB06F0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1" name="Text Box 14">
          <a:extLst>
            <a:ext uri="{FF2B5EF4-FFF2-40B4-BE49-F238E27FC236}">
              <a16:creationId xmlns:a16="http://schemas.microsoft.com/office/drawing/2014/main" id="{626B4AF0-14E5-4020-A00B-FBA0ECCADA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2" name="Text Box 15">
          <a:extLst>
            <a:ext uri="{FF2B5EF4-FFF2-40B4-BE49-F238E27FC236}">
              <a16:creationId xmlns:a16="http://schemas.microsoft.com/office/drawing/2014/main" id="{124F6E99-0B69-4DB8-B627-FD9647ADBE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3" name="Text Box 16">
          <a:extLst>
            <a:ext uri="{FF2B5EF4-FFF2-40B4-BE49-F238E27FC236}">
              <a16:creationId xmlns:a16="http://schemas.microsoft.com/office/drawing/2014/main" id="{4AA5E94A-A674-4A46-94AF-2543DB03EF7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4" name="Text Box 17">
          <a:extLst>
            <a:ext uri="{FF2B5EF4-FFF2-40B4-BE49-F238E27FC236}">
              <a16:creationId xmlns:a16="http://schemas.microsoft.com/office/drawing/2014/main" id="{8FE7FBA1-8BE1-4C3D-9586-A921665E45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5" name="Text Box 6">
          <a:extLst>
            <a:ext uri="{FF2B5EF4-FFF2-40B4-BE49-F238E27FC236}">
              <a16:creationId xmlns:a16="http://schemas.microsoft.com/office/drawing/2014/main" id="{3E187B17-CA57-4A85-B329-3061229FE5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6" name="Text Box 7">
          <a:extLst>
            <a:ext uri="{FF2B5EF4-FFF2-40B4-BE49-F238E27FC236}">
              <a16:creationId xmlns:a16="http://schemas.microsoft.com/office/drawing/2014/main" id="{2B0D331C-DDC5-4F44-B18C-EA68CDC31E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7" name="Text Box 8">
          <a:extLst>
            <a:ext uri="{FF2B5EF4-FFF2-40B4-BE49-F238E27FC236}">
              <a16:creationId xmlns:a16="http://schemas.microsoft.com/office/drawing/2014/main" id="{743BBBDE-C902-4B87-A6DB-CC1CE6793C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8" name="Text Box 9">
          <a:extLst>
            <a:ext uri="{FF2B5EF4-FFF2-40B4-BE49-F238E27FC236}">
              <a16:creationId xmlns:a16="http://schemas.microsoft.com/office/drawing/2014/main" id="{C37A7762-163C-473A-8AF8-CE797413EE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499" name="Text Box 10">
          <a:extLst>
            <a:ext uri="{FF2B5EF4-FFF2-40B4-BE49-F238E27FC236}">
              <a16:creationId xmlns:a16="http://schemas.microsoft.com/office/drawing/2014/main" id="{6B9A1AA7-D9ED-4D2C-8249-5E3E324CF2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0" name="Text Box 11">
          <a:extLst>
            <a:ext uri="{FF2B5EF4-FFF2-40B4-BE49-F238E27FC236}">
              <a16:creationId xmlns:a16="http://schemas.microsoft.com/office/drawing/2014/main" id="{AC636A12-118E-4462-B9AF-189C5DF3DD8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1" name="Text Box 12">
          <a:extLst>
            <a:ext uri="{FF2B5EF4-FFF2-40B4-BE49-F238E27FC236}">
              <a16:creationId xmlns:a16="http://schemas.microsoft.com/office/drawing/2014/main" id="{EFE0C9FD-2E05-4CF7-8E7A-DDE3ACD619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2" name="Text Box 13">
          <a:extLst>
            <a:ext uri="{FF2B5EF4-FFF2-40B4-BE49-F238E27FC236}">
              <a16:creationId xmlns:a16="http://schemas.microsoft.com/office/drawing/2014/main" id="{8A0EBAFB-E363-49EF-9660-52E78E08DB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3" name="Text Box 14">
          <a:extLst>
            <a:ext uri="{FF2B5EF4-FFF2-40B4-BE49-F238E27FC236}">
              <a16:creationId xmlns:a16="http://schemas.microsoft.com/office/drawing/2014/main" id="{1934AAD4-0CE9-4D65-B9F3-AA052DB5D2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4" name="Text Box 15">
          <a:extLst>
            <a:ext uri="{FF2B5EF4-FFF2-40B4-BE49-F238E27FC236}">
              <a16:creationId xmlns:a16="http://schemas.microsoft.com/office/drawing/2014/main" id="{67A9A881-853E-4C38-9B10-3989C00F12E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5" name="Text Box 16">
          <a:extLst>
            <a:ext uri="{FF2B5EF4-FFF2-40B4-BE49-F238E27FC236}">
              <a16:creationId xmlns:a16="http://schemas.microsoft.com/office/drawing/2014/main" id="{72C8FFD9-F0A9-447E-A580-7EF138B9C9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6" name="Text Box 17">
          <a:extLst>
            <a:ext uri="{FF2B5EF4-FFF2-40B4-BE49-F238E27FC236}">
              <a16:creationId xmlns:a16="http://schemas.microsoft.com/office/drawing/2014/main" id="{F7CDD3C5-FB0A-42CB-AC50-E84BD0AF8D9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7" name="Text Box 7">
          <a:extLst>
            <a:ext uri="{FF2B5EF4-FFF2-40B4-BE49-F238E27FC236}">
              <a16:creationId xmlns:a16="http://schemas.microsoft.com/office/drawing/2014/main" id="{D419CF52-12FC-4BC7-83AD-C760AE516F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8" name="Text Box 8">
          <a:extLst>
            <a:ext uri="{FF2B5EF4-FFF2-40B4-BE49-F238E27FC236}">
              <a16:creationId xmlns:a16="http://schemas.microsoft.com/office/drawing/2014/main" id="{E731B2B4-3075-4F3A-92E4-D7D28CBA8B7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09" name="Text Box 9">
          <a:extLst>
            <a:ext uri="{FF2B5EF4-FFF2-40B4-BE49-F238E27FC236}">
              <a16:creationId xmlns:a16="http://schemas.microsoft.com/office/drawing/2014/main" id="{09DA44EA-A659-4173-8218-E1E175029C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0" name="Text Box 10">
          <a:extLst>
            <a:ext uri="{FF2B5EF4-FFF2-40B4-BE49-F238E27FC236}">
              <a16:creationId xmlns:a16="http://schemas.microsoft.com/office/drawing/2014/main" id="{24B703E6-E5C4-4375-8D82-32A166BE55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1" name="Text Box 11">
          <a:extLst>
            <a:ext uri="{FF2B5EF4-FFF2-40B4-BE49-F238E27FC236}">
              <a16:creationId xmlns:a16="http://schemas.microsoft.com/office/drawing/2014/main" id="{5AD2AE77-C7A4-40A5-A26A-8BAA49197C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2" name="Text Box 12">
          <a:extLst>
            <a:ext uri="{FF2B5EF4-FFF2-40B4-BE49-F238E27FC236}">
              <a16:creationId xmlns:a16="http://schemas.microsoft.com/office/drawing/2014/main" id="{8A5AE764-C610-4698-A794-9439E4747CF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3" name="Text Box 13">
          <a:extLst>
            <a:ext uri="{FF2B5EF4-FFF2-40B4-BE49-F238E27FC236}">
              <a16:creationId xmlns:a16="http://schemas.microsoft.com/office/drawing/2014/main" id="{9FF86211-76D7-4B60-AB9F-F2477C1612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4" name="Text Box 14">
          <a:extLst>
            <a:ext uri="{FF2B5EF4-FFF2-40B4-BE49-F238E27FC236}">
              <a16:creationId xmlns:a16="http://schemas.microsoft.com/office/drawing/2014/main" id="{9B616DB3-5B23-4992-9576-6F3DDF818F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5" name="Text Box 15">
          <a:extLst>
            <a:ext uri="{FF2B5EF4-FFF2-40B4-BE49-F238E27FC236}">
              <a16:creationId xmlns:a16="http://schemas.microsoft.com/office/drawing/2014/main" id="{00936FD8-C816-4B6B-8CAF-ED1B9EAC50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6" name="Text Box 16">
          <a:extLst>
            <a:ext uri="{FF2B5EF4-FFF2-40B4-BE49-F238E27FC236}">
              <a16:creationId xmlns:a16="http://schemas.microsoft.com/office/drawing/2014/main" id="{01D82FA9-48EF-4D1C-8081-1AFF3C52B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7" name="Text Box 17">
          <a:extLst>
            <a:ext uri="{FF2B5EF4-FFF2-40B4-BE49-F238E27FC236}">
              <a16:creationId xmlns:a16="http://schemas.microsoft.com/office/drawing/2014/main" id="{5C227A94-25AB-487C-95D8-35306135B1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8" name="Text Box 6">
          <a:extLst>
            <a:ext uri="{FF2B5EF4-FFF2-40B4-BE49-F238E27FC236}">
              <a16:creationId xmlns:a16="http://schemas.microsoft.com/office/drawing/2014/main" id="{7709DAD0-2373-49F8-906D-42AD74810AD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19" name="Text Box 7">
          <a:extLst>
            <a:ext uri="{FF2B5EF4-FFF2-40B4-BE49-F238E27FC236}">
              <a16:creationId xmlns:a16="http://schemas.microsoft.com/office/drawing/2014/main" id="{12EDC24A-81FE-4CF2-A675-3AB05D7C09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0" name="Text Box 8">
          <a:extLst>
            <a:ext uri="{FF2B5EF4-FFF2-40B4-BE49-F238E27FC236}">
              <a16:creationId xmlns:a16="http://schemas.microsoft.com/office/drawing/2014/main" id="{A0D92BC6-C98E-497F-978C-AAC6F20AA6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1" name="Text Box 9">
          <a:extLst>
            <a:ext uri="{FF2B5EF4-FFF2-40B4-BE49-F238E27FC236}">
              <a16:creationId xmlns:a16="http://schemas.microsoft.com/office/drawing/2014/main" id="{A706C0FE-7D96-4E65-99D2-67A0642479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2" name="Text Box 10">
          <a:extLst>
            <a:ext uri="{FF2B5EF4-FFF2-40B4-BE49-F238E27FC236}">
              <a16:creationId xmlns:a16="http://schemas.microsoft.com/office/drawing/2014/main" id="{AD5CEED8-98D3-4275-B5E0-C4884101FE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3" name="Text Box 11">
          <a:extLst>
            <a:ext uri="{FF2B5EF4-FFF2-40B4-BE49-F238E27FC236}">
              <a16:creationId xmlns:a16="http://schemas.microsoft.com/office/drawing/2014/main" id="{B122F007-6F3B-4786-A182-B504E4A5C4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4" name="Text Box 12">
          <a:extLst>
            <a:ext uri="{FF2B5EF4-FFF2-40B4-BE49-F238E27FC236}">
              <a16:creationId xmlns:a16="http://schemas.microsoft.com/office/drawing/2014/main" id="{49B3B85A-9976-4933-992E-D329A64171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5" name="Text Box 13">
          <a:extLst>
            <a:ext uri="{FF2B5EF4-FFF2-40B4-BE49-F238E27FC236}">
              <a16:creationId xmlns:a16="http://schemas.microsoft.com/office/drawing/2014/main" id="{D2BA6A33-1191-4BA0-B1DA-AC24C0EC0E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6" name="Text Box 14">
          <a:extLst>
            <a:ext uri="{FF2B5EF4-FFF2-40B4-BE49-F238E27FC236}">
              <a16:creationId xmlns:a16="http://schemas.microsoft.com/office/drawing/2014/main" id="{F30248B8-AAAB-470B-9383-04170FED29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7" name="Text Box 15">
          <a:extLst>
            <a:ext uri="{FF2B5EF4-FFF2-40B4-BE49-F238E27FC236}">
              <a16:creationId xmlns:a16="http://schemas.microsoft.com/office/drawing/2014/main" id="{CFE52D88-2717-4B42-882D-6AA57D22438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8" name="Text Box 16">
          <a:extLst>
            <a:ext uri="{FF2B5EF4-FFF2-40B4-BE49-F238E27FC236}">
              <a16:creationId xmlns:a16="http://schemas.microsoft.com/office/drawing/2014/main" id="{C0FEF2E2-1F85-473B-B43D-27029DC54E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29" name="Text Box 17">
          <a:extLst>
            <a:ext uri="{FF2B5EF4-FFF2-40B4-BE49-F238E27FC236}">
              <a16:creationId xmlns:a16="http://schemas.microsoft.com/office/drawing/2014/main" id="{1048C08E-850E-474A-BD13-70AD3DB64B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0" name="Text Box 6">
          <a:extLst>
            <a:ext uri="{FF2B5EF4-FFF2-40B4-BE49-F238E27FC236}">
              <a16:creationId xmlns:a16="http://schemas.microsoft.com/office/drawing/2014/main" id="{B15611CA-7913-445F-AF60-954ADE4804F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1" name="Text Box 7">
          <a:extLst>
            <a:ext uri="{FF2B5EF4-FFF2-40B4-BE49-F238E27FC236}">
              <a16:creationId xmlns:a16="http://schemas.microsoft.com/office/drawing/2014/main" id="{EC29C105-B45B-4170-8773-7C38578061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2" name="Text Box 8">
          <a:extLst>
            <a:ext uri="{FF2B5EF4-FFF2-40B4-BE49-F238E27FC236}">
              <a16:creationId xmlns:a16="http://schemas.microsoft.com/office/drawing/2014/main" id="{10C33C72-4794-456C-BF14-A973ADCF9A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3" name="Text Box 9">
          <a:extLst>
            <a:ext uri="{FF2B5EF4-FFF2-40B4-BE49-F238E27FC236}">
              <a16:creationId xmlns:a16="http://schemas.microsoft.com/office/drawing/2014/main" id="{2115B0FC-DA24-419E-ABDD-6129C55566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4" name="Text Box 10">
          <a:extLst>
            <a:ext uri="{FF2B5EF4-FFF2-40B4-BE49-F238E27FC236}">
              <a16:creationId xmlns:a16="http://schemas.microsoft.com/office/drawing/2014/main" id="{EEF0AB96-8B3C-4E20-9036-2852863DC4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5" name="Text Box 11">
          <a:extLst>
            <a:ext uri="{FF2B5EF4-FFF2-40B4-BE49-F238E27FC236}">
              <a16:creationId xmlns:a16="http://schemas.microsoft.com/office/drawing/2014/main" id="{3780C6E3-1BC4-4373-9E5A-05ED0F08A8C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6" name="Text Box 12">
          <a:extLst>
            <a:ext uri="{FF2B5EF4-FFF2-40B4-BE49-F238E27FC236}">
              <a16:creationId xmlns:a16="http://schemas.microsoft.com/office/drawing/2014/main" id="{47A9F836-D6C9-4E9D-847F-5406C6192B5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7" name="Text Box 13">
          <a:extLst>
            <a:ext uri="{FF2B5EF4-FFF2-40B4-BE49-F238E27FC236}">
              <a16:creationId xmlns:a16="http://schemas.microsoft.com/office/drawing/2014/main" id="{EDD8CB4A-E9F3-4530-A061-C9D23D07F4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8" name="Text Box 14">
          <a:extLst>
            <a:ext uri="{FF2B5EF4-FFF2-40B4-BE49-F238E27FC236}">
              <a16:creationId xmlns:a16="http://schemas.microsoft.com/office/drawing/2014/main" id="{79EA71FF-7166-40DF-A709-22DCBAA060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39" name="Text Box 15">
          <a:extLst>
            <a:ext uri="{FF2B5EF4-FFF2-40B4-BE49-F238E27FC236}">
              <a16:creationId xmlns:a16="http://schemas.microsoft.com/office/drawing/2014/main" id="{6985AC3C-DC0D-4773-A024-9D2D38BB09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0" name="Text Box 16">
          <a:extLst>
            <a:ext uri="{FF2B5EF4-FFF2-40B4-BE49-F238E27FC236}">
              <a16:creationId xmlns:a16="http://schemas.microsoft.com/office/drawing/2014/main" id="{801FB8B7-04A9-4507-9FA7-E4083A0446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1" name="Text Box 17">
          <a:extLst>
            <a:ext uri="{FF2B5EF4-FFF2-40B4-BE49-F238E27FC236}">
              <a16:creationId xmlns:a16="http://schemas.microsoft.com/office/drawing/2014/main" id="{18B9D306-F944-4A2A-BD35-9409631623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2" name="Text Box 6">
          <a:extLst>
            <a:ext uri="{FF2B5EF4-FFF2-40B4-BE49-F238E27FC236}">
              <a16:creationId xmlns:a16="http://schemas.microsoft.com/office/drawing/2014/main" id="{E0D1C7DF-DA6E-4E28-8EFF-99A7820749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3" name="Text Box 7">
          <a:extLst>
            <a:ext uri="{FF2B5EF4-FFF2-40B4-BE49-F238E27FC236}">
              <a16:creationId xmlns:a16="http://schemas.microsoft.com/office/drawing/2014/main" id="{E60083F6-A959-4F96-A4EB-F45373B0C9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4" name="Text Box 8">
          <a:extLst>
            <a:ext uri="{FF2B5EF4-FFF2-40B4-BE49-F238E27FC236}">
              <a16:creationId xmlns:a16="http://schemas.microsoft.com/office/drawing/2014/main" id="{0E01DE79-EE57-4D9F-A3F6-305AE543DA1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5" name="Text Box 9">
          <a:extLst>
            <a:ext uri="{FF2B5EF4-FFF2-40B4-BE49-F238E27FC236}">
              <a16:creationId xmlns:a16="http://schemas.microsoft.com/office/drawing/2014/main" id="{CDE5A7CF-D0D2-4B99-BD3F-671387B9BDB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6" name="Text Box 10">
          <a:extLst>
            <a:ext uri="{FF2B5EF4-FFF2-40B4-BE49-F238E27FC236}">
              <a16:creationId xmlns:a16="http://schemas.microsoft.com/office/drawing/2014/main" id="{FC30FC69-CB8B-4D86-BC23-DC3936FD00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7" name="Text Box 11">
          <a:extLst>
            <a:ext uri="{FF2B5EF4-FFF2-40B4-BE49-F238E27FC236}">
              <a16:creationId xmlns:a16="http://schemas.microsoft.com/office/drawing/2014/main" id="{59F20DA3-77AD-456D-9069-D0D6F3143C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8" name="Text Box 12">
          <a:extLst>
            <a:ext uri="{FF2B5EF4-FFF2-40B4-BE49-F238E27FC236}">
              <a16:creationId xmlns:a16="http://schemas.microsoft.com/office/drawing/2014/main" id="{CE42AC95-FA53-4BA6-8714-B15E6A1D9A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49" name="Text Box 13">
          <a:extLst>
            <a:ext uri="{FF2B5EF4-FFF2-40B4-BE49-F238E27FC236}">
              <a16:creationId xmlns:a16="http://schemas.microsoft.com/office/drawing/2014/main" id="{238AF9B7-83AC-4FCA-83CE-7757C91FE6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0" name="Text Box 14">
          <a:extLst>
            <a:ext uri="{FF2B5EF4-FFF2-40B4-BE49-F238E27FC236}">
              <a16:creationId xmlns:a16="http://schemas.microsoft.com/office/drawing/2014/main" id="{C44F0D12-5F77-4798-B8C5-32752DE049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1" name="Text Box 15">
          <a:extLst>
            <a:ext uri="{FF2B5EF4-FFF2-40B4-BE49-F238E27FC236}">
              <a16:creationId xmlns:a16="http://schemas.microsoft.com/office/drawing/2014/main" id="{6C20AD78-A3D4-4D10-A706-45EC188DF2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2" name="Text Box 16">
          <a:extLst>
            <a:ext uri="{FF2B5EF4-FFF2-40B4-BE49-F238E27FC236}">
              <a16:creationId xmlns:a16="http://schemas.microsoft.com/office/drawing/2014/main" id="{5E04BC99-530F-4AFE-8E9B-F65074EB28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3" name="Text Box 17">
          <a:extLst>
            <a:ext uri="{FF2B5EF4-FFF2-40B4-BE49-F238E27FC236}">
              <a16:creationId xmlns:a16="http://schemas.microsoft.com/office/drawing/2014/main" id="{D716DDD6-1F37-40A1-986C-AEA285F24D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4" name="Text Box 7">
          <a:extLst>
            <a:ext uri="{FF2B5EF4-FFF2-40B4-BE49-F238E27FC236}">
              <a16:creationId xmlns:a16="http://schemas.microsoft.com/office/drawing/2014/main" id="{C52D4559-47BE-4766-B166-6DFB53E7EB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5" name="Text Box 8">
          <a:extLst>
            <a:ext uri="{FF2B5EF4-FFF2-40B4-BE49-F238E27FC236}">
              <a16:creationId xmlns:a16="http://schemas.microsoft.com/office/drawing/2014/main" id="{AEB83180-95F0-4140-AA70-D41BEE5AEA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6" name="Text Box 9">
          <a:extLst>
            <a:ext uri="{FF2B5EF4-FFF2-40B4-BE49-F238E27FC236}">
              <a16:creationId xmlns:a16="http://schemas.microsoft.com/office/drawing/2014/main" id="{8FA6D2E9-03A4-40D0-A227-D13A229D07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7" name="Text Box 10">
          <a:extLst>
            <a:ext uri="{FF2B5EF4-FFF2-40B4-BE49-F238E27FC236}">
              <a16:creationId xmlns:a16="http://schemas.microsoft.com/office/drawing/2014/main" id="{BFB37D73-E7D9-4399-93AD-8E8E39A2D0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8" name="Text Box 11">
          <a:extLst>
            <a:ext uri="{FF2B5EF4-FFF2-40B4-BE49-F238E27FC236}">
              <a16:creationId xmlns:a16="http://schemas.microsoft.com/office/drawing/2014/main" id="{7D1C814E-767F-4826-AC2A-E4479587F2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59" name="Text Box 12">
          <a:extLst>
            <a:ext uri="{FF2B5EF4-FFF2-40B4-BE49-F238E27FC236}">
              <a16:creationId xmlns:a16="http://schemas.microsoft.com/office/drawing/2014/main" id="{B54E45DE-0A68-45C5-93FF-7AE17F9683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0" name="Text Box 13">
          <a:extLst>
            <a:ext uri="{FF2B5EF4-FFF2-40B4-BE49-F238E27FC236}">
              <a16:creationId xmlns:a16="http://schemas.microsoft.com/office/drawing/2014/main" id="{41BFDA9E-63C6-4E37-B07A-E39F194EB8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1" name="Text Box 14">
          <a:extLst>
            <a:ext uri="{FF2B5EF4-FFF2-40B4-BE49-F238E27FC236}">
              <a16:creationId xmlns:a16="http://schemas.microsoft.com/office/drawing/2014/main" id="{6D7445D0-50C4-4AD7-91E4-3675E1A17FC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2" name="Text Box 15">
          <a:extLst>
            <a:ext uri="{FF2B5EF4-FFF2-40B4-BE49-F238E27FC236}">
              <a16:creationId xmlns:a16="http://schemas.microsoft.com/office/drawing/2014/main" id="{E07C508C-0BD8-46A1-A496-A31F02E03E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3" name="Text Box 16">
          <a:extLst>
            <a:ext uri="{FF2B5EF4-FFF2-40B4-BE49-F238E27FC236}">
              <a16:creationId xmlns:a16="http://schemas.microsoft.com/office/drawing/2014/main" id="{EB6CEFB6-B6E3-4C20-8037-8C03A04A0B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4" name="Text Box 17">
          <a:extLst>
            <a:ext uri="{FF2B5EF4-FFF2-40B4-BE49-F238E27FC236}">
              <a16:creationId xmlns:a16="http://schemas.microsoft.com/office/drawing/2014/main" id="{51F72AB7-FBA6-4F56-BF16-BEFF318840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5" name="Text Box 6">
          <a:extLst>
            <a:ext uri="{FF2B5EF4-FFF2-40B4-BE49-F238E27FC236}">
              <a16:creationId xmlns:a16="http://schemas.microsoft.com/office/drawing/2014/main" id="{CCA11549-A2C7-4879-87E1-7E5B4A750A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6" name="Text Box 7">
          <a:extLst>
            <a:ext uri="{FF2B5EF4-FFF2-40B4-BE49-F238E27FC236}">
              <a16:creationId xmlns:a16="http://schemas.microsoft.com/office/drawing/2014/main" id="{1033D442-DA49-4281-85DB-9EFB4742CD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7" name="Text Box 8">
          <a:extLst>
            <a:ext uri="{FF2B5EF4-FFF2-40B4-BE49-F238E27FC236}">
              <a16:creationId xmlns:a16="http://schemas.microsoft.com/office/drawing/2014/main" id="{41AA776B-0024-47AA-91A3-976EC7BE71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8" name="Text Box 9">
          <a:extLst>
            <a:ext uri="{FF2B5EF4-FFF2-40B4-BE49-F238E27FC236}">
              <a16:creationId xmlns:a16="http://schemas.microsoft.com/office/drawing/2014/main" id="{F19290FC-10D1-4686-90B4-312472D5D5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69" name="Text Box 10">
          <a:extLst>
            <a:ext uri="{FF2B5EF4-FFF2-40B4-BE49-F238E27FC236}">
              <a16:creationId xmlns:a16="http://schemas.microsoft.com/office/drawing/2014/main" id="{C68FFD08-75B3-4169-8342-69D259759D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0" name="Text Box 11">
          <a:extLst>
            <a:ext uri="{FF2B5EF4-FFF2-40B4-BE49-F238E27FC236}">
              <a16:creationId xmlns:a16="http://schemas.microsoft.com/office/drawing/2014/main" id="{896D44E3-824E-47DD-9826-96A8C3DA01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1" name="Text Box 12">
          <a:extLst>
            <a:ext uri="{FF2B5EF4-FFF2-40B4-BE49-F238E27FC236}">
              <a16:creationId xmlns:a16="http://schemas.microsoft.com/office/drawing/2014/main" id="{A67805F3-0FCA-47BC-AD57-E74BD6EB5E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2" name="Text Box 13">
          <a:extLst>
            <a:ext uri="{FF2B5EF4-FFF2-40B4-BE49-F238E27FC236}">
              <a16:creationId xmlns:a16="http://schemas.microsoft.com/office/drawing/2014/main" id="{1C0998C7-C2FA-41E9-A8A6-3F685B6F03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3" name="Text Box 14">
          <a:extLst>
            <a:ext uri="{FF2B5EF4-FFF2-40B4-BE49-F238E27FC236}">
              <a16:creationId xmlns:a16="http://schemas.microsoft.com/office/drawing/2014/main" id="{6C63B4FB-846B-42D4-B4E6-EFB957679E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4" name="Text Box 15">
          <a:extLst>
            <a:ext uri="{FF2B5EF4-FFF2-40B4-BE49-F238E27FC236}">
              <a16:creationId xmlns:a16="http://schemas.microsoft.com/office/drawing/2014/main" id="{6DCFE9B6-D6CA-4910-8A08-3EBD96A255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5" name="Text Box 16">
          <a:extLst>
            <a:ext uri="{FF2B5EF4-FFF2-40B4-BE49-F238E27FC236}">
              <a16:creationId xmlns:a16="http://schemas.microsoft.com/office/drawing/2014/main" id="{D7263529-6C75-4802-BCEC-5611EDEA7B9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6" name="Text Box 17">
          <a:extLst>
            <a:ext uri="{FF2B5EF4-FFF2-40B4-BE49-F238E27FC236}">
              <a16:creationId xmlns:a16="http://schemas.microsoft.com/office/drawing/2014/main" id="{95DD90F0-6909-4C23-83C1-154C103D07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7" name="Text Box 6">
          <a:extLst>
            <a:ext uri="{FF2B5EF4-FFF2-40B4-BE49-F238E27FC236}">
              <a16:creationId xmlns:a16="http://schemas.microsoft.com/office/drawing/2014/main" id="{4380085D-304E-4791-884B-D641D5AA428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8" name="Text Box 7">
          <a:extLst>
            <a:ext uri="{FF2B5EF4-FFF2-40B4-BE49-F238E27FC236}">
              <a16:creationId xmlns:a16="http://schemas.microsoft.com/office/drawing/2014/main" id="{B8A3E990-F63F-4A17-9B5D-D399CE851E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79" name="Text Box 8">
          <a:extLst>
            <a:ext uri="{FF2B5EF4-FFF2-40B4-BE49-F238E27FC236}">
              <a16:creationId xmlns:a16="http://schemas.microsoft.com/office/drawing/2014/main" id="{737A1992-D325-4A85-941F-8BF2153003F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0" name="Text Box 9">
          <a:extLst>
            <a:ext uri="{FF2B5EF4-FFF2-40B4-BE49-F238E27FC236}">
              <a16:creationId xmlns:a16="http://schemas.microsoft.com/office/drawing/2014/main" id="{4B7D74E8-A8A9-4ABA-AA3F-AE1CF65948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1" name="Text Box 10">
          <a:extLst>
            <a:ext uri="{FF2B5EF4-FFF2-40B4-BE49-F238E27FC236}">
              <a16:creationId xmlns:a16="http://schemas.microsoft.com/office/drawing/2014/main" id="{7259C647-C508-439A-BDCA-1FB15CA0C88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2" name="Text Box 11">
          <a:extLst>
            <a:ext uri="{FF2B5EF4-FFF2-40B4-BE49-F238E27FC236}">
              <a16:creationId xmlns:a16="http://schemas.microsoft.com/office/drawing/2014/main" id="{31D03DC3-94E6-417C-9AB3-6D29D58544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3" name="Text Box 12">
          <a:extLst>
            <a:ext uri="{FF2B5EF4-FFF2-40B4-BE49-F238E27FC236}">
              <a16:creationId xmlns:a16="http://schemas.microsoft.com/office/drawing/2014/main" id="{40299635-0E7D-43FC-B678-10DF827F8E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4" name="Text Box 13">
          <a:extLst>
            <a:ext uri="{FF2B5EF4-FFF2-40B4-BE49-F238E27FC236}">
              <a16:creationId xmlns:a16="http://schemas.microsoft.com/office/drawing/2014/main" id="{5FF3AFE4-B153-4297-81C7-0CA777E901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5" name="Text Box 14">
          <a:extLst>
            <a:ext uri="{FF2B5EF4-FFF2-40B4-BE49-F238E27FC236}">
              <a16:creationId xmlns:a16="http://schemas.microsoft.com/office/drawing/2014/main" id="{E030E54C-985F-4B03-ACE1-11BCAAF1AC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6" name="Text Box 15">
          <a:extLst>
            <a:ext uri="{FF2B5EF4-FFF2-40B4-BE49-F238E27FC236}">
              <a16:creationId xmlns:a16="http://schemas.microsoft.com/office/drawing/2014/main" id="{CE45610D-2D8F-4E57-8BB4-9066682015F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7" name="Text Box 16">
          <a:extLst>
            <a:ext uri="{FF2B5EF4-FFF2-40B4-BE49-F238E27FC236}">
              <a16:creationId xmlns:a16="http://schemas.microsoft.com/office/drawing/2014/main" id="{C56901E2-01D8-4B57-B935-457DB16E26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8" name="Text Box 17">
          <a:extLst>
            <a:ext uri="{FF2B5EF4-FFF2-40B4-BE49-F238E27FC236}">
              <a16:creationId xmlns:a16="http://schemas.microsoft.com/office/drawing/2014/main" id="{17B0BB70-C9A2-41EF-8287-5860DBD251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89" name="Text Box 6">
          <a:extLst>
            <a:ext uri="{FF2B5EF4-FFF2-40B4-BE49-F238E27FC236}">
              <a16:creationId xmlns:a16="http://schemas.microsoft.com/office/drawing/2014/main" id="{CC26FA1E-962D-4E32-B4EC-9090EA5283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0" name="Text Box 7">
          <a:extLst>
            <a:ext uri="{FF2B5EF4-FFF2-40B4-BE49-F238E27FC236}">
              <a16:creationId xmlns:a16="http://schemas.microsoft.com/office/drawing/2014/main" id="{D56B286E-1D43-4940-BA7D-C2D7A0FFB2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1" name="Text Box 8">
          <a:extLst>
            <a:ext uri="{FF2B5EF4-FFF2-40B4-BE49-F238E27FC236}">
              <a16:creationId xmlns:a16="http://schemas.microsoft.com/office/drawing/2014/main" id="{D7BE97C1-1A65-4B98-920E-962A6931F1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2" name="Text Box 9">
          <a:extLst>
            <a:ext uri="{FF2B5EF4-FFF2-40B4-BE49-F238E27FC236}">
              <a16:creationId xmlns:a16="http://schemas.microsoft.com/office/drawing/2014/main" id="{38FFB942-D4A1-485A-9D78-2FEFB267A44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3" name="Text Box 10">
          <a:extLst>
            <a:ext uri="{FF2B5EF4-FFF2-40B4-BE49-F238E27FC236}">
              <a16:creationId xmlns:a16="http://schemas.microsoft.com/office/drawing/2014/main" id="{D4ABA570-5E74-4717-ADCE-14450A7770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4" name="Text Box 11">
          <a:extLst>
            <a:ext uri="{FF2B5EF4-FFF2-40B4-BE49-F238E27FC236}">
              <a16:creationId xmlns:a16="http://schemas.microsoft.com/office/drawing/2014/main" id="{08B070DE-8EC9-405E-867D-D605D508F5C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5" name="Text Box 12">
          <a:extLst>
            <a:ext uri="{FF2B5EF4-FFF2-40B4-BE49-F238E27FC236}">
              <a16:creationId xmlns:a16="http://schemas.microsoft.com/office/drawing/2014/main" id="{DE110289-CF6B-4E7E-A602-A2A6C4F3E50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6" name="Text Box 13">
          <a:extLst>
            <a:ext uri="{FF2B5EF4-FFF2-40B4-BE49-F238E27FC236}">
              <a16:creationId xmlns:a16="http://schemas.microsoft.com/office/drawing/2014/main" id="{66FCDCCC-29F8-4096-BABA-859592017A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7" name="Text Box 14">
          <a:extLst>
            <a:ext uri="{FF2B5EF4-FFF2-40B4-BE49-F238E27FC236}">
              <a16:creationId xmlns:a16="http://schemas.microsoft.com/office/drawing/2014/main" id="{13D209ED-CE27-4E9B-958D-D122BF400A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8" name="Text Box 15">
          <a:extLst>
            <a:ext uri="{FF2B5EF4-FFF2-40B4-BE49-F238E27FC236}">
              <a16:creationId xmlns:a16="http://schemas.microsoft.com/office/drawing/2014/main" id="{A92BBCFF-0891-471B-8616-F4B6AA9B745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599" name="Text Box 16">
          <a:extLst>
            <a:ext uri="{FF2B5EF4-FFF2-40B4-BE49-F238E27FC236}">
              <a16:creationId xmlns:a16="http://schemas.microsoft.com/office/drawing/2014/main" id="{14C9C7C2-C443-43C0-B2B4-2E1A73BDDFD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0" name="Text Box 17">
          <a:extLst>
            <a:ext uri="{FF2B5EF4-FFF2-40B4-BE49-F238E27FC236}">
              <a16:creationId xmlns:a16="http://schemas.microsoft.com/office/drawing/2014/main" id="{2BC339C9-F37A-471D-BE43-5C7D910C61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1" name="Text Box 7">
          <a:extLst>
            <a:ext uri="{FF2B5EF4-FFF2-40B4-BE49-F238E27FC236}">
              <a16:creationId xmlns:a16="http://schemas.microsoft.com/office/drawing/2014/main" id="{4B2D9E4E-B5AC-4A68-ADD2-407914D103D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2" name="Text Box 8">
          <a:extLst>
            <a:ext uri="{FF2B5EF4-FFF2-40B4-BE49-F238E27FC236}">
              <a16:creationId xmlns:a16="http://schemas.microsoft.com/office/drawing/2014/main" id="{AAEC11FA-5637-4E45-8737-7CC4A303A5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3" name="Text Box 9">
          <a:extLst>
            <a:ext uri="{FF2B5EF4-FFF2-40B4-BE49-F238E27FC236}">
              <a16:creationId xmlns:a16="http://schemas.microsoft.com/office/drawing/2014/main" id="{1AD76B43-9B48-478F-9294-F1F0A2DD80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4" name="Text Box 10">
          <a:extLst>
            <a:ext uri="{FF2B5EF4-FFF2-40B4-BE49-F238E27FC236}">
              <a16:creationId xmlns:a16="http://schemas.microsoft.com/office/drawing/2014/main" id="{E2416ED0-44D9-4E64-842D-AAEC5B701D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5" name="Text Box 11">
          <a:extLst>
            <a:ext uri="{FF2B5EF4-FFF2-40B4-BE49-F238E27FC236}">
              <a16:creationId xmlns:a16="http://schemas.microsoft.com/office/drawing/2014/main" id="{C3CE2123-5126-40EF-BBDF-F6A355482A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6" name="Text Box 12">
          <a:extLst>
            <a:ext uri="{FF2B5EF4-FFF2-40B4-BE49-F238E27FC236}">
              <a16:creationId xmlns:a16="http://schemas.microsoft.com/office/drawing/2014/main" id="{BD68B9B0-251E-435A-96BE-C593D87839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7" name="Text Box 13">
          <a:extLst>
            <a:ext uri="{FF2B5EF4-FFF2-40B4-BE49-F238E27FC236}">
              <a16:creationId xmlns:a16="http://schemas.microsoft.com/office/drawing/2014/main" id="{95E8ADE7-D516-476C-8272-953DFF42FC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8" name="Text Box 14">
          <a:extLst>
            <a:ext uri="{FF2B5EF4-FFF2-40B4-BE49-F238E27FC236}">
              <a16:creationId xmlns:a16="http://schemas.microsoft.com/office/drawing/2014/main" id="{EB5D0631-9A6C-4F0B-9EDD-5E138B9B51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09" name="Text Box 15">
          <a:extLst>
            <a:ext uri="{FF2B5EF4-FFF2-40B4-BE49-F238E27FC236}">
              <a16:creationId xmlns:a16="http://schemas.microsoft.com/office/drawing/2014/main" id="{5E1D920F-CEA0-4A80-B628-B5EB4FBBF2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0" name="Text Box 16">
          <a:extLst>
            <a:ext uri="{FF2B5EF4-FFF2-40B4-BE49-F238E27FC236}">
              <a16:creationId xmlns:a16="http://schemas.microsoft.com/office/drawing/2014/main" id="{39F4F55C-8066-485E-B859-86E457D285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1" name="Text Box 17">
          <a:extLst>
            <a:ext uri="{FF2B5EF4-FFF2-40B4-BE49-F238E27FC236}">
              <a16:creationId xmlns:a16="http://schemas.microsoft.com/office/drawing/2014/main" id="{53FF7E5A-D18D-487E-9408-59EAE09443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2" name="Text Box 6">
          <a:extLst>
            <a:ext uri="{FF2B5EF4-FFF2-40B4-BE49-F238E27FC236}">
              <a16:creationId xmlns:a16="http://schemas.microsoft.com/office/drawing/2014/main" id="{A5406214-C7B3-4BA9-814D-AB2A62E555B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3" name="Text Box 7">
          <a:extLst>
            <a:ext uri="{FF2B5EF4-FFF2-40B4-BE49-F238E27FC236}">
              <a16:creationId xmlns:a16="http://schemas.microsoft.com/office/drawing/2014/main" id="{CCF5303D-6163-4E6F-BB10-9CB52A11E1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4" name="Text Box 8">
          <a:extLst>
            <a:ext uri="{FF2B5EF4-FFF2-40B4-BE49-F238E27FC236}">
              <a16:creationId xmlns:a16="http://schemas.microsoft.com/office/drawing/2014/main" id="{83F607BA-D8AF-4CE4-BF98-665801C3CA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5" name="Text Box 9">
          <a:extLst>
            <a:ext uri="{FF2B5EF4-FFF2-40B4-BE49-F238E27FC236}">
              <a16:creationId xmlns:a16="http://schemas.microsoft.com/office/drawing/2014/main" id="{F06CFE23-9310-4BF2-BD35-0DAD9F3450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6" name="Text Box 10">
          <a:extLst>
            <a:ext uri="{FF2B5EF4-FFF2-40B4-BE49-F238E27FC236}">
              <a16:creationId xmlns:a16="http://schemas.microsoft.com/office/drawing/2014/main" id="{23A0CFFF-574A-4B63-A72E-D80D261FE5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7" name="Text Box 11">
          <a:extLst>
            <a:ext uri="{FF2B5EF4-FFF2-40B4-BE49-F238E27FC236}">
              <a16:creationId xmlns:a16="http://schemas.microsoft.com/office/drawing/2014/main" id="{CEA415A0-49B8-464E-97AA-FC5816BB28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8" name="Text Box 12">
          <a:extLst>
            <a:ext uri="{FF2B5EF4-FFF2-40B4-BE49-F238E27FC236}">
              <a16:creationId xmlns:a16="http://schemas.microsoft.com/office/drawing/2014/main" id="{568ABFA9-E3D3-4DE8-9172-295A934891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19" name="Text Box 13">
          <a:extLst>
            <a:ext uri="{FF2B5EF4-FFF2-40B4-BE49-F238E27FC236}">
              <a16:creationId xmlns:a16="http://schemas.microsoft.com/office/drawing/2014/main" id="{2315A1BC-0C08-4C1E-814D-F970DC2730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20" name="Text Box 14">
          <a:extLst>
            <a:ext uri="{FF2B5EF4-FFF2-40B4-BE49-F238E27FC236}">
              <a16:creationId xmlns:a16="http://schemas.microsoft.com/office/drawing/2014/main" id="{7DB8E97E-B84A-4B8E-92FB-20BE0CB73BD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21" name="Text Box 15">
          <a:extLst>
            <a:ext uri="{FF2B5EF4-FFF2-40B4-BE49-F238E27FC236}">
              <a16:creationId xmlns:a16="http://schemas.microsoft.com/office/drawing/2014/main" id="{65FF185B-52CB-4A4A-89E3-D1EE42FFC9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2622" name="Text Box 16">
          <a:extLst>
            <a:ext uri="{FF2B5EF4-FFF2-40B4-BE49-F238E27FC236}">
              <a16:creationId xmlns:a16="http://schemas.microsoft.com/office/drawing/2014/main" id="{E1DD1FA2-52BA-4870-9A7E-062E1280BB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60</xdr:row>
      <xdr:rowOff>0</xdr:rowOff>
    </xdr:from>
    <xdr:ext cx="85725" cy="1411821"/>
    <xdr:sp macro="" textlink="">
      <xdr:nvSpPr>
        <xdr:cNvPr id="3741" name="Text Box 6">
          <a:extLst>
            <a:ext uri="{FF2B5EF4-FFF2-40B4-BE49-F238E27FC236}">
              <a16:creationId xmlns:a16="http://schemas.microsoft.com/office/drawing/2014/main" id="{0FF1B6B3-90E3-4041-B987-FAF0760F037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2" name="Text Box 7">
          <a:extLst>
            <a:ext uri="{FF2B5EF4-FFF2-40B4-BE49-F238E27FC236}">
              <a16:creationId xmlns:a16="http://schemas.microsoft.com/office/drawing/2014/main" id="{70AC7E82-DD01-45A7-95FB-C02EEF5C4BD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3" name="Text Box 8">
          <a:extLst>
            <a:ext uri="{FF2B5EF4-FFF2-40B4-BE49-F238E27FC236}">
              <a16:creationId xmlns:a16="http://schemas.microsoft.com/office/drawing/2014/main" id="{161B39D2-78AE-41CC-B726-FE434FF0BA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4" name="Text Box 9">
          <a:extLst>
            <a:ext uri="{FF2B5EF4-FFF2-40B4-BE49-F238E27FC236}">
              <a16:creationId xmlns:a16="http://schemas.microsoft.com/office/drawing/2014/main" id="{F36DB0E7-974B-4267-9314-E1621BCA97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5" name="Text Box 10">
          <a:extLst>
            <a:ext uri="{FF2B5EF4-FFF2-40B4-BE49-F238E27FC236}">
              <a16:creationId xmlns:a16="http://schemas.microsoft.com/office/drawing/2014/main" id="{6B6B925C-0AC5-43CB-8766-2A5660EE42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6" name="Text Box 11">
          <a:extLst>
            <a:ext uri="{FF2B5EF4-FFF2-40B4-BE49-F238E27FC236}">
              <a16:creationId xmlns:a16="http://schemas.microsoft.com/office/drawing/2014/main" id="{BF58F772-E05C-4BA7-8945-0459B400F1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7" name="Text Box 12">
          <a:extLst>
            <a:ext uri="{FF2B5EF4-FFF2-40B4-BE49-F238E27FC236}">
              <a16:creationId xmlns:a16="http://schemas.microsoft.com/office/drawing/2014/main" id="{430DEABD-5B78-4C86-94C1-334555FCF8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8" name="Text Box 13">
          <a:extLst>
            <a:ext uri="{FF2B5EF4-FFF2-40B4-BE49-F238E27FC236}">
              <a16:creationId xmlns:a16="http://schemas.microsoft.com/office/drawing/2014/main" id="{E1C4C9BE-52D2-47F9-B526-FEC35DFADC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49" name="Text Box 14">
          <a:extLst>
            <a:ext uri="{FF2B5EF4-FFF2-40B4-BE49-F238E27FC236}">
              <a16:creationId xmlns:a16="http://schemas.microsoft.com/office/drawing/2014/main" id="{383167D5-03E8-4949-92CD-F6D445C9EA9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0" name="Text Box 15">
          <a:extLst>
            <a:ext uri="{FF2B5EF4-FFF2-40B4-BE49-F238E27FC236}">
              <a16:creationId xmlns:a16="http://schemas.microsoft.com/office/drawing/2014/main" id="{E85F9F9F-FCB1-4054-9DBD-6E5329ADE7E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1" name="Text Box 16">
          <a:extLst>
            <a:ext uri="{FF2B5EF4-FFF2-40B4-BE49-F238E27FC236}">
              <a16:creationId xmlns:a16="http://schemas.microsoft.com/office/drawing/2014/main" id="{6C1957D3-5B00-4F53-9864-A574097220C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2" name="Text Box 17">
          <a:extLst>
            <a:ext uri="{FF2B5EF4-FFF2-40B4-BE49-F238E27FC236}">
              <a16:creationId xmlns:a16="http://schemas.microsoft.com/office/drawing/2014/main" id="{6C9808C8-90A3-42DB-99BF-28EFF3CF8C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3" name="Text Box 6">
          <a:extLst>
            <a:ext uri="{FF2B5EF4-FFF2-40B4-BE49-F238E27FC236}">
              <a16:creationId xmlns:a16="http://schemas.microsoft.com/office/drawing/2014/main" id="{51E69281-6219-47FA-96FC-DF030A28D05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4" name="Text Box 7">
          <a:extLst>
            <a:ext uri="{FF2B5EF4-FFF2-40B4-BE49-F238E27FC236}">
              <a16:creationId xmlns:a16="http://schemas.microsoft.com/office/drawing/2014/main" id="{AABB67D8-508A-4DC6-955A-330E2C15E6C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5" name="Text Box 8">
          <a:extLst>
            <a:ext uri="{FF2B5EF4-FFF2-40B4-BE49-F238E27FC236}">
              <a16:creationId xmlns:a16="http://schemas.microsoft.com/office/drawing/2014/main" id="{35CC1D84-AB17-4B9A-9D06-6C7DBE4CA1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6" name="Text Box 9">
          <a:extLst>
            <a:ext uri="{FF2B5EF4-FFF2-40B4-BE49-F238E27FC236}">
              <a16:creationId xmlns:a16="http://schemas.microsoft.com/office/drawing/2014/main" id="{EB15FA7E-C235-40F4-A19B-259A5256372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7" name="Text Box 10">
          <a:extLst>
            <a:ext uri="{FF2B5EF4-FFF2-40B4-BE49-F238E27FC236}">
              <a16:creationId xmlns:a16="http://schemas.microsoft.com/office/drawing/2014/main" id="{2444B4F0-C890-45B5-B697-351FB7EAF66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8" name="Text Box 11">
          <a:extLst>
            <a:ext uri="{FF2B5EF4-FFF2-40B4-BE49-F238E27FC236}">
              <a16:creationId xmlns:a16="http://schemas.microsoft.com/office/drawing/2014/main" id="{0B794E87-98F2-47C0-8DFD-74C20E20EA9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59" name="Text Box 12">
          <a:extLst>
            <a:ext uri="{FF2B5EF4-FFF2-40B4-BE49-F238E27FC236}">
              <a16:creationId xmlns:a16="http://schemas.microsoft.com/office/drawing/2014/main" id="{3E4F9133-6559-44A5-9FE0-C258F8F1337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0" name="Text Box 13">
          <a:extLst>
            <a:ext uri="{FF2B5EF4-FFF2-40B4-BE49-F238E27FC236}">
              <a16:creationId xmlns:a16="http://schemas.microsoft.com/office/drawing/2014/main" id="{41174EB9-36E2-4A3A-8C92-3EEB2CB9870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1" name="Text Box 14">
          <a:extLst>
            <a:ext uri="{FF2B5EF4-FFF2-40B4-BE49-F238E27FC236}">
              <a16:creationId xmlns:a16="http://schemas.microsoft.com/office/drawing/2014/main" id="{72E9FAF4-4B48-4305-8110-065C218716A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2" name="Text Box 15">
          <a:extLst>
            <a:ext uri="{FF2B5EF4-FFF2-40B4-BE49-F238E27FC236}">
              <a16:creationId xmlns:a16="http://schemas.microsoft.com/office/drawing/2014/main" id="{D95824C8-04DB-4F94-9803-7BDEBC48DB0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3" name="Text Box 16">
          <a:extLst>
            <a:ext uri="{FF2B5EF4-FFF2-40B4-BE49-F238E27FC236}">
              <a16:creationId xmlns:a16="http://schemas.microsoft.com/office/drawing/2014/main" id="{DF07A605-5E99-4800-8FFE-D3751EDA4EB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4" name="Text Box 17">
          <a:extLst>
            <a:ext uri="{FF2B5EF4-FFF2-40B4-BE49-F238E27FC236}">
              <a16:creationId xmlns:a16="http://schemas.microsoft.com/office/drawing/2014/main" id="{CBCFB94F-647D-47FB-A865-138664E3F4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5" name="Text Box 7">
          <a:extLst>
            <a:ext uri="{FF2B5EF4-FFF2-40B4-BE49-F238E27FC236}">
              <a16:creationId xmlns:a16="http://schemas.microsoft.com/office/drawing/2014/main" id="{8F207769-8D2C-4E73-9CB1-74D4FDE9D7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6" name="Text Box 8">
          <a:extLst>
            <a:ext uri="{FF2B5EF4-FFF2-40B4-BE49-F238E27FC236}">
              <a16:creationId xmlns:a16="http://schemas.microsoft.com/office/drawing/2014/main" id="{FC1356C3-6ECC-4178-A2B2-8B338B65212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7" name="Text Box 9">
          <a:extLst>
            <a:ext uri="{FF2B5EF4-FFF2-40B4-BE49-F238E27FC236}">
              <a16:creationId xmlns:a16="http://schemas.microsoft.com/office/drawing/2014/main" id="{E63FED6B-29BA-4A9C-8A1E-A181BBBA33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8" name="Text Box 10">
          <a:extLst>
            <a:ext uri="{FF2B5EF4-FFF2-40B4-BE49-F238E27FC236}">
              <a16:creationId xmlns:a16="http://schemas.microsoft.com/office/drawing/2014/main" id="{A50C3177-3D23-444B-8144-B63482D3996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69" name="Text Box 11">
          <a:extLst>
            <a:ext uri="{FF2B5EF4-FFF2-40B4-BE49-F238E27FC236}">
              <a16:creationId xmlns:a16="http://schemas.microsoft.com/office/drawing/2014/main" id="{9761A355-348A-43B4-944B-961E3EB7433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0" name="Text Box 12">
          <a:extLst>
            <a:ext uri="{FF2B5EF4-FFF2-40B4-BE49-F238E27FC236}">
              <a16:creationId xmlns:a16="http://schemas.microsoft.com/office/drawing/2014/main" id="{4D3BB820-7C64-4FE7-8F40-58FE66C37C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1" name="Text Box 13">
          <a:extLst>
            <a:ext uri="{FF2B5EF4-FFF2-40B4-BE49-F238E27FC236}">
              <a16:creationId xmlns:a16="http://schemas.microsoft.com/office/drawing/2014/main" id="{893C005A-6D6F-401C-9056-0ECE82B5BD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2" name="Text Box 14">
          <a:extLst>
            <a:ext uri="{FF2B5EF4-FFF2-40B4-BE49-F238E27FC236}">
              <a16:creationId xmlns:a16="http://schemas.microsoft.com/office/drawing/2014/main" id="{A9281399-6CDB-4BDF-B120-ACD9D2273B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3" name="Text Box 15">
          <a:extLst>
            <a:ext uri="{FF2B5EF4-FFF2-40B4-BE49-F238E27FC236}">
              <a16:creationId xmlns:a16="http://schemas.microsoft.com/office/drawing/2014/main" id="{18E22444-6CE9-4B56-80E2-4BC2468AF1D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4" name="Text Box 16">
          <a:extLst>
            <a:ext uri="{FF2B5EF4-FFF2-40B4-BE49-F238E27FC236}">
              <a16:creationId xmlns:a16="http://schemas.microsoft.com/office/drawing/2014/main" id="{BCC495ED-3ADB-4E47-A493-66DCD6247B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5" name="Text Box 17">
          <a:extLst>
            <a:ext uri="{FF2B5EF4-FFF2-40B4-BE49-F238E27FC236}">
              <a16:creationId xmlns:a16="http://schemas.microsoft.com/office/drawing/2014/main" id="{AD86D647-26BE-4760-BF8B-0950D1D4C4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6" name="Text Box 6">
          <a:extLst>
            <a:ext uri="{FF2B5EF4-FFF2-40B4-BE49-F238E27FC236}">
              <a16:creationId xmlns:a16="http://schemas.microsoft.com/office/drawing/2014/main" id="{9078F12C-A696-475D-B9DB-E5847CEA31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7" name="Text Box 7">
          <a:extLst>
            <a:ext uri="{FF2B5EF4-FFF2-40B4-BE49-F238E27FC236}">
              <a16:creationId xmlns:a16="http://schemas.microsoft.com/office/drawing/2014/main" id="{B121FC1F-DFB0-4F71-985A-CC89BE3657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8" name="Text Box 8">
          <a:extLst>
            <a:ext uri="{FF2B5EF4-FFF2-40B4-BE49-F238E27FC236}">
              <a16:creationId xmlns:a16="http://schemas.microsoft.com/office/drawing/2014/main" id="{82A9CDFC-C447-4340-B9E6-A23862EFA0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79" name="Text Box 9">
          <a:extLst>
            <a:ext uri="{FF2B5EF4-FFF2-40B4-BE49-F238E27FC236}">
              <a16:creationId xmlns:a16="http://schemas.microsoft.com/office/drawing/2014/main" id="{3B3E4B92-DCD8-47C2-BBC5-FE40B0B288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0" name="Text Box 10">
          <a:extLst>
            <a:ext uri="{FF2B5EF4-FFF2-40B4-BE49-F238E27FC236}">
              <a16:creationId xmlns:a16="http://schemas.microsoft.com/office/drawing/2014/main" id="{432EAB58-AECE-47E7-8248-CC43E8D6E12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1" name="Text Box 11">
          <a:extLst>
            <a:ext uri="{FF2B5EF4-FFF2-40B4-BE49-F238E27FC236}">
              <a16:creationId xmlns:a16="http://schemas.microsoft.com/office/drawing/2014/main" id="{8E1325BC-2D9B-46AC-8C93-913A7C51C98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2" name="Text Box 12">
          <a:extLst>
            <a:ext uri="{FF2B5EF4-FFF2-40B4-BE49-F238E27FC236}">
              <a16:creationId xmlns:a16="http://schemas.microsoft.com/office/drawing/2014/main" id="{F3A3E9F9-A1B7-4CD5-B023-DF5CA5DF3C7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3" name="Text Box 13">
          <a:extLst>
            <a:ext uri="{FF2B5EF4-FFF2-40B4-BE49-F238E27FC236}">
              <a16:creationId xmlns:a16="http://schemas.microsoft.com/office/drawing/2014/main" id="{7A26AB8D-B138-44BE-8A81-7F6B8891F4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4" name="Text Box 14">
          <a:extLst>
            <a:ext uri="{FF2B5EF4-FFF2-40B4-BE49-F238E27FC236}">
              <a16:creationId xmlns:a16="http://schemas.microsoft.com/office/drawing/2014/main" id="{C1C447D6-455C-4AFC-8E7B-339228B141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5" name="Text Box 15">
          <a:extLst>
            <a:ext uri="{FF2B5EF4-FFF2-40B4-BE49-F238E27FC236}">
              <a16:creationId xmlns:a16="http://schemas.microsoft.com/office/drawing/2014/main" id="{A67ACEE2-CEEA-44A0-BF49-F5D2537FA05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6" name="Text Box 16">
          <a:extLst>
            <a:ext uri="{FF2B5EF4-FFF2-40B4-BE49-F238E27FC236}">
              <a16:creationId xmlns:a16="http://schemas.microsoft.com/office/drawing/2014/main" id="{676686A9-D520-4883-A8A7-DC51DA991DE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7" name="Text Box 17">
          <a:extLst>
            <a:ext uri="{FF2B5EF4-FFF2-40B4-BE49-F238E27FC236}">
              <a16:creationId xmlns:a16="http://schemas.microsoft.com/office/drawing/2014/main" id="{7F015BBE-3DC2-4E89-B580-03C332277E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8" name="Text Box 6">
          <a:extLst>
            <a:ext uri="{FF2B5EF4-FFF2-40B4-BE49-F238E27FC236}">
              <a16:creationId xmlns:a16="http://schemas.microsoft.com/office/drawing/2014/main" id="{B8B548D8-6993-4B24-B051-254940A297F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89" name="Text Box 7">
          <a:extLst>
            <a:ext uri="{FF2B5EF4-FFF2-40B4-BE49-F238E27FC236}">
              <a16:creationId xmlns:a16="http://schemas.microsoft.com/office/drawing/2014/main" id="{D7EF08D8-0427-4CE4-BBD6-A676205AC76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0" name="Text Box 8">
          <a:extLst>
            <a:ext uri="{FF2B5EF4-FFF2-40B4-BE49-F238E27FC236}">
              <a16:creationId xmlns:a16="http://schemas.microsoft.com/office/drawing/2014/main" id="{E08A940C-1FB7-44E5-B23F-F151F398825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1" name="Text Box 9">
          <a:extLst>
            <a:ext uri="{FF2B5EF4-FFF2-40B4-BE49-F238E27FC236}">
              <a16:creationId xmlns:a16="http://schemas.microsoft.com/office/drawing/2014/main" id="{F97FABC6-DBAB-460B-95A0-F9269F4758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2" name="Text Box 10">
          <a:extLst>
            <a:ext uri="{FF2B5EF4-FFF2-40B4-BE49-F238E27FC236}">
              <a16:creationId xmlns:a16="http://schemas.microsoft.com/office/drawing/2014/main" id="{EA4ECCBD-EED2-4BBC-8C40-443CAF704F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3" name="Text Box 11">
          <a:extLst>
            <a:ext uri="{FF2B5EF4-FFF2-40B4-BE49-F238E27FC236}">
              <a16:creationId xmlns:a16="http://schemas.microsoft.com/office/drawing/2014/main" id="{20B87EF5-73C0-4A8E-B0B8-C9DACBA29BD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4" name="Text Box 12">
          <a:extLst>
            <a:ext uri="{FF2B5EF4-FFF2-40B4-BE49-F238E27FC236}">
              <a16:creationId xmlns:a16="http://schemas.microsoft.com/office/drawing/2014/main" id="{24961681-9C4C-4924-ADEB-F8EC73D7687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5" name="Text Box 13">
          <a:extLst>
            <a:ext uri="{FF2B5EF4-FFF2-40B4-BE49-F238E27FC236}">
              <a16:creationId xmlns:a16="http://schemas.microsoft.com/office/drawing/2014/main" id="{04C38F89-D5EC-4B3E-8DC3-B916EFE9F8A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6" name="Text Box 14">
          <a:extLst>
            <a:ext uri="{FF2B5EF4-FFF2-40B4-BE49-F238E27FC236}">
              <a16:creationId xmlns:a16="http://schemas.microsoft.com/office/drawing/2014/main" id="{506921DC-10D3-45F7-9731-AEF0DA4D180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7" name="Text Box 15">
          <a:extLst>
            <a:ext uri="{FF2B5EF4-FFF2-40B4-BE49-F238E27FC236}">
              <a16:creationId xmlns:a16="http://schemas.microsoft.com/office/drawing/2014/main" id="{E090DCBC-51BF-4623-8FBE-9FA103F522F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8" name="Text Box 16">
          <a:extLst>
            <a:ext uri="{FF2B5EF4-FFF2-40B4-BE49-F238E27FC236}">
              <a16:creationId xmlns:a16="http://schemas.microsoft.com/office/drawing/2014/main" id="{3ADE3B6D-E4C1-4E20-B409-EAB258DD69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799" name="Text Box 17">
          <a:extLst>
            <a:ext uri="{FF2B5EF4-FFF2-40B4-BE49-F238E27FC236}">
              <a16:creationId xmlns:a16="http://schemas.microsoft.com/office/drawing/2014/main" id="{D9CBF3FE-BDB9-4398-B78B-AA2020CD64F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0" name="Text Box 6">
          <a:extLst>
            <a:ext uri="{FF2B5EF4-FFF2-40B4-BE49-F238E27FC236}">
              <a16:creationId xmlns:a16="http://schemas.microsoft.com/office/drawing/2014/main" id="{BD8EC76D-4353-4D37-9F4D-99F27223A87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1" name="Text Box 7">
          <a:extLst>
            <a:ext uri="{FF2B5EF4-FFF2-40B4-BE49-F238E27FC236}">
              <a16:creationId xmlns:a16="http://schemas.microsoft.com/office/drawing/2014/main" id="{890C23AF-9DA9-4E7C-BC26-E7EECE81A5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2" name="Text Box 8">
          <a:extLst>
            <a:ext uri="{FF2B5EF4-FFF2-40B4-BE49-F238E27FC236}">
              <a16:creationId xmlns:a16="http://schemas.microsoft.com/office/drawing/2014/main" id="{B6BF86C6-8F69-4AA3-B920-4D1D7BC88D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3" name="Text Box 9">
          <a:extLst>
            <a:ext uri="{FF2B5EF4-FFF2-40B4-BE49-F238E27FC236}">
              <a16:creationId xmlns:a16="http://schemas.microsoft.com/office/drawing/2014/main" id="{E53EC235-73D6-4E9C-841E-F2D1C742EE2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4" name="Text Box 10">
          <a:extLst>
            <a:ext uri="{FF2B5EF4-FFF2-40B4-BE49-F238E27FC236}">
              <a16:creationId xmlns:a16="http://schemas.microsoft.com/office/drawing/2014/main" id="{B939604C-B19E-43E4-A17E-9808313AF8D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5" name="Text Box 11">
          <a:extLst>
            <a:ext uri="{FF2B5EF4-FFF2-40B4-BE49-F238E27FC236}">
              <a16:creationId xmlns:a16="http://schemas.microsoft.com/office/drawing/2014/main" id="{B9B77C6B-4DFA-41AC-9241-A249D640071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6" name="Text Box 12">
          <a:extLst>
            <a:ext uri="{FF2B5EF4-FFF2-40B4-BE49-F238E27FC236}">
              <a16:creationId xmlns:a16="http://schemas.microsoft.com/office/drawing/2014/main" id="{35B2B0E4-3804-4202-B43F-88924EDBBF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7" name="Text Box 13">
          <a:extLst>
            <a:ext uri="{FF2B5EF4-FFF2-40B4-BE49-F238E27FC236}">
              <a16:creationId xmlns:a16="http://schemas.microsoft.com/office/drawing/2014/main" id="{CCB1D92D-469D-4C0C-A8FD-052DD60BF89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8" name="Text Box 14">
          <a:extLst>
            <a:ext uri="{FF2B5EF4-FFF2-40B4-BE49-F238E27FC236}">
              <a16:creationId xmlns:a16="http://schemas.microsoft.com/office/drawing/2014/main" id="{D07CB064-5EEB-4CC7-A8F5-0486FCD1F2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09" name="Text Box 15">
          <a:extLst>
            <a:ext uri="{FF2B5EF4-FFF2-40B4-BE49-F238E27FC236}">
              <a16:creationId xmlns:a16="http://schemas.microsoft.com/office/drawing/2014/main" id="{2E2723BB-A654-4F65-9ECE-25EE992DC0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0" name="Text Box 16">
          <a:extLst>
            <a:ext uri="{FF2B5EF4-FFF2-40B4-BE49-F238E27FC236}">
              <a16:creationId xmlns:a16="http://schemas.microsoft.com/office/drawing/2014/main" id="{AF73B7F0-104A-49D8-8C25-93068B85C8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1" name="Text Box 17">
          <a:extLst>
            <a:ext uri="{FF2B5EF4-FFF2-40B4-BE49-F238E27FC236}">
              <a16:creationId xmlns:a16="http://schemas.microsoft.com/office/drawing/2014/main" id="{4F48655D-48F7-4836-8F35-EDB26BAA537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2" name="Text Box 7">
          <a:extLst>
            <a:ext uri="{FF2B5EF4-FFF2-40B4-BE49-F238E27FC236}">
              <a16:creationId xmlns:a16="http://schemas.microsoft.com/office/drawing/2014/main" id="{CE633A41-2682-46D3-9874-33F2276C26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3" name="Text Box 8">
          <a:extLst>
            <a:ext uri="{FF2B5EF4-FFF2-40B4-BE49-F238E27FC236}">
              <a16:creationId xmlns:a16="http://schemas.microsoft.com/office/drawing/2014/main" id="{A75A77B7-291E-4722-8B6F-21CCC4923D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4" name="Text Box 9">
          <a:extLst>
            <a:ext uri="{FF2B5EF4-FFF2-40B4-BE49-F238E27FC236}">
              <a16:creationId xmlns:a16="http://schemas.microsoft.com/office/drawing/2014/main" id="{6F49471B-0870-4307-89CC-70DE35421A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5" name="Text Box 10">
          <a:extLst>
            <a:ext uri="{FF2B5EF4-FFF2-40B4-BE49-F238E27FC236}">
              <a16:creationId xmlns:a16="http://schemas.microsoft.com/office/drawing/2014/main" id="{71CC7259-EBD2-4026-BBCE-7C02D56D34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6" name="Text Box 11">
          <a:extLst>
            <a:ext uri="{FF2B5EF4-FFF2-40B4-BE49-F238E27FC236}">
              <a16:creationId xmlns:a16="http://schemas.microsoft.com/office/drawing/2014/main" id="{5155281A-DB69-4D41-814B-7C78CB5FCFA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7" name="Text Box 12">
          <a:extLst>
            <a:ext uri="{FF2B5EF4-FFF2-40B4-BE49-F238E27FC236}">
              <a16:creationId xmlns:a16="http://schemas.microsoft.com/office/drawing/2014/main" id="{133C7A89-FC79-47B9-9A31-1AF2CDA60A6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8" name="Text Box 13">
          <a:extLst>
            <a:ext uri="{FF2B5EF4-FFF2-40B4-BE49-F238E27FC236}">
              <a16:creationId xmlns:a16="http://schemas.microsoft.com/office/drawing/2014/main" id="{195FD798-C72A-407A-B2A4-5E7BFE1CA2A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19" name="Text Box 14">
          <a:extLst>
            <a:ext uri="{FF2B5EF4-FFF2-40B4-BE49-F238E27FC236}">
              <a16:creationId xmlns:a16="http://schemas.microsoft.com/office/drawing/2014/main" id="{91662228-4678-472B-A1EA-F00C0F51DC9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0" name="Text Box 15">
          <a:extLst>
            <a:ext uri="{FF2B5EF4-FFF2-40B4-BE49-F238E27FC236}">
              <a16:creationId xmlns:a16="http://schemas.microsoft.com/office/drawing/2014/main" id="{E542A52C-9D64-46C3-90BD-35F0A8BE14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1" name="Text Box 16">
          <a:extLst>
            <a:ext uri="{FF2B5EF4-FFF2-40B4-BE49-F238E27FC236}">
              <a16:creationId xmlns:a16="http://schemas.microsoft.com/office/drawing/2014/main" id="{AC929181-7C8B-42F1-8763-0FDAF8AADFD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2" name="Text Box 17">
          <a:extLst>
            <a:ext uri="{FF2B5EF4-FFF2-40B4-BE49-F238E27FC236}">
              <a16:creationId xmlns:a16="http://schemas.microsoft.com/office/drawing/2014/main" id="{92357279-CF61-41B2-9687-DA3374011B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3" name="Text Box 6">
          <a:extLst>
            <a:ext uri="{FF2B5EF4-FFF2-40B4-BE49-F238E27FC236}">
              <a16:creationId xmlns:a16="http://schemas.microsoft.com/office/drawing/2014/main" id="{03C93AC6-D86A-45E5-AFA7-BF660C2A06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4" name="Text Box 7">
          <a:extLst>
            <a:ext uri="{FF2B5EF4-FFF2-40B4-BE49-F238E27FC236}">
              <a16:creationId xmlns:a16="http://schemas.microsoft.com/office/drawing/2014/main" id="{F8C5323B-40B8-40B3-9D70-0379765FB76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5" name="Text Box 8">
          <a:extLst>
            <a:ext uri="{FF2B5EF4-FFF2-40B4-BE49-F238E27FC236}">
              <a16:creationId xmlns:a16="http://schemas.microsoft.com/office/drawing/2014/main" id="{6B3B2B23-2B60-45A0-812B-7A557FE3660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6" name="Text Box 9">
          <a:extLst>
            <a:ext uri="{FF2B5EF4-FFF2-40B4-BE49-F238E27FC236}">
              <a16:creationId xmlns:a16="http://schemas.microsoft.com/office/drawing/2014/main" id="{45EDC1C2-253A-4BC4-BA67-E956362066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7" name="Text Box 10">
          <a:extLst>
            <a:ext uri="{FF2B5EF4-FFF2-40B4-BE49-F238E27FC236}">
              <a16:creationId xmlns:a16="http://schemas.microsoft.com/office/drawing/2014/main" id="{CF3F2294-1CF5-4CC0-815E-EB1F179B8B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8" name="Text Box 11">
          <a:extLst>
            <a:ext uri="{FF2B5EF4-FFF2-40B4-BE49-F238E27FC236}">
              <a16:creationId xmlns:a16="http://schemas.microsoft.com/office/drawing/2014/main" id="{14FB85F9-B964-4654-9940-E485F78EDE3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29" name="Text Box 12">
          <a:extLst>
            <a:ext uri="{FF2B5EF4-FFF2-40B4-BE49-F238E27FC236}">
              <a16:creationId xmlns:a16="http://schemas.microsoft.com/office/drawing/2014/main" id="{E565D8A8-45B0-4D60-93F6-9503E248F87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0" name="Text Box 13">
          <a:extLst>
            <a:ext uri="{FF2B5EF4-FFF2-40B4-BE49-F238E27FC236}">
              <a16:creationId xmlns:a16="http://schemas.microsoft.com/office/drawing/2014/main" id="{A7FF2786-BA31-4697-B7EC-A1BF1A701AA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1" name="Text Box 14">
          <a:extLst>
            <a:ext uri="{FF2B5EF4-FFF2-40B4-BE49-F238E27FC236}">
              <a16:creationId xmlns:a16="http://schemas.microsoft.com/office/drawing/2014/main" id="{135F81D7-02F0-4E0E-8946-FCB98C0DAD7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2" name="Text Box 15">
          <a:extLst>
            <a:ext uri="{FF2B5EF4-FFF2-40B4-BE49-F238E27FC236}">
              <a16:creationId xmlns:a16="http://schemas.microsoft.com/office/drawing/2014/main" id="{88275D97-F99C-403C-B964-4460BAD97A4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3" name="Text Box 16">
          <a:extLst>
            <a:ext uri="{FF2B5EF4-FFF2-40B4-BE49-F238E27FC236}">
              <a16:creationId xmlns:a16="http://schemas.microsoft.com/office/drawing/2014/main" id="{AA3C1FD3-05D2-4953-8CE0-17EA91D999A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4" name="Text Box 17">
          <a:extLst>
            <a:ext uri="{FF2B5EF4-FFF2-40B4-BE49-F238E27FC236}">
              <a16:creationId xmlns:a16="http://schemas.microsoft.com/office/drawing/2014/main" id="{C40784EA-E10E-4752-9278-62DB48626B1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5" name="Text Box 6">
          <a:extLst>
            <a:ext uri="{FF2B5EF4-FFF2-40B4-BE49-F238E27FC236}">
              <a16:creationId xmlns:a16="http://schemas.microsoft.com/office/drawing/2014/main" id="{6783100D-F109-4D40-B077-5B70EB3AD6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6" name="Text Box 7">
          <a:extLst>
            <a:ext uri="{FF2B5EF4-FFF2-40B4-BE49-F238E27FC236}">
              <a16:creationId xmlns:a16="http://schemas.microsoft.com/office/drawing/2014/main" id="{597ADF95-EF46-43EE-9AB2-FA270658D9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7" name="Text Box 8">
          <a:extLst>
            <a:ext uri="{FF2B5EF4-FFF2-40B4-BE49-F238E27FC236}">
              <a16:creationId xmlns:a16="http://schemas.microsoft.com/office/drawing/2014/main" id="{C168BFF0-BCA9-48EA-94AF-9724F4410EA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8" name="Text Box 9">
          <a:extLst>
            <a:ext uri="{FF2B5EF4-FFF2-40B4-BE49-F238E27FC236}">
              <a16:creationId xmlns:a16="http://schemas.microsoft.com/office/drawing/2014/main" id="{355A18E8-AA56-44AB-818A-AEE25F148ED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39" name="Text Box 10">
          <a:extLst>
            <a:ext uri="{FF2B5EF4-FFF2-40B4-BE49-F238E27FC236}">
              <a16:creationId xmlns:a16="http://schemas.microsoft.com/office/drawing/2014/main" id="{596C0E2E-E534-4EB3-9D3C-65EE37EC1E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0" name="Text Box 11">
          <a:extLst>
            <a:ext uri="{FF2B5EF4-FFF2-40B4-BE49-F238E27FC236}">
              <a16:creationId xmlns:a16="http://schemas.microsoft.com/office/drawing/2014/main" id="{113F3200-E292-4328-B24E-957F0B976F9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1" name="Text Box 12">
          <a:extLst>
            <a:ext uri="{FF2B5EF4-FFF2-40B4-BE49-F238E27FC236}">
              <a16:creationId xmlns:a16="http://schemas.microsoft.com/office/drawing/2014/main" id="{8BD204B3-50B9-4196-9836-025CA27B3AB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2" name="Text Box 13">
          <a:extLst>
            <a:ext uri="{FF2B5EF4-FFF2-40B4-BE49-F238E27FC236}">
              <a16:creationId xmlns:a16="http://schemas.microsoft.com/office/drawing/2014/main" id="{AFA3BE89-4123-470F-A893-4817438658E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3" name="Text Box 14">
          <a:extLst>
            <a:ext uri="{FF2B5EF4-FFF2-40B4-BE49-F238E27FC236}">
              <a16:creationId xmlns:a16="http://schemas.microsoft.com/office/drawing/2014/main" id="{77315254-DB4F-449D-B073-D6CD51EEA0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4" name="Text Box 15">
          <a:extLst>
            <a:ext uri="{FF2B5EF4-FFF2-40B4-BE49-F238E27FC236}">
              <a16:creationId xmlns:a16="http://schemas.microsoft.com/office/drawing/2014/main" id="{261AB2ED-B596-4AA8-A48C-DD1B91D8ED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5" name="Text Box 16">
          <a:extLst>
            <a:ext uri="{FF2B5EF4-FFF2-40B4-BE49-F238E27FC236}">
              <a16:creationId xmlns:a16="http://schemas.microsoft.com/office/drawing/2014/main" id="{336F797E-88DD-4EFA-8925-5328997D57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6" name="Text Box 17">
          <a:extLst>
            <a:ext uri="{FF2B5EF4-FFF2-40B4-BE49-F238E27FC236}">
              <a16:creationId xmlns:a16="http://schemas.microsoft.com/office/drawing/2014/main" id="{00EC1BEB-191B-4C76-AE4D-016AA822280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7" name="Text Box 6">
          <a:extLst>
            <a:ext uri="{FF2B5EF4-FFF2-40B4-BE49-F238E27FC236}">
              <a16:creationId xmlns:a16="http://schemas.microsoft.com/office/drawing/2014/main" id="{E1A345D3-3794-417B-AAE4-BA143CFF01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8" name="Text Box 7">
          <a:extLst>
            <a:ext uri="{FF2B5EF4-FFF2-40B4-BE49-F238E27FC236}">
              <a16:creationId xmlns:a16="http://schemas.microsoft.com/office/drawing/2014/main" id="{AA998211-BF2A-46D6-B11E-1540E4B6B59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49" name="Text Box 8">
          <a:extLst>
            <a:ext uri="{FF2B5EF4-FFF2-40B4-BE49-F238E27FC236}">
              <a16:creationId xmlns:a16="http://schemas.microsoft.com/office/drawing/2014/main" id="{CD8A2D83-D771-4872-A03A-D49AFFBBCF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0" name="Text Box 9">
          <a:extLst>
            <a:ext uri="{FF2B5EF4-FFF2-40B4-BE49-F238E27FC236}">
              <a16:creationId xmlns:a16="http://schemas.microsoft.com/office/drawing/2014/main" id="{1E3C6375-D6A7-42D1-B9E3-A90710809F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1" name="Text Box 10">
          <a:extLst>
            <a:ext uri="{FF2B5EF4-FFF2-40B4-BE49-F238E27FC236}">
              <a16:creationId xmlns:a16="http://schemas.microsoft.com/office/drawing/2014/main" id="{C89FEE96-8E0A-458C-8AEA-C37E762B6B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2" name="Text Box 11">
          <a:extLst>
            <a:ext uri="{FF2B5EF4-FFF2-40B4-BE49-F238E27FC236}">
              <a16:creationId xmlns:a16="http://schemas.microsoft.com/office/drawing/2014/main" id="{F1544CF6-EFB7-4C01-AD4A-99E6E7E6413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3" name="Text Box 12">
          <a:extLst>
            <a:ext uri="{FF2B5EF4-FFF2-40B4-BE49-F238E27FC236}">
              <a16:creationId xmlns:a16="http://schemas.microsoft.com/office/drawing/2014/main" id="{0BE25D9B-38E1-4B12-A638-4B41F06F6FA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4" name="Text Box 13">
          <a:extLst>
            <a:ext uri="{FF2B5EF4-FFF2-40B4-BE49-F238E27FC236}">
              <a16:creationId xmlns:a16="http://schemas.microsoft.com/office/drawing/2014/main" id="{EC9AE577-EAA9-4590-8A54-708DF9BA0E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5" name="Text Box 14">
          <a:extLst>
            <a:ext uri="{FF2B5EF4-FFF2-40B4-BE49-F238E27FC236}">
              <a16:creationId xmlns:a16="http://schemas.microsoft.com/office/drawing/2014/main" id="{E438519B-036D-4339-9A05-A64D1B3237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6" name="Text Box 15">
          <a:extLst>
            <a:ext uri="{FF2B5EF4-FFF2-40B4-BE49-F238E27FC236}">
              <a16:creationId xmlns:a16="http://schemas.microsoft.com/office/drawing/2014/main" id="{2EC61623-4BAF-4C23-B6A6-66800E63F4B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7" name="Text Box 16">
          <a:extLst>
            <a:ext uri="{FF2B5EF4-FFF2-40B4-BE49-F238E27FC236}">
              <a16:creationId xmlns:a16="http://schemas.microsoft.com/office/drawing/2014/main" id="{FD452958-9BAF-4022-A106-8FEC19ADFE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8" name="Text Box 17">
          <a:extLst>
            <a:ext uri="{FF2B5EF4-FFF2-40B4-BE49-F238E27FC236}">
              <a16:creationId xmlns:a16="http://schemas.microsoft.com/office/drawing/2014/main" id="{EF8263D9-AD08-4BE3-8F91-71B896B1072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59" name="Text Box 7">
          <a:extLst>
            <a:ext uri="{FF2B5EF4-FFF2-40B4-BE49-F238E27FC236}">
              <a16:creationId xmlns:a16="http://schemas.microsoft.com/office/drawing/2014/main" id="{9C416F37-7179-4DC4-B8C4-D72558773A6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0" name="Text Box 8">
          <a:extLst>
            <a:ext uri="{FF2B5EF4-FFF2-40B4-BE49-F238E27FC236}">
              <a16:creationId xmlns:a16="http://schemas.microsoft.com/office/drawing/2014/main" id="{233C2066-A2D1-4632-B732-A515D330B94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1" name="Text Box 9">
          <a:extLst>
            <a:ext uri="{FF2B5EF4-FFF2-40B4-BE49-F238E27FC236}">
              <a16:creationId xmlns:a16="http://schemas.microsoft.com/office/drawing/2014/main" id="{CFA7F7E5-D3E4-4A2F-BDFD-5E49827F7C3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2" name="Text Box 10">
          <a:extLst>
            <a:ext uri="{FF2B5EF4-FFF2-40B4-BE49-F238E27FC236}">
              <a16:creationId xmlns:a16="http://schemas.microsoft.com/office/drawing/2014/main" id="{D7C7A942-170B-4349-BDB2-E31FDC6928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3" name="Text Box 11">
          <a:extLst>
            <a:ext uri="{FF2B5EF4-FFF2-40B4-BE49-F238E27FC236}">
              <a16:creationId xmlns:a16="http://schemas.microsoft.com/office/drawing/2014/main" id="{D3509162-8CE3-4889-8CD4-63E5A719427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4" name="Text Box 12">
          <a:extLst>
            <a:ext uri="{FF2B5EF4-FFF2-40B4-BE49-F238E27FC236}">
              <a16:creationId xmlns:a16="http://schemas.microsoft.com/office/drawing/2014/main" id="{4A945271-EFDD-4A6C-9912-258255D7DDD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5" name="Text Box 13">
          <a:extLst>
            <a:ext uri="{FF2B5EF4-FFF2-40B4-BE49-F238E27FC236}">
              <a16:creationId xmlns:a16="http://schemas.microsoft.com/office/drawing/2014/main" id="{C661326F-1B7D-4696-8F29-7863A7EEB9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6" name="Text Box 14">
          <a:extLst>
            <a:ext uri="{FF2B5EF4-FFF2-40B4-BE49-F238E27FC236}">
              <a16:creationId xmlns:a16="http://schemas.microsoft.com/office/drawing/2014/main" id="{21C845E3-30B1-4A15-A269-1A9D78F6A1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7" name="Text Box 15">
          <a:extLst>
            <a:ext uri="{FF2B5EF4-FFF2-40B4-BE49-F238E27FC236}">
              <a16:creationId xmlns:a16="http://schemas.microsoft.com/office/drawing/2014/main" id="{D3C5BADB-7A17-4C8F-83F8-6107588625C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8" name="Text Box 16">
          <a:extLst>
            <a:ext uri="{FF2B5EF4-FFF2-40B4-BE49-F238E27FC236}">
              <a16:creationId xmlns:a16="http://schemas.microsoft.com/office/drawing/2014/main" id="{B0CFBAEC-8B67-4973-9998-8B4E352FB5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69" name="Text Box 17">
          <a:extLst>
            <a:ext uri="{FF2B5EF4-FFF2-40B4-BE49-F238E27FC236}">
              <a16:creationId xmlns:a16="http://schemas.microsoft.com/office/drawing/2014/main" id="{4C56B947-2382-4DB4-8372-D3C4F5EEB88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0" name="Text Box 6">
          <a:extLst>
            <a:ext uri="{FF2B5EF4-FFF2-40B4-BE49-F238E27FC236}">
              <a16:creationId xmlns:a16="http://schemas.microsoft.com/office/drawing/2014/main" id="{5926D5A3-76BC-4129-B36C-47C15C8559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1" name="Text Box 7">
          <a:extLst>
            <a:ext uri="{FF2B5EF4-FFF2-40B4-BE49-F238E27FC236}">
              <a16:creationId xmlns:a16="http://schemas.microsoft.com/office/drawing/2014/main" id="{5B921772-5CA1-4783-A4CC-6298F310A39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2" name="Text Box 8">
          <a:extLst>
            <a:ext uri="{FF2B5EF4-FFF2-40B4-BE49-F238E27FC236}">
              <a16:creationId xmlns:a16="http://schemas.microsoft.com/office/drawing/2014/main" id="{11E23385-3350-480F-9FA0-3BC4B29A0A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3" name="Text Box 9">
          <a:extLst>
            <a:ext uri="{FF2B5EF4-FFF2-40B4-BE49-F238E27FC236}">
              <a16:creationId xmlns:a16="http://schemas.microsoft.com/office/drawing/2014/main" id="{C4C6F0BF-5E08-4178-92EE-6859954217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4" name="Text Box 10">
          <a:extLst>
            <a:ext uri="{FF2B5EF4-FFF2-40B4-BE49-F238E27FC236}">
              <a16:creationId xmlns:a16="http://schemas.microsoft.com/office/drawing/2014/main" id="{12645FBC-2DDF-41A9-B6FE-1EED1FA3D67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5" name="Text Box 11">
          <a:extLst>
            <a:ext uri="{FF2B5EF4-FFF2-40B4-BE49-F238E27FC236}">
              <a16:creationId xmlns:a16="http://schemas.microsoft.com/office/drawing/2014/main" id="{2D93B7AE-0A38-42B3-B858-006CD03E26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6" name="Text Box 12">
          <a:extLst>
            <a:ext uri="{FF2B5EF4-FFF2-40B4-BE49-F238E27FC236}">
              <a16:creationId xmlns:a16="http://schemas.microsoft.com/office/drawing/2014/main" id="{05B8CE1C-D407-493F-8FB7-CE34D22F45C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7" name="Text Box 13">
          <a:extLst>
            <a:ext uri="{FF2B5EF4-FFF2-40B4-BE49-F238E27FC236}">
              <a16:creationId xmlns:a16="http://schemas.microsoft.com/office/drawing/2014/main" id="{8DA54D7B-0461-4A91-9787-09441A154D8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8" name="Text Box 14">
          <a:extLst>
            <a:ext uri="{FF2B5EF4-FFF2-40B4-BE49-F238E27FC236}">
              <a16:creationId xmlns:a16="http://schemas.microsoft.com/office/drawing/2014/main" id="{ADF82956-969F-435B-A6E5-DFFB295D43B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79" name="Text Box 15">
          <a:extLst>
            <a:ext uri="{FF2B5EF4-FFF2-40B4-BE49-F238E27FC236}">
              <a16:creationId xmlns:a16="http://schemas.microsoft.com/office/drawing/2014/main" id="{D2756E51-A4D1-48E3-801A-84C990F3EFD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0" name="Text Box 16">
          <a:extLst>
            <a:ext uri="{FF2B5EF4-FFF2-40B4-BE49-F238E27FC236}">
              <a16:creationId xmlns:a16="http://schemas.microsoft.com/office/drawing/2014/main" id="{52FF39A2-4C19-46BE-B328-8BFF62163D5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1" name="Text Box 17">
          <a:extLst>
            <a:ext uri="{FF2B5EF4-FFF2-40B4-BE49-F238E27FC236}">
              <a16:creationId xmlns:a16="http://schemas.microsoft.com/office/drawing/2014/main" id="{A96AD6E1-79CD-4A8D-BBC8-62D773B8788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2" name="Text Box 6">
          <a:extLst>
            <a:ext uri="{FF2B5EF4-FFF2-40B4-BE49-F238E27FC236}">
              <a16:creationId xmlns:a16="http://schemas.microsoft.com/office/drawing/2014/main" id="{4424B19F-6EFE-4AF8-95A0-2898A75DDDC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3" name="Text Box 7">
          <a:extLst>
            <a:ext uri="{FF2B5EF4-FFF2-40B4-BE49-F238E27FC236}">
              <a16:creationId xmlns:a16="http://schemas.microsoft.com/office/drawing/2014/main" id="{6F4FAFE2-7EF1-42FC-9F06-F75753219B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4" name="Text Box 8">
          <a:extLst>
            <a:ext uri="{FF2B5EF4-FFF2-40B4-BE49-F238E27FC236}">
              <a16:creationId xmlns:a16="http://schemas.microsoft.com/office/drawing/2014/main" id="{644FF31E-C8C8-4C56-9FC3-C4665997B35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5" name="Text Box 9">
          <a:extLst>
            <a:ext uri="{FF2B5EF4-FFF2-40B4-BE49-F238E27FC236}">
              <a16:creationId xmlns:a16="http://schemas.microsoft.com/office/drawing/2014/main" id="{826369B0-0150-430D-AE9A-22E76ECCB98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6" name="Text Box 10">
          <a:extLst>
            <a:ext uri="{FF2B5EF4-FFF2-40B4-BE49-F238E27FC236}">
              <a16:creationId xmlns:a16="http://schemas.microsoft.com/office/drawing/2014/main" id="{05802CBC-108C-410F-8BA4-FC80A65272E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7" name="Text Box 11">
          <a:extLst>
            <a:ext uri="{FF2B5EF4-FFF2-40B4-BE49-F238E27FC236}">
              <a16:creationId xmlns:a16="http://schemas.microsoft.com/office/drawing/2014/main" id="{65BCD931-5DF1-4A77-A33A-FB2187450E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8" name="Text Box 12">
          <a:extLst>
            <a:ext uri="{FF2B5EF4-FFF2-40B4-BE49-F238E27FC236}">
              <a16:creationId xmlns:a16="http://schemas.microsoft.com/office/drawing/2014/main" id="{845A61BC-47B2-4493-8E06-E64EE74B2E2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89" name="Text Box 13">
          <a:extLst>
            <a:ext uri="{FF2B5EF4-FFF2-40B4-BE49-F238E27FC236}">
              <a16:creationId xmlns:a16="http://schemas.microsoft.com/office/drawing/2014/main" id="{B23C0784-8317-4134-B997-D58D0923687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0" name="Text Box 14">
          <a:extLst>
            <a:ext uri="{FF2B5EF4-FFF2-40B4-BE49-F238E27FC236}">
              <a16:creationId xmlns:a16="http://schemas.microsoft.com/office/drawing/2014/main" id="{DB2A9DBE-64DE-40E1-9B59-B0CE2648A3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1" name="Text Box 15">
          <a:extLst>
            <a:ext uri="{FF2B5EF4-FFF2-40B4-BE49-F238E27FC236}">
              <a16:creationId xmlns:a16="http://schemas.microsoft.com/office/drawing/2014/main" id="{377E6C3D-4C20-49FD-82AB-B039AEBD9E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2" name="Text Box 16">
          <a:extLst>
            <a:ext uri="{FF2B5EF4-FFF2-40B4-BE49-F238E27FC236}">
              <a16:creationId xmlns:a16="http://schemas.microsoft.com/office/drawing/2014/main" id="{0E9CC744-C457-4BBF-A383-AF26FF02E35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3" name="Text Box 17">
          <a:extLst>
            <a:ext uri="{FF2B5EF4-FFF2-40B4-BE49-F238E27FC236}">
              <a16:creationId xmlns:a16="http://schemas.microsoft.com/office/drawing/2014/main" id="{153B1258-80B8-4D49-B0D2-EDC58AA9629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4" name="Text Box 6">
          <a:extLst>
            <a:ext uri="{FF2B5EF4-FFF2-40B4-BE49-F238E27FC236}">
              <a16:creationId xmlns:a16="http://schemas.microsoft.com/office/drawing/2014/main" id="{67E3F026-99F2-40FB-A609-81278DE22F6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5" name="Text Box 7">
          <a:extLst>
            <a:ext uri="{FF2B5EF4-FFF2-40B4-BE49-F238E27FC236}">
              <a16:creationId xmlns:a16="http://schemas.microsoft.com/office/drawing/2014/main" id="{85C8635F-5E78-40FB-AA9D-CDBF3BBFF5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6" name="Text Box 8">
          <a:extLst>
            <a:ext uri="{FF2B5EF4-FFF2-40B4-BE49-F238E27FC236}">
              <a16:creationId xmlns:a16="http://schemas.microsoft.com/office/drawing/2014/main" id="{84E81A1D-7FF9-4BFF-A5D3-41AEC659D9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7" name="Text Box 9">
          <a:extLst>
            <a:ext uri="{FF2B5EF4-FFF2-40B4-BE49-F238E27FC236}">
              <a16:creationId xmlns:a16="http://schemas.microsoft.com/office/drawing/2014/main" id="{870D85FD-9AD9-4210-97DE-8BB3DC4D1E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8" name="Text Box 10">
          <a:extLst>
            <a:ext uri="{FF2B5EF4-FFF2-40B4-BE49-F238E27FC236}">
              <a16:creationId xmlns:a16="http://schemas.microsoft.com/office/drawing/2014/main" id="{016331F3-8CF2-441D-B01B-85B7237ECBC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899" name="Text Box 11">
          <a:extLst>
            <a:ext uri="{FF2B5EF4-FFF2-40B4-BE49-F238E27FC236}">
              <a16:creationId xmlns:a16="http://schemas.microsoft.com/office/drawing/2014/main" id="{B04E0CF1-A12B-47DE-B638-DC3EA13EE67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0" name="Text Box 12">
          <a:extLst>
            <a:ext uri="{FF2B5EF4-FFF2-40B4-BE49-F238E27FC236}">
              <a16:creationId xmlns:a16="http://schemas.microsoft.com/office/drawing/2014/main" id="{53974743-EAD8-4D1D-A571-2E4293E273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1" name="Text Box 13">
          <a:extLst>
            <a:ext uri="{FF2B5EF4-FFF2-40B4-BE49-F238E27FC236}">
              <a16:creationId xmlns:a16="http://schemas.microsoft.com/office/drawing/2014/main" id="{6519335B-3922-432F-991A-55F0B52E42D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2" name="Text Box 14">
          <a:extLst>
            <a:ext uri="{FF2B5EF4-FFF2-40B4-BE49-F238E27FC236}">
              <a16:creationId xmlns:a16="http://schemas.microsoft.com/office/drawing/2014/main" id="{B5E4A0E9-4711-4165-918E-19551F577B7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3" name="Text Box 15">
          <a:extLst>
            <a:ext uri="{FF2B5EF4-FFF2-40B4-BE49-F238E27FC236}">
              <a16:creationId xmlns:a16="http://schemas.microsoft.com/office/drawing/2014/main" id="{BC68A087-90CD-4F1C-9D09-79352244949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4" name="Text Box 16">
          <a:extLst>
            <a:ext uri="{FF2B5EF4-FFF2-40B4-BE49-F238E27FC236}">
              <a16:creationId xmlns:a16="http://schemas.microsoft.com/office/drawing/2014/main" id="{B79220DD-35C1-4EB2-AE09-915D4B5F58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5" name="Text Box 17">
          <a:extLst>
            <a:ext uri="{FF2B5EF4-FFF2-40B4-BE49-F238E27FC236}">
              <a16:creationId xmlns:a16="http://schemas.microsoft.com/office/drawing/2014/main" id="{D7A3CE6F-7908-46D7-AA24-179EB8695AC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6" name="Text Box 7">
          <a:extLst>
            <a:ext uri="{FF2B5EF4-FFF2-40B4-BE49-F238E27FC236}">
              <a16:creationId xmlns:a16="http://schemas.microsoft.com/office/drawing/2014/main" id="{DE54EE66-B8ED-4442-AD81-7F3EB9B3BE4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7" name="Text Box 8">
          <a:extLst>
            <a:ext uri="{FF2B5EF4-FFF2-40B4-BE49-F238E27FC236}">
              <a16:creationId xmlns:a16="http://schemas.microsoft.com/office/drawing/2014/main" id="{F1F0314A-20D0-41C6-A3F4-4B6E330375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8" name="Text Box 9">
          <a:extLst>
            <a:ext uri="{FF2B5EF4-FFF2-40B4-BE49-F238E27FC236}">
              <a16:creationId xmlns:a16="http://schemas.microsoft.com/office/drawing/2014/main" id="{E02DCF85-CFE8-47CC-86AF-858736A084F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09" name="Text Box 10">
          <a:extLst>
            <a:ext uri="{FF2B5EF4-FFF2-40B4-BE49-F238E27FC236}">
              <a16:creationId xmlns:a16="http://schemas.microsoft.com/office/drawing/2014/main" id="{1DCB0F98-3413-4A12-A63B-3916DC05637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0" name="Text Box 11">
          <a:extLst>
            <a:ext uri="{FF2B5EF4-FFF2-40B4-BE49-F238E27FC236}">
              <a16:creationId xmlns:a16="http://schemas.microsoft.com/office/drawing/2014/main" id="{F3E28955-B7BB-4DEA-A377-7F75E370B1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1" name="Text Box 12">
          <a:extLst>
            <a:ext uri="{FF2B5EF4-FFF2-40B4-BE49-F238E27FC236}">
              <a16:creationId xmlns:a16="http://schemas.microsoft.com/office/drawing/2014/main" id="{6DCF1D8D-03CC-4719-AB5D-41E909A230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2" name="Text Box 13">
          <a:extLst>
            <a:ext uri="{FF2B5EF4-FFF2-40B4-BE49-F238E27FC236}">
              <a16:creationId xmlns:a16="http://schemas.microsoft.com/office/drawing/2014/main" id="{F8283A46-D8AC-4253-AF96-9C93389C458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3" name="Text Box 14">
          <a:extLst>
            <a:ext uri="{FF2B5EF4-FFF2-40B4-BE49-F238E27FC236}">
              <a16:creationId xmlns:a16="http://schemas.microsoft.com/office/drawing/2014/main" id="{CB4FB269-8582-42B4-9C91-428BF155453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4" name="Text Box 15">
          <a:extLst>
            <a:ext uri="{FF2B5EF4-FFF2-40B4-BE49-F238E27FC236}">
              <a16:creationId xmlns:a16="http://schemas.microsoft.com/office/drawing/2014/main" id="{19D0F064-212F-49B5-868A-7B05DF0D6E7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5" name="Text Box 16">
          <a:extLst>
            <a:ext uri="{FF2B5EF4-FFF2-40B4-BE49-F238E27FC236}">
              <a16:creationId xmlns:a16="http://schemas.microsoft.com/office/drawing/2014/main" id="{A64B4857-AF07-4742-8B30-A21519FEC8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6" name="Text Box 17">
          <a:extLst>
            <a:ext uri="{FF2B5EF4-FFF2-40B4-BE49-F238E27FC236}">
              <a16:creationId xmlns:a16="http://schemas.microsoft.com/office/drawing/2014/main" id="{133C715C-6FCB-4755-87E0-D79DC1229D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7" name="Text Box 6">
          <a:extLst>
            <a:ext uri="{FF2B5EF4-FFF2-40B4-BE49-F238E27FC236}">
              <a16:creationId xmlns:a16="http://schemas.microsoft.com/office/drawing/2014/main" id="{74EE2D22-5BA2-4622-8D38-5D717F4B76A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8" name="Text Box 7">
          <a:extLst>
            <a:ext uri="{FF2B5EF4-FFF2-40B4-BE49-F238E27FC236}">
              <a16:creationId xmlns:a16="http://schemas.microsoft.com/office/drawing/2014/main" id="{8A65913A-7FEB-404C-BBF0-17A4F9C2B66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19" name="Text Box 8">
          <a:extLst>
            <a:ext uri="{FF2B5EF4-FFF2-40B4-BE49-F238E27FC236}">
              <a16:creationId xmlns:a16="http://schemas.microsoft.com/office/drawing/2014/main" id="{E660D61B-5980-4217-BFFA-9EBE7A95570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0" name="Text Box 9">
          <a:extLst>
            <a:ext uri="{FF2B5EF4-FFF2-40B4-BE49-F238E27FC236}">
              <a16:creationId xmlns:a16="http://schemas.microsoft.com/office/drawing/2014/main" id="{34980A56-F75A-4FAB-9042-C6AA1AD90E8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1" name="Text Box 10">
          <a:extLst>
            <a:ext uri="{FF2B5EF4-FFF2-40B4-BE49-F238E27FC236}">
              <a16:creationId xmlns:a16="http://schemas.microsoft.com/office/drawing/2014/main" id="{FA35107F-3018-4CB6-91F5-41A6F8DA32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2" name="Text Box 11">
          <a:extLst>
            <a:ext uri="{FF2B5EF4-FFF2-40B4-BE49-F238E27FC236}">
              <a16:creationId xmlns:a16="http://schemas.microsoft.com/office/drawing/2014/main" id="{B3349AC0-D9A6-4959-B3C9-EF2E60A8D0F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3" name="Text Box 12">
          <a:extLst>
            <a:ext uri="{FF2B5EF4-FFF2-40B4-BE49-F238E27FC236}">
              <a16:creationId xmlns:a16="http://schemas.microsoft.com/office/drawing/2014/main" id="{9CE26F10-09A4-4649-B7FC-A7A994BB16E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4" name="Text Box 13">
          <a:extLst>
            <a:ext uri="{FF2B5EF4-FFF2-40B4-BE49-F238E27FC236}">
              <a16:creationId xmlns:a16="http://schemas.microsoft.com/office/drawing/2014/main" id="{0BBAA0FC-1C31-4775-BF3E-031548B5A84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5" name="Text Box 14">
          <a:extLst>
            <a:ext uri="{FF2B5EF4-FFF2-40B4-BE49-F238E27FC236}">
              <a16:creationId xmlns:a16="http://schemas.microsoft.com/office/drawing/2014/main" id="{125A148C-E262-435E-B509-A04778E639E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6" name="Text Box 15">
          <a:extLst>
            <a:ext uri="{FF2B5EF4-FFF2-40B4-BE49-F238E27FC236}">
              <a16:creationId xmlns:a16="http://schemas.microsoft.com/office/drawing/2014/main" id="{046973A8-C463-42EB-A64A-21FB762F6DF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7" name="Text Box 16">
          <a:extLst>
            <a:ext uri="{FF2B5EF4-FFF2-40B4-BE49-F238E27FC236}">
              <a16:creationId xmlns:a16="http://schemas.microsoft.com/office/drawing/2014/main" id="{E18ED8EE-2294-46ED-92C5-5501FBDCA2A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8" name="Text Box 17">
          <a:extLst>
            <a:ext uri="{FF2B5EF4-FFF2-40B4-BE49-F238E27FC236}">
              <a16:creationId xmlns:a16="http://schemas.microsoft.com/office/drawing/2014/main" id="{306C760C-84EA-4444-9D64-206C7C0A07C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29" name="Text Box 6">
          <a:extLst>
            <a:ext uri="{FF2B5EF4-FFF2-40B4-BE49-F238E27FC236}">
              <a16:creationId xmlns:a16="http://schemas.microsoft.com/office/drawing/2014/main" id="{9594D116-372A-4AA6-BD82-E4CC3F89154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0" name="Text Box 7">
          <a:extLst>
            <a:ext uri="{FF2B5EF4-FFF2-40B4-BE49-F238E27FC236}">
              <a16:creationId xmlns:a16="http://schemas.microsoft.com/office/drawing/2014/main" id="{5BFB3FF5-9B21-4968-A797-2FE7DE539B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1" name="Text Box 8">
          <a:extLst>
            <a:ext uri="{FF2B5EF4-FFF2-40B4-BE49-F238E27FC236}">
              <a16:creationId xmlns:a16="http://schemas.microsoft.com/office/drawing/2014/main" id="{D9EB418C-55D1-48AC-A6AB-9990369D9C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2" name="Text Box 9">
          <a:extLst>
            <a:ext uri="{FF2B5EF4-FFF2-40B4-BE49-F238E27FC236}">
              <a16:creationId xmlns:a16="http://schemas.microsoft.com/office/drawing/2014/main" id="{172D7607-C861-499D-A422-B82DC172532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3" name="Text Box 10">
          <a:extLst>
            <a:ext uri="{FF2B5EF4-FFF2-40B4-BE49-F238E27FC236}">
              <a16:creationId xmlns:a16="http://schemas.microsoft.com/office/drawing/2014/main" id="{410783FC-1EAE-454F-B25B-C07A1913E8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4" name="Text Box 11">
          <a:extLst>
            <a:ext uri="{FF2B5EF4-FFF2-40B4-BE49-F238E27FC236}">
              <a16:creationId xmlns:a16="http://schemas.microsoft.com/office/drawing/2014/main" id="{F98B8EDE-8031-4A28-A1F5-13122A6FA7F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5" name="Text Box 12">
          <a:extLst>
            <a:ext uri="{FF2B5EF4-FFF2-40B4-BE49-F238E27FC236}">
              <a16:creationId xmlns:a16="http://schemas.microsoft.com/office/drawing/2014/main" id="{2BADC7CB-4D5B-4755-A4C6-082F3AFA359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6" name="Text Box 13">
          <a:extLst>
            <a:ext uri="{FF2B5EF4-FFF2-40B4-BE49-F238E27FC236}">
              <a16:creationId xmlns:a16="http://schemas.microsoft.com/office/drawing/2014/main" id="{15EF4BFE-6F77-46BE-89D5-9827042744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7" name="Text Box 14">
          <a:extLst>
            <a:ext uri="{FF2B5EF4-FFF2-40B4-BE49-F238E27FC236}">
              <a16:creationId xmlns:a16="http://schemas.microsoft.com/office/drawing/2014/main" id="{C5F15B6C-D187-4977-BF0D-CCF1820CDC0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8" name="Text Box 15">
          <a:extLst>
            <a:ext uri="{FF2B5EF4-FFF2-40B4-BE49-F238E27FC236}">
              <a16:creationId xmlns:a16="http://schemas.microsoft.com/office/drawing/2014/main" id="{6F843FE6-069C-4B28-9D68-2464854E3F4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39" name="Text Box 16">
          <a:extLst>
            <a:ext uri="{FF2B5EF4-FFF2-40B4-BE49-F238E27FC236}">
              <a16:creationId xmlns:a16="http://schemas.microsoft.com/office/drawing/2014/main" id="{EDCDFC48-E1CB-475E-83DE-39EC4066F13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0" name="Text Box 17">
          <a:extLst>
            <a:ext uri="{FF2B5EF4-FFF2-40B4-BE49-F238E27FC236}">
              <a16:creationId xmlns:a16="http://schemas.microsoft.com/office/drawing/2014/main" id="{0DEC9CFB-D4CB-440F-BFA5-FAA5D344697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1" name="Text Box 6">
          <a:extLst>
            <a:ext uri="{FF2B5EF4-FFF2-40B4-BE49-F238E27FC236}">
              <a16:creationId xmlns:a16="http://schemas.microsoft.com/office/drawing/2014/main" id="{16D33624-53E6-467E-A166-304B7F354C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2" name="Text Box 7">
          <a:extLst>
            <a:ext uri="{FF2B5EF4-FFF2-40B4-BE49-F238E27FC236}">
              <a16:creationId xmlns:a16="http://schemas.microsoft.com/office/drawing/2014/main" id="{9D6D0E42-1C4E-4839-9775-38D3B3F3C93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3" name="Text Box 8">
          <a:extLst>
            <a:ext uri="{FF2B5EF4-FFF2-40B4-BE49-F238E27FC236}">
              <a16:creationId xmlns:a16="http://schemas.microsoft.com/office/drawing/2014/main" id="{220152D6-4CCE-48E1-A73D-69E421A922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4" name="Text Box 9">
          <a:extLst>
            <a:ext uri="{FF2B5EF4-FFF2-40B4-BE49-F238E27FC236}">
              <a16:creationId xmlns:a16="http://schemas.microsoft.com/office/drawing/2014/main" id="{4997D691-5181-4C0C-BBF9-AAA8238E253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5" name="Text Box 10">
          <a:extLst>
            <a:ext uri="{FF2B5EF4-FFF2-40B4-BE49-F238E27FC236}">
              <a16:creationId xmlns:a16="http://schemas.microsoft.com/office/drawing/2014/main" id="{F22BCE33-1A2A-4323-818A-E16CC5161E8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6" name="Text Box 11">
          <a:extLst>
            <a:ext uri="{FF2B5EF4-FFF2-40B4-BE49-F238E27FC236}">
              <a16:creationId xmlns:a16="http://schemas.microsoft.com/office/drawing/2014/main" id="{7D35C389-68AF-40CB-A6A8-1EEE5D39B14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7" name="Text Box 12">
          <a:extLst>
            <a:ext uri="{FF2B5EF4-FFF2-40B4-BE49-F238E27FC236}">
              <a16:creationId xmlns:a16="http://schemas.microsoft.com/office/drawing/2014/main" id="{9306C80D-6024-408E-975F-400ACA257A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8" name="Text Box 13">
          <a:extLst>
            <a:ext uri="{FF2B5EF4-FFF2-40B4-BE49-F238E27FC236}">
              <a16:creationId xmlns:a16="http://schemas.microsoft.com/office/drawing/2014/main" id="{C0572D34-1ABB-46ED-B337-FC4323FA691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49" name="Text Box 14">
          <a:extLst>
            <a:ext uri="{FF2B5EF4-FFF2-40B4-BE49-F238E27FC236}">
              <a16:creationId xmlns:a16="http://schemas.microsoft.com/office/drawing/2014/main" id="{F58B9D1A-6DD7-4EA9-BC95-9EE76F7D9C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0" name="Text Box 15">
          <a:extLst>
            <a:ext uri="{FF2B5EF4-FFF2-40B4-BE49-F238E27FC236}">
              <a16:creationId xmlns:a16="http://schemas.microsoft.com/office/drawing/2014/main" id="{D28C4F1C-9196-48FD-B0C5-6D13C430CA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1" name="Text Box 16">
          <a:extLst>
            <a:ext uri="{FF2B5EF4-FFF2-40B4-BE49-F238E27FC236}">
              <a16:creationId xmlns:a16="http://schemas.microsoft.com/office/drawing/2014/main" id="{17446087-06CA-4ACF-8097-A8A9069485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2" name="Text Box 17">
          <a:extLst>
            <a:ext uri="{FF2B5EF4-FFF2-40B4-BE49-F238E27FC236}">
              <a16:creationId xmlns:a16="http://schemas.microsoft.com/office/drawing/2014/main" id="{6BFE5BC1-D28D-47B4-9D71-711AB394B81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3" name="Text Box 7">
          <a:extLst>
            <a:ext uri="{FF2B5EF4-FFF2-40B4-BE49-F238E27FC236}">
              <a16:creationId xmlns:a16="http://schemas.microsoft.com/office/drawing/2014/main" id="{5A85593B-21BF-4E3C-8CE8-F8EE012CC3E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4" name="Text Box 8">
          <a:extLst>
            <a:ext uri="{FF2B5EF4-FFF2-40B4-BE49-F238E27FC236}">
              <a16:creationId xmlns:a16="http://schemas.microsoft.com/office/drawing/2014/main" id="{31061F3E-B27C-4A4C-A215-B37BF24D001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5" name="Text Box 9">
          <a:extLst>
            <a:ext uri="{FF2B5EF4-FFF2-40B4-BE49-F238E27FC236}">
              <a16:creationId xmlns:a16="http://schemas.microsoft.com/office/drawing/2014/main" id="{E9834F0F-D9FB-422A-BB2C-677EE210C3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6" name="Text Box 10">
          <a:extLst>
            <a:ext uri="{FF2B5EF4-FFF2-40B4-BE49-F238E27FC236}">
              <a16:creationId xmlns:a16="http://schemas.microsoft.com/office/drawing/2014/main" id="{19F3C589-59F1-46C1-957A-761D6D1CEF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7" name="Text Box 11">
          <a:extLst>
            <a:ext uri="{FF2B5EF4-FFF2-40B4-BE49-F238E27FC236}">
              <a16:creationId xmlns:a16="http://schemas.microsoft.com/office/drawing/2014/main" id="{167FFA52-CA6F-400C-A884-13B463C7FE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8" name="Text Box 12">
          <a:extLst>
            <a:ext uri="{FF2B5EF4-FFF2-40B4-BE49-F238E27FC236}">
              <a16:creationId xmlns:a16="http://schemas.microsoft.com/office/drawing/2014/main" id="{8689C18D-2F14-49E0-8A53-982C0358596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59" name="Text Box 13">
          <a:extLst>
            <a:ext uri="{FF2B5EF4-FFF2-40B4-BE49-F238E27FC236}">
              <a16:creationId xmlns:a16="http://schemas.microsoft.com/office/drawing/2014/main" id="{F2163A0C-1942-4067-B4DA-922A61DF8BE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0" name="Text Box 14">
          <a:extLst>
            <a:ext uri="{FF2B5EF4-FFF2-40B4-BE49-F238E27FC236}">
              <a16:creationId xmlns:a16="http://schemas.microsoft.com/office/drawing/2014/main" id="{E3758EE5-5D86-464F-947F-EAECDE8C1E0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1" name="Text Box 15">
          <a:extLst>
            <a:ext uri="{FF2B5EF4-FFF2-40B4-BE49-F238E27FC236}">
              <a16:creationId xmlns:a16="http://schemas.microsoft.com/office/drawing/2014/main" id="{B9516CA6-AD82-4FEC-AB37-326021B0E81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2" name="Text Box 16">
          <a:extLst>
            <a:ext uri="{FF2B5EF4-FFF2-40B4-BE49-F238E27FC236}">
              <a16:creationId xmlns:a16="http://schemas.microsoft.com/office/drawing/2014/main" id="{2F0A8FB3-D42A-49F0-9014-7E0F4DBBBC8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3" name="Text Box 17">
          <a:extLst>
            <a:ext uri="{FF2B5EF4-FFF2-40B4-BE49-F238E27FC236}">
              <a16:creationId xmlns:a16="http://schemas.microsoft.com/office/drawing/2014/main" id="{1E0E24A4-88E8-4817-8008-CECA9B971B1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4" name="Text Box 6">
          <a:extLst>
            <a:ext uri="{FF2B5EF4-FFF2-40B4-BE49-F238E27FC236}">
              <a16:creationId xmlns:a16="http://schemas.microsoft.com/office/drawing/2014/main" id="{5AB9F332-D648-4D12-9FE0-7C67EA9B612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5" name="Text Box 7">
          <a:extLst>
            <a:ext uri="{FF2B5EF4-FFF2-40B4-BE49-F238E27FC236}">
              <a16:creationId xmlns:a16="http://schemas.microsoft.com/office/drawing/2014/main" id="{064CA479-32BE-47E0-A17D-9F68D0905B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6" name="Text Box 8">
          <a:extLst>
            <a:ext uri="{FF2B5EF4-FFF2-40B4-BE49-F238E27FC236}">
              <a16:creationId xmlns:a16="http://schemas.microsoft.com/office/drawing/2014/main" id="{6D808DBB-6E32-448D-9F83-365E5971C9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7" name="Text Box 9">
          <a:extLst>
            <a:ext uri="{FF2B5EF4-FFF2-40B4-BE49-F238E27FC236}">
              <a16:creationId xmlns:a16="http://schemas.microsoft.com/office/drawing/2014/main" id="{28BE59B6-D197-4E4E-B7D3-99827432EF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8" name="Text Box 10">
          <a:extLst>
            <a:ext uri="{FF2B5EF4-FFF2-40B4-BE49-F238E27FC236}">
              <a16:creationId xmlns:a16="http://schemas.microsoft.com/office/drawing/2014/main" id="{FF173132-F321-4993-B6B2-30381BE0A4B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69" name="Text Box 11">
          <a:extLst>
            <a:ext uri="{FF2B5EF4-FFF2-40B4-BE49-F238E27FC236}">
              <a16:creationId xmlns:a16="http://schemas.microsoft.com/office/drawing/2014/main" id="{E31A94DB-BD60-4AFA-A608-50A43B42989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0" name="Text Box 12">
          <a:extLst>
            <a:ext uri="{FF2B5EF4-FFF2-40B4-BE49-F238E27FC236}">
              <a16:creationId xmlns:a16="http://schemas.microsoft.com/office/drawing/2014/main" id="{63A524EE-ED27-4534-A8AE-BFB19BE5C3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1" name="Text Box 13">
          <a:extLst>
            <a:ext uri="{FF2B5EF4-FFF2-40B4-BE49-F238E27FC236}">
              <a16:creationId xmlns:a16="http://schemas.microsoft.com/office/drawing/2014/main" id="{C9BE5F49-C39B-49D1-9208-CD56FF1D4B6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2" name="Text Box 14">
          <a:extLst>
            <a:ext uri="{FF2B5EF4-FFF2-40B4-BE49-F238E27FC236}">
              <a16:creationId xmlns:a16="http://schemas.microsoft.com/office/drawing/2014/main" id="{ECB857B3-1F49-4CE5-B6A1-87863D752A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3" name="Text Box 15">
          <a:extLst>
            <a:ext uri="{FF2B5EF4-FFF2-40B4-BE49-F238E27FC236}">
              <a16:creationId xmlns:a16="http://schemas.microsoft.com/office/drawing/2014/main" id="{D1A0A541-BAE3-4E29-AD26-130B2B4E355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4" name="Text Box 16">
          <a:extLst>
            <a:ext uri="{FF2B5EF4-FFF2-40B4-BE49-F238E27FC236}">
              <a16:creationId xmlns:a16="http://schemas.microsoft.com/office/drawing/2014/main" id="{473C17A6-C29F-4FF6-B3D6-627107342A7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5" name="Text Box 17">
          <a:extLst>
            <a:ext uri="{FF2B5EF4-FFF2-40B4-BE49-F238E27FC236}">
              <a16:creationId xmlns:a16="http://schemas.microsoft.com/office/drawing/2014/main" id="{454A0C76-97B7-4473-94F8-AE8F494804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6" name="Text Box 6">
          <a:extLst>
            <a:ext uri="{FF2B5EF4-FFF2-40B4-BE49-F238E27FC236}">
              <a16:creationId xmlns:a16="http://schemas.microsoft.com/office/drawing/2014/main" id="{027B1141-345E-43E6-A9F6-E6AB88EB8E7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7" name="Text Box 7">
          <a:extLst>
            <a:ext uri="{FF2B5EF4-FFF2-40B4-BE49-F238E27FC236}">
              <a16:creationId xmlns:a16="http://schemas.microsoft.com/office/drawing/2014/main" id="{7A3D1946-8A47-40CB-8DA0-AFA45080D7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8" name="Text Box 8">
          <a:extLst>
            <a:ext uri="{FF2B5EF4-FFF2-40B4-BE49-F238E27FC236}">
              <a16:creationId xmlns:a16="http://schemas.microsoft.com/office/drawing/2014/main" id="{23277A1D-2827-4F5B-9F39-C703B15ABB0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79" name="Text Box 9">
          <a:extLst>
            <a:ext uri="{FF2B5EF4-FFF2-40B4-BE49-F238E27FC236}">
              <a16:creationId xmlns:a16="http://schemas.microsoft.com/office/drawing/2014/main" id="{198B5ED5-7350-44FE-A6F6-7007C7610F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0" name="Text Box 10">
          <a:extLst>
            <a:ext uri="{FF2B5EF4-FFF2-40B4-BE49-F238E27FC236}">
              <a16:creationId xmlns:a16="http://schemas.microsoft.com/office/drawing/2014/main" id="{FCF352B9-5BD5-48A2-B070-ECFAD41AEA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1" name="Text Box 11">
          <a:extLst>
            <a:ext uri="{FF2B5EF4-FFF2-40B4-BE49-F238E27FC236}">
              <a16:creationId xmlns:a16="http://schemas.microsoft.com/office/drawing/2014/main" id="{C989E85F-5DF4-44E3-BB51-F4F6CD9F2E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2" name="Text Box 12">
          <a:extLst>
            <a:ext uri="{FF2B5EF4-FFF2-40B4-BE49-F238E27FC236}">
              <a16:creationId xmlns:a16="http://schemas.microsoft.com/office/drawing/2014/main" id="{7AA0AE05-5A17-4B86-AAA8-A94F2B8252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3" name="Text Box 13">
          <a:extLst>
            <a:ext uri="{FF2B5EF4-FFF2-40B4-BE49-F238E27FC236}">
              <a16:creationId xmlns:a16="http://schemas.microsoft.com/office/drawing/2014/main" id="{7FDA0FAD-1C1A-4EAF-968B-F0F942E4F22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4" name="Text Box 14">
          <a:extLst>
            <a:ext uri="{FF2B5EF4-FFF2-40B4-BE49-F238E27FC236}">
              <a16:creationId xmlns:a16="http://schemas.microsoft.com/office/drawing/2014/main" id="{32D1570E-6D2D-4EBD-AE0C-C08CCC1691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5" name="Text Box 15">
          <a:extLst>
            <a:ext uri="{FF2B5EF4-FFF2-40B4-BE49-F238E27FC236}">
              <a16:creationId xmlns:a16="http://schemas.microsoft.com/office/drawing/2014/main" id="{53C52006-DC03-4025-A1D4-E62382B4083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6" name="Text Box 16">
          <a:extLst>
            <a:ext uri="{FF2B5EF4-FFF2-40B4-BE49-F238E27FC236}">
              <a16:creationId xmlns:a16="http://schemas.microsoft.com/office/drawing/2014/main" id="{8A72F04C-8131-4D3E-ACB4-32D310C455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7" name="Text Box 17">
          <a:extLst>
            <a:ext uri="{FF2B5EF4-FFF2-40B4-BE49-F238E27FC236}">
              <a16:creationId xmlns:a16="http://schemas.microsoft.com/office/drawing/2014/main" id="{CB273785-EC96-47A7-AE09-730D12B405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8" name="Text Box 6">
          <a:extLst>
            <a:ext uri="{FF2B5EF4-FFF2-40B4-BE49-F238E27FC236}">
              <a16:creationId xmlns:a16="http://schemas.microsoft.com/office/drawing/2014/main" id="{848FE48D-88C3-4908-A61A-682808C3D8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89" name="Text Box 7">
          <a:extLst>
            <a:ext uri="{FF2B5EF4-FFF2-40B4-BE49-F238E27FC236}">
              <a16:creationId xmlns:a16="http://schemas.microsoft.com/office/drawing/2014/main" id="{01131EF1-9DD3-4FB2-A783-E3933C81BC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0" name="Text Box 8">
          <a:extLst>
            <a:ext uri="{FF2B5EF4-FFF2-40B4-BE49-F238E27FC236}">
              <a16:creationId xmlns:a16="http://schemas.microsoft.com/office/drawing/2014/main" id="{751F4B7B-A4EC-42F0-9DDB-4033D88F396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1" name="Text Box 9">
          <a:extLst>
            <a:ext uri="{FF2B5EF4-FFF2-40B4-BE49-F238E27FC236}">
              <a16:creationId xmlns:a16="http://schemas.microsoft.com/office/drawing/2014/main" id="{F181104B-2961-43FB-AF40-88CF60FD679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2" name="Text Box 10">
          <a:extLst>
            <a:ext uri="{FF2B5EF4-FFF2-40B4-BE49-F238E27FC236}">
              <a16:creationId xmlns:a16="http://schemas.microsoft.com/office/drawing/2014/main" id="{F122D008-D32E-40CD-BEC9-02EE18144F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3" name="Text Box 11">
          <a:extLst>
            <a:ext uri="{FF2B5EF4-FFF2-40B4-BE49-F238E27FC236}">
              <a16:creationId xmlns:a16="http://schemas.microsoft.com/office/drawing/2014/main" id="{5EDA12D4-76A5-4B35-9551-89BFD26106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4" name="Text Box 12">
          <a:extLst>
            <a:ext uri="{FF2B5EF4-FFF2-40B4-BE49-F238E27FC236}">
              <a16:creationId xmlns:a16="http://schemas.microsoft.com/office/drawing/2014/main" id="{7F576629-7426-4487-85A0-F6480B51C05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5" name="Text Box 13">
          <a:extLst>
            <a:ext uri="{FF2B5EF4-FFF2-40B4-BE49-F238E27FC236}">
              <a16:creationId xmlns:a16="http://schemas.microsoft.com/office/drawing/2014/main" id="{78BDC4FF-2011-425D-86B8-D9F8925E30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6" name="Text Box 14">
          <a:extLst>
            <a:ext uri="{FF2B5EF4-FFF2-40B4-BE49-F238E27FC236}">
              <a16:creationId xmlns:a16="http://schemas.microsoft.com/office/drawing/2014/main" id="{050D1074-00C6-44C3-916D-F98554DF3D2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7" name="Text Box 15">
          <a:extLst>
            <a:ext uri="{FF2B5EF4-FFF2-40B4-BE49-F238E27FC236}">
              <a16:creationId xmlns:a16="http://schemas.microsoft.com/office/drawing/2014/main" id="{D5996B85-DF26-4822-93DD-1ED5BB6804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8" name="Text Box 16">
          <a:extLst>
            <a:ext uri="{FF2B5EF4-FFF2-40B4-BE49-F238E27FC236}">
              <a16:creationId xmlns:a16="http://schemas.microsoft.com/office/drawing/2014/main" id="{7DD7ECCD-3D46-4D69-B103-429137FCDF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3999" name="Text Box 17">
          <a:extLst>
            <a:ext uri="{FF2B5EF4-FFF2-40B4-BE49-F238E27FC236}">
              <a16:creationId xmlns:a16="http://schemas.microsoft.com/office/drawing/2014/main" id="{EDEA29D0-753D-424D-81D9-6EED594135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0" name="Text Box 7">
          <a:extLst>
            <a:ext uri="{FF2B5EF4-FFF2-40B4-BE49-F238E27FC236}">
              <a16:creationId xmlns:a16="http://schemas.microsoft.com/office/drawing/2014/main" id="{CCE5254A-DFD4-417C-89C5-D56D7C55C20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1" name="Text Box 8">
          <a:extLst>
            <a:ext uri="{FF2B5EF4-FFF2-40B4-BE49-F238E27FC236}">
              <a16:creationId xmlns:a16="http://schemas.microsoft.com/office/drawing/2014/main" id="{69D0FD32-31BE-4969-9093-22BB087890F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2" name="Text Box 9">
          <a:extLst>
            <a:ext uri="{FF2B5EF4-FFF2-40B4-BE49-F238E27FC236}">
              <a16:creationId xmlns:a16="http://schemas.microsoft.com/office/drawing/2014/main" id="{CD309388-B9A7-47FC-8520-607590FDB20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3" name="Text Box 10">
          <a:extLst>
            <a:ext uri="{FF2B5EF4-FFF2-40B4-BE49-F238E27FC236}">
              <a16:creationId xmlns:a16="http://schemas.microsoft.com/office/drawing/2014/main" id="{C36923A7-15DF-4592-94C5-88325CB640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4" name="Text Box 11">
          <a:extLst>
            <a:ext uri="{FF2B5EF4-FFF2-40B4-BE49-F238E27FC236}">
              <a16:creationId xmlns:a16="http://schemas.microsoft.com/office/drawing/2014/main" id="{87D6A161-1F97-420B-A6E9-DF9BE57A885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5" name="Text Box 12">
          <a:extLst>
            <a:ext uri="{FF2B5EF4-FFF2-40B4-BE49-F238E27FC236}">
              <a16:creationId xmlns:a16="http://schemas.microsoft.com/office/drawing/2014/main" id="{86C67204-126D-476E-827A-9077173306C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6" name="Text Box 13">
          <a:extLst>
            <a:ext uri="{FF2B5EF4-FFF2-40B4-BE49-F238E27FC236}">
              <a16:creationId xmlns:a16="http://schemas.microsoft.com/office/drawing/2014/main" id="{B9710AAC-5DBB-4D58-9F56-2038011B64B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7" name="Text Box 14">
          <a:extLst>
            <a:ext uri="{FF2B5EF4-FFF2-40B4-BE49-F238E27FC236}">
              <a16:creationId xmlns:a16="http://schemas.microsoft.com/office/drawing/2014/main" id="{58A295ED-0F65-42A4-AE97-09C8434CA92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8" name="Text Box 15">
          <a:extLst>
            <a:ext uri="{FF2B5EF4-FFF2-40B4-BE49-F238E27FC236}">
              <a16:creationId xmlns:a16="http://schemas.microsoft.com/office/drawing/2014/main" id="{5A916F24-0CF5-4B85-BFA4-166BC93B04D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09" name="Text Box 16">
          <a:extLst>
            <a:ext uri="{FF2B5EF4-FFF2-40B4-BE49-F238E27FC236}">
              <a16:creationId xmlns:a16="http://schemas.microsoft.com/office/drawing/2014/main" id="{392E0576-64E9-45DA-9B97-A1620D6F0C2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0" name="Text Box 17">
          <a:extLst>
            <a:ext uri="{FF2B5EF4-FFF2-40B4-BE49-F238E27FC236}">
              <a16:creationId xmlns:a16="http://schemas.microsoft.com/office/drawing/2014/main" id="{55347079-DF1A-40C1-8835-B6BAB2FFB09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1" name="Text Box 6">
          <a:extLst>
            <a:ext uri="{FF2B5EF4-FFF2-40B4-BE49-F238E27FC236}">
              <a16:creationId xmlns:a16="http://schemas.microsoft.com/office/drawing/2014/main" id="{7C873B3F-DE32-46BD-87CF-8EF450B50A5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2" name="Text Box 7">
          <a:extLst>
            <a:ext uri="{FF2B5EF4-FFF2-40B4-BE49-F238E27FC236}">
              <a16:creationId xmlns:a16="http://schemas.microsoft.com/office/drawing/2014/main" id="{240A606E-2523-4AC2-9008-EFD2800D5D5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3" name="Text Box 8">
          <a:extLst>
            <a:ext uri="{FF2B5EF4-FFF2-40B4-BE49-F238E27FC236}">
              <a16:creationId xmlns:a16="http://schemas.microsoft.com/office/drawing/2014/main" id="{8D0A80DA-90B2-4F0E-BB43-8BC365E14A5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4" name="Text Box 9">
          <a:extLst>
            <a:ext uri="{FF2B5EF4-FFF2-40B4-BE49-F238E27FC236}">
              <a16:creationId xmlns:a16="http://schemas.microsoft.com/office/drawing/2014/main" id="{0464E938-D846-416C-9883-F79B33552F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5" name="Text Box 10">
          <a:extLst>
            <a:ext uri="{FF2B5EF4-FFF2-40B4-BE49-F238E27FC236}">
              <a16:creationId xmlns:a16="http://schemas.microsoft.com/office/drawing/2014/main" id="{4BE16271-0BAA-4786-9319-881A2B64A74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6" name="Text Box 11">
          <a:extLst>
            <a:ext uri="{FF2B5EF4-FFF2-40B4-BE49-F238E27FC236}">
              <a16:creationId xmlns:a16="http://schemas.microsoft.com/office/drawing/2014/main" id="{B1D43E4D-3961-4819-8C40-B23BA361AEF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7" name="Text Box 12">
          <a:extLst>
            <a:ext uri="{FF2B5EF4-FFF2-40B4-BE49-F238E27FC236}">
              <a16:creationId xmlns:a16="http://schemas.microsoft.com/office/drawing/2014/main" id="{A9D7A928-ED68-4ECF-9DFB-351680AB13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8" name="Text Box 13">
          <a:extLst>
            <a:ext uri="{FF2B5EF4-FFF2-40B4-BE49-F238E27FC236}">
              <a16:creationId xmlns:a16="http://schemas.microsoft.com/office/drawing/2014/main" id="{3F6C4A0C-36EE-4BAB-BD41-2FBDF4F998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19" name="Text Box 14">
          <a:extLst>
            <a:ext uri="{FF2B5EF4-FFF2-40B4-BE49-F238E27FC236}">
              <a16:creationId xmlns:a16="http://schemas.microsoft.com/office/drawing/2014/main" id="{CF0C6A93-1D0A-4F6E-90FE-075765DB4A8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0" name="Text Box 15">
          <a:extLst>
            <a:ext uri="{FF2B5EF4-FFF2-40B4-BE49-F238E27FC236}">
              <a16:creationId xmlns:a16="http://schemas.microsoft.com/office/drawing/2014/main" id="{CC92AF4C-03B7-4C74-8868-D7FE0813B6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1" name="Text Box 16">
          <a:extLst>
            <a:ext uri="{FF2B5EF4-FFF2-40B4-BE49-F238E27FC236}">
              <a16:creationId xmlns:a16="http://schemas.microsoft.com/office/drawing/2014/main" id="{892AF0A0-DC65-4A00-9AF2-72E85922A02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2" name="Text Box 17">
          <a:extLst>
            <a:ext uri="{FF2B5EF4-FFF2-40B4-BE49-F238E27FC236}">
              <a16:creationId xmlns:a16="http://schemas.microsoft.com/office/drawing/2014/main" id="{2DB8107E-CB1C-4326-82C3-2B8029DABA5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3" name="Text Box 6">
          <a:extLst>
            <a:ext uri="{FF2B5EF4-FFF2-40B4-BE49-F238E27FC236}">
              <a16:creationId xmlns:a16="http://schemas.microsoft.com/office/drawing/2014/main" id="{F05D0075-5641-4E75-A039-8CDB51E949B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4" name="Text Box 7">
          <a:extLst>
            <a:ext uri="{FF2B5EF4-FFF2-40B4-BE49-F238E27FC236}">
              <a16:creationId xmlns:a16="http://schemas.microsoft.com/office/drawing/2014/main" id="{513D6EC5-6624-49AA-8A9C-8D18EDF54A1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5" name="Text Box 8">
          <a:extLst>
            <a:ext uri="{FF2B5EF4-FFF2-40B4-BE49-F238E27FC236}">
              <a16:creationId xmlns:a16="http://schemas.microsoft.com/office/drawing/2014/main" id="{82DE0D3E-F3EA-457C-87A4-C0C8FD72A25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6" name="Text Box 9">
          <a:extLst>
            <a:ext uri="{FF2B5EF4-FFF2-40B4-BE49-F238E27FC236}">
              <a16:creationId xmlns:a16="http://schemas.microsoft.com/office/drawing/2014/main" id="{FC8379DD-E303-4A02-9444-1F8F0007A7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7" name="Text Box 10">
          <a:extLst>
            <a:ext uri="{FF2B5EF4-FFF2-40B4-BE49-F238E27FC236}">
              <a16:creationId xmlns:a16="http://schemas.microsoft.com/office/drawing/2014/main" id="{1F8EC286-2B3F-4524-BC71-5F6B79503E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8" name="Text Box 11">
          <a:extLst>
            <a:ext uri="{FF2B5EF4-FFF2-40B4-BE49-F238E27FC236}">
              <a16:creationId xmlns:a16="http://schemas.microsoft.com/office/drawing/2014/main" id="{6EF36569-9C81-4B20-A36C-35AC608D78C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29" name="Text Box 12">
          <a:extLst>
            <a:ext uri="{FF2B5EF4-FFF2-40B4-BE49-F238E27FC236}">
              <a16:creationId xmlns:a16="http://schemas.microsoft.com/office/drawing/2014/main" id="{791CB749-FBD4-4C6B-B36D-F628D399D1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0" name="Text Box 13">
          <a:extLst>
            <a:ext uri="{FF2B5EF4-FFF2-40B4-BE49-F238E27FC236}">
              <a16:creationId xmlns:a16="http://schemas.microsoft.com/office/drawing/2014/main" id="{45ED1145-7D5C-4CCC-8CDE-C219DF86238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1" name="Text Box 14">
          <a:extLst>
            <a:ext uri="{FF2B5EF4-FFF2-40B4-BE49-F238E27FC236}">
              <a16:creationId xmlns:a16="http://schemas.microsoft.com/office/drawing/2014/main" id="{291B8C63-4798-4A36-825A-FB20BB7D66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2" name="Text Box 15">
          <a:extLst>
            <a:ext uri="{FF2B5EF4-FFF2-40B4-BE49-F238E27FC236}">
              <a16:creationId xmlns:a16="http://schemas.microsoft.com/office/drawing/2014/main" id="{B29D29C6-2C1F-4899-9011-802C00D452A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3" name="Text Box 16">
          <a:extLst>
            <a:ext uri="{FF2B5EF4-FFF2-40B4-BE49-F238E27FC236}">
              <a16:creationId xmlns:a16="http://schemas.microsoft.com/office/drawing/2014/main" id="{808D07AB-18D4-4DAE-90B8-30C723B5348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4" name="Text Box 17">
          <a:extLst>
            <a:ext uri="{FF2B5EF4-FFF2-40B4-BE49-F238E27FC236}">
              <a16:creationId xmlns:a16="http://schemas.microsoft.com/office/drawing/2014/main" id="{8C21E04E-72C3-477B-9B31-9C4051EFBD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5" name="Text Box 6">
          <a:extLst>
            <a:ext uri="{FF2B5EF4-FFF2-40B4-BE49-F238E27FC236}">
              <a16:creationId xmlns:a16="http://schemas.microsoft.com/office/drawing/2014/main" id="{ED5DCDE8-A8CE-45F9-AE17-26B2A91A316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6" name="Text Box 7">
          <a:extLst>
            <a:ext uri="{FF2B5EF4-FFF2-40B4-BE49-F238E27FC236}">
              <a16:creationId xmlns:a16="http://schemas.microsoft.com/office/drawing/2014/main" id="{234868F3-AF15-4215-8D97-8927E0CB08E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7" name="Text Box 8">
          <a:extLst>
            <a:ext uri="{FF2B5EF4-FFF2-40B4-BE49-F238E27FC236}">
              <a16:creationId xmlns:a16="http://schemas.microsoft.com/office/drawing/2014/main" id="{37A59D6D-17DB-4D47-99E7-CBF9D34B4B5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8" name="Text Box 9">
          <a:extLst>
            <a:ext uri="{FF2B5EF4-FFF2-40B4-BE49-F238E27FC236}">
              <a16:creationId xmlns:a16="http://schemas.microsoft.com/office/drawing/2014/main" id="{16D2E7D2-8A62-4307-A19E-B69C09C8227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39" name="Text Box 10">
          <a:extLst>
            <a:ext uri="{FF2B5EF4-FFF2-40B4-BE49-F238E27FC236}">
              <a16:creationId xmlns:a16="http://schemas.microsoft.com/office/drawing/2014/main" id="{0AA104DF-E2CF-4260-B5BC-EBF6C230334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0" name="Text Box 11">
          <a:extLst>
            <a:ext uri="{FF2B5EF4-FFF2-40B4-BE49-F238E27FC236}">
              <a16:creationId xmlns:a16="http://schemas.microsoft.com/office/drawing/2014/main" id="{A985F6BE-C809-412B-858B-86D918FE581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1" name="Text Box 12">
          <a:extLst>
            <a:ext uri="{FF2B5EF4-FFF2-40B4-BE49-F238E27FC236}">
              <a16:creationId xmlns:a16="http://schemas.microsoft.com/office/drawing/2014/main" id="{669F9233-6B41-4634-BB41-AB583ECAC97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2" name="Text Box 13">
          <a:extLst>
            <a:ext uri="{FF2B5EF4-FFF2-40B4-BE49-F238E27FC236}">
              <a16:creationId xmlns:a16="http://schemas.microsoft.com/office/drawing/2014/main" id="{D0BC2BAB-C775-4728-9AAA-DA8F6CD971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3" name="Text Box 14">
          <a:extLst>
            <a:ext uri="{FF2B5EF4-FFF2-40B4-BE49-F238E27FC236}">
              <a16:creationId xmlns:a16="http://schemas.microsoft.com/office/drawing/2014/main" id="{340F41C3-A81C-4B20-A8D2-654D655413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4" name="Text Box 15">
          <a:extLst>
            <a:ext uri="{FF2B5EF4-FFF2-40B4-BE49-F238E27FC236}">
              <a16:creationId xmlns:a16="http://schemas.microsoft.com/office/drawing/2014/main" id="{5A7EBD3C-93D4-4A81-AA4F-11271CC1CD0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5" name="Text Box 16">
          <a:extLst>
            <a:ext uri="{FF2B5EF4-FFF2-40B4-BE49-F238E27FC236}">
              <a16:creationId xmlns:a16="http://schemas.microsoft.com/office/drawing/2014/main" id="{DF042A4F-D540-4FD9-B41B-24BCB621AB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6" name="Text Box 17">
          <a:extLst>
            <a:ext uri="{FF2B5EF4-FFF2-40B4-BE49-F238E27FC236}">
              <a16:creationId xmlns:a16="http://schemas.microsoft.com/office/drawing/2014/main" id="{94257805-3D66-4AB9-9FAB-F4B7584762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7" name="Text Box 7">
          <a:extLst>
            <a:ext uri="{FF2B5EF4-FFF2-40B4-BE49-F238E27FC236}">
              <a16:creationId xmlns:a16="http://schemas.microsoft.com/office/drawing/2014/main" id="{69A0B6F8-B1BA-4BDC-96A8-B5442ADD0C8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8" name="Text Box 8">
          <a:extLst>
            <a:ext uri="{FF2B5EF4-FFF2-40B4-BE49-F238E27FC236}">
              <a16:creationId xmlns:a16="http://schemas.microsoft.com/office/drawing/2014/main" id="{9B2D6683-E659-4CE2-A236-D051DE736C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49" name="Text Box 9">
          <a:extLst>
            <a:ext uri="{FF2B5EF4-FFF2-40B4-BE49-F238E27FC236}">
              <a16:creationId xmlns:a16="http://schemas.microsoft.com/office/drawing/2014/main" id="{51A827F5-9756-434B-BD40-200FDF009F1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0" name="Text Box 10">
          <a:extLst>
            <a:ext uri="{FF2B5EF4-FFF2-40B4-BE49-F238E27FC236}">
              <a16:creationId xmlns:a16="http://schemas.microsoft.com/office/drawing/2014/main" id="{C93FDC5A-0D79-40B2-9DA1-06AD93BFAFE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1" name="Text Box 11">
          <a:extLst>
            <a:ext uri="{FF2B5EF4-FFF2-40B4-BE49-F238E27FC236}">
              <a16:creationId xmlns:a16="http://schemas.microsoft.com/office/drawing/2014/main" id="{D180BE17-B0FE-4AB1-8947-F9A68D8B98F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2" name="Text Box 12">
          <a:extLst>
            <a:ext uri="{FF2B5EF4-FFF2-40B4-BE49-F238E27FC236}">
              <a16:creationId xmlns:a16="http://schemas.microsoft.com/office/drawing/2014/main" id="{5DE0B705-8B7F-44A9-A952-F413C3B02F0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3" name="Text Box 13">
          <a:extLst>
            <a:ext uri="{FF2B5EF4-FFF2-40B4-BE49-F238E27FC236}">
              <a16:creationId xmlns:a16="http://schemas.microsoft.com/office/drawing/2014/main" id="{BA6AE3DB-9AB5-490F-8066-F8E5545A0B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4" name="Text Box 14">
          <a:extLst>
            <a:ext uri="{FF2B5EF4-FFF2-40B4-BE49-F238E27FC236}">
              <a16:creationId xmlns:a16="http://schemas.microsoft.com/office/drawing/2014/main" id="{B4F2CCE9-237C-4636-BFD7-71CD256C4D9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5" name="Text Box 15">
          <a:extLst>
            <a:ext uri="{FF2B5EF4-FFF2-40B4-BE49-F238E27FC236}">
              <a16:creationId xmlns:a16="http://schemas.microsoft.com/office/drawing/2014/main" id="{B275C65F-A19C-41F5-B3F1-0458EFD7AE3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6" name="Text Box 16">
          <a:extLst>
            <a:ext uri="{FF2B5EF4-FFF2-40B4-BE49-F238E27FC236}">
              <a16:creationId xmlns:a16="http://schemas.microsoft.com/office/drawing/2014/main" id="{E3431BB9-3B2C-4ED7-BF2D-A097BCFFAF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7" name="Text Box 17">
          <a:extLst>
            <a:ext uri="{FF2B5EF4-FFF2-40B4-BE49-F238E27FC236}">
              <a16:creationId xmlns:a16="http://schemas.microsoft.com/office/drawing/2014/main" id="{70ED91B6-084E-4AE3-A3D9-F4A296871F0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8" name="Text Box 6">
          <a:extLst>
            <a:ext uri="{FF2B5EF4-FFF2-40B4-BE49-F238E27FC236}">
              <a16:creationId xmlns:a16="http://schemas.microsoft.com/office/drawing/2014/main" id="{57712C51-E3A1-4856-9B3A-9E3A383D26E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59" name="Text Box 7">
          <a:extLst>
            <a:ext uri="{FF2B5EF4-FFF2-40B4-BE49-F238E27FC236}">
              <a16:creationId xmlns:a16="http://schemas.microsoft.com/office/drawing/2014/main" id="{D3EB3EB3-3250-4FB9-AD6A-233214D001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0" name="Text Box 8">
          <a:extLst>
            <a:ext uri="{FF2B5EF4-FFF2-40B4-BE49-F238E27FC236}">
              <a16:creationId xmlns:a16="http://schemas.microsoft.com/office/drawing/2014/main" id="{D8A29916-08A8-4521-BC3D-844428B7351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1" name="Text Box 9">
          <a:extLst>
            <a:ext uri="{FF2B5EF4-FFF2-40B4-BE49-F238E27FC236}">
              <a16:creationId xmlns:a16="http://schemas.microsoft.com/office/drawing/2014/main" id="{82C9E604-B37E-41A2-B704-7B04E68F65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2" name="Text Box 10">
          <a:extLst>
            <a:ext uri="{FF2B5EF4-FFF2-40B4-BE49-F238E27FC236}">
              <a16:creationId xmlns:a16="http://schemas.microsoft.com/office/drawing/2014/main" id="{F7EBE9CA-C036-4E48-BC20-935D113E70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3" name="Text Box 11">
          <a:extLst>
            <a:ext uri="{FF2B5EF4-FFF2-40B4-BE49-F238E27FC236}">
              <a16:creationId xmlns:a16="http://schemas.microsoft.com/office/drawing/2014/main" id="{A45E7E28-B03B-422E-9080-B530D310F84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4" name="Text Box 12">
          <a:extLst>
            <a:ext uri="{FF2B5EF4-FFF2-40B4-BE49-F238E27FC236}">
              <a16:creationId xmlns:a16="http://schemas.microsoft.com/office/drawing/2014/main" id="{59C14ECA-885A-463A-BD16-EFD46516C1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5" name="Text Box 13">
          <a:extLst>
            <a:ext uri="{FF2B5EF4-FFF2-40B4-BE49-F238E27FC236}">
              <a16:creationId xmlns:a16="http://schemas.microsoft.com/office/drawing/2014/main" id="{E9F90FD1-1C7E-487A-A4E8-8F5C7BB15A4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6" name="Text Box 14">
          <a:extLst>
            <a:ext uri="{FF2B5EF4-FFF2-40B4-BE49-F238E27FC236}">
              <a16:creationId xmlns:a16="http://schemas.microsoft.com/office/drawing/2014/main" id="{31E776DD-8E3D-4511-AC2C-944F3F7FDD3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7" name="Text Box 15">
          <a:extLst>
            <a:ext uri="{FF2B5EF4-FFF2-40B4-BE49-F238E27FC236}">
              <a16:creationId xmlns:a16="http://schemas.microsoft.com/office/drawing/2014/main" id="{42651529-69BB-41D8-B377-11E5F08BF33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8" name="Text Box 16">
          <a:extLst>
            <a:ext uri="{FF2B5EF4-FFF2-40B4-BE49-F238E27FC236}">
              <a16:creationId xmlns:a16="http://schemas.microsoft.com/office/drawing/2014/main" id="{23100F0B-8CE2-434F-AC26-3666101771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69" name="Text Box 17">
          <a:extLst>
            <a:ext uri="{FF2B5EF4-FFF2-40B4-BE49-F238E27FC236}">
              <a16:creationId xmlns:a16="http://schemas.microsoft.com/office/drawing/2014/main" id="{FB31B328-89B0-4FDF-8E05-DA2366BF64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0" name="Text Box 6">
          <a:extLst>
            <a:ext uri="{FF2B5EF4-FFF2-40B4-BE49-F238E27FC236}">
              <a16:creationId xmlns:a16="http://schemas.microsoft.com/office/drawing/2014/main" id="{AFA907D2-67B3-499E-ADC4-EC45A5BB717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1" name="Text Box 7">
          <a:extLst>
            <a:ext uri="{FF2B5EF4-FFF2-40B4-BE49-F238E27FC236}">
              <a16:creationId xmlns:a16="http://schemas.microsoft.com/office/drawing/2014/main" id="{01020550-F34B-4885-ABC6-60FC6589EA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2" name="Text Box 8">
          <a:extLst>
            <a:ext uri="{FF2B5EF4-FFF2-40B4-BE49-F238E27FC236}">
              <a16:creationId xmlns:a16="http://schemas.microsoft.com/office/drawing/2014/main" id="{1A0BB2CA-CE1F-4599-903E-DE6AA926BC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3" name="Text Box 9">
          <a:extLst>
            <a:ext uri="{FF2B5EF4-FFF2-40B4-BE49-F238E27FC236}">
              <a16:creationId xmlns:a16="http://schemas.microsoft.com/office/drawing/2014/main" id="{579497B1-48BB-45C6-BED7-FDC0B63B556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4" name="Text Box 10">
          <a:extLst>
            <a:ext uri="{FF2B5EF4-FFF2-40B4-BE49-F238E27FC236}">
              <a16:creationId xmlns:a16="http://schemas.microsoft.com/office/drawing/2014/main" id="{5AA14F00-00D3-402A-8D0F-FA64678A350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5" name="Text Box 11">
          <a:extLst>
            <a:ext uri="{FF2B5EF4-FFF2-40B4-BE49-F238E27FC236}">
              <a16:creationId xmlns:a16="http://schemas.microsoft.com/office/drawing/2014/main" id="{42AC43C2-9F47-40D4-8186-2FDE600755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6" name="Text Box 12">
          <a:extLst>
            <a:ext uri="{FF2B5EF4-FFF2-40B4-BE49-F238E27FC236}">
              <a16:creationId xmlns:a16="http://schemas.microsoft.com/office/drawing/2014/main" id="{E0AD1A64-6210-4579-BD85-C527703657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7" name="Text Box 13">
          <a:extLst>
            <a:ext uri="{FF2B5EF4-FFF2-40B4-BE49-F238E27FC236}">
              <a16:creationId xmlns:a16="http://schemas.microsoft.com/office/drawing/2014/main" id="{2D07DD6B-EDD1-47F2-A2A9-A06E56F121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8" name="Text Box 14">
          <a:extLst>
            <a:ext uri="{FF2B5EF4-FFF2-40B4-BE49-F238E27FC236}">
              <a16:creationId xmlns:a16="http://schemas.microsoft.com/office/drawing/2014/main" id="{A80B20FF-8215-40EE-BE48-5A4B4298578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79" name="Text Box 15">
          <a:extLst>
            <a:ext uri="{FF2B5EF4-FFF2-40B4-BE49-F238E27FC236}">
              <a16:creationId xmlns:a16="http://schemas.microsoft.com/office/drawing/2014/main" id="{8495596D-3C37-4EE2-ACC0-23DDF4FCA1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0" name="Text Box 16">
          <a:extLst>
            <a:ext uri="{FF2B5EF4-FFF2-40B4-BE49-F238E27FC236}">
              <a16:creationId xmlns:a16="http://schemas.microsoft.com/office/drawing/2014/main" id="{26709439-0487-4F34-82CE-273E0D09CF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1" name="Text Box 17">
          <a:extLst>
            <a:ext uri="{FF2B5EF4-FFF2-40B4-BE49-F238E27FC236}">
              <a16:creationId xmlns:a16="http://schemas.microsoft.com/office/drawing/2014/main" id="{CC11184F-E41E-472A-9FB1-90A5493F7A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2" name="Text Box 6">
          <a:extLst>
            <a:ext uri="{FF2B5EF4-FFF2-40B4-BE49-F238E27FC236}">
              <a16:creationId xmlns:a16="http://schemas.microsoft.com/office/drawing/2014/main" id="{41ED7044-AFC3-42BA-8649-8932E1322E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3" name="Text Box 7">
          <a:extLst>
            <a:ext uri="{FF2B5EF4-FFF2-40B4-BE49-F238E27FC236}">
              <a16:creationId xmlns:a16="http://schemas.microsoft.com/office/drawing/2014/main" id="{5658C312-E8D4-4C99-888E-AD5FF8B1D4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4" name="Text Box 8">
          <a:extLst>
            <a:ext uri="{FF2B5EF4-FFF2-40B4-BE49-F238E27FC236}">
              <a16:creationId xmlns:a16="http://schemas.microsoft.com/office/drawing/2014/main" id="{E0074056-B688-4E34-BE73-838F47E042D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5" name="Text Box 9">
          <a:extLst>
            <a:ext uri="{FF2B5EF4-FFF2-40B4-BE49-F238E27FC236}">
              <a16:creationId xmlns:a16="http://schemas.microsoft.com/office/drawing/2014/main" id="{B4323853-DBCB-407E-A378-8D19089D7F0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6" name="Text Box 10">
          <a:extLst>
            <a:ext uri="{FF2B5EF4-FFF2-40B4-BE49-F238E27FC236}">
              <a16:creationId xmlns:a16="http://schemas.microsoft.com/office/drawing/2014/main" id="{6340A834-093C-43B3-8E97-7E4A34E11A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7" name="Text Box 11">
          <a:extLst>
            <a:ext uri="{FF2B5EF4-FFF2-40B4-BE49-F238E27FC236}">
              <a16:creationId xmlns:a16="http://schemas.microsoft.com/office/drawing/2014/main" id="{A9AF0D10-13F1-4911-BA4C-37CD6C7460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8" name="Text Box 12">
          <a:extLst>
            <a:ext uri="{FF2B5EF4-FFF2-40B4-BE49-F238E27FC236}">
              <a16:creationId xmlns:a16="http://schemas.microsoft.com/office/drawing/2014/main" id="{141A9A01-DAB4-49F7-B838-5D30C92F36F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89" name="Text Box 13">
          <a:extLst>
            <a:ext uri="{FF2B5EF4-FFF2-40B4-BE49-F238E27FC236}">
              <a16:creationId xmlns:a16="http://schemas.microsoft.com/office/drawing/2014/main" id="{5A7124CB-00FC-468E-B1F4-0B9EEF2DAB2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0" name="Text Box 14">
          <a:extLst>
            <a:ext uri="{FF2B5EF4-FFF2-40B4-BE49-F238E27FC236}">
              <a16:creationId xmlns:a16="http://schemas.microsoft.com/office/drawing/2014/main" id="{8114B84E-4886-492C-9DA8-149B13A5D29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1" name="Text Box 15">
          <a:extLst>
            <a:ext uri="{FF2B5EF4-FFF2-40B4-BE49-F238E27FC236}">
              <a16:creationId xmlns:a16="http://schemas.microsoft.com/office/drawing/2014/main" id="{072546BA-32B6-432C-A1F4-15641202EE2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2" name="Text Box 16">
          <a:extLst>
            <a:ext uri="{FF2B5EF4-FFF2-40B4-BE49-F238E27FC236}">
              <a16:creationId xmlns:a16="http://schemas.microsoft.com/office/drawing/2014/main" id="{50678DE0-B7B6-4E2A-9F44-DF95F593BAD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3" name="Text Box 17">
          <a:extLst>
            <a:ext uri="{FF2B5EF4-FFF2-40B4-BE49-F238E27FC236}">
              <a16:creationId xmlns:a16="http://schemas.microsoft.com/office/drawing/2014/main" id="{DB126203-C8ED-4EDC-B6E1-C2FD16480C4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4" name="Text Box 7">
          <a:extLst>
            <a:ext uri="{FF2B5EF4-FFF2-40B4-BE49-F238E27FC236}">
              <a16:creationId xmlns:a16="http://schemas.microsoft.com/office/drawing/2014/main" id="{ACA48DB4-437F-4122-9145-5E51567F18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5" name="Text Box 8">
          <a:extLst>
            <a:ext uri="{FF2B5EF4-FFF2-40B4-BE49-F238E27FC236}">
              <a16:creationId xmlns:a16="http://schemas.microsoft.com/office/drawing/2014/main" id="{111FDD0B-943E-41A5-B2C8-C6CE918E5E4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6" name="Text Box 9">
          <a:extLst>
            <a:ext uri="{FF2B5EF4-FFF2-40B4-BE49-F238E27FC236}">
              <a16:creationId xmlns:a16="http://schemas.microsoft.com/office/drawing/2014/main" id="{9C28863A-C620-4D6D-A399-260443D4C1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7" name="Text Box 10">
          <a:extLst>
            <a:ext uri="{FF2B5EF4-FFF2-40B4-BE49-F238E27FC236}">
              <a16:creationId xmlns:a16="http://schemas.microsoft.com/office/drawing/2014/main" id="{A6E48A3E-792B-49BC-ABFD-35E0374818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8" name="Text Box 11">
          <a:extLst>
            <a:ext uri="{FF2B5EF4-FFF2-40B4-BE49-F238E27FC236}">
              <a16:creationId xmlns:a16="http://schemas.microsoft.com/office/drawing/2014/main" id="{773C398D-DEAB-46E0-8669-BD7E79120BF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099" name="Text Box 12">
          <a:extLst>
            <a:ext uri="{FF2B5EF4-FFF2-40B4-BE49-F238E27FC236}">
              <a16:creationId xmlns:a16="http://schemas.microsoft.com/office/drawing/2014/main" id="{FBABECD4-74BF-4936-B27D-C402B02A91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0" name="Text Box 13">
          <a:extLst>
            <a:ext uri="{FF2B5EF4-FFF2-40B4-BE49-F238E27FC236}">
              <a16:creationId xmlns:a16="http://schemas.microsoft.com/office/drawing/2014/main" id="{BD96EEE5-7CDA-4C4C-8B6D-897E2E4325A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1" name="Text Box 14">
          <a:extLst>
            <a:ext uri="{FF2B5EF4-FFF2-40B4-BE49-F238E27FC236}">
              <a16:creationId xmlns:a16="http://schemas.microsoft.com/office/drawing/2014/main" id="{3702EDC2-512C-4E09-9270-72753351B8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2" name="Text Box 15">
          <a:extLst>
            <a:ext uri="{FF2B5EF4-FFF2-40B4-BE49-F238E27FC236}">
              <a16:creationId xmlns:a16="http://schemas.microsoft.com/office/drawing/2014/main" id="{4DF3D6A9-9031-492B-91FC-6FEF6DD395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3" name="Text Box 16">
          <a:extLst>
            <a:ext uri="{FF2B5EF4-FFF2-40B4-BE49-F238E27FC236}">
              <a16:creationId xmlns:a16="http://schemas.microsoft.com/office/drawing/2014/main" id="{4BC869A4-2D02-4147-8B15-C145F016B16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4" name="Text Box 17">
          <a:extLst>
            <a:ext uri="{FF2B5EF4-FFF2-40B4-BE49-F238E27FC236}">
              <a16:creationId xmlns:a16="http://schemas.microsoft.com/office/drawing/2014/main" id="{B4648D18-2950-4AB1-A7C9-DF6AC90066A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5" name="Text Box 6">
          <a:extLst>
            <a:ext uri="{FF2B5EF4-FFF2-40B4-BE49-F238E27FC236}">
              <a16:creationId xmlns:a16="http://schemas.microsoft.com/office/drawing/2014/main" id="{87127F24-50F3-4B66-84B5-027B9DA75E3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6" name="Text Box 7">
          <a:extLst>
            <a:ext uri="{FF2B5EF4-FFF2-40B4-BE49-F238E27FC236}">
              <a16:creationId xmlns:a16="http://schemas.microsoft.com/office/drawing/2014/main" id="{5AC717C4-4E44-4986-B202-88E40497978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7" name="Text Box 8">
          <a:extLst>
            <a:ext uri="{FF2B5EF4-FFF2-40B4-BE49-F238E27FC236}">
              <a16:creationId xmlns:a16="http://schemas.microsoft.com/office/drawing/2014/main" id="{CF062F0E-D191-402C-A5DE-BA9444D7A9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8" name="Text Box 9">
          <a:extLst>
            <a:ext uri="{FF2B5EF4-FFF2-40B4-BE49-F238E27FC236}">
              <a16:creationId xmlns:a16="http://schemas.microsoft.com/office/drawing/2014/main" id="{9A8ED68E-296E-40A1-BA46-E057A5C722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09" name="Text Box 10">
          <a:extLst>
            <a:ext uri="{FF2B5EF4-FFF2-40B4-BE49-F238E27FC236}">
              <a16:creationId xmlns:a16="http://schemas.microsoft.com/office/drawing/2014/main" id="{6659D655-EB8F-4BF4-8F4C-FD1AF2B26D5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10" name="Text Box 11">
          <a:extLst>
            <a:ext uri="{FF2B5EF4-FFF2-40B4-BE49-F238E27FC236}">
              <a16:creationId xmlns:a16="http://schemas.microsoft.com/office/drawing/2014/main" id="{0B6AC503-B3E0-4E70-B0BB-EFC3934547D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11" name="Text Box 12">
          <a:extLst>
            <a:ext uri="{FF2B5EF4-FFF2-40B4-BE49-F238E27FC236}">
              <a16:creationId xmlns:a16="http://schemas.microsoft.com/office/drawing/2014/main" id="{F0BDB6AD-E877-4A6E-9FE7-D735A82A112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12" name="Text Box 13">
          <a:extLst>
            <a:ext uri="{FF2B5EF4-FFF2-40B4-BE49-F238E27FC236}">
              <a16:creationId xmlns:a16="http://schemas.microsoft.com/office/drawing/2014/main" id="{6271BE8F-EFC9-41B7-B9D9-054AD52504F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60</xdr:row>
      <xdr:rowOff>0</xdr:rowOff>
    </xdr:from>
    <xdr:ext cx="85725" cy="1411821"/>
    <xdr:sp macro="" textlink="">
      <xdr:nvSpPr>
        <xdr:cNvPr id="4113" name="Text Box 14">
          <a:extLst>
            <a:ext uri="{FF2B5EF4-FFF2-40B4-BE49-F238E27FC236}">
              <a16:creationId xmlns:a16="http://schemas.microsoft.com/office/drawing/2014/main" id="{4123BAA7-B8D0-417F-923D-DBDF1711C8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27</xdr:row>
      <xdr:rowOff>0</xdr:rowOff>
    </xdr:from>
    <xdr:to>
      <xdr:col>3</xdr:col>
      <xdr:colOff>85725</xdr:colOff>
      <xdr:row>35</xdr:row>
      <xdr:rowOff>280882</xdr:rowOff>
    </xdr:to>
    <xdr:sp macro="" textlink="">
      <xdr:nvSpPr>
        <xdr:cNvPr id="3712" name="Text Box 6">
          <a:extLst>
            <a:ext uri="{FF2B5EF4-FFF2-40B4-BE49-F238E27FC236}">
              <a16:creationId xmlns:a16="http://schemas.microsoft.com/office/drawing/2014/main" id="{A51256C0-8FDE-4FE9-9E9B-FDFFE0110F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13" name="Text Box 7">
          <a:extLst>
            <a:ext uri="{FF2B5EF4-FFF2-40B4-BE49-F238E27FC236}">
              <a16:creationId xmlns:a16="http://schemas.microsoft.com/office/drawing/2014/main" id="{D426BC0A-741D-40FA-8E1A-F371DFD497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14" name="Text Box 8">
          <a:extLst>
            <a:ext uri="{FF2B5EF4-FFF2-40B4-BE49-F238E27FC236}">
              <a16:creationId xmlns:a16="http://schemas.microsoft.com/office/drawing/2014/main" id="{BEB62B7D-9B62-4DE4-B97A-B218C1024C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15" name="Text Box 9">
          <a:extLst>
            <a:ext uri="{FF2B5EF4-FFF2-40B4-BE49-F238E27FC236}">
              <a16:creationId xmlns:a16="http://schemas.microsoft.com/office/drawing/2014/main" id="{468D983E-D25D-4D5A-946E-DD88D0FFC98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16" name="Text Box 10">
          <a:extLst>
            <a:ext uri="{FF2B5EF4-FFF2-40B4-BE49-F238E27FC236}">
              <a16:creationId xmlns:a16="http://schemas.microsoft.com/office/drawing/2014/main" id="{FE51F9A8-42D0-4180-A622-46B928AF85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17" name="Text Box 11">
          <a:extLst>
            <a:ext uri="{FF2B5EF4-FFF2-40B4-BE49-F238E27FC236}">
              <a16:creationId xmlns:a16="http://schemas.microsoft.com/office/drawing/2014/main" id="{8BFCBB00-E48D-4E45-BF4E-9223007AE9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18" name="Text Box 12">
          <a:extLst>
            <a:ext uri="{FF2B5EF4-FFF2-40B4-BE49-F238E27FC236}">
              <a16:creationId xmlns:a16="http://schemas.microsoft.com/office/drawing/2014/main" id="{70B4FABE-DBC1-467E-AD99-A64E27124E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19" name="Text Box 13">
          <a:extLst>
            <a:ext uri="{FF2B5EF4-FFF2-40B4-BE49-F238E27FC236}">
              <a16:creationId xmlns:a16="http://schemas.microsoft.com/office/drawing/2014/main" id="{D0FBA41A-D29B-47D1-BCFA-E04177F33B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0" name="Text Box 14">
          <a:extLst>
            <a:ext uri="{FF2B5EF4-FFF2-40B4-BE49-F238E27FC236}">
              <a16:creationId xmlns:a16="http://schemas.microsoft.com/office/drawing/2014/main" id="{AF441162-80B5-4B0B-98C7-8EDACAAA20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1" name="Text Box 15">
          <a:extLst>
            <a:ext uri="{FF2B5EF4-FFF2-40B4-BE49-F238E27FC236}">
              <a16:creationId xmlns:a16="http://schemas.microsoft.com/office/drawing/2014/main" id="{A1CE4FCA-FE9D-4B2B-B717-B999101698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2" name="Text Box 16">
          <a:extLst>
            <a:ext uri="{FF2B5EF4-FFF2-40B4-BE49-F238E27FC236}">
              <a16:creationId xmlns:a16="http://schemas.microsoft.com/office/drawing/2014/main" id="{D1748898-CDDE-442E-B037-77E8207BC3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3" name="Text Box 17">
          <a:extLst>
            <a:ext uri="{FF2B5EF4-FFF2-40B4-BE49-F238E27FC236}">
              <a16:creationId xmlns:a16="http://schemas.microsoft.com/office/drawing/2014/main" id="{79A1E484-9A39-4523-8E2C-F8A9A4931B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4" name="Text Box 6">
          <a:extLst>
            <a:ext uri="{FF2B5EF4-FFF2-40B4-BE49-F238E27FC236}">
              <a16:creationId xmlns:a16="http://schemas.microsoft.com/office/drawing/2014/main" id="{AAD56395-B552-4D96-87D6-273FB0C6B8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5" name="Text Box 7">
          <a:extLst>
            <a:ext uri="{FF2B5EF4-FFF2-40B4-BE49-F238E27FC236}">
              <a16:creationId xmlns:a16="http://schemas.microsoft.com/office/drawing/2014/main" id="{F1FB7F10-A0F4-4354-B977-0C87211CB0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6" name="Text Box 8">
          <a:extLst>
            <a:ext uri="{FF2B5EF4-FFF2-40B4-BE49-F238E27FC236}">
              <a16:creationId xmlns:a16="http://schemas.microsoft.com/office/drawing/2014/main" id="{207065D2-620C-458B-AEE2-4A3CE106A5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7" name="Text Box 9">
          <a:extLst>
            <a:ext uri="{FF2B5EF4-FFF2-40B4-BE49-F238E27FC236}">
              <a16:creationId xmlns:a16="http://schemas.microsoft.com/office/drawing/2014/main" id="{F4A59D07-8016-4861-B5E2-20C127239C4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8" name="Text Box 10">
          <a:extLst>
            <a:ext uri="{FF2B5EF4-FFF2-40B4-BE49-F238E27FC236}">
              <a16:creationId xmlns:a16="http://schemas.microsoft.com/office/drawing/2014/main" id="{64436E0D-592B-4C22-95D8-9B521EEC849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29" name="Text Box 11">
          <a:extLst>
            <a:ext uri="{FF2B5EF4-FFF2-40B4-BE49-F238E27FC236}">
              <a16:creationId xmlns:a16="http://schemas.microsoft.com/office/drawing/2014/main" id="{01FEC9ED-BC03-4146-8FE8-34BC6596512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0" name="Text Box 12">
          <a:extLst>
            <a:ext uri="{FF2B5EF4-FFF2-40B4-BE49-F238E27FC236}">
              <a16:creationId xmlns:a16="http://schemas.microsoft.com/office/drawing/2014/main" id="{DB504AC6-A92D-4E38-8EC3-365B9C214C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1" name="Text Box 13">
          <a:extLst>
            <a:ext uri="{FF2B5EF4-FFF2-40B4-BE49-F238E27FC236}">
              <a16:creationId xmlns:a16="http://schemas.microsoft.com/office/drawing/2014/main" id="{19CE3958-3889-41B8-B563-48E8D339D2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2" name="Text Box 14">
          <a:extLst>
            <a:ext uri="{FF2B5EF4-FFF2-40B4-BE49-F238E27FC236}">
              <a16:creationId xmlns:a16="http://schemas.microsoft.com/office/drawing/2014/main" id="{A716CD52-EC1A-452F-A266-9679FA444C7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3" name="Text Box 15">
          <a:extLst>
            <a:ext uri="{FF2B5EF4-FFF2-40B4-BE49-F238E27FC236}">
              <a16:creationId xmlns:a16="http://schemas.microsoft.com/office/drawing/2014/main" id="{CE082CF0-15E1-424D-BA54-EB64847142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4" name="Text Box 16">
          <a:extLst>
            <a:ext uri="{FF2B5EF4-FFF2-40B4-BE49-F238E27FC236}">
              <a16:creationId xmlns:a16="http://schemas.microsoft.com/office/drawing/2014/main" id="{1F26E02A-9C33-4837-A5CA-59B71E1497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5" name="Text Box 17">
          <a:extLst>
            <a:ext uri="{FF2B5EF4-FFF2-40B4-BE49-F238E27FC236}">
              <a16:creationId xmlns:a16="http://schemas.microsoft.com/office/drawing/2014/main" id="{D0940A9B-D51F-48D7-9E56-A61A1CEAB9D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6" name="Text Box 7">
          <a:extLst>
            <a:ext uri="{FF2B5EF4-FFF2-40B4-BE49-F238E27FC236}">
              <a16:creationId xmlns:a16="http://schemas.microsoft.com/office/drawing/2014/main" id="{382C38B9-4507-4C3C-9820-23557BCD0D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7" name="Text Box 8">
          <a:extLst>
            <a:ext uri="{FF2B5EF4-FFF2-40B4-BE49-F238E27FC236}">
              <a16:creationId xmlns:a16="http://schemas.microsoft.com/office/drawing/2014/main" id="{ED54CEAF-021E-448E-BC33-AAA7E650DB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8" name="Text Box 9">
          <a:extLst>
            <a:ext uri="{FF2B5EF4-FFF2-40B4-BE49-F238E27FC236}">
              <a16:creationId xmlns:a16="http://schemas.microsoft.com/office/drawing/2014/main" id="{616A8A1A-DC0E-4AAC-BD74-062CF739A9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39" name="Text Box 10">
          <a:extLst>
            <a:ext uri="{FF2B5EF4-FFF2-40B4-BE49-F238E27FC236}">
              <a16:creationId xmlns:a16="http://schemas.microsoft.com/office/drawing/2014/main" id="{3C3A75F9-B237-48FA-AC54-49C012A07D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3740" name="Text Box 11">
          <a:extLst>
            <a:ext uri="{FF2B5EF4-FFF2-40B4-BE49-F238E27FC236}">
              <a16:creationId xmlns:a16="http://schemas.microsoft.com/office/drawing/2014/main" id="{02E99BFE-E5E8-4148-8914-416D132D43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1126" name="Text Box 12">
          <a:extLst>
            <a:ext uri="{FF2B5EF4-FFF2-40B4-BE49-F238E27FC236}">
              <a16:creationId xmlns:a16="http://schemas.microsoft.com/office/drawing/2014/main" id="{D9FC0210-4585-488E-97D4-4997CA15A4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14" name="Text Box 13">
          <a:extLst>
            <a:ext uri="{FF2B5EF4-FFF2-40B4-BE49-F238E27FC236}">
              <a16:creationId xmlns:a16="http://schemas.microsoft.com/office/drawing/2014/main" id="{CFF02815-4A3B-4274-9C7F-942995C404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15" name="Text Box 14">
          <a:extLst>
            <a:ext uri="{FF2B5EF4-FFF2-40B4-BE49-F238E27FC236}">
              <a16:creationId xmlns:a16="http://schemas.microsoft.com/office/drawing/2014/main" id="{0E56BE48-B3FA-4618-8DAD-94E836890A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16" name="Text Box 15">
          <a:extLst>
            <a:ext uri="{FF2B5EF4-FFF2-40B4-BE49-F238E27FC236}">
              <a16:creationId xmlns:a16="http://schemas.microsoft.com/office/drawing/2014/main" id="{52A7999E-0903-48A9-9819-0548DAAD218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17" name="Text Box 16">
          <a:extLst>
            <a:ext uri="{FF2B5EF4-FFF2-40B4-BE49-F238E27FC236}">
              <a16:creationId xmlns:a16="http://schemas.microsoft.com/office/drawing/2014/main" id="{DC22A44C-0BE5-413A-ADE4-5B1775B9CC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18" name="Text Box 17">
          <a:extLst>
            <a:ext uri="{FF2B5EF4-FFF2-40B4-BE49-F238E27FC236}">
              <a16:creationId xmlns:a16="http://schemas.microsoft.com/office/drawing/2014/main" id="{548C5A05-5B66-40C2-9175-475F8D35FB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19" name="Text Box 6">
          <a:extLst>
            <a:ext uri="{FF2B5EF4-FFF2-40B4-BE49-F238E27FC236}">
              <a16:creationId xmlns:a16="http://schemas.microsoft.com/office/drawing/2014/main" id="{106C04A3-490F-4983-A3DF-5E0E9954D7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0" name="Text Box 7">
          <a:extLst>
            <a:ext uri="{FF2B5EF4-FFF2-40B4-BE49-F238E27FC236}">
              <a16:creationId xmlns:a16="http://schemas.microsoft.com/office/drawing/2014/main" id="{D2E8238A-16A8-491D-8672-F7436136AB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1" name="Text Box 8">
          <a:extLst>
            <a:ext uri="{FF2B5EF4-FFF2-40B4-BE49-F238E27FC236}">
              <a16:creationId xmlns:a16="http://schemas.microsoft.com/office/drawing/2014/main" id="{EAE74D3E-C362-4810-B59D-160CE047A0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2" name="Text Box 9">
          <a:extLst>
            <a:ext uri="{FF2B5EF4-FFF2-40B4-BE49-F238E27FC236}">
              <a16:creationId xmlns:a16="http://schemas.microsoft.com/office/drawing/2014/main" id="{A25A177F-4FEB-4EB0-BD7A-10BE093119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3" name="Text Box 10">
          <a:extLst>
            <a:ext uri="{FF2B5EF4-FFF2-40B4-BE49-F238E27FC236}">
              <a16:creationId xmlns:a16="http://schemas.microsoft.com/office/drawing/2014/main" id="{2450D505-F6BD-41B8-9FA8-F72B613DFA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4" name="Text Box 11">
          <a:extLst>
            <a:ext uri="{FF2B5EF4-FFF2-40B4-BE49-F238E27FC236}">
              <a16:creationId xmlns:a16="http://schemas.microsoft.com/office/drawing/2014/main" id="{ADE696BE-079E-46D3-970B-AA1DB3F9CF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5" name="Text Box 12">
          <a:extLst>
            <a:ext uri="{FF2B5EF4-FFF2-40B4-BE49-F238E27FC236}">
              <a16:creationId xmlns:a16="http://schemas.microsoft.com/office/drawing/2014/main" id="{65E75216-F3F6-4CF8-9840-90B419CEE05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6" name="Text Box 13">
          <a:extLst>
            <a:ext uri="{FF2B5EF4-FFF2-40B4-BE49-F238E27FC236}">
              <a16:creationId xmlns:a16="http://schemas.microsoft.com/office/drawing/2014/main" id="{AA9BCBC7-181A-4424-B597-A832AC5C01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7" name="Text Box 14">
          <a:extLst>
            <a:ext uri="{FF2B5EF4-FFF2-40B4-BE49-F238E27FC236}">
              <a16:creationId xmlns:a16="http://schemas.microsoft.com/office/drawing/2014/main" id="{6CD0F0D2-AAC7-4D24-AEA0-D0DF3DD345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8" name="Text Box 15">
          <a:extLst>
            <a:ext uri="{FF2B5EF4-FFF2-40B4-BE49-F238E27FC236}">
              <a16:creationId xmlns:a16="http://schemas.microsoft.com/office/drawing/2014/main" id="{89218E4A-1639-405F-B54B-3286C1A069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29" name="Text Box 16">
          <a:extLst>
            <a:ext uri="{FF2B5EF4-FFF2-40B4-BE49-F238E27FC236}">
              <a16:creationId xmlns:a16="http://schemas.microsoft.com/office/drawing/2014/main" id="{C9F95BFE-A80F-45B0-9059-2DD1D066EC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0" name="Text Box 17">
          <a:extLst>
            <a:ext uri="{FF2B5EF4-FFF2-40B4-BE49-F238E27FC236}">
              <a16:creationId xmlns:a16="http://schemas.microsoft.com/office/drawing/2014/main" id="{559CC17A-C1BC-43C9-BD57-C8139285DB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1" name="Text Box 6">
          <a:extLst>
            <a:ext uri="{FF2B5EF4-FFF2-40B4-BE49-F238E27FC236}">
              <a16:creationId xmlns:a16="http://schemas.microsoft.com/office/drawing/2014/main" id="{16A9DF7E-3E5F-4E89-A3A6-CEC63397CE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2" name="Text Box 7">
          <a:extLst>
            <a:ext uri="{FF2B5EF4-FFF2-40B4-BE49-F238E27FC236}">
              <a16:creationId xmlns:a16="http://schemas.microsoft.com/office/drawing/2014/main" id="{8BB50534-CADC-4EFC-A292-CD96AFB25B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3" name="Text Box 8">
          <a:extLst>
            <a:ext uri="{FF2B5EF4-FFF2-40B4-BE49-F238E27FC236}">
              <a16:creationId xmlns:a16="http://schemas.microsoft.com/office/drawing/2014/main" id="{9DED52C3-1D5C-4AAA-B8EA-E97442277C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4" name="Text Box 9">
          <a:extLst>
            <a:ext uri="{FF2B5EF4-FFF2-40B4-BE49-F238E27FC236}">
              <a16:creationId xmlns:a16="http://schemas.microsoft.com/office/drawing/2014/main" id="{AEE47D53-2EA2-4885-BC30-D01EFF45E6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5" name="Text Box 10">
          <a:extLst>
            <a:ext uri="{FF2B5EF4-FFF2-40B4-BE49-F238E27FC236}">
              <a16:creationId xmlns:a16="http://schemas.microsoft.com/office/drawing/2014/main" id="{B170510B-4319-40F7-8AE4-9423D6D2F7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6" name="Text Box 11">
          <a:extLst>
            <a:ext uri="{FF2B5EF4-FFF2-40B4-BE49-F238E27FC236}">
              <a16:creationId xmlns:a16="http://schemas.microsoft.com/office/drawing/2014/main" id="{E0C36FCA-11E1-4BF3-B988-1B40365098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7" name="Text Box 12">
          <a:extLst>
            <a:ext uri="{FF2B5EF4-FFF2-40B4-BE49-F238E27FC236}">
              <a16:creationId xmlns:a16="http://schemas.microsoft.com/office/drawing/2014/main" id="{AF719C06-B85F-4C7A-A344-95FB719BD5D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8" name="Text Box 13">
          <a:extLst>
            <a:ext uri="{FF2B5EF4-FFF2-40B4-BE49-F238E27FC236}">
              <a16:creationId xmlns:a16="http://schemas.microsoft.com/office/drawing/2014/main" id="{2F89ED10-5643-4C4C-B618-1F11E2F6DA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39" name="Text Box 14">
          <a:extLst>
            <a:ext uri="{FF2B5EF4-FFF2-40B4-BE49-F238E27FC236}">
              <a16:creationId xmlns:a16="http://schemas.microsoft.com/office/drawing/2014/main" id="{945D3FA7-D534-428A-A670-F9ECAF5873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0" name="Text Box 15">
          <a:extLst>
            <a:ext uri="{FF2B5EF4-FFF2-40B4-BE49-F238E27FC236}">
              <a16:creationId xmlns:a16="http://schemas.microsoft.com/office/drawing/2014/main" id="{6424FC10-1F75-4741-821B-C3792703AA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1" name="Text Box 16">
          <a:extLst>
            <a:ext uri="{FF2B5EF4-FFF2-40B4-BE49-F238E27FC236}">
              <a16:creationId xmlns:a16="http://schemas.microsoft.com/office/drawing/2014/main" id="{B1876337-1F63-4D19-A093-EA78FD79D18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2" name="Text Box 17">
          <a:extLst>
            <a:ext uri="{FF2B5EF4-FFF2-40B4-BE49-F238E27FC236}">
              <a16:creationId xmlns:a16="http://schemas.microsoft.com/office/drawing/2014/main" id="{C66711A1-95E9-451C-A9D3-01437256D0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3" name="Text Box 6">
          <a:extLst>
            <a:ext uri="{FF2B5EF4-FFF2-40B4-BE49-F238E27FC236}">
              <a16:creationId xmlns:a16="http://schemas.microsoft.com/office/drawing/2014/main" id="{FBC789FC-D361-43BD-8EEA-3630DC1D758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4" name="Text Box 7">
          <a:extLst>
            <a:ext uri="{FF2B5EF4-FFF2-40B4-BE49-F238E27FC236}">
              <a16:creationId xmlns:a16="http://schemas.microsoft.com/office/drawing/2014/main" id="{7E91A163-9629-4ECC-885C-2A2077146D1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5" name="Text Box 8">
          <a:extLst>
            <a:ext uri="{FF2B5EF4-FFF2-40B4-BE49-F238E27FC236}">
              <a16:creationId xmlns:a16="http://schemas.microsoft.com/office/drawing/2014/main" id="{8A2CF8A3-E1AB-4FB7-BDE2-7256E7BDEE8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6" name="Text Box 9">
          <a:extLst>
            <a:ext uri="{FF2B5EF4-FFF2-40B4-BE49-F238E27FC236}">
              <a16:creationId xmlns:a16="http://schemas.microsoft.com/office/drawing/2014/main" id="{2D39E574-97EF-40E2-811F-1073C39696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7" name="Text Box 10">
          <a:extLst>
            <a:ext uri="{FF2B5EF4-FFF2-40B4-BE49-F238E27FC236}">
              <a16:creationId xmlns:a16="http://schemas.microsoft.com/office/drawing/2014/main" id="{67EA9E4F-89E2-4376-9ADB-7F8EBAAF8AF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8" name="Text Box 11">
          <a:extLst>
            <a:ext uri="{FF2B5EF4-FFF2-40B4-BE49-F238E27FC236}">
              <a16:creationId xmlns:a16="http://schemas.microsoft.com/office/drawing/2014/main" id="{D794E81B-4B4E-43AD-BF36-9551905FF4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49" name="Text Box 12">
          <a:extLst>
            <a:ext uri="{FF2B5EF4-FFF2-40B4-BE49-F238E27FC236}">
              <a16:creationId xmlns:a16="http://schemas.microsoft.com/office/drawing/2014/main" id="{0939E6FB-F1D5-44AD-B10A-80990EE31B0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0" name="Text Box 13">
          <a:extLst>
            <a:ext uri="{FF2B5EF4-FFF2-40B4-BE49-F238E27FC236}">
              <a16:creationId xmlns:a16="http://schemas.microsoft.com/office/drawing/2014/main" id="{881622E4-A33A-4223-AED0-D91C88AAF3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1" name="Text Box 14">
          <a:extLst>
            <a:ext uri="{FF2B5EF4-FFF2-40B4-BE49-F238E27FC236}">
              <a16:creationId xmlns:a16="http://schemas.microsoft.com/office/drawing/2014/main" id="{B473F7AD-C083-4BA6-8A87-147BF09F51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2" name="Text Box 15">
          <a:extLst>
            <a:ext uri="{FF2B5EF4-FFF2-40B4-BE49-F238E27FC236}">
              <a16:creationId xmlns:a16="http://schemas.microsoft.com/office/drawing/2014/main" id="{E38F732D-9DC3-442C-8DC3-0CE03825C4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3" name="Text Box 16">
          <a:extLst>
            <a:ext uri="{FF2B5EF4-FFF2-40B4-BE49-F238E27FC236}">
              <a16:creationId xmlns:a16="http://schemas.microsoft.com/office/drawing/2014/main" id="{B21D835C-B1FA-451E-82B8-527D905B78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4" name="Text Box 17">
          <a:extLst>
            <a:ext uri="{FF2B5EF4-FFF2-40B4-BE49-F238E27FC236}">
              <a16:creationId xmlns:a16="http://schemas.microsoft.com/office/drawing/2014/main" id="{D58188B0-3060-4FC5-87E7-15BD4D0D6E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5" name="Text Box 7">
          <a:extLst>
            <a:ext uri="{FF2B5EF4-FFF2-40B4-BE49-F238E27FC236}">
              <a16:creationId xmlns:a16="http://schemas.microsoft.com/office/drawing/2014/main" id="{0BE816A8-432B-4724-A346-1B5D083602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6" name="Text Box 8">
          <a:extLst>
            <a:ext uri="{FF2B5EF4-FFF2-40B4-BE49-F238E27FC236}">
              <a16:creationId xmlns:a16="http://schemas.microsoft.com/office/drawing/2014/main" id="{5CEBEDF7-9342-4619-B9C9-AE50A0069A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7" name="Text Box 9">
          <a:extLst>
            <a:ext uri="{FF2B5EF4-FFF2-40B4-BE49-F238E27FC236}">
              <a16:creationId xmlns:a16="http://schemas.microsoft.com/office/drawing/2014/main" id="{2E52D6CA-904D-4C2A-B6D7-227AF9E0A4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8" name="Text Box 10">
          <a:extLst>
            <a:ext uri="{FF2B5EF4-FFF2-40B4-BE49-F238E27FC236}">
              <a16:creationId xmlns:a16="http://schemas.microsoft.com/office/drawing/2014/main" id="{997D0040-DA3E-4E59-891F-4D4E38FAE6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59" name="Text Box 11">
          <a:extLst>
            <a:ext uri="{FF2B5EF4-FFF2-40B4-BE49-F238E27FC236}">
              <a16:creationId xmlns:a16="http://schemas.microsoft.com/office/drawing/2014/main" id="{AF7B61E4-2411-4DA6-AC50-3D6EA0A953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2623" name="Text Box 12">
          <a:extLst>
            <a:ext uri="{FF2B5EF4-FFF2-40B4-BE49-F238E27FC236}">
              <a16:creationId xmlns:a16="http://schemas.microsoft.com/office/drawing/2014/main" id="{AA980550-6547-4A8E-8F11-3CCF1F8C7B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0" name="Text Box 13">
          <a:extLst>
            <a:ext uri="{FF2B5EF4-FFF2-40B4-BE49-F238E27FC236}">
              <a16:creationId xmlns:a16="http://schemas.microsoft.com/office/drawing/2014/main" id="{29F12F8E-B910-4857-9745-BFD664F22B0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1" name="Text Box 14">
          <a:extLst>
            <a:ext uri="{FF2B5EF4-FFF2-40B4-BE49-F238E27FC236}">
              <a16:creationId xmlns:a16="http://schemas.microsoft.com/office/drawing/2014/main" id="{C7B10841-D168-4D77-BF1D-1EB8D05409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2" name="Text Box 15">
          <a:extLst>
            <a:ext uri="{FF2B5EF4-FFF2-40B4-BE49-F238E27FC236}">
              <a16:creationId xmlns:a16="http://schemas.microsoft.com/office/drawing/2014/main" id="{A0ABCC20-F9FF-454B-A889-9921869F732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3" name="Text Box 16">
          <a:extLst>
            <a:ext uri="{FF2B5EF4-FFF2-40B4-BE49-F238E27FC236}">
              <a16:creationId xmlns:a16="http://schemas.microsoft.com/office/drawing/2014/main" id="{936C1C5E-024D-445E-B437-5F6FF9ACF9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4" name="Text Box 17">
          <a:extLst>
            <a:ext uri="{FF2B5EF4-FFF2-40B4-BE49-F238E27FC236}">
              <a16:creationId xmlns:a16="http://schemas.microsoft.com/office/drawing/2014/main" id="{9AF40469-31DF-4224-8791-B5BC759D6D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5" name="Text Box 6">
          <a:extLst>
            <a:ext uri="{FF2B5EF4-FFF2-40B4-BE49-F238E27FC236}">
              <a16:creationId xmlns:a16="http://schemas.microsoft.com/office/drawing/2014/main" id="{8C77ADAF-AFCA-418A-9A4B-57A7A5E651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6" name="Text Box 7">
          <a:extLst>
            <a:ext uri="{FF2B5EF4-FFF2-40B4-BE49-F238E27FC236}">
              <a16:creationId xmlns:a16="http://schemas.microsoft.com/office/drawing/2014/main" id="{E123EB9C-CD7A-4524-BE77-0223D96AEF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7" name="Text Box 8">
          <a:extLst>
            <a:ext uri="{FF2B5EF4-FFF2-40B4-BE49-F238E27FC236}">
              <a16:creationId xmlns:a16="http://schemas.microsoft.com/office/drawing/2014/main" id="{B4BB9A22-5A7C-4194-995A-DA219FBEF8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8" name="Text Box 9">
          <a:extLst>
            <a:ext uri="{FF2B5EF4-FFF2-40B4-BE49-F238E27FC236}">
              <a16:creationId xmlns:a16="http://schemas.microsoft.com/office/drawing/2014/main" id="{69054CC3-A6E8-4F52-9776-76496CCE06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69" name="Text Box 10">
          <a:extLst>
            <a:ext uri="{FF2B5EF4-FFF2-40B4-BE49-F238E27FC236}">
              <a16:creationId xmlns:a16="http://schemas.microsoft.com/office/drawing/2014/main" id="{5022561D-4A0B-4A40-A959-3555E027CD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0" name="Text Box 11">
          <a:extLst>
            <a:ext uri="{FF2B5EF4-FFF2-40B4-BE49-F238E27FC236}">
              <a16:creationId xmlns:a16="http://schemas.microsoft.com/office/drawing/2014/main" id="{73D3FF59-C5B8-48CF-95A9-3CD0277C2DD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1" name="Text Box 12">
          <a:extLst>
            <a:ext uri="{FF2B5EF4-FFF2-40B4-BE49-F238E27FC236}">
              <a16:creationId xmlns:a16="http://schemas.microsoft.com/office/drawing/2014/main" id="{292FBD52-EC1C-4B2D-BB04-5A976C948A3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2" name="Text Box 13">
          <a:extLst>
            <a:ext uri="{FF2B5EF4-FFF2-40B4-BE49-F238E27FC236}">
              <a16:creationId xmlns:a16="http://schemas.microsoft.com/office/drawing/2014/main" id="{2D9DDDA1-8405-4447-8E3E-7FB91F26C7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3" name="Text Box 14">
          <a:extLst>
            <a:ext uri="{FF2B5EF4-FFF2-40B4-BE49-F238E27FC236}">
              <a16:creationId xmlns:a16="http://schemas.microsoft.com/office/drawing/2014/main" id="{DCA76978-6C96-43AC-B2C7-AD48A588C43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4" name="Text Box 15">
          <a:extLst>
            <a:ext uri="{FF2B5EF4-FFF2-40B4-BE49-F238E27FC236}">
              <a16:creationId xmlns:a16="http://schemas.microsoft.com/office/drawing/2014/main" id="{0C4F8665-2409-4C4A-A501-771F93C2F9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5" name="Text Box 16">
          <a:extLst>
            <a:ext uri="{FF2B5EF4-FFF2-40B4-BE49-F238E27FC236}">
              <a16:creationId xmlns:a16="http://schemas.microsoft.com/office/drawing/2014/main" id="{092DAC11-7033-4F13-B7C0-CA4640274F6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6" name="Text Box 17">
          <a:extLst>
            <a:ext uri="{FF2B5EF4-FFF2-40B4-BE49-F238E27FC236}">
              <a16:creationId xmlns:a16="http://schemas.microsoft.com/office/drawing/2014/main" id="{3C6F6C5F-C8BE-4145-80D7-75B113E282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7" name="Text Box 6">
          <a:extLst>
            <a:ext uri="{FF2B5EF4-FFF2-40B4-BE49-F238E27FC236}">
              <a16:creationId xmlns:a16="http://schemas.microsoft.com/office/drawing/2014/main" id="{16382288-5056-4FEF-9634-094484E769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8" name="Text Box 7">
          <a:extLst>
            <a:ext uri="{FF2B5EF4-FFF2-40B4-BE49-F238E27FC236}">
              <a16:creationId xmlns:a16="http://schemas.microsoft.com/office/drawing/2014/main" id="{A8107D09-E0DB-446F-A322-A041BBE056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79" name="Text Box 8">
          <a:extLst>
            <a:ext uri="{FF2B5EF4-FFF2-40B4-BE49-F238E27FC236}">
              <a16:creationId xmlns:a16="http://schemas.microsoft.com/office/drawing/2014/main" id="{3D3AD7C3-F1E5-40C6-826B-D60A3A4578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0" name="Text Box 9">
          <a:extLst>
            <a:ext uri="{FF2B5EF4-FFF2-40B4-BE49-F238E27FC236}">
              <a16:creationId xmlns:a16="http://schemas.microsoft.com/office/drawing/2014/main" id="{13641E2B-4261-4EE7-9ECE-BF4A4804DB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1" name="Text Box 10">
          <a:extLst>
            <a:ext uri="{FF2B5EF4-FFF2-40B4-BE49-F238E27FC236}">
              <a16:creationId xmlns:a16="http://schemas.microsoft.com/office/drawing/2014/main" id="{4C787001-AEA9-48BA-9C5F-DB441C5A5F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2" name="Text Box 11">
          <a:extLst>
            <a:ext uri="{FF2B5EF4-FFF2-40B4-BE49-F238E27FC236}">
              <a16:creationId xmlns:a16="http://schemas.microsoft.com/office/drawing/2014/main" id="{AA4994C2-01CA-4682-AEB2-CC3FEA7C1E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3" name="Text Box 12">
          <a:extLst>
            <a:ext uri="{FF2B5EF4-FFF2-40B4-BE49-F238E27FC236}">
              <a16:creationId xmlns:a16="http://schemas.microsoft.com/office/drawing/2014/main" id="{24180ED5-A1E0-4835-B0A6-003858A7B8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4" name="Text Box 13">
          <a:extLst>
            <a:ext uri="{FF2B5EF4-FFF2-40B4-BE49-F238E27FC236}">
              <a16:creationId xmlns:a16="http://schemas.microsoft.com/office/drawing/2014/main" id="{FF980219-8969-4071-A13A-41667A4272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5" name="Text Box 14">
          <a:extLst>
            <a:ext uri="{FF2B5EF4-FFF2-40B4-BE49-F238E27FC236}">
              <a16:creationId xmlns:a16="http://schemas.microsoft.com/office/drawing/2014/main" id="{49C419E1-207D-4C5F-AA59-2683FF9059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6" name="Text Box 15">
          <a:extLst>
            <a:ext uri="{FF2B5EF4-FFF2-40B4-BE49-F238E27FC236}">
              <a16:creationId xmlns:a16="http://schemas.microsoft.com/office/drawing/2014/main" id="{0E17DAE0-A6AD-4BEA-A7C6-8857B7FBD9E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7" name="Text Box 16">
          <a:extLst>
            <a:ext uri="{FF2B5EF4-FFF2-40B4-BE49-F238E27FC236}">
              <a16:creationId xmlns:a16="http://schemas.microsoft.com/office/drawing/2014/main" id="{E4718AB6-FBE0-4D33-8355-53D027B0E19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8" name="Text Box 17">
          <a:extLst>
            <a:ext uri="{FF2B5EF4-FFF2-40B4-BE49-F238E27FC236}">
              <a16:creationId xmlns:a16="http://schemas.microsoft.com/office/drawing/2014/main" id="{37B9A916-4006-4D86-A8ED-56ED590C20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89" name="Text Box 6">
          <a:extLst>
            <a:ext uri="{FF2B5EF4-FFF2-40B4-BE49-F238E27FC236}">
              <a16:creationId xmlns:a16="http://schemas.microsoft.com/office/drawing/2014/main" id="{78FF8FE8-4865-40C8-A14B-36DD544D85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0" name="Text Box 7">
          <a:extLst>
            <a:ext uri="{FF2B5EF4-FFF2-40B4-BE49-F238E27FC236}">
              <a16:creationId xmlns:a16="http://schemas.microsoft.com/office/drawing/2014/main" id="{A4B86D42-F460-48E7-9070-371E0D55FA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1" name="Text Box 8">
          <a:extLst>
            <a:ext uri="{FF2B5EF4-FFF2-40B4-BE49-F238E27FC236}">
              <a16:creationId xmlns:a16="http://schemas.microsoft.com/office/drawing/2014/main" id="{AF88069D-888C-47AB-8891-0E492C3BC2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2" name="Text Box 9">
          <a:extLst>
            <a:ext uri="{FF2B5EF4-FFF2-40B4-BE49-F238E27FC236}">
              <a16:creationId xmlns:a16="http://schemas.microsoft.com/office/drawing/2014/main" id="{A01D0C4D-1539-47BF-9B5E-2E69761278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3" name="Text Box 10">
          <a:extLst>
            <a:ext uri="{FF2B5EF4-FFF2-40B4-BE49-F238E27FC236}">
              <a16:creationId xmlns:a16="http://schemas.microsoft.com/office/drawing/2014/main" id="{358AA6B5-367E-4607-8717-2931D55FD2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4" name="Text Box 11">
          <a:extLst>
            <a:ext uri="{FF2B5EF4-FFF2-40B4-BE49-F238E27FC236}">
              <a16:creationId xmlns:a16="http://schemas.microsoft.com/office/drawing/2014/main" id="{7F618030-9FBA-47FE-942E-B80ACBBA17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5" name="Text Box 12">
          <a:extLst>
            <a:ext uri="{FF2B5EF4-FFF2-40B4-BE49-F238E27FC236}">
              <a16:creationId xmlns:a16="http://schemas.microsoft.com/office/drawing/2014/main" id="{F08FE3AE-271B-42B0-8186-D6F2D8C712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6" name="Text Box 13">
          <a:extLst>
            <a:ext uri="{FF2B5EF4-FFF2-40B4-BE49-F238E27FC236}">
              <a16:creationId xmlns:a16="http://schemas.microsoft.com/office/drawing/2014/main" id="{524ED7E5-7334-48E5-9355-AF16D2F2B7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7" name="Text Box 14">
          <a:extLst>
            <a:ext uri="{FF2B5EF4-FFF2-40B4-BE49-F238E27FC236}">
              <a16:creationId xmlns:a16="http://schemas.microsoft.com/office/drawing/2014/main" id="{FB9E1360-064F-4844-AD6C-A979FC7F10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8" name="Text Box 15">
          <a:extLst>
            <a:ext uri="{FF2B5EF4-FFF2-40B4-BE49-F238E27FC236}">
              <a16:creationId xmlns:a16="http://schemas.microsoft.com/office/drawing/2014/main" id="{03CDEDA1-068D-4CE1-9AE6-618AB311EFF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199" name="Text Box 16">
          <a:extLst>
            <a:ext uri="{FF2B5EF4-FFF2-40B4-BE49-F238E27FC236}">
              <a16:creationId xmlns:a16="http://schemas.microsoft.com/office/drawing/2014/main" id="{6211FA05-7558-46D3-AE8B-BE1D5377373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0" name="Text Box 17">
          <a:extLst>
            <a:ext uri="{FF2B5EF4-FFF2-40B4-BE49-F238E27FC236}">
              <a16:creationId xmlns:a16="http://schemas.microsoft.com/office/drawing/2014/main" id="{82458BDD-8B96-4A53-934B-9D2584BF0E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1" name="Text Box 7">
          <a:extLst>
            <a:ext uri="{FF2B5EF4-FFF2-40B4-BE49-F238E27FC236}">
              <a16:creationId xmlns:a16="http://schemas.microsoft.com/office/drawing/2014/main" id="{4C2D03FB-D20B-400C-8185-2F4D53D24F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2" name="Text Box 8">
          <a:extLst>
            <a:ext uri="{FF2B5EF4-FFF2-40B4-BE49-F238E27FC236}">
              <a16:creationId xmlns:a16="http://schemas.microsoft.com/office/drawing/2014/main" id="{47D5AB75-8FF4-4C51-8D8F-7538FF63D4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3" name="Text Box 9">
          <a:extLst>
            <a:ext uri="{FF2B5EF4-FFF2-40B4-BE49-F238E27FC236}">
              <a16:creationId xmlns:a16="http://schemas.microsoft.com/office/drawing/2014/main" id="{54C97957-B7A9-47EC-A97F-2F108F7D87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4" name="Text Box 10">
          <a:extLst>
            <a:ext uri="{FF2B5EF4-FFF2-40B4-BE49-F238E27FC236}">
              <a16:creationId xmlns:a16="http://schemas.microsoft.com/office/drawing/2014/main" id="{61C05756-3CE6-46A4-9BEE-539BDDB6A3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5" name="Text Box 11">
          <a:extLst>
            <a:ext uri="{FF2B5EF4-FFF2-40B4-BE49-F238E27FC236}">
              <a16:creationId xmlns:a16="http://schemas.microsoft.com/office/drawing/2014/main" id="{62A0604E-1353-4895-8A66-4C2C97F669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6" name="Text Box 12">
          <a:extLst>
            <a:ext uri="{FF2B5EF4-FFF2-40B4-BE49-F238E27FC236}">
              <a16:creationId xmlns:a16="http://schemas.microsoft.com/office/drawing/2014/main" id="{F1F5A860-28A7-44D1-887F-4B73B1EE9A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7" name="Text Box 13">
          <a:extLst>
            <a:ext uri="{FF2B5EF4-FFF2-40B4-BE49-F238E27FC236}">
              <a16:creationId xmlns:a16="http://schemas.microsoft.com/office/drawing/2014/main" id="{A4071F88-E903-49CF-B751-38BF3B038E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8" name="Text Box 14">
          <a:extLst>
            <a:ext uri="{FF2B5EF4-FFF2-40B4-BE49-F238E27FC236}">
              <a16:creationId xmlns:a16="http://schemas.microsoft.com/office/drawing/2014/main" id="{396EBE11-158F-4F9A-8BDE-E11168F42E4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09" name="Text Box 15">
          <a:extLst>
            <a:ext uri="{FF2B5EF4-FFF2-40B4-BE49-F238E27FC236}">
              <a16:creationId xmlns:a16="http://schemas.microsoft.com/office/drawing/2014/main" id="{4557F6A4-A771-4A4E-AEF1-606A8C85E5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0" name="Text Box 16">
          <a:extLst>
            <a:ext uri="{FF2B5EF4-FFF2-40B4-BE49-F238E27FC236}">
              <a16:creationId xmlns:a16="http://schemas.microsoft.com/office/drawing/2014/main" id="{309A304C-C34B-432D-9680-83395E51B9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1" name="Text Box 17">
          <a:extLst>
            <a:ext uri="{FF2B5EF4-FFF2-40B4-BE49-F238E27FC236}">
              <a16:creationId xmlns:a16="http://schemas.microsoft.com/office/drawing/2014/main" id="{5AA895E1-764E-4682-801D-1FA0D162B8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2" name="Text Box 6">
          <a:extLst>
            <a:ext uri="{FF2B5EF4-FFF2-40B4-BE49-F238E27FC236}">
              <a16:creationId xmlns:a16="http://schemas.microsoft.com/office/drawing/2014/main" id="{031F5D07-2196-4A32-85E6-FE4D44097B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3" name="Text Box 7">
          <a:extLst>
            <a:ext uri="{FF2B5EF4-FFF2-40B4-BE49-F238E27FC236}">
              <a16:creationId xmlns:a16="http://schemas.microsoft.com/office/drawing/2014/main" id="{10CD58DC-07DA-4F1B-8B19-F81197D93A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4" name="Text Box 8">
          <a:extLst>
            <a:ext uri="{FF2B5EF4-FFF2-40B4-BE49-F238E27FC236}">
              <a16:creationId xmlns:a16="http://schemas.microsoft.com/office/drawing/2014/main" id="{77FBC6F7-E2BD-4A4B-8BAF-521BB15232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5" name="Text Box 9">
          <a:extLst>
            <a:ext uri="{FF2B5EF4-FFF2-40B4-BE49-F238E27FC236}">
              <a16:creationId xmlns:a16="http://schemas.microsoft.com/office/drawing/2014/main" id="{44AB787F-B3AF-40DE-B96C-27EE8B25375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6" name="Text Box 10">
          <a:extLst>
            <a:ext uri="{FF2B5EF4-FFF2-40B4-BE49-F238E27FC236}">
              <a16:creationId xmlns:a16="http://schemas.microsoft.com/office/drawing/2014/main" id="{962FC500-6D18-4F91-9A01-8B06AB7020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7" name="Text Box 11">
          <a:extLst>
            <a:ext uri="{FF2B5EF4-FFF2-40B4-BE49-F238E27FC236}">
              <a16:creationId xmlns:a16="http://schemas.microsoft.com/office/drawing/2014/main" id="{46E9912C-0934-4A8C-B4F1-A2A8A856C7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8" name="Text Box 12">
          <a:extLst>
            <a:ext uri="{FF2B5EF4-FFF2-40B4-BE49-F238E27FC236}">
              <a16:creationId xmlns:a16="http://schemas.microsoft.com/office/drawing/2014/main" id="{1D036AAA-399B-48C9-8F6D-E0C225F838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19" name="Text Box 13">
          <a:extLst>
            <a:ext uri="{FF2B5EF4-FFF2-40B4-BE49-F238E27FC236}">
              <a16:creationId xmlns:a16="http://schemas.microsoft.com/office/drawing/2014/main" id="{A341F620-B1C3-41F8-9CCC-88DB5B737B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0" name="Text Box 14">
          <a:extLst>
            <a:ext uri="{FF2B5EF4-FFF2-40B4-BE49-F238E27FC236}">
              <a16:creationId xmlns:a16="http://schemas.microsoft.com/office/drawing/2014/main" id="{E709E5B4-4389-4F10-AD6F-E1A321611A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1" name="Text Box 15">
          <a:extLst>
            <a:ext uri="{FF2B5EF4-FFF2-40B4-BE49-F238E27FC236}">
              <a16:creationId xmlns:a16="http://schemas.microsoft.com/office/drawing/2014/main" id="{30A593E1-BF2C-425C-9435-256C35F16F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2" name="Text Box 16">
          <a:extLst>
            <a:ext uri="{FF2B5EF4-FFF2-40B4-BE49-F238E27FC236}">
              <a16:creationId xmlns:a16="http://schemas.microsoft.com/office/drawing/2014/main" id="{6EC5A899-1F2F-4032-A309-830A78BD13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3" name="Text Box 17">
          <a:extLst>
            <a:ext uri="{FF2B5EF4-FFF2-40B4-BE49-F238E27FC236}">
              <a16:creationId xmlns:a16="http://schemas.microsoft.com/office/drawing/2014/main" id="{EA98D6AE-51F7-49E0-B9CC-231C966C01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4" name="Text Box 6">
          <a:extLst>
            <a:ext uri="{FF2B5EF4-FFF2-40B4-BE49-F238E27FC236}">
              <a16:creationId xmlns:a16="http://schemas.microsoft.com/office/drawing/2014/main" id="{5BCAA435-1EB7-449C-A656-7E39A472FA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5" name="Text Box 7">
          <a:extLst>
            <a:ext uri="{FF2B5EF4-FFF2-40B4-BE49-F238E27FC236}">
              <a16:creationId xmlns:a16="http://schemas.microsoft.com/office/drawing/2014/main" id="{F541C5C8-BF1B-4310-ACA8-351170FABC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6" name="Text Box 8">
          <a:extLst>
            <a:ext uri="{FF2B5EF4-FFF2-40B4-BE49-F238E27FC236}">
              <a16:creationId xmlns:a16="http://schemas.microsoft.com/office/drawing/2014/main" id="{76AEBA74-AB41-47FF-8327-B4824D94E0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7" name="Text Box 9">
          <a:extLst>
            <a:ext uri="{FF2B5EF4-FFF2-40B4-BE49-F238E27FC236}">
              <a16:creationId xmlns:a16="http://schemas.microsoft.com/office/drawing/2014/main" id="{B289F517-8BFD-4C68-8C0D-4B55F2A206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8" name="Text Box 10">
          <a:extLst>
            <a:ext uri="{FF2B5EF4-FFF2-40B4-BE49-F238E27FC236}">
              <a16:creationId xmlns:a16="http://schemas.microsoft.com/office/drawing/2014/main" id="{98B101DE-17BD-4F05-9E49-7A49AB2B6D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29" name="Text Box 11">
          <a:extLst>
            <a:ext uri="{FF2B5EF4-FFF2-40B4-BE49-F238E27FC236}">
              <a16:creationId xmlns:a16="http://schemas.microsoft.com/office/drawing/2014/main" id="{28B59F0B-D5BC-41ED-B4BC-DE70602C2A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0" name="Text Box 12">
          <a:extLst>
            <a:ext uri="{FF2B5EF4-FFF2-40B4-BE49-F238E27FC236}">
              <a16:creationId xmlns:a16="http://schemas.microsoft.com/office/drawing/2014/main" id="{C49353D1-53F4-4D3E-BDE7-670F3F7656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1" name="Text Box 13">
          <a:extLst>
            <a:ext uri="{FF2B5EF4-FFF2-40B4-BE49-F238E27FC236}">
              <a16:creationId xmlns:a16="http://schemas.microsoft.com/office/drawing/2014/main" id="{48C2BBDD-C596-4140-B534-7B910D37A7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2" name="Text Box 14">
          <a:extLst>
            <a:ext uri="{FF2B5EF4-FFF2-40B4-BE49-F238E27FC236}">
              <a16:creationId xmlns:a16="http://schemas.microsoft.com/office/drawing/2014/main" id="{6A10B9E4-0B38-47A5-8C56-CEF1869011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3" name="Text Box 15">
          <a:extLst>
            <a:ext uri="{FF2B5EF4-FFF2-40B4-BE49-F238E27FC236}">
              <a16:creationId xmlns:a16="http://schemas.microsoft.com/office/drawing/2014/main" id="{1652C246-ED16-4129-89CC-13C8E7DE393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4" name="Text Box 16">
          <a:extLst>
            <a:ext uri="{FF2B5EF4-FFF2-40B4-BE49-F238E27FC236}">
              <a16:creationId xmlns:a16="http://schemas.microsoft.com/office/drawing/2014/main" id="{AD0A9792-B2FA-40B0-A9E0-FC223A7F8E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5" name="Text Box 17">
          <a:extLst>
            <a:ext uri="{FF2B5EF4-FFF2-40B4-BE49-F238E27FC236}">
              <a16:creationId xmlns:a16="http://schemas.microsoft.com/office/drawing/2014/main" id="{F9630A36-3402-4FFA-814E-2C25BB76EC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6" name="Text Box 6">
          <a:extLst>
            <a:ext uri="{FF2B5EF4-FFF2-40B4-BE49-F238E27FC236}">
              <a16:creationId xmlns:a16="http://schemas.microsoft.com/office/drawing/2014/main" id="{DCA5EFCC-4544-4F17-8808-95E2351AD4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7" name="Text Box 7">
          <a:extLst>
            <a:ext uri="{FF2B5EF4-FFF2-40B4-BE49-F238E27FC236}">
              <a16:creationId xmlns:a16="http://schemas.microsoft.com/office/drawing/2014/main" id="{07ACF990-A317-4B4E-B16B-3C34379185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8" name="Text Box 8">
          <a:extLst>
            <a:ext uri="{FF2B5EF4-FFF2-40B4-BE49-F238E27FC236}">
              <a16:creationId xmlns:a16="http://schemas.microsoft.com/office/drawing/2014/main" id="{2585F8DD-8088-48DB-85DF-031560CA95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39" name="Text Box 9">
          <a:extLst>
            <a:ext uri="{FF2B5EF4-FFF2-40B4-BE49-F238E27FC236}">
              <a16:creationId xmlns:a16="http://schemas.microsoft.com/office/drawing/2014/main" id="{EE4C9DC2-35D2-4878-B05D-6B4A031890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0" name="Text Box 10">
          <a:extLst>
            <a:ext uri="{FF2B5EF4-FFF2-40B4-BE49-F238E27FC236}">
              <a16:creationId xmlns:a16="http://schemas.microsoft.com/office/drawing/2014/main" id="{C1E43A77-3013-455F-81B9-8AA5F33C38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1" name="Text Box 11">
          <a:extLst>
            <a:ext uri="{FF2B5EF4-FFF2-40B4-BE49-F238E27FC236}">
              <a16:creationId xmlns:a16="http://schemas.microsoft.com/office/drawing/2014/main" id="{15454EFF-86D8-479C-B81C-F9201ACBECE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2" name="Text Box 12">
          <a:extLst>
            <a:ext uri="{FF2B5EF4-FFF2-40B4-BE49-F238E27FC236}">
              <a16:creationId xmlns:a16="http://schemas.microsoft.com/office/drawing/2014/main" id="{684B9C57-B694-4211-8A42-850FD9114E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3" name="Text Box 13">
          <a:extLst>
            <a:ext uri="{FF2B5EF4-FFF2-40B4-BE49-F238E27FC236}">
              <a16:creationId xmlns:a16="http://schemas.microsoft.com/office/drawing/2014/main" id="{867DF575-DC65-46D7-8951-AE7B9F0684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4" name="Text Box 14">
          <a:extLst>
            <a:ext uri="{FF2B5EF4-FFF2-40B4-BE49-F238E27FC236}">
              <a16:creationId xmlns:a16="http://schemas.microsoft.com/office/drawing/2014/main" id="{C60EBEFF-B1D2-4EA6-A428-8BC7871BC1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5" name="Text Box 15">
          <a:extLst>
            <a:ext uri="{FF2B5EF4-FFF2-40B4-BE49-F238E27FC236}">
              <a16:creationId xmlns:a16="http://schemas.microsoft.com/office/drawing/2014/main" id="{4319761A-0AA6-4903-9C97-04E238B01B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6" name="Text Box 16">
          <a:extLst>
            <a:ext uri="{FF2B5EF4-FFF2-40B4-BE49-F238E27FC236}">
              <a16:creationId xmlns:a16="http://schemas.microsoft.com/office/drawing/2014/main" id="{D4669F25-F33D-4459-B7BA-BEC0713958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7" name="Text Box 17">
          <a:extLst>
            <a:ext uri="{FF2B5EF4-FFF2-40B4-BE49-F238E27FC236}">
              <a16:creationId xmlns:a16="http://schemas.microsoft.com/office/drawing/2014/main" id="{9969B532-1F29-426C-8652-E172AFEC89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8" name="Text Box 7">
          <a:extLst>
            <a:ext uri="{FF2B5EF4-FFF2-40B4-BE49-F238E27FC236}">
              <a16:creationId xmlns:a16="http://schemas.microsoft.com/office/drawing/2014/main" id="{1618B5AD-70CE-4CB0-BD37-60143529473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49" name="Text Box 8">
          <a:extLst>
            <a:ext uri="{FF2B5EF4-FFF2-40B4-BE49-F238E27FC236}">
              <a16:creationId xmlns:a16="http://schemas.microsoft.com/office/drawing/2014/main" id="{81FAF374-2BA8-40B4-891C-323F1C7A61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0" name="Text Box 9">
          <a:extLst>
            <a:ext uri="{FF2B5EF4-FFF2-40B4-BE49-F238E27FC236}">
              <a16:creationId xmlns:a16="http://schemas.microsoft.com/office/drawing/2014/main" id="{71FFA99C-D97D-4940-AB23-B6DF4AFFC7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1" name="Text Box 10">
          <a:extLst>
            <a:ext uri="{FF2B5EF4-FFF2-40B4-BE49-F238E27FC236}">
              <a16:creationId xmlns:a16="http://schemas.microsoft.com/office/drawing/2014/main" id="{4774DC45-0F45-4C59-B3FD-015FBBA2B2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2" name="Text Box 11">
          <a:extLst>
            <a:ext uri="{FF2B5EF4-FFF2-40B4-BE49-F238E27FC236}">
              <a16:creationId xmlns:a16="http://schemas.microsoft.com/office/drawing/2014/main" id="{6DD40C7C-D1FC-486C-BA56-9025639693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3" name="Text Box 12">
          <a:extLst>
            <a:ext uri="{FF2B5EF4-FFF2-40B4-BE49-F238E27FC236}">
              <a16:creationId xmlns:a16="http://schemas.microsoft.com/office/drawing/2014/main" id="{184DE294-43BE-4E08-A420-7107F2B06B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4" name="Text Box 13">
          <a:extLst>
            <a:ext uri="{FF2B5EF4-FFF2-40B4-BE49-F238E27FC236}">
              <a16:creationId xmlns:a16="http://schemas.microsoft.com/office/drawing/2014/main" id="{6D49A76E-56F9-4978-8C2C-1B2D739FCF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5" name="Text Box 14">
          <a:extLst>
            <a:ext uri="{FF2B5EF4-FFF2-40B4-BE49-F238E27FC236}">
              <a16:creationId xmlns:a16="http://schemas.microsoft.com/office/drawing/2014/main" id="{ADFC7FC4-9E27-4A6B-BAC8-EFD4C9DB0E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6" name="Text Box 15">
          <a:extLst>
            <a:ext uri="{FF2B5EF4-FFF2-40B4-BE49-F238E27FC236}">
              <a16:creationId xmlns:a16="http://schemas.microsoft.com/office/drawing/2014/main" id="{A3CD69DA-01D7-4C91-A1EA-0AC4A441D5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7" name="Text Box 16">
          <a:extLst>
            <a:ext uri="{FF2B5EF4-FFF2-40B4-BE49-F238E27FC236}">
              <a16:creationId xmlns:a16="http://schemas.microsoft.com/office/drawing/2014/main" id="{7B69DF7E-1246-499B-8ED5-231DAE9C10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8" name="Text Box 17">
          <a:extLst>
            <a:ext uri="{FF2B5EF4-FFF2-40B4-BE49-F238E27FC236}">
              <a16:creationId xmlns:a16="http://schemas.microsoft.com/office/drawing/2014/main" id="{3C7F00A5-FD2F-41BC-ACC1-5120E695381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59" name="Text Box 6">
          <a:extLst>
            <a:ext uri="{FF2B5EF4-FFF2-40B4-BE49-F238E27FC236}">
              <a16:creationId xmlns:a16="http://schemas.microsoft.com/office/drawing/2014/main" id="{BDA19717-AA61-42E4-852A-CA76385466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0" name="Text Box 7">
          <a:extLst>
            <a:ext uri="{FF2B5EF4-FFF2-40B4-BE49-F238E27FC236}">
              <a16:creationId xmlns:a16="http://schemas.microsoft.com/office/drawing/2014/main" id="{C09246CC-D722-47C9-9FBD-AEF730E701B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1" name="Text Box 8">
          <a:extLst>
            <a:ext uri="{FF2B5EF4-FFF2-40B4-BE49-F238E27FC236}">
              <a16:creationId xmlns:a16="http://schemas.microsoft.com/office/drawing/2014/main" id="{DE66CEC6-C4A7-4148-8A6B-259E15353E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2" name="Text Box 9">
          <a:extLst>
            <a:ext uri="{FF2B5EF4-FFF2-40B4-BE49-F238E27FC236}">
              <a16:creationId xmlns:a16="http://schemas.microsoft.com/office/drawing/2014/main" id="{8F6599C0-B68A-476E-8359-7643BB97AA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3" name="Text Box 10">
          <a:extLst>
            <a:ext uri="{FF2B5EF4-FFF2-40B4-BE49-F238E27FC236}">
              <a16:creationId xmlns:a16="http://schemas.microsoft.com/office/drawing/2014/main" id="{84589095-E9C8-4FAF-8855-97E4048AC3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4" name="Text Box 11">
          <a:extLst>
            <a:ext uri="{FF2B5EF4-FFF2-40B4-BE49-F238E27FC236}">
              <a16:creationId xmlns:a16="http://schemas.microsoft.com/office/drawing/2014/main" id="{07099FBB-2A46-486C-8DCD-340622B37D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5" name="Text Box 12">
          <a:extLst>
            <a:ext uri="{FF2B5EF4-FFF2-40B4-BE49-F238E27FC236}">
              <a16:creationId xmlns:a16="http://schemas.microsoft.com/office/drawing/2014/main" id="{175D16AB-2438-473C-8DA5-93C6D0928B2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6" name="Text Box 13">
          <a:extLst>
            <a:ext uri="{FF2B5EF4-FFF2-40B4-BE49-F238E27FC236}">
              <a16:creationId xmlns:a16="http://schemas.microsoft.com/office/drawing/2014/main" id="{06417A9B-9848-4E67-B447-AF8A67D9AD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7" name="Text Box 14">
          <a:extLst>
            <a:ext uri="{FF2B5EF4-FFF2-40B4-BE49-F238E27FC236}">
              <a16:creationId xmlns:a16="http://schemas.microsoft.com/office/drawing/2014/main" id="{5CB00FE2-F273-4F5B-9106-D1A3BAA869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8" name="Text Box 15">
          <a:extLst>
            <a:ext uri="{FF2B5EF4-FFF2-40B4-BE49-F238E27FC236}">
              <a16:creationId xmlns:a16="http://schemas.microsoft.com/office/drawing/2014/main" id="{6A63FA07-FB95-46C6-B9CB-00E76941CA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69" name="Text Box 16">
          <a:extLst>
            <a:ext uri="{FF2B5EF4-FFF2-40B4-BE49-F238E27FC236}">
              <a16:creationId xmlns:a16="http://schemas.microsoft.com/office/drawing/2014/main" id="{171BAA23-6A25-4071-B717-1254AC7057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0" name="Text Box 17">
          <a:extLst>
            <a:ext uri="{FF2B5EF4-FFF2-40B4-BE49-F238E27FC236}">
              <a16:creationId xmlns:a16="http://schemas.microsoft.com/office/drawing/2014/main" id="{BBC2C2DD-5F3F-4988-9B52-7D5000D463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1" name="Text Box 6">
          <a:extLst>
            <a:ext uri="{FF2B5EF4-FFF2-40B4-BE49-F238E27FC236}">
              <a16:creationId xmlns:a16="http://schemas.microsoft.com/office/drawing/2014/main" id="{0B4912F0-631C-45FE-A90C-D848C757B6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2" name="Text Box 7">
          <a:extLst>
            <a:ext uri="{FF2B5EF4-FFF2-40B4-BE49-F238E27FC236}">
              <a16:creationId xmlns:a16="http://schemas.microsoft.com/office/drawing/2014/main" id="{96F4530A-A2C7-4A6C-9B27-2CE2BACB7C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3" name="Text Box 8">
          <a:extLst>
            <a:ext uri="{FF2B5EF4-FFF2-40B4-BE49-F238E27FC236}">
              <a16:creationId xmlns:a16="http://schemas.microsoft.com/office/drawing/2014/main" id="{BAB82305-F83A-40CF-8D66-16ADC089CA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4" name="Text Box 9">
          <a:extLst>
            <a:ext uri="{FF2B5EF4-FFF2-40B4-BE49-F238E27FC236}">
              <a16:creationId xmlns:a16="http://schemas.microsoft.com/office/drawing/2014/main" id="{6F5353BC-8695-4E4C-9D30-F5BF665D73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5" name="Text Box 10">
          <a:extLst>
            <a:ext uri="{FF2B5EF4-FFF2-40B4-BE49-F238E27FC236}">
              <a16:creationId xmlns:a16="http://schemas.microsoft.com/office/drawing/2014/main" id="{DC891B73-3F7D-48B7-9DFE-482ACC6CDC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6" name="Text Box 11">
          <a:extLst>
            <a:ext uri="{FF2B5EF4-FFF2-40B4-BE49-F238E27FC236}">
              <a16:creationId xmlns:a16="http://schemas.microsoft.com/office/drawing/2014/main" id="{E7535B33-C0F4-45A7-A711-B51740883F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7" name="Text Box 12">
          <a:extLst>
            <a:ext uri="{FF2B5EF4-FFF2-40B4-BE49-F238E27FC236}">
              <a16:creationId xmlns:a16="http://schemas.microsoft.com/office/drawing/2014/main" id="{D3A17BA1-BCBD-4210-A26F-A78C9A469E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8" name="Text Box 13">
          <a:extLst>
            <a:ext uri="{FF2B5EF4-FFF2-40B4-BE49-F238E27FC236}">
              <a16:creationId xmlns:a16="http://schemas.microsoft.com/office/drawing/2014/main" id="{475E0500-2CAB-4FDA-A305-71D01852F4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79" name="Text Box 14">
          <a:extLst>
            <a:ext uri="{FF2B5EF4-FFF2-40B4-BE49-F238E27FC236}">
              <a16:creationId xmlns:a16="http://schemas.microsoft.com/office/drawing/2014/main" id="{8BEBA6E1-623F-40E8-85A0-E3D3CD88A5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0" name="Text Box 15">
          <a:extLst>
            <a:ext uri="{FF2B5EF4-FFF2-40B4-BE49-F238E27FC236}">
              <a16:creationId xmlns:a16="http://schemas.microsoft.com/office/drawing/2014/main" id="{F3F82EA4-41D4-4808-B20F-3D04D019BD5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1" name="Text Box 16">
          <a:extLst>
            <a:ext uri="{FF2B5EF4-FFF2-40B4-BE49-F238E27FC236}">
              <a16:creationId xmlns:a16="http://schemas.microsoft.com/office/drawing/2014/main" id="{0E8FEC70-64E6-48DF-B941-C1B3E00F34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2" name="Text Box 17">
          <a:extLst>
            <a:ext uri="{FF2B5EF4-FFF2-40B4-BE49-F238E27FC236}">
              <a16:creationId xmlns:a16="http://schemas.microsoft.com/office/drawing/2014/main" id="{AEE3FE00-E819-4A66-B221-D50B84DA9F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3" name="Text Box 6">
          <a:extLst>
            <a:ext uri="{FF2B5EF4-FFF2-40B4-BE49-F238E27FC236}">
              <a16:creationId xmlns:a16="http://schemas.microsoft.com/office/drawing/2014/main" id="{B8812E75-AC53-4E6E-B7C7-94D4E0F7A33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4" name="Text Box 7">
          <a:extLst>
            <a:ext uri="{FF2B5EF4-FFF2-40B4-BE49-F238E27FC236}">
              <a16:creationId xmlns:a16="http://schemas.microsoft.com/office/drawing/2014/main" id="{2644481C-89A1-4820-9784-0ADE821A7E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5" name="Text Box 8">
          <a:extLst>
            <a:ext uri="{FF2B5EF4-FFF2-40B4-BE49-F238E27FC236}">
              <a16:creationId xmlns:a16="http://schemas.microsoft.com/office/drawing/2014/main" id="{B2D3DA98-78CE-4D7D-A2C4-50A0C88463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6" name="Text Box 9">
          <a:extLst>
            <a:ext uri="{FF2B5EF4-FFF2-40B4-BE49-F238E27FC236}">
              <a16:creationId xmlns:a16="http://schemas.microsoft.com/office/drawing/2014/main" id="{431E485E-6E4F-4B6A-B39B-7765E9643C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7" name="Text Box 10">
          <a:extLst>
            <a:ext uri="{FF2B5EF4-FFF2-40B4-BE49-F238E27FC236}">
              <a16:creationId xmlns:a16="http://schemas.microsoft.com/office/drawing/2014/main" id="{A8A772A4-DEF2-449C-AAF5-9CE46AB504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8" name="Text Box 11">
          <a:extLst>
            <a:ext uri="{FF2B5EF4-FFF2-40B4-BE49-F238E27FC236}">
              <a16:creationId xmlns:a16="http://schemas.microsoft.com/office/drawing/2014/main" id="{94DCD52F-8173-41A8-92F7-98919813A63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89" name="Text Box 12">
          <a:extLst>
            <a:ext uri="{FF2B5EF4-FFF2-40B4-BE49-F238E27FC236}">
              <a16:creationId xmlns:a16="http://schemas.microsoft.com/office/drawing/2014/main" id="{AADCD8EB-E8DF-4A81-B948-FA3E2F2B6F2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0" name="Text Box 13">
          <a:extLst>
            <a:ext uri="{FF2B5EF4-FFF2-40B4-BE49-F238E27FC236}">
              <a16:creationId xmlns:a16="http://schemas.microsoft.com/office/drawing/2014/main" id="{DA831BE1-D6B5-45C8-AEAE-8C1FAB5D53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1" name="Text Box 14">
          <a:extLst>
            <a:ext uri="{FF2B5EF4-FFF2-40B4-BE49-F238E27FC236}">
              <a16:creationId xmlns:a16="http://schemas.microsoft.com/office/drawing/2014/main" id="{AAFAC009-21F2-4EB6-8641-418BFAE1AE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2" name="Text Box 15">
          <a:extLst>
            <a:ext uri="{FF2B5EF4-FFF2-40B4-BE49-F238E27FC236}">
              <a16:creationId xmlns:a16="http://schemas.microsoft.com/office/drawing/2014/main" id="{8AF71E09-7D5F-4BAC-B931-F6F942A31E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3" name="Text Box 16">
          <a:extLst>
            <a:ext uri="{FF2B5EF4-FFF2-40B4-BE49-F238E27FC236}">
              <a16:creationId xmlns:a16="http://schemas.microsoft.com/office/drawing/2014/main" id="{4A4E5858-6D6E-4144-8CA9-F98B3DF1BB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4" name="Text Box 17">
          <a:extLst>
            <a:ext uri="{FF2B5EF4-FFF2-40B4-BE49-F238E27FC236}">
              <a16:creationId xmlns:a16="http://schemas.microsoft.com/office/drawing/2014/main" id="{AA4A6AC8-CFF5-42CA-A461-C2E99C170B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5" name="Text Box 7">
          <a:extLst>
            <a:ext uri="{FF2B5EF4-FFF2-40B4-BE49-F238E27FC236}">
              <a16:creationId xmlns:a16="http://schemas.microsoft.com/office/drawing/2014/main" id="{96E0D408-8564-4F03-B09A-0C4981B91A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6" name="Text Box 8">
          <a:extLst>
            <a:ext uri="{FF2B5EF4-FFF2-40B4-BE49-F238E27FC236}">
              <a16:creationId xmlns:a16="http://schemas.microsoft.com/office/drawing/2014/main" id="{25FBA7A3-36DF-4AAC-9272-9140A36584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7" name="Text Box 9">
          <a:extLst>
            <a:ext uri="{FF2B5EF4-FFF2-40B4-BE49-F238E27FC236}">
              <a16:creationId xmlns:a16="http://schemas.microsoft.com/office/drawing/2014/main" id="{CAFE541F-550D-4FC9-8A3F-728D22055F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8" name="Text Box 10">
          <a:extLst>
            <a:ext uri="{FF2B5EF4-FFF2-40B4-BE49-F238E27FC236}">
              <a16:creationId xmlns:a16="http://schemas.microsoft.com/office/drawing/2014/main" id="{57AF4C63-A947-4614-98CA-9ED6F3B3EF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299" name="Text Box 11">
          <a:extLst>
            <a:ext uri="{FF2B5EF4-FFF2-40B4-BE49-F238E27FC236}">
              <a16:creationId xmlns:a16="http://schemas.microsoft.com/office/drawing/2014/main" id="{48A26704-8C41-483C-9228-C1705A7A89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0" name="Text Box 12">
          <a:extLst>
            <a:ext uri="{FF2B5EF4-FFF2-40B4-BE49-F238E27FC236}">
              <a16:creationId xmlns:a16="http://schemas.microsoft.com/office/drawing/2014/main" id="{0CA1F82F-423C-4AE4-AADC-7202FFD183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1" name="Text Box 13">
          <a:extLst>
            <a:ext uri="{FF2B5EF4-FFF2-40B4-BE49-F238E27FC236}">
              <a16:creationId xmlns:a16="http://schemas.microsoft.com/office/drawing/2014/main" id="{124C93B1-7BB0-4CDB-A53F-BAF5DA1270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2" name="Text Box 14">
          <a:extLst>
            <a:ext uri="{FF2B5EF4-FFF2-40B4-BE49-F238E27FC236}">
              <a16:creationId xmlns:a16="http://schemas.microsoft.com/office/drawing/2014/main" id="{9BDC7E72-90D9-4AD7-A710-F9F1166EFD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3" name="Text Box 15">
          <a:extLst>
            <a:ext uri="{FF2B5EF4-FFF2-40B4-BE49-F238E27FC236}">
              <a16:creationId xmlns:a16="http://schemas.microsoft.com/office/drawing/2014/main" id="{309E8382-FDE2-4EF4-897E-161D95E87A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4" name="Text Box 16">
          <a:extLst>
            <a:ext uri="{FF2B5EF4-FFF2-40B4-BE49-F238E27FC236}">
              <a16:creationId xmlns:a16="http://schemas.microsoft.com/office/drawing/2014/main" id="{FC92BF2F-1713-408F-A15C-2D6655BFC92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5" name="Text Box 17">
          <a:extLst>
            <a:ext uri="{FF2B5EF4-FFF2-40B4-BE49-F238E27FC236}">
              <a16:creationId xmlns:a16="http://schemas.microsoft.com/office/drawing/2014/main" id="{738E06D1-FC1F-48D0-B420-1CE29EEA48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6" name="Text Box 6">
          <a:extLst>
            <a:ext uri="{FF2B5EF4-FFF2-40B4-BE49-F238E27FC236}">
              <a16:creationId xmlns:a16="http://schemas.microsoft.com/office/drawing/2014/main" id="{5293425B-6087-4C05-B412-AB518E5F53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7" name="Text Box 7">
          <a:extLst>
            <a:ext uri="{FF2B5EF4-FFF2-40B4-BE49-F238E27FC236}">
              <a16:creationId xmlns:a16="http://schemas.microsoft.com/office/drawing/2014/main" id="{29370A90-FED4-4343-BFBE-413EB31265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8" name="Text Box 8">
          <a:extLst>
            <a:ext uri="{FF2B5EF4-FFF2-40B4-BE49-F238E27FC236}">
              <a16:creationId xmlns:a16="http://schemas.microsoft.com/office/drawing/2014/main" id="{4960FA31-938B-49F0-8AAA-B22B45560F5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09" name="Text Box 9">
          <a:extLst>
            <a:ext uri="{FF2B5EF4-FFF2-40B4-BE49-F238E27FC236}">
              <a16:creationId xmlns:a16="http://schemas.microsoft.com/office/drawing/2014/main" id="{5DF7249A-D922-4651-8F5E-B8FFA96F968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0" name="Text Box 10">
          <a:extLst>
            <a:ext uri="{FF2B5EF4-FFF2-40B4-BE49-F238E27FC236}">
              <a16:creationId xmlns:a16="http://schemas.microsoft.com/office/drawing/2014/main" id="{F88077A9-9254-4AE0-A7E2-044952B09CD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1" name="Text Box 11">
          <a:extLst>
            <a:ext uri="{FF2B5EF4-FFF2-40B4-BE49-F238E27FC236}">
              <a16:creationId xmlns:a16="http://schemas.microsoft.com/office/drawing/2014/main" id="{2171B5A6-EB96-4295-8CD7-53F48CE08D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2" name="Text Box 12">
          <a:extLst>
            <a:ext uri="{FF2B5EF4-FFF2-40B4-BE49-F238E27FC236}">
              <a16:creationId xmlns:a16="http://schemas.microsoft.com/office/drawing/2014/main" id="{53FA6AFE-EE9A-48C9-976F-139F100572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3" name="Text Box 13">
          <a:extLst>
            <a:ext uri="{FF2B5EF4-FFF2-40B4-BE49-F238E27FC236}">
              <a16:creationId xmlns:a16="http://schemas.microsoft.com/office/drawing/2014/main" id="{C4415C0B-5D23-4113-855A-297FC5EC42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4" name="Text Box 14">
          <a:extLst>
            <a:ext uri="{FF2B5EF4-FFF2-40B4-BE49-F238E27FC236}">
              <a16:creationId xmlns:a16="http://schemas.microsoft.com/office/drawing/2014/main" id="{21276656-A7FA-4B20-BD2F-B3897D263D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5" name="Text Box 15">
          <a:extLst>
            <a:ext uri="{FF2B5EF4-FFF2-40B4-BE49-F238E27FC236}">
              <a16:creationId xmlns:a16="http://schemas.microsoft.com/office/drawing/2014/main" id="{B7A71BDF-4066-4BF6-93FE-0C6FC30EC4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6" name="Text Box 16">
          <a:extLst>
            <a:ext uri="{FF2B5EF4-FFF2-40B4-BE49-F238E27FC236}">
              <a16:creationId xmlns:a16="http://schemas.microsoft.com/office/drawing/2014/main" id="{BACDD42A-13D4-46F1-8FF7-90DF3075D4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7" name="Text Box 17">
          <a:extLst>
            <a:ext uri="{FF2B5EF4-FFF2-40B4-BE49-F238E27FC236}">
              <a16:creationId xmlns:a16="http://schemas.microsoft.com/office/drawing/2014/main" id="{4D2B25A0-A159-4736-AB0E-59C12822CA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8" name="Text Box 6">
          <a:extLst>
            <a:ext uri="{FF2B5EF4-FFF2-40B4-BE49-F238E27FC236}">
              <a16:creationId xmlns:a16="http://schemas.microsoft.com/office/drawing/2014/main" id="{D79426B8-2083-4B1F-8A5F-88C9F99B44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19" name="Text Box 7">
          <a:extLst>
            <a:ext uri="{FF2B5EF4-FFF2-40B4-BE49-F238E27FC236}">
              <a16:creationId xmlns:a16="http://schemas.microsoft.com/office/drawing/2014/main" id="{08FA537B-246A-443C-A70D-DD497849B0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0" name="Text Box 8">
          <a:extLst>
            <a:ext uri="{FF2B5EF4-FFF2-40B4-BE49-F238E27FC236}">
              <a16:creationId xmlns:a16="http://schemas.microsoft.com/office/drawing/2014/main" id="{4DCD2B8A-2C26-4D26-AE60-17FC06FD4F2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1" name="Text Box 9">
          <a:extLst>
            <a:ext uri="{FF2B5EF4-FFF2-40B4-BE49-F238E27FC236}">
              <a16:creationId xmlns:a16="http://schemas.microsoft.com/office/drawing/2014/main" id="{9A2D40B8-186D-4F0E-A2A2-CB3A232ABDA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2" name="Text Box 10">
          <a:extLst>
            <a:ext uri="{FF2B5EF4-FFF2-40B4-BE49-F238E27FC236}">
              <a16:creationId xmlns:a16="http://schemas.microsoft.com/office/drawing/2014/main" id="{80C171F9-9290-4E14-86F3-DD5BCC7474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3" name="Text Box 11">
          <a:extLst>
            <a:ext uri="{FF2B5EF4-FFF2-40B4-BE49-F238E27FC236}">
              <a16:creationId xmlns:a16="http://schemas.microsoft.com/office/drawing/2014/main" id="{84828B78-8081-4FCE-B73F-DAC4FA3432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4" name="Text Box 12">
          <a:extLst>
            <a:ext uri="{FF2B5EF4-FFF2-40B4-BE49-F238E27FC236}">
              <a16:creationId xmlns:a16="http://schemas.microsoft.com/office/drawing/2014/main" id="{29AD0A3F-C5AA-4852-9AF5-C3CBFC7564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5" name="Text Box 13">
          <a:extLst>
            <a:ext uri="{FF2B5EF4-FFF2-40B4-BE49-F238E27FC236}">
              <a16:creationId xmlns:a16="http://schemas.microsoft.com/office/drawing/2014/main" id="{77B8A989-76CB-4C9F-AA9C-8BB1E26032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6" name="Text Box 14">
          <a:extLst>
            <a:ext uri="{FF2B5EF4-FFF2-40B4-BE49-F238E27FC236}">
              <a16:creationId xmlns:a16="http://schemas.microsoft.com/office/drawing/2014/main" id="{6FB8A24E-95A5-49AE-84AD-06A9A77216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7" name="Text Box 15">
          <a:extLst>
            <a:ext uri="{FF2B5EF4-FFF2-40B4-BE49-F238E27FC236}">
              <a16:creationId xmlns:a16="http://schemas.microsoft.com/office/drawing/2014/main" id="{FDF9A9BF-E0AE-490D-B5EB-D63B2DD5E7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8" name="Text Box 16">
          <a:extLst>
            <a:ext uri="{FF2B5EF4-FFF2-40B4-BE49-F238E27FC236}">
              <a16:creationId xmlns:a16="http://schemas.microsoft.com/office/drawing/2014/main" id="{6C59976E-3DDA-4C27-9A0C-918CCC2C16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29" name="Text Box 17">
          <a:extLst>
            <a:ext uri="{FF2B5EF4-FFF2-40B4-BE49-F238E27FC236}">
              <a16:creationId xmlns:a16="http://schemas.microsoft.com/office/drawing/2014/main" id="{AF0CDE88-2638-40A9-96A3-A5298B208C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0" name="Text Box 6">
          <a:extLst>
            <a:ext uri="{FF2B5EF4-FFF2-40B4-BE49-F238E27FC236}">
              <a16:creationId xmlns:a16="http://schemas.microsoft.com/office/drawing/2014/main" id="{10846816-9400-4DDE-B180-5CF3FF9865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1" name="Text Box 7">
          <a:extLst>
            <a:ext uri="{FF2B5EF4-FFF2-40B4-BE49-F238E27FC236}">
              <a16:creationId xmlns:a16="http://schemas.microsoft.com/office/drawing/2014/main" id="{F39F6CF9-711E-425F-8DA1-205B5638C8C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2" name="Text Box 8">
          <a:extLst>
            <a:ext uri="{FF2B5EF4-FFF2-40B4-BE49-F238E27FC236}">
              <a16:creationId xmlns:a16="http://schemas.microsoft.com/office/drawing/2014/main" id="{874CBDEE-07E0-445B-8500-21F902853C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3" name="Text Box 9">
          <a:extLst>
            <a:ext uri="{FF2B5EF4-FFF2-40B4-BE49-F238E27FC236}">
              <a16:creationId xmlns:a16="http://schemas.microsoft.com/office/drawing/2014/main" id="{3A6D8522-6918-4EFE-91DC-FB145630C2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4" name="Text Box 10">
          <a:extLst>
            <a:ext uri="{FF2B5EF4-FFF2-40B4-BE49-F238E27FC236}">
              <a16:creationId xmlns:a16="http://schemas.microsoft.com/office/drawing/2014/main" id="{1C7BB3E8-E876-44A7-B919-9488F3A5B21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5" name="Text Box 11">
          <a:extLst>
            <a:ext uri="{FF2B5EF4-FFF2-40B4-BE49-F238E27FC236}">
              <a16:creationId xmlns:a16="http://schemas.microsoft.com/office/drawing/2014/main" id="{2458917D-5DA7-4481-91AB-FA8F135AA7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6" name="Text Box 12">
          <a:extLst>
            <a:ext uri="{FF2B5EF4-FFF2-40B4-BE49-F238E27FC236}">
              <a16:creationId xmlns:a16="http://schemas.microsoft.com/office/drawing/2014/main" id="{4F80DB5D-3026-497F-A0EC-0D7561306B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7" name="Text Box 13">
          <a:extLst>
            <a:ext uri="{FF2B5EF4-FFF2-40B4-BE49-F238E27FC236}">
              <a16:creationId xmlns:a16="http://schemas.microsoft.com/office/drawing/2014/main" id="{9BAB387D-FAB0-4C77-ADF7-86A8FDFC0E5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8" name="Text Box 14">
          <a:extLst>
            <a:ext uri="{FF2B5EF4-FFF2-40B4-BE49-F238E27FC236}">
              <a16:creationId xmlns:a16="http://schemas.microsoft.com/office/drawing/2014/main" id="{FA0DC9BC-D2C8-46EA-AE92-41EABECBB5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39" name="Text Box 15">
          <a:extLst>
            <a:ext uri="{FF2B5EF4-FFF2-40B4-BE49-F238E27FC236}">
              <a16:creationId xmlns:a16="http://schemas.microsoft.com/office/drawing/2014/main" id="{CC2BD041-EA54-4822-ACEE-249BEF9CFA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0" name="Text Box 16">
          <a:extLst>
            <a:ext uri="{FF2B5EF4-FFF2-40B4-BE49-F238E27FC236}">
              <a16:creationId xmlns:a16="http://schemas.microsoft.com/office/drawing/2014/main" id="{CE5077C5-0C37-4968-9A52-4948E1033A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1" name="Text Box 17">
          <a:extLst>
            <a:ext uri="{FF2B5EF4-FFF2-40B4-BE49-F238E27FC236}">
              <a16:creationId xmlns:a16="http://schemas.microsoft.com/office/drawing/2014/main" id="{CFE855E8-772E-4C0C-ACDA-36FEB16028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2" name="Text Box 7">
          <a:extLst>
            <a:ext uri="{FF2B5EF4-FFF2-40B4-BE49-F238E27FC236}">
              <a16:creationId xmlns:a16="http://schemas.microsoft.com/office/drawing/2014/main" id="{6F545BE6-01F4-48DF-8664-538EEAD7E2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3" name="Text Box 8">
          <a:extLst>
            <a:ext uri="{FF2B5EF4-FFF2-40B4-BE49-F238E27FC236}">
              <a16:creationId xmlns:a16="http://schemas.microsoft.com/office/drawing/2014/main" id="{AB961F6C-C589-45C6-B809-7270D80E82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4" name="Text Box 9">
          <a:extLst>
            <a:ext uri="{FF2B5EF4-FFF2-40B4-BE49-F238E27FC236}">
              <a16:creationId xmlns:a16="http://schemas.microsoft.com/office/drawing/2014/main" id="{DCF7F766-58AD-4807-91BA-A98451DD4F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5" name="Text Box 10">
          <a:extLst>
            <a:ext uri="{FF2B5EF4-FFF2-40B4-BE49-F238E27FC236}">
              <a16:creationId xmlns:a16="http://schemas.microsoft.com/office/drawing/2014/main" id="{7F0BBE18-D842-43A5-85E4-CEE6EDDFFF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6" name="Text Box 11">
          <a:extLst>
            <a:ext uri="{FF2B5EF4-FFF2-40B4-BE49-F238E27FC236}">
              <a16:creationId xmlns:a16="http://schemas.microsoft.com/office/drawing/2014/main" id="{77C7CEAF-834F-492C-87BB-1918BECB4B9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7" name="Text Box 12">
          <a:extLst>
            <a:ext uri="{FF2B5EF4-FFF2-40B4-BE49-F238E27FC236}">
              <a16:creationId xmlns:a16="http://schemas.microsoft.com/office/drawing/2014/main" id="{240D9B85-4B30-4CD8-980D-BA2693A24F2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8" name="Text Box 13">
          <a:extLst>
            <a:ext uri="{FF2B5EF4-FFF2-40B4-BE49-F238E27FC236}">
              <a16:creationId xmlns:a16="http://schemas.microsoft.com/office/drawing/2014/main" id="{B16F98BC-324A-42BD-80EE-8727490548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49" name="Text Box 14">
          <a:extLst>
            <a:ext uri="{FF2B5EF4-FFF2-40B4-BE49-F238E27FC236}">
              <a16:creationId xmlns:a16="http://schemas.microsoft.com/office/drawing/2014/main" id="{E0ABD9E0-18EE-44F1-8CEE-5F5052482A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0" name="Text Box 15">
          <a:extLst>
            <a:ext uri="{FF2B5EF4-FFF2-40B4-BE49-F238E27FC236}">
              <a16:creationId xmlns:a16="http://schemas.microsoft.com/office/drawing/2014/main" id="{7F6654D7-7C13-44B1-9768-E74DC532F5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1" name="Text Box 16">
          <a:extLst>
            <a:ext uri="{FF2B5EF4-FFF2-40B4-BE49-F238E27FC236}">
              <a16:creationId xmlns:a16="http://schemas.microsoft.com/office/drawing/2014/main" id="{79D498F2-D6DC-438E-B882-FD837B6080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2" name="Text Box 17">
          <a:extLst>
            <a:ext uri="{FF2B5EF4-FFF2-40B4-BE49-F238E27FC236}">
              <a16:creationId xmlns:a16="http://schemas.microsoft.com/office/drawing/2014/main" id="{26FB5621-EE91-41CF-98EB-EEF53BAD01F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3" name="Text Box 6">
          <a:extLst>
            <a:ext uri="{FF2B5EF4-FFF2-40B4-BE49-F238E27FC236}">
              <a16:creationId xmlns:a16="http://schemas.microsoft.com/office/drawing/2014/main" id="{CE6AF74C-0B16-4833-852C-57087BB41C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4" name="Text Box 7">
          <a:extLst>
            <a:ext uri="{FF2B5EF4-FFF2-40B4-BE49-F238E27FC236}">
              <a16:creationId xmlns:a16="http://schemas.microsoft.com/office/drawing/2014/main" id="{F4669D91-60B8-486E-B58A-32BD063DE3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5" name="Text Box 8">
          <a:extLst>
            <a:ext uri="{FF2B5EF4-FFF2-40B4-BE49-F238E27FC236}">
              <a16:creationId xmlns:a16="http://schemas.microsoft.com/office/drawing/2014/main" id="{D0152C01-6FCF-42BF-ACB7-C1D5CDCCE5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6" name="Text Box 9">
          <a:extLst>
            <a:ext uri="{FF2B5EF4-FFF2-40B4-BE49-F238E27FC236}">
              <a16:creationId xmlns:a16="http://schemas.microsoft.com/office/drawing/2014/main" id="{539DCCFD-F9D1-4B59-B80F-9C2E6ADE90D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7" name="Text Box 10">
          <a:extLst>
            <a:ext uri="{FF2B5EF4-FFF2-40B4-BE49-F238E27FC236}">
              <a16:creationId xmlns:a16="http://schemas.microsoft.com/office/drawing/2014/main" id="{4ABF87F3-735C-43C4-BD01-A649B3BA61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8" name="Text Box 11">
          <a:extLst>
            <a:ext uri="{FF2B5EF4-FFF2-40B4-BE49-F238E27FC236}">
              <a16:creationId xmlns:a16="http://schemas.microsoft.com/office/drawing/2014/main" id="{5611686B-D546-49AD-BD28-D3AA3C3718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59" name="Text Box 12">
          <a:extLst>
            <a:ext uri="{FF2B5EF4-FFF2-40B4-BE49-F238E27FC236}">
              <a16:creationId xmlns:a16="http://schemas.microsoft.com/office/drawing/2014/main" id="{4417A5DD-7FB6-4617-86AB-AAB055005D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0" name="Text Box 13">
          <a:extLst>
            <a:ext uri="{FF2B5EF4-FFF2-40B4-BE49-F238E27FC236}">
              <a16:creationId xmlns:a16="http://schemas.microsoft.com/office/drawing/2014/main" id="{0F7B8900-2723-467C-B268-330AC71673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1" name="Text Box 14">
          <a:extLst>
            <a:ext uri="{FF2B5EF4-FFF2-40B4-BE49-F238E27FC236}">
              <a16:creationId xmlns:a16="http://schemas.microsoft.com/office/drawing/2014/main" id="{54C1306F-E68A-4256-9337-A57CB59685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2" name="Text Box 15">
          <a:extLst>
            <a:ext uri="{FF2B5EF4-FFF2-40B4-BE49-F238E27FC236}">
              <a16:creationId xmlns:a16="http://schemas.microsoft.com/office/drawing/2014/main" id="{BBE0C3B1-78D7-4D25-9865-150DE2E6ADE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3" name="Text Box 16">
          <a:extLst>
            <a:ext uri="{FF2B5EF4-FFF2-40B4-BE49-F238E27FC236}">
              <a16:creationId xmlns:a16="http://schemas.microsoft.com/office/drawing/2014/main" id="{19542FB4-2EE7-41EC-A4D0-1EAFD80074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4" name="Text Box 17">
          <a:extLst>
            <a:ext uri="{FF2B5EF4-FFF2-40B4-BE49-F238E27FC236}">
              <a16:creationId xmlns:a16="http://schemas.microsoft.com/office/drawing/2014/main" id="{F8DE79FF-3563-491D-AB35-D7BB0DA6458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5" name="Text Box 6">
          <a:extLst>
            <a:ext uri="{FF2B5EF4-FFF2-40B4-BE49-F238E27FC236}">
              <a16:creationId xmlns:a16="http://schemas.microsoft.com/office/drawing/2014/main" id="{8FD45B59-C9B9-43E0-916B-57D9114F50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6" name="Text Box 7">
          <a:extLst>
            <a:ext uri="{FF2B5EF4-FFF2-40B4-BE49-F238E27FC236}">
              <a16:creationId xmlns:a16="http://schemas.microsoft.com/office/drawing/2014/main" id="{783D383A-109B-40F9-95F3-5CFB1D7536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7" name="Text Box 8">
          <a:extLst>
            <a:ext uri="{FF2B5EF4-FFF2-40B4-BE49-F238E27FC236}">
              <a16:creationId xmlns:a16="http://schemas.microsoft.com/office/drawing/2014/main" id="{F4708DD4-F317-451D-9969-DF89572081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8" name="Text Box 9">
          <a:extLst>
            <a:ext uri="{FF2B5EF4-FFF2-40B4-BE49-F238E27FC236}">
              <a16:creationId xmlns:a16="http://schemas.microsoft.com/office/drawing/2014/main" id="{47BAB91C-0029-4FAB-B25A-E14F5651D4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69" name="Text Box 10">
          <a:extLst>
            <a:ext uri="{FF2B5EF4-FFF2-40B4-BE49-F238E27FC236}">
              <a16:creationId xmlns:a16="http://schemas.microsoft.com/office/drawing/2014/main" id="{A13FC774-DB37-4CF0-AC0B-461E5DAF0F4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0" name="Text Box 11">
          <a:extLst>
            <a:ext uri="{FF2B5EF4-FFF2-40B4-BE49-F238E27FC236}">
              <a16:creationId xmlns:a16="http://schemas.microsoft.com/office/drawing/2014/main" id="{E0376E6C-4863-4560-879F-E76D1D5693D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1" name="Text Box 12">
          <a:extLst>
            <a:ext uri="{FF2B5EF4-FFF2-40B4-BE49-F238E27FC236}">
              <a16:creationId xmlns:a16="http://schemas.microsoft.com/office/drawing/2014/main" id="{7F543B97-A8F0-49AE-BF98-E5D72D2FDB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2" name="Text Box 13">
          <a:extLst>
            <a:ext uri="{FF2B5EF4-FFF2-40B4-BE49-F238E27FC236}">
              <a16:creationId xmlns:a16="http://schemas.microsoft.com/office/drawing/2014/main" id="{978A3AD7-01EA-42A9-BDBA-3F34386D904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3" name="Text Box 14">
          <a:extLst>
            <a:ext uri="{FF2B5EF4-FFF2-40B4-BE49-F238E27FC236}">
              <a16:creationId xmlns:a16="http://schemas.microsoft.com/office/drawing/2014/main" id="{8602F70E-1226-41A1-936D-804A475652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4" name="Text Box 15">
          <a:extLst>
            <a:ext uri="{FF2B5EF4-FFF2-40B4-BE49-F238E27FC236}">
              <a16:creationId xmlns:a16="http://schemas.microsoft.com/office/drawing/2014/main" id="{560BD49B-B8B0-4B69-97E8-2A26C1F97F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5" name="Text Box 16">
          <a:extLst>
            <a:ext uri="{FF2B5EF4-FFF2-40B4-BE49-F238E27FC236}">
              <a16:creationId xmlns:a16="http://schemas.microsoft.com/office/drawing/2014/main" id="{01366641-C15B-4E9F-8C2A-D456FA093E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6" name="Text Box 17">
          <a:extLst>
            <a:ext uri="{FF2B5EF4-FFF2-40B4-BE49-F238E27FC236}">
              <a16:creationId xmlns:a16="http://schemas.microsoft.com/office/drawing/2014/main" id="{A1FACB44-5F79-483A-9ED0-56761C9583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7" name="Text Box 6">
          <a:extLst>
            <a:ext uri="{FF2B5EF4-FFF2-40B4-BE49-F238E27FC236}">
              <a16:creationId xmlns:a16="http://schemas.microsoft.com/office/drawing/2014/main" id="{152C0029-8F3B-437A-8B73-3D908D498E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8" name="Text Box 7">
          <a:extLst>
            <a:ext uri="{FF2B5EF4-FFF2-40B4-BE49-F238E27FC236}">
              <a16:creationId xmlns:a16="http://schemas.microsoft.com/office/drawing/2014/main" id="{1642358D-33B4-444B-B15A-906BA336C0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79" name="Text Box 8">
          <a:extLst>
            <a:ext uri="{FF2B5EF4-FFF2-40B4-BE49-F238E27FC236}">
              <a16:creationId xmlns:a16="http://schemas.microsoft.com/office/drawing/2014/main" id="{E7591246-7407-491C-85F6-C16FC7F5115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0" name="Text Box 9">
          <a:extLst>
            <a:ext uri="{FF2B5EF4-FFF2-40B4-BE49-F238E27FC236}">
              <a16:creationId xmlns:a16="http://schemas.microsoft.com/office/drawing/2014/main" id="{09C7930B-AC5C-489E-8F17-6DCB2FE0C0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1" name="Text Box 10">
          <a:extLst>
            <a:ext uri="{FF2B5EF4-FFF2-40B4-BE49-F238E27FC236}">
              <a16:creationId xmlns:a16="http://schemas.microsoft.com/office/drawing/2014/main" id="{540583AE-EA96-4B0F-914C-3CAFA8F52CF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2" name="Text Box 11">
          <a:extLst>
            <a:ext uri="{FF2B5EF4-FFF2-40B4-BE49-F238E27FC236}">
              <a16:creationId xmlns:a16="http://schemas.microsoft.com/office/drawing/2014/main" id="{5FD10D22-E436-4D8B-9A74-BC56C40AB7B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3" name="Text Box 12">
          <a:extLst>
            <a:ext uri="{FF2B5EF4-FFF2-40B4-BE49-F238E27FC236}">
              <a16:creationId xmlns:a16="http://schemas.microsoft.com/office/drawing/2014/main" id="{09B4853E-2451-4C42-93B0-5E15B0B612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4" name="Text Box 13">
          <a:extLst>
            <a:ext uri="{FF2B5EF4-FFF2-40B4-BE49-F238E27FC236}">
              <a16:creationId xmlns:a16="http://schemas.microsoft.com/office/drawing/2014/main" id="{69E4E8DC-F3CF-4222-891E-8672FF87CF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5" name="Text Box 14">
          <a:extLst>
            <a:ext uri="{FF2B5EF4-FFF2-40B4-BE49-F238E27FC236}">
              <a16:creationId xmlns:a16="http://schemas.microsoft.com/office/drawing/2014/main" id="{843036E9-746D-4596-AE56-B1FCF7FDA9B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6" name="Text Box 15">
          <a:extLst>
            <a:ext uri="{FF2B5EF4-FFF2-40B4-BE49-F238E27FC236}">
              <a16:creationId xmlns:a16="http://schemas.microsoft.com/office/drawing/2014/main" id="{2A2CD8A7-2F16-4141-A504-723E00B003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7" name="Text Box 16">
          <a:extLst>
            <a:ext uri="{FF2B5EF4-FFF2-40B4-BE49-F238E27FC236}">
              <a16:creationId xmlns:a16="http://schemas.microsoft.com/office/drawing/2014/main" id="{C7C2413F-4D27-4A0C-9B40-54E1CE01DC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8" name="Text Box 17">
          <a:extLst>
            <a:ext uri="{FF2B5EF4-FFF2-40B4-BE49-F238E27FC236}">
              <a16:creationId xmlns:a16="http://schemas.microsoft.com/office/drawing/2014/main" id="{AD19D76D-1E64-42BB-B37A-65F0B3CB24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89" name="Text Box 7">
          <a:extLst>
            <a:ext uri="{FF2B5EF4-FFF2-40B4-BE49-F238E27FC236}">
              <a16:creationId xmlns:a16="http://schemas.microsoft.com/office/drawing/2014/main" id="{5DFC05A6-AB63-48C1-8A18-2F2563E977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0" name="Text Box 8">
          <a:extLst>
            <a:ext uri="{FF2B5EF4-FFF2-40B4-BE49-F238E27FC236}">
              <a16:creationId xmlns:a16="http://schemas.microsoft.com/office/drawing/2014/main" id="{B7286D31-EC02-4AF9-9B5F-66CEBBBAA2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1" name="Text Box 9">
          <a:extLst>
            <a:ext uri="{FF2B5EF4-FFF2-40B4-BE49-F238E27FC236}">
              <a16:creationId xmlns:a16="http://schemas.microsoft.com/office/drawing/2014/main" id="{93EFBF5D-396B-4280-9B58-FD12C29487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2" name="Text Box 10">
          <a:extLst>
            <a:ext uri="{FF2B5EF4-FFF2-40B4-BE49-F238E27FC236}">
              <a16:creationId xmlns:a16="http://schemas.microsoft.com/office/drawing/2014/main" id="{26D0C329-1EE7-41CF-ABE3-4047F54227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3" name="Text Box 11">
          <a:extLst>
            <a:ext uri="{FF2B5EF4-FFF2-40B4-BE49-F238E27FC236}">
              <a16:creationId xmlns:a16="http://schemas.microsoft.com/office/drawing/2014/main" id="{4CD26FC0-0E9C-4435-8474-7FC3EB39DE1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4" name="Text Box 12">
          <a:extLst>
            <a:ext uri="{FF2B5EF4-FFF2-40B4-BE49-F238E27FC236}">
              <a16:creationId xmlns:a16="http://schemas.microsoft.com/office/drawing/2014/main" id="{02B507D5-ED51-4F69-947B-5BF6B6F6E1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5" name="Text Box 13">
          <a:extLst>
            <a:ext uri="{FF2B5EF4-FFF2-40B4-BE49-F238E27FC236}">
              <a16:creationId xmlns:a16="http://schemas.microsoft.com/office/drawing/2014/main" id="{E42D7E62-3CB5-4A31-9902-7FE62F666D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6" name="Text Box 14">
          <a:extLst>
            <a:ext uri="{FF2B5EF4-FFF2-40B4-BE49-F238E27FC236}">
              <a16:creationId xmlns:a16="http://schemas.microsoft.com/office/drawing/2014/main" id="{E3B41DB2-83A6-4FC8-9D94-3063E904C3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7" name="Text Box 15">
          <a:extLst>
            <a:ext uri="{FF2B5EF4-FFF2-40B4-BE49-F238E27FC236}">
              <a16:creationId xmlns:a16="http://schemas.microsoft.com/office/drawing/2014/main" id="{3DB185E2-2FB1-456C-BB7E-5F2DE9BC49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8" name="Text Box 16">
          <a:extLst>
            <a:ext uri="{FF2B5EF4-FFF2-40B4-BE49-F238E27FC236}">
              <a16:creationId xmlns:a16="http://schemas.microsoft.com/office/drawing/2014/main" id="{044F4FAD-9155-4F27-BCB1-779C5254373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399" name="Text Box 17">
          <a:extLst>
            <a:ext uri="{FF2B5EF4-FFF2-40B4-BE49-F238E27FC236}">
              <a16:creationId xmlns:a16="http://schemas.microsoft.com/office/drawing/2014/main" id="{5C0275EE-4983-4AF6-8768-4241DBBC795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0" name="Text Box 6">
          <a:extLst>
            <a:ext uri="{FF2B5EF4-FFF2-40B4-BE49-F238E27FC236}">
              <a16:creationId xmlns:a16="http://schemas.microsoft.com/office/drawing/2014/main" id="{166294EE-324C-4901-8F7E-BA034933455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1" name="Text Box 7">
          <a:extLst>
            <a:ext uri="{FF2B5EF4-FFF2-40B4-BE49-F238E27FC236}">
              <a16:creationId xmlns:a16="http://schemas.microsoft.com/office/drawing/2014/main" id="{94924DAF-9DDE-470E-9D04-D6EA42EC6D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2" name="Text Box 8">
          <a:extLst>
            <a:ext uri="{FF2B5EF4-FFF2-40B4-BE49-F238E27FC236}">
              <a16:creationId xmlns:a16="http://schemas.microsoft.com/office/drawing/2014/main" id="{986CBFFE-5CE6-4B55-BE0C-7CE44B8ADE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3" name="Text Box 9">
          <a:extLst>
            <a:ext uri="{FF2B5EF4-FFF2-40B4-BE49-F238E27FC236}">
              <a16:creationId xmlns:a16="http://schemas.microsoft.com/office/drawing/2014/main" id="{F14C51BF-37BF-4C71-9D28-1DDBADD162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4" name="Text Box 10">
          <a:extLst>
            <a:ext uri="{FF2B5EF4-FFF2-40B4-BE49-F238E27FC236}">
              <a16:creationId xmlns:a16="http://schemas.microsoft.com/office/drawing/2014/main" id="{B64935E2-BBBF-4769-AA74-72DF1A1482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5" name="Text Box 11">
          <a:extLst>
            <a:ext uri="{FF2B5EF4-FFF2-40B4-BE49-F238E27FC236}">
              <a16:creationId xmlns:a16="http://schemas.microsoft.com/office/drawing/2014/main" id="{EE461315-E91F-40A6-AA0D-221999F43FC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6" name="Text Box 12">
          <a:extLst>
            <a:ext uri="{FF2B5EF4-FFF2-40B4-BE49-F238E27FC236}">
              <a16:creationId xmlns:a16="http://schemas.microsoft.com/office/drawing/2014/main" id="{6F348CBB-C8DC-4D1F-B6F2-A448D90939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7" name="Text Box 13">
          <a:extLst>
            <a:ext uri="{FF2B5EF4-FFF2-40B4-BE49-F238E27FC236}">
              <a16:creationId xmlns:a16="http://schemas.microsoft.com/office/drawing/2014/main" id="{7ED4D212-0AD9-4FC5-9D9F-74B5071171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8" name="Text Box 14">
          <a:extLst>
            <a:ext uri="{FF2B5EF4-FFF2-40B4-BE49-F238E27FC236}">
              <a16:creationId xmlns:a16="http://schemas.microsoft.com/office/drawing/2014/main" id="{18A53E18-1681-4C25-89E7-82E1FACE1B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09" name="Text Box 15">
          <a:extLst>
            <a:ext uri="{FF2B5EF4-FFF2-40B4-BE49-F238E27FC236}">
              <a16:creationId xmlns:a16="http://schemas.microsoft.com/office/drawing/2014/main" id="{11A13AC2-DBB0-4B8C-8B6B-F80FD00C1B0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0" name="Text Box 16">
          <a:extLst>
            <a:ext uri="{FF2B5EF4-FFF2-40B4-BE49-F238E27FC236}">
              <a16:creationId xmlns:a16="http://schemas.microsoft.com/office/drawing/2014/main" id="{4FEDE5E5-CCA7-4461-8673-20F2AD668F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1" name="Text Box 17">
          <a:extLst>
            <a:ext uri="{FF2B5EF4-FFF2-40B4-BE49-F238E27FC236}">
              <a16:creationId xmlns:a16="http://schemas.microsoft.com/office/drawing/2014/main" id="{599AB53F-DA10-488F-9935-DB56C9C194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2" name="Text Box 6">
          <a:extLst>
            <a:ext uri="{FF2B5EF4-FFF2-40B4-BE49-F238E27FC236}">
              <a16:creationId xmlns:a16="http://schemas.microsoft.com/office/drawing/2014/main" id="{82D61A85-9E3E-4818-BA1B-AE29190F51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3" name="Text Box 7">
          <a:extLst>
            <a:ext uri="{FF2B5EF4-FFF2-40B4-BE49-F238E27FC236}">
              <a16:creationId xmlns:a16="http://schemas.microsoft.com/office/drawing/2014/main" id="{0A9985D5-1802-4155-B51E-CA99A37DF1B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4" name="Text Box 8">
          <a:extLst>
            <a:ext uri="{FF2B5EF4-FFF2-40B4-BE49-F238E27FC236}">
              <a16:creationId xmlns:a16="http://schemas.microsoft.com/office/drawing/2014/main" id="{1C7CA78E-E075-4E79-9258-FD046F9C54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5" name="Text Box 9">
          <a:extLst>
            <a:ext uri="{FF2B5EF4-FFF2-40B4-BE49-F238E27FC236}">
              <a16:creationId xmlns:a16="http://schemas.microsoft.com/office/drawing/2014/main" id="{23847EB0-A1FB-4FAC-9B4B-0485F2F6B4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6" name="Text Box 10">
          <a:extLst>
            <a:ext uri="{FF2B5EF4-FFF2-40B4-BE49-F238E27FC236}">
              <a16:creationId xmlns:a16="http://schemas.microsoft.com/office/drawing/2014/main" id="{78F2F243-640D-4638-848A-11A30F5E82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7" name="Text Box 11">
          <a:extLst>
            <a:ext uri="{FF2B5EF4-FFF2-40B4-BE49-F238E27FC236}">
              <a16:creationId xmlns:a16="http://schemas.microsoft.com/office/drawing/2014/main" id="{82114840-DE15-4409-ACED-7D6661A3337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8" name="Text Box 12">
          <a:extLst>
            <a:ext uri="{FF2B5EF4-FFF2-40B4-BE49-F238E27FC236}">
              <a16:creationId xmlns:a16="http://schemas.microsoft.com/office/drawing/2014/main" id="{1FAE0CDC-5371-452A-94ED-67669B640C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19" name="Text Box 13">
          <a:extLst>
            <a:ext uri="{FF2B5EF4-FFF2-40B4-BE49-F238E27FC236}">
              <a16:creationId xmlns:a16="http://schemas.microsoft.com/office/drawing/2014/main" id="{C0B98D77-D198-4450-A8DC-EE35FDD6B3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0" name="Text Box 14">
          <a:extLst>
            <a:ext uri="{FF2B5EF4-FFF2-40B4-BE49-F238E27FC236}">
              <a16:creationId xmlns:a16="http://schemas.microsoft.com/office/drawing/2014/main" id="{3C8BF09A-AC3A-499A-94AB-0591B0633C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1" name="Text Box 15">
          <a:extLst>
            <a:ext uri="{FF2B5EF4-FFF2-40B4-BE49-F238E27FC236}">
              <a16:creationId xmlns:a16="http://schemas.microsoft.com/office/drawing/2014/main" id="{D7647174-57FF-4D63-ADC1-8685FBEE06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2" name="Text Box 16">
          <a:extLst>
            <a:ext uri="{FF2B5EF4-FFF2-40B4-BE49-F238E27FC236}">
              <a16:creationId xmlns:a16="http://schemas.microsoft.com/office/drawing/2014/main" id="{D35F2F1A-8392-4DFA-8C76-9A74E43C463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3" name="Text Box 17">
          <a:extLst>
            <a:ext uri="{FF2B5EF4-FFF2-40B4-BE49-F238E27FC236}">
              <a16:creationId xmlns:a16="http://schemas.microsoft.com/office/drawing/2014/main" id="{7B8128F4-6630-4AC7-A49A-49CE1CF3B3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4" name="Text Box 6">
          <a:extLst>
            <a:ext uri="{FF2B5EF4-FFF2-40B4-BE49-F238E27FC236}">
              <a16:creationId xmlns:a16="http://schemas.microsoft.com/office/drawing/2014/main" id="{71B569B5-F095-4AB6-BB42-AE07761379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5" name="Text Box 7">
          <a:extLst>
            <a:ext uri="{FF2B5EF4-FFF2-40B4-BE49-F238E27FC236}">
              <a16:creationId xmlns:a16="http://schemas.microsoft.com/office/drawing/2014/main" id="{C386917E-5F9D-4987-A5CE-9283C2ED8B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6" name="Text Box 8">
          <a:extLst>
            <a:ext uri="{FF2B5EF4-FFF2-40B4-BE49-F238E27FC236}">
              <a16:creationId xmlns:a16="http://schemas.microsoft.com/office/drawing/2014/main" id="{C3BCD313-E5CF-4763-9ACF-A0E8872838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7" name="Text Box 9">
          <a:extLst>
            <a:ext uri="{FF2B5EF4-FFF2-40B4-BE49-F238E27FC236}">
              <a16:creationId xmlns:a16="http://schemas.microsoft.com/office/drawing/2014/main" id="{360F2809-E36B-4DB1-ABB0-2326D89495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8" name="Text Box 10">
          <a:extLst>
            <a:ext uri="{FF2B5EF4-FFF2-40B4-BE49-F238E27FC236}">
              <a16:creationId xmlns:a16="http://schemas.microsoft.com/office/drawing/2014/main" id="{1F96EB61-EC41-4F8A-A1AF-6D9C1EE9FC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29" name="Text Box 11">
          <a:extLst>
            <a:ext uri="{FF2B5EF4-FFF2-40B4-BE49-F238E27FC236}">
              <a16:creationId xmlns:a16="http://schemas.microsoft.com/office/drawing/2014/main" id="{AC83ECE8-9E26-4DA4-BAEF-8A8EA27918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0" name="Text Box 12">
          <a:extLst>
            <a:ext uri="{FF2B5EF4-FFF2-40B4-BE49-F238E27FC236}">
              <a16:creationId xmlns:a16="http://schemas.microsoft.com/office/drawing/2014/main" id="{0EA49D9B-2EF4-4115-B448-256B3DCEA9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1" name="Text Box 13">
          <a:extLst>
            <a:ext uri="{FF2B5EF4-FFF2-40B4-BE49-F238E27FC236}">
              <a16:creationId xmlns:a16="http://schemas.microsoft.com/office/drawing/2014/main" id="{A1E685A1-0F7F-4657-9EC9-25A6D1E4C33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2" name="Text Box 14">
          <a:extLst>
            <a:ext uri="{FF2B5EF4-FFF2-40B4-BE49-F238E27FC236}">
              <a16:creationId xmlns:a16="http://schemas.microsoft.com/office/drawing/2014/main" id="{0A26B721-1CB0-4788-8A19-FD5CA33A9EB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3" name="Text Box 15">
          <a:extLst>
            <a:ext uri="{FF2B5EF4-FFF2-40B4-BE49-F238E27FC236}">
              <a16:creationId xmlns:a16="http://schemas.microsoft.com/office/drawing/2014/main" id="{E16CA7C7-665C-4A29-ACA0-AAFA6946A2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4" name="Text Box 16">
          <a:extLst>
            <a:ext uri="{FF2B5EF4-FFF2-40B4-BE49-F238E27FC236}">
              <a16:creationId xmlns:a16="http://schemas.microsoft.com/office/drawing/2014/main" id="{E187C3E9-63BB-432D-8263-54024A95664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5" name="Text Box 17">
          <a:extLst>
            <a:ext uri="{FF2B5EF4-FFF2-40B4-BE49-F238E27FC236}">
              <a16:creationId xmlns:a16="http://schemas.microsoft.com/office/drawing/2014/main" id="{49495FED-AD4B-4CC1-95BE-44F4FED95BF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6" name="Text Box 7">
          <a:extLst>
            <a:ext uri="{FF2B5EF4-FFF2-40B4-BE49-F238E27FC236}">
              <a16:creationId xmlns:a16="http://schemas.microsoft.com/office/drawing/2014/main" id="{7869AC92-CE75-4932-86ED-9639F65324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7" name="Text Box 8">
          <a:extLst>
            <a:ext uri="{FF2B5EF4-FFF2-40B4-BE49-F238E27FC236}">
              <a16:creationId xmlns:a16="http://schemas.microsoft.com/office/drawing/2014/main" id="{4BD902B5-FCFB-44B8-9F25-148D68255D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8" name="Text Box 9">
          <a:extLst>
            <a:ext uri="{FF2B5EF4-FFF2-40B4-BE49-F238E27FC236}">
              <a16:creationId xmlns:a16="http://schemas.microsoft.com/office/drawing/2014/main" id="{26947CE9-D17D-42F8-AD22-98389DC29C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39" name="Text Box 10">
          <a:extLst>
            <a:ext uri="{FF2B5EF4-FFF2-40B4-BE49-F238E27FC236}">
              <a16:creationId xmlns:a16="http://schemas.microsoft.com/office/drawing/2014/main" id="{462730D6-4567-451C-A2C3-3EBC7E86488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0" name="Text Box 11">
          <a:extLst>
            <a:ext uri="{FF2B5EF4-FFF2-40B4-BE49-F238E27FC236}">
              <a16:creationId xmlns:a16="http://schemas.microsoft.com/office/drawing/2014/main" id="{CC682C8E-333A-4076-9CBC-DB7D60D453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1" name="Text Box 12">
          <a:extLst>
            <a:ext uri="{FF2B5EF4-FFF2-40B4-BE49-F238E27FC236}">
              <a16:creationId xmlns:a16="http://schemas.microsoft.com/office/drawing/2014/main" id="{DC5F2F7C-5D4B-4A26-9771-64913B6196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2" name="Text Box 13">
          <a:extLst>
            <a:ext uri="{FF2B5EF4-FFF2-40B4-BE49-F238E27FC236}">
              <a16:creationId xmlns:a16="http://schemas.microsoft.com/office/drawing/2014/main" id="{19424428-FF48-4DE3-9825-56E4136095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3" name="Text Box 14">
          <a:extLst>
            <a:ext uri="{FF2B5EF4-FFF2-40B4-BE49-F238E27FC236}">
              <a16:creationId xmlns:a16="http://schemas.microsoft.com/office/drawing/2014/main" id="{6A8C6C80-311D-4DE6-ABF1-A097004985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4" name="Text Box 15">
          <a:extLst>
            <a:ext uri="{FF2B5EF4-FFF2-40B4-BE49-F238E27FC236}">
              <a16:creationId xmlns:a16="http://schemas.microsoft.com/office/drawing/2014/main" id="{071A0AE0-40B1-4E9D-B031-5E23291F3F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5" name="Text Box 16">
          <a:extLst>
            <a:ext uri="{FF2B5EF4-FFF2-40B4-BE49-F238E27FC236}">
              <a16:creationId xmlns:a16="http://schemas.microsoft.com/office/drawing/2014/main" id="{72DAA137-FE8A-48B6-87A4-CEA7B19813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6" name="Text Box 17">
          <a:extLst>
            <a:ext uri="{FF2B5EF4-FFF2-40B4-BE49-F238E27FC236}">
              <a16:creationId xmlns:a16="http://schemas.microsoft.com/office/drawing/2014/main" id="{F31A4CE0-4064-4F35-9FB7-38F1973F58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7" name="Text Box 6">
          <a:extLst>
            <a:ext uri="{FF2B5EF4-FFF2-40B4-BE49-F238E27FC236}">
              <a16:creationId xmlns:a16="http://schemas.microsoft.com/office/drawing/2014/main" id="{2217F180-4B51-4904-8CDC-BE89CDC9EFC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8" name="Text Box 7">
          <a:extLst>
            <a:ext uri="{FF2B5EF4-FFF2-40B4-BE49-F238E27FC236}">
              <a16:creationId xmlns:a16="http://schemas.microsoft.com/office/drawing/2014/main" id="{B1FAA1E8-A7C0-48DB-A813-7F16EC31C0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49" name="Text Box 8">
          <a:extLst>
            <a:ext uri="{FF2B5EF4-FFF2-40B4-BE49-F238E27FC236}">
              <a16:creationId xmlns:a16="http://schemas.microsoft.com/office/drawing/2014/main" id="{F499F0E8-BFE8-42C2-A697-ED8BA9A1D7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0" name="Text Box 9">
          <a:extLst>
            <a:ext uri="{FF2B5EF4-FFF2-40B4-BE49-F238E27FC236}">
              <a16:creationId xmlns:a16="http://schemas.microsoft.com/office/drawing/2014/main" id="{431D3D4C-CEE9-4C70-86D4-10BAC49B45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1" name="Text Box 10">
          <a:extLst>
            <a:ext uri="{FF2B5EF4-FFF2-40B4-BE49-F238E27FC236}">
              <a16:creationId xmlns:a16="http://schemas.microsoft.com/office/drawing/2014/main" id="{4C7EACDF-DE6A-42CA-8C1D-E30A12D0A9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2" name="Text Box 11">
          <a:extLst>
            <a:ext uri="{FF2B5EF4-FFF2-40B4-BE49-F238E27FC236}">
              <a16:creationId xmlns:a16="http://schemas.microsoft.com/office/drawing/2014/main" id="{16148E72-B72E-4020-8BFC-B553EE3BE2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3" name="Text Box 12">
          <a:extLst>
            <a:ext uri="{FF2B5EF4-FFF2-40B4-BE49-F238E27FC236}">
              <a16:creationId xmlns:a16="http://schemas.microsoft.com/office/drawing/2014/main" id="{CA0D9508-C566-4F00-A9B7-1ACC319EBB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4" name="Text Box 13">
          <a:extLst>
            <a:ext uri="{FF2B5EF4-FFF2-40B4-BE49-F238E27FC236}">
              <a16:creationId xmlns:a16="http://schemas.microsoft.com/office/drawing/2014/main" id="{47087D4B-0D5B-4EA2-85EA-0714B8486A7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5" name="Text Box 14">
          <a:extLst>
            <a:ext uri="{FF2B5EF4-FFF2-40B4-BE49-F238E27FC236}">
              <a16:creationId xmlns:a16="http://schemas.microsoft.com/office/drawing/2014/main" id="{9105FF39-7231-4560-9FF6-EE7DC8A1C3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6" name="Text Box 15">
          <a:extLst>
            <a:ext uri="{FF2B5EF4-FFF2-40B4-BE49-F238E27FC236}">
              <a16:creationId xmlns:a16="http://schemas.microsoft.com/office/drawing/2014/main" id="{AEBA03CA-CFEC-48A9-AB1B-3F913DA35D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7" name="Text Box 16">
          <a:extLst>
            <a:ext uri="{FF2B5EF4-FFF2-40B4-BE49-F238E27FC236}">
              <a16:creationId xmlns:a16="http://schemas.microsoft.com/office/drawing/2014/main" id="{C8ADD1AC-FACF-412D-AE04-282681EE2D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458" name="Text Box 17">
          <a:extLst>
            <a:ext uri="{FF2B5EF4-FFF2-40B4-BE49-F238E27FC236}">
              <a16:creationId xmlns:a16="http://schemas.microsoft.com/office/drawing/2014/main" id="{EC911CC3-931E-4214-8AEF-DED398D940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59" name="Text Box 6">
          <a:extLst>
            <a:ext uri="{FF2B5EF4-FFF2-40B4-BE49-F238E27FC236}">
              <a16:creationId xmlns:a16="http://schemas.microsoft.com/office/drawing/2014/main" id="{9D370AFD-1C00-49CB-A964-6A72A2B7524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0" name="Text Box 7">
          <a:extLst>
            <a:ext uri="{FF2B5EF4-FFF2-40B4-BE49-F238E27FC236}">
              <a16:creationId xmlns:a16="http://schemas.microsoft.com/office/drawing/2014/main" id="{0FCE67A8-560B-4A3C-ACE9-8CED1FC259F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1" name="Text Box 8">
          <a:extLst>
            <a:ext uri="{FF2B5EF4-FFF2-40B4-BE49-F238E27FC236}">
              <a16:creationId xmlns:a16="http://schemas.microsoft.com/office/drawing/2014/main" id="{DBB8E24C-EB9A-4429-A983-E71FC5CADF9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2" name="Text Box 9">
          <a:extLst>
            <a:ext uri="{FF2B5EF4-FFF2-40B4-BE49-F238E27FC236}">
              <a16:creationId xmlns:a16="http://schemas.microsoft.com/office/drawing/2014/main" id="{B8745867-84B2-4B32-93AA-837091E6131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3" name="Text Box 10">
          <a:extLst>
            <a:ext uri="{FF2B5EF4-FFF2-40B4-BE49-F238E27FC236}">
              <a16:creationId xmlns:a16="http://schemas.microsoft.com/office/drawing/2014/main" id="{243EDF06-4950-4C9B-9824-9F4B22DE15C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4" name="Text Box 11">
          <a:extLst>
            <a:ext uri="{FF2B5EF4-FFF2-40B4-BE49-F238E27FC236}">
              <a16:creationId xmlns:a16="http://schemas.microsoft.com/office/drawing/2014/main" id="{E5DF5F49-8538-45AD-B44A-79A8CA9525D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5" name="Text Box 12">
          <a:extLst>
            <a:ext uri="{FF2B5EF4-FFF2-40B4-BE49-F238E27FC236}">
              <a16:creationId xmlns:a16="http://schemas.microsoft.com/office/drawing/2014/main" id="{6E295712-9A7D-479C-B028-BB71B1BBC42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6" name="Text Box 13">
          <a:extLst>
            <a:ext uri="{FF2B5EF4-FFF2-40B4-BE49-F238E27FC236}">
              <a16:creationId xmlns:a16="http://schemas.microsoft.com/office/drawing/2014/main" id="{761DA4D8-C659-450D-B166-E71E06FB616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7" name="Text Box 14">
          <a:extLst>
            <a:ext uri="{FF2B5EF4-FFF2-40B4-BE49-F238E27FC236}">
              <a16:creationId xmlns:a16="http://schemas.microsoft.com/office/drawing/2014/main" id="{E0C901BC-2C0F-4820-B841-C52908EDA87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8" name="Text Box 15">
          <a:extLst>
            <a:ext uri="{FF2B5EF4-FFF2-40B4-BE49-F238E27FC236}">
              <a16:creationId xmlns:a16="http://schemas.microsoft.com/office/drawing/2014/main" id="{39E543DE-70EC-47B5-9293-912B15078B1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69" name="Text Box 16">
          <a:extLst>
            <a:ext uri="{FF2B5EF4-FFF2-40B4-BE49-F238E27FC236}">
              <a16:creationId xmlns:a16="http://schemas.microsoft.com/office/drawing/2014/main" id="{370DE1C2-CB44-4AF2-8787-3D71279B6E9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0" name="Text Box 17">
          <a:extLst>
            <a:ext uri="{FF2B5EF4-FFF2-40B4-BE49-F238E27FC236}">
              <a16:creationId xmlns:a16="http://schemas.microsoft.com/office/drawing/2014/main" id="{01EFCF10-F365-45D1-8895-051EDA9E63E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1" name="Text Box 6">
          <a:extLst>
            <a:ext uri="{FF2B5EF4-FFF2-40B4-BE49-F238E27FC236}">
              <a16:creationId xmlns:a16="http://schemas.microsoft.com/office/drawing/2014/main" id="{79CB700C-1FB0-4A5D-8100-F14D837FCF0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2" name="Text Box 7">
          <a:extLst>
            <a:ext uri="{FF2B5EF4-FFF2-40B4-BE49-F238E27FC236}">
              <a16:creationId xmlns:a16="http://schemas.microsoft.com/office/drawing/2014/main" id="{F1447CFC-755A-467F-8895-64090F5CBFC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3" name="Text Box 8">
          <a:extLst>
            <a:ext uri="{FF2B5EF4-FFF2-40B4-BE49-F238E27FC236}">
              <a16:creationId xmlns:a16="http://schemas.microsoft.com/office/drawing/2014/main" id="{34B63AAB-3549-4E84-8139-67BBF294BE0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4" name="Text Box 9">
          <a:extLst>
            <a:ext uri="{FF2B5EF4-FFF2-40B4-BE49-F238E27FC236}">
              <a16:creationId xmlns:a16="http://schemas.microsoft.com/office/drawing/2014/main" id="{4696F6C8-46A7-4E50-8448-1CF8700B9A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5" name="Text Box 10">
          <a:extLst>
            <a:ext uri="{FF2B5EF4-FFF2-40B4-BE49-F238E27FC236}">
              <a16:creationId xmlns:a16="http://schemas.microsoft.com/office/drawing/2014/main" id="{FBDA7E2F-6135-44BD-BBA4-4DC223B00A6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6" name="Text Box 11">
          <a:extLst>
            <a:ext uri="{FF2B5EF4-FFF2-40B4-BE49-F238E27FC236}">
              <a16:creationId xmlns:a16="http://schemas.microsoft.com/office/drawing/2014/main" id="{CDC16C8F-CE34-4B54-A87E-085C33515B0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7" name="Text Box 12">
          <a:extLst>
            <a:ext uri="{FF2B5EF4-FFF2-40B4-BE49-F238E27FC236}">
              <a16:creationId xmlns:a16="http://schemas.microsoft.com/office/drawing/2014/main" id="{5735BC8B-DB26-47B3-92D3-07F1D9CAFDC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8" name="Text Box 13">
          <a:extLst>
            <a:ext uri="{FF2B5EF4-FFF2-40B4-BE49-F238E27FC236}">
              <a16:creationId xmlns:a16="http://schemas.microsoft.com/office/drawing/2014/main" id="{F0C4D7E7-773C-4707-8DA1-C6006B4C2D2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79" name="Text Box 14">
          <a:extLst>
            <a:ext uri="{FF2B5EF4-FFF2-40B4-BE49-F238E27FC236}">
              <a16:creationId xmlns:a16="http://schemas.microsoft.com/office/drawing/2014/main" id="{52972E0C-D57F-4C2A-8F69-497C71ED244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0" name="Text Box 15">
          <a:extLst>
            <a:ext uri="{FF2B5EF4-FFF2-40B4-BE49-F238E27FC236}">
              <a16:creationId xmlns:a16="http://schemas.microsoft.com/office/drawing/2014/main" id="{BBC4D36A-8A81-4C87-8A8B-853AD14278B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1" name="Text Box 16">
          <a:extLst>
            <a:ext uri="{FF2B5EF4-FFF2-40B4-BE49-F238E27FC236}">
              <a16:creationId xmlns:a16="http://schemas.microsoft.com/office/drawing/2014/main" id="{AE5192E7-8DE4-4697-8E71-4465C19B355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2" name="Text Box 17">
          <a:extLst>
            <a:ext uri="{FF2B5EF4-FFF2-40B4-BE49-F238E27FC236}">
              <a16:creationId xmlns:a16="http://schemas.microsoft.com/office/drawing/2014/main" id="{43A03F0A-474B-4272-BE17-CA6EA710BA7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3" name="Text Box 7">
          <a:extLst>
            <a:ext uri="{FF2B5EF4-FFF2-40B4-BE49-F238E27FC236}">
              <a16:creationId xmlns:a16="http://schemas.microsoft.com/office/drawing/2014/main" id="{9C9B3C5E-125A-4E06-B1C3-F5AB99C356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4" name="Text Box 8">
          <a:extLst>
            <a:ext uri="{FF2B5EF4-FFF2-40B4-BE49-F238E27FC236}">
              <a16:creationId xmlns:a16="http://schemas.microsoft.com/office/drawing/2014/main" id="{B8EDAC98-07A0-472D-B0ED-B4711BDDC8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5" name="Text Box 9">
          <a:extLst>
            <a:ext uri="{FF2B5EF4-FFF2-40B4-BE49-F238E27FC236}">
              <a16:creationId xmlns:a16="http://schemas.microsoft.com/office/drawing/2014/main" id="{ABB2B390-5EED-46AE-BCEC-27BBD730E17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6" name="Text Box 10">
          <a:extLst>
            <a:ext uri="{FF2B5EF4-FFF2-40B4-BE49-F238E27FC236}">
              <a16:creationId xmlns:a16="http://schemas.microsoft.com/office/drawing/2014/main" id="{FA7D5F4D-F62D-4A83-929A-614F47360B6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7" name="Text Box 11">
          <a:extLst>
            <a:ext uri="{FF2B5EF4-FFF2-40B4-BE49-F238E27FC236}">
              <a16:creationId xmlns:a16="http://schemas.microsoft.com/office/drawing/2014/main" id="{B69C10A2-7AF4-4DF8-8CA9-FB2D9EFBE24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8" name="Text Box 12">
          <a:extLst>
            <a:ext uri="{FF2B5EF4-FFF2-40B4-BE49-F238E27FC236}">
              <a16:creationId xmlns:a16="http://schemas.microsoft.com/office/drawing/2014/main" id="{BFBBFB68-BB5D-4277-B1C4-BC49387310B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89" name="Text Box 13">
          <a:extLst>
            <a:ext uri="{FF2B5EF4-FFF2-40B4-BE49-F238E27FC236}">
              <a16:creationId xmlns:a16="http://schemas.microsoft.com/office/drawing/2014/main" id="{306F086C-B5B5-4A2F-ACEC-95E83259894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0" name="Text Box 14">
          <a:extLst>
            <a:ext uri="{FF2B5EF4-FFF2-40B4-BE49-F238E27FC236}">
              <a16:creationId xmlns:a16="http://schemas.microsoft.com/office/drawing/2014/main" id="{4F6D0325-EF73-45FC-A3D2-3C073DD18B1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1" name="Text Box 15">
          <a:extLst>
            <a:ext uri="{FF2B5EF4-FFF2-40B4-BE49-F238E27FC236}">
              <a16:creationId xmlns:a16="http://schemas.microsoft.com/office/drawing/2014/main" id="{1B48DC1D-4E14-41B2-9D45-897F53CDD3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2" name="Text Box 16">
          <a:extLst>
            <a:ext uri="{FF2B5EF4-FFF2-40B4-BE49-F238E27FC236}">
              <a16:creationId xmlns:a16="http://schemas.microsoft.com/office/drawing/2014/main" id="{791B2A08-5A10-4E21-8036-43552B62A43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3" name="Text Box 17">
          <a:extLst>
            <a:ext uri="{FF2B5EF4-FFF2-40B4-BE49-F238E27FC236}">
              <a16:creationId xmlns:a16="http://schemas.microsoft.com/office/drawing/2014/main" id="{06DCE2BC-85C9-43A2-9C56-250CB1248AA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4" name="Text Box 6">
          <a:extLst>
            <a:ext uri="{FF2B5EF4-FFF2-40B4-BE49-F238E27FC236}">
              <a16:creationId xmlns:a16="http://schemas.microsoft.com/office/drawing/2014/main" id="{F21632C7-F3BA-4038-98FA-FF9465B18B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5" name="Text Box 7">
          <a:extLst>
            <a:ext uri="{FF2B5EF4-FFF2-40B4-BE49-F238E27FC236}">
              <a16:creationId xmlns:a16="http://schemas.microsoft.com/office/drawing/2014/main" id="{C7D3EBE1-9ED3-4B67-AF4C-5CCF0CF937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6" name="Text Box 8">
          <a:extLst>
            <a:ext uri="{FF2B5EF4-FFF2-40B4-BE49-F238E27FC236}">
              <a16:creationId xmlns:a16="http://schemas.microsoft.com/office/drawing/2014/main" id="{8E3C3048-8E0C-4FA3-98E8-8015A34F8A1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7" name="Text Box 9">
          <a:extLst>
            <a:ext uri="{FF2B5EF4-FFF2-40B4-BE49-F238E27FC236}">
              <a16:creationId xmlns:a16="http://schemas.microsoft.com/office/drawing/2014/main" id="{5BBF7B27-788C-4793-997A-F903EABDC28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8" name="Text Box 10">
          <a:extLst>
            <a:ext uri="{FF2B5EF4-FFF2-40B4-BE49-F238E27FC236}">
              <a16:creationId xmlns:a16="http://schemas.microsoft.com/office/drawing/2014/main" id="{93C3E305-F523-4AAF-9EAC-F7B21302C1B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499" name="Text Box 11">
          <a:extLst>
            <a:ext uri="{FF2B5EF4-FFF2-40B4-BE49-F238E27FC236}">
              <a16:creationId xmlns:a16="http://schemas.microsoft.com/office/drawing/2014/main" id="{1981D8CA-FA54-46EC-92E1-D1BF945A95A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0" name="Text Box 12">
          <a:extLst>
            <a:ext uri="{FF2B5EF4-FFF2-40B4-BE49-F238E27FC236}">
              <a16:creationId xmlns:a16="http://schemas.microsoft.com/office/drawing/2014/main" id="{1EAA9E5B-D7F5-4AF2-A536-5B92775344B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1" name="Text Box 13">
          <a:extLst>
            <a:ext uri="{FF2B5EF4-FFF2-40B4-BE49-F238E27FC236}">
              <a16:creationId xmlns:a16="http://schemas.microsoft.com/office/drawing/2014/main" id="{D21585E9-1AB1-4895-AE6E-7DFD7F44C11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2" name="Text Box 14">
          <a:extLst>
            <a:ext uri="{FF2B5EF4-FFF2-40B4-BE49-F238E27FC236}">
              <a16:creationId xmlns:a16="http://schemas.microsoft.com/office/drawing/2014/main" id="{06F1AD74-B8C6-4A69-B5F6-9569BC87615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3" name="Text Box 15">
          <a:extLst>
            <a:ext uri="{FF2B5EF4-FFF2-40B4-BE49-F238E27FC236}">
              <a16:creationId xmlns:a16="http://schemas.microsoft.com/office/drawing/2014/main" id="{CAABC0D2-A946-413C-9CAD-6EA5758239C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4" name="Text Box 16">
          <a:extLst>
            <a:ext uri="{FF2B5EF4-FFF2-40B4-BE49-F238E27FC236}">
              <a16:creationId xmlns:a16="http://schemas.microsoft.com/office/drawing/2014/main" id="{86081FC5-CE74-47BD-9824-ED470857FF6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5" name="Text Box 17">
          <a:extLst>
            <a:ext uri="{FF2B5EF4-FFF2-40B4-BE49-F238E27FC236}">
              <a16:creationId xmlns:a16="http://schemas.microsoft.com/office/drawing/2014/main" id="{B61CB489-A032-4B4F-9845-6F4D71A19F7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6" name="Text Box 6">
          <a:extLst>
            <a:ext uri="{FF2B5EF4-FFF2-40B4-BE49-F238E27FC236}">
              <a16:creationId xmlns:a16="http://schemas.microsoft.com/office/drawing/2014/main" id="{7DB2E265-3729-4D84-ADAC-B3AAC424C01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7" name="Text Box 7">
          <a:extLst>
            <a:ext uri="{FF2B5EF4-FFF2-40B4-BE49-F238E27FC236}">
              <a16:creationId xmlns:a16="http://schemas.microsoft.com/office/drawing/2014/main" id="{17BE19C8-AAF8-480F-B94E-B7189F180A4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8" name="Text Box 8">
          <a:extLst>
            <a:ext uri="{FF2B5EF4-FFF2-40B4-BE49-F238E27FC236}">
              <a16:creationId xmlns:a16="http://schemas.microsoft.com/office/drawing/2014/main" id="{8CFA8917-6185-4D95-A740-F6B7B149E32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09" name="Text Box 9">
          <a:extLst>
            <a:ext uri="{FF2B5EF4-FFF2-40B4-BE49-F238E27FC236}">
              <a16:creationId xmlns:a16="http://schemas.microsoft.com/office/drawing/2014/main" id="{A46C78E0-109E-4A10-A8F7-31CDCEA6A0F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0" name="Text Box 10">
          <a:extLst>
            <a:ext uri="{FF2B5EF4-FFF2-40B4-BE49-F238E27FC236}">
              <a16:creationId xmlns:a16="http://schemas.microsoft.com/office/drawing/2014/main" id="{2E0FEC19-791C-42E7-898A-D8D1DB4E127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1" name="Text Box 11">
          <a:extLst>
            <a:ext uri="{FF2B5EF4-FFF2-40B4-BE49-F238E27FC236}">
              <a16:creationId xmlns:a16="http://schemas.microsoft.com/office/drawing/2014/main" id="{EC34FCED-F70A-4D62-B8AF-74D0FDC179B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2" name="Text Box 12">
          <a:extLst>
            <a:ext uri="{FF2B5EF4-FFF2-40B4-BE49-F238E27FC236}">
              <a16:creationId xmlns:a16="http://schemas.microsoft.com/office/drawing/2014/main" id="{6D815250-10A4-4BAC-AB65-B7CA47589AA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3" name="Text Box 13">
          <a:extLst>
            <a:ext uri="{FF2B5EF4-FFF2-40B4-BE49-F238E27FC236}">
              <a16:creationId xmlns:a16="http://schemas.microsoft.com/office/drawing/2014/main" id="{DBEE3D0F-72D0-4F5B-A755-80D0B35A4EA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4" name="Text Box 14">
          <a:extLst>
            <a:ext uri="{FF2B5EF4-FFF2-40B4-BE49-F238E27FC236}">
              <a16:creationId xmlns:a16="http://schemas.microsoft.com/office/drawing/2014/main" id="{8F35EB67-C659-42D8-BFD2-D4BB8BBD157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5" name="Text Box 15">
          <a:extLst>
            <a:ext uri="{FF2B5EF4-FFF2-40B4-BE49-F238E27FC236}">
              <a16:creationId xmlns:a16="http://schemas.microsoft.com/office/drawing/2014/main" id="{7CE14425-98D8-4DD2-A2A3-EBB3B5D48F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6" name="Text Box 16">
          <a:extLst>
            <a:ext uri="{FF2B5EF4-FFF2-40B4-BE49-F238E27FC236}">
              <a16:creationId xmlns:a16="http://schemas.microsoft.com/office/drawing/2014/main" id="{780C4065-1D40-4F95-9237-1E069CFD8EB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7" name="Text Box 17">
          <a:extLst>
            <a:ext uri="{FF2B5EF4-FFF2-40B4-BE49-F238E27FC236}">
              <a16:creationId xmlns:a16="http://schemas.microsoft.com/office/drawing/2014/main" id="{BFBC406A-7BAC-4371-9170-9B10CA0305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8" name="Text Box 6">
          <a:extLst>
            <a:ext uri="{FF2B5EF4-FFF2-40B4-BE49-F238E27FC236}">
              <a16:creationId xmlns:a16="http://schemas.microsoft.com/office/drawing/2014/main" id="{EBCE45E4-A1DD-46C2-A870-F04D65304CF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19" name="Text Box 7">
          <a:extLst>
            <a:ext uri="{FF2B5EF4-FFF2-40B4-BE49-F238E27FC236}">
              <a16:creationId xmlns:a16="http://schemas.microsoft.com/office/drawing/2014/main" id="{BFB0FD39-E601-4C73-8BE7-7C802593AA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0" name="Text Box 8">
          <a:extLst>
            <a:ext uri="{FF2B5EF4-FFF2-40B4-BE49-F238E27FC236}">
              <a16:creationId xmlns:a16="http://schemas.microsoft.com/office/drawing/2014/main" id="{82CAC3F0-7037-4BCF-A74B-6BDE060F3AE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1" name="Text Box 9">
          <a:extLst>
            <a:ext uri="{FF2B5EF4-FFF2-40B4-BE49-F238E27FC236}">
              <a16:creationId xmlns:a16="http://schemas.microsoft.com/office/drawing/2014/main" id="{C5B7A303-A281-494B-B993-3F816D8FF4C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2" name="Text Box 10">
          <a:extLst>
            <a:ext uri="{FF2B5EF4-FFF2-40B4-BE49-F238E27FC236}">
              <a16:creationId xmlns:a16="http://schemas.microsoft.com/office/drawing/2014/main" id="{61E969C1-4638-410B-83DF-6047AE08B8C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3" name="Text Box 11">
          <a:extLst>
            <a:ext uri="{FF2B5EF4-FFF2-40B4-BE49-F238E27FC236}">
              <a16:creationId xmlns:a16="http://schemas.microsoft.com/office/drawing/2014/main" id="{369B5216-4EA6-4B18-A061-2D5CDC47CD8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4" name="Text Box 12">
          <a:extLst>
            <a:ext uri="{FF2B5EF4-FFF2-40B4-BE49-F238E27FC236}">
              <a16:creationId xmlns:a16="http://schemas.microsoft.com/office/drawing/2014/main" id="{5E0EA1AC-DC07-41C2-92F0-B9211D187F4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5" name="Text Box 13">
          <a:extLst>
            <a:ext uri="{FF2B5EF4-FFF2-40B4-BE49-F238E27FC236}">
              <a16:creationId xmlns:a16="http://schemas.microsoft.com/office/drawing/2014/main" id="{501108E3-39D2-498D-B6FE-4FC93739111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6" name="Text Box 14">
          <a:extLst>
            <a:ext uri="{FF2B5EF4-FFF2-40B4-BE49-F238E27FC236}">
              <a16:creationId xmlns:a16="http://schemas.microsoft.com/office/drawing/2014/main" id="{172E385D-2367-4CC2-A17F-CB05F5D5948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7" name="Text Box 15">
          <a:extLst>
            <a:ext uri="{FF2B5EF4-FFF2-40B4-BE49-F238E27FC236}">
              <a16:creationId xmlns:a16="http://schemas.microsoft.com/office/drawing/2014/main" id="{A768DFAE-5705-43C3-ACD3-A9759657924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8" name="Text Box 16">
          <a:extLst>
            <a:ext uri="{FF2B5EF4-FFF2-40B4-BE49-F238E27FC236}">
              <a16:creationId xmlns:a16="http://schemas.microsoft.com/office/drawing/2014/main" id="{445B1F6F-4F2B-481A-9A2D-BF2C8FEE55D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29" name="Text Box 17">
          <a:extLst>
            <a:ext uri="{FF2B5EF4-FFF2-40B4-BE49-F238E27FC236}">
              <a16:creationId xmlns:a16="http://schemas.microsoft.com/office/drawing/2014/main" id="{901A4102-040B-4552-A277-A6B7F4B1326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0" name="Text Box 7">
          <a:extLst>
            <a:ext uri="{FF2B5EF4-FFF2-40B4-BE49-F238E27FC236}">
              <a16:creationId xmlns:a16="http://schemas.microsoft.com/office/drawing/2014/main" id="{9E64E893-B07B-4D8E-9B62-7ED7FAA1A8F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1" name="Text Box 8">
          <a:extLst>
            <a:ext uri="{FF2B5EF4-FFF2-40B4-BE49-F238E27FC236}">
              <a16:creationId xmlns:a16="http://schemas.microsoft.com/office/drawing/2014/main" id="{810CD175-0DEE-4DDD-80B9-6ADF1A237AE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2" name="Text Box 9">
          <a:extLst>
            <a:ext uri="{FF2B5EF4-FFF2-40B4-BE49-F238E27FC236}">
              <a16:creationId xmlns:a16="http://schemas.microsoft.com/office/drawing/2014/main" id="{0A6D6A28-A589-48B7-AFA9-2C7D7C2960D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3" name="Text Box 10">
          <a:extLst>
            <a:ext uri="{FF2B5EF4-FFF2-40B4-BE49-F238E27FC236}">
              <a16:creationId xmlns:a16="http://schemas.microsoft.com/office/drawing/2014/main" id="{3A4EF69D-1A47-441E-B113-F532771D4CF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4" name="Text Box 11">
          <a:extLst>
            <a:ext uri="{FF2B5EF4-FFF2-40B4-BE49-F238E27FC236}">
              <a16:creationId xmlns:a16="http://schemas.microsoft.com/office/drawing/2014/main" id="{27ECF5BF-1AF8-4DA3-A54A-5241DB9338D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5" name="Text Box 12">
          <a:extLst>
            <a:ext uri="{FF2B5EF4-FFF2-40B4-BE49-F238E27FC236}">
              <a16:creationId xmlns:a16="http://schemas.microsoft.com/office/drawing/2014/main" id="{2DC717F4-518E-4AD1-ADD4-6CB91B738C9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6" name="Text Box 13">
          <a:extLst>
            <a:ext uri="{FF2B5EF4-FFF2-40B4-BE49-F238E27FC236}">
              <a16:creationId xmlns:a16="http://schemas.microsoft.com/office/drawing/2014/main" id="{201C9634-2BA6-409B-8DAD-85D57257F06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7" name="Text Box 14">
          <a:extLst>
            <a:ext uri="{FF2B5EF4-FFF2-40B4-BE49-F238E27FC236}">
              <a16:creationId xmlns:a16="http://schemas.microsoft.com/office/drawing/2014/main" id="{C4E41BD7-7DCC-43AB-AE62-03C5732D8F2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8" name="Text Box 15">
          <a:extLst>
            <a:ext uri="{FF2B5EF4-FFF2-40B4-BE49-F238E27FC236}">
              <a16:creationId xmlns:a16="http://schemas.microsoft.com/office/drawing/2014/main" id="{2228E00B-97D3-4546-A3AA-A91F4BF7F8E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39" name="Text Box 16">
          <a:extLst>
            <a:ext uri="{FF2B5EF4-FFF2-40B4-BE49-F238E27FC236}">
              <a16:creationId xmlns:a16="http://schemas.microsoft.com/office/drawing/2014/main" id="{06546AB9-5DE8-4B4E-A62F-D4B2F47303F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0" name="Text Box 17">
          <a:extLst>
            <a:ext uri="{FF2B5EF4-FFF2-40B4-BE49-F238E27FC236}">
              <a16:creationId xmlns:a16="http://schemas.microsoft.com/office/drawing/2014/main" id="{3370087D-1893-4DED-A33D-76669E84540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1" name="Text Box 6">
          <a:extLst>
            <a:ext uri="{FF2B5EF4-FFF2-40B4-BE49-F238E27FC236}">
              <a16:creationId xmlns:a16="http://schemas.microsoft.com/office/drawing/2014/main" id="{7279E8A4-4CD0-46DF-912D-BFD0D115DEB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2" name="Text Box 7">
          <a:extLst>
            <a:ext uri="{FF2B5EF4-FFF2-40B4-BE49-F238E27FC236}">
              <a16:creationId xmlns:a16="http://schemas.microsoft.com/office/drawing/2014/main" id="{4FA18D07-3727-4AF3-A367-3725E17EEF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3" name="Text Box 8">
          <a:extLst>
            <a:ext uri="{FF2B5EF4-FFF2-40B4-BE49-F238E27FC236}">
              <a16:creationId xmlns:a16="http://schemas.microsoft.com/office/drawing/2014/main" id="{C68BD274-465F-42A9-BC8C-D61065E924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4" name="Text Box 9">
          <a:extLst>
            <a:ext uri="{FF2B5EF4-FFF2-40B4-BE49-F238E27FC236}">
              <a16:creationId xmlns:a16="http://schemas.microsoft.com/office/drawing/2014/main" id="{083AB92A-AE42-4D51-B1D7-D6B70635FB7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5" name="Text Box 10">
          <a:extLst>
            <a:ext uri="{FF2B5EF4-FFF2-40B4-BE49-F238E27FC236}">
              <a16:creationId xmlns:a16="http://schemas.microsoft.com/office/drawing/2014/main" id="{9FC750E2-8538-4A5E-926E-9B936EE91AE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6" name="Text Box 11">
          <a:extLst>
            <a:ext uri="{FF2B5EF4-FFF2-40B4-BE49-F238E27FC236}">
              <a16:creationId xmlns:a16="http://schemas.microsoft.com/office/drawing/2014/main" id="{F978BE19-7FBC-4596-B702-B613CB293D1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7" name="Text Box 12">
          <a:extLst>
            <a:ext uri="{FF2B5EF4-FFF2-40B4-BE49-F238E27FC236}">
              <a16:creationId xmlns:a16="http://schemas.microsoft.com/office/drawing/2014/main" id="{A9293B8C-71C5-4414-8F43-49B73C7007C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8" name="Text Box 13">
          <a:extLst>
            <a:ext uri="{FF2B5EF4-FFF2-40B4-BE49-F238E27FC236}">
              <a16:creationId xmlns:a16="http://schemas.microsoft.com/office/drawing/2014/main" id="{8B0A496F-BC4E-4B28-B450-FEE56E423C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49" name="Text Box 14">
          <a:extLst>
            <a:ext uri="{FF2B5EF4-FFF2-40B4-BE49-F238E27FC236}">
              <a16:creationId xmlns:a16="http://schemas.microsoft.com/office/drawing/2014/main" id="{64A2DC89-3B19-4C5B-BE74-C768BAA29A6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0" name="Text Box 15">
          <a:extLst>
            <a:ext uri="{FF2B5EF4-FFF2-40B4-BE49-F238E27FC236}">
              <a16:creationId xmlns:a16="http://schemas.microsoft.com/office/drawing/2014/main" id="{023146B5-E6A1-46DD-986D-83A05481AC0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1" name="Text Box 16">
          <a:extLst>
            <a:ext uri="{FF2B5EF4-FFF2-40B4-BE49-F238E27FC236}">
              <a16:creationId xmlns:a16="http://schemas.microsoft.com/office/drawing/2014/main" id="{EBB80BDA-CFAB-467F-B269-CA3B1E8BA8B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2" name="Text Box 17">
          <a:extLst>
            <a:ext uri="{FF2B5EF4-FFF2-40B4-BE49-F238E27FC236}">
              <a16:creationId xmlns:a16="http://schemas.microsoft.com/office/drawing/2014/main" id="{C61D55AA-5860-4DF3-8085-3BA5A69065B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3" name="Text Box 6">
          <a:extLst>
            <a:ext uri="{FF2B5EF4-FFF2-40B4-BE49-F238E27FC236}">
              <a16:creationId xmlns:a16="http://schemas.microsoft.com/office/drawing/2014/main" id="{84F84158-88FF-462D-90DC-9DC8929677C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4" name="Text Box 7">
          <a:extLst>
            <a:ext uri="{FF2B5EF4-FFF2-40B4-BE49-F238E27FC236}">
              <a16:creationId xmlns:a16="http://schemas.microsoft.com/office/drawing/2014/main" id="{56BEF732-498F-4B0E-BA58-DD4F7118583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5" name="Text Box 8">
          <a:extLst>
            <a:ext uri="{FF2B5EF4-FFF2-40B4-BE49-F238E27FC236}">
              <a16:creationId xmlns:a16="http://schemas.microsoft.com/office/drawing/2014/main" id="{BB3D9239-7522-481A-8216-33384EB94D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6" name="Text Box 9">
          <a:extLst>
            <a:ext uri="{FF2B5EF4-FFF2-40B4-BE49-F238E27FC236}">
              <a16:creationId xmlns:a16="http://schemas.microsoft.com/office/drawing/2014/main" id="{A6B6E0F4-4C53-49CD-96EB-931655C068D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7" name="Text Box 10">
          <a:extLst>
            <a:ext uri="{FF2B5EF4-FFF2-40B4-BE49-F238E27FC236}">
              <a16:creationId xmlns:a16="http://schemas.microsoft.com/office/drawing/2014/main" id="{9C9A0E48-6B56-41B6-8C46-E977A40CE8E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8" name="Text Box 11">
          <a:extLst>
            <a:ext uri="{FF2B5EF4-FFF2-40B4-BE49-F238E27FC236}">
              <a16:creationId xmlns:a16="http://schemas.microsoft.com/office/drawing/2014/main" id="{35AE31A0-FE30-461C-B9F9-1F20A7BDEB4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59" name="Text Box 12">
          <a:extLst>
            <a:ext uri="{FF2B5EF4-FFF2-40B4-BE49-F238E27FC236}">
              <a16:creationId xmlns:a16="http://schemas.microsoft.com/office/drawing/2014/main" id="{9E8DEC07-DF17-4674-A2CF-8FF54EC197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0" name="Text Box 13">
          <a:extLst>
            <a:ext uri="{FF2B5EF4-FFF2-40B4-BE49-F238E27FC236}">
              <a16:creationId xmlns:a16="http://schemas.microsoft.com/office/drawing/2014/main" id="{3CE55DDC-65E7-4EEC-BE30-B79BC00803E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1" name="Text Box 14">
          <a:extLst>
            <a:ext uri="{FF2B5EF4-FFF2-40B4-BE49-F238E27FC236}">
              <a16:creationId xmlns:a16="http://schemas.microsoft.com/office/drawing/2014/main" id="{C2413650-91BA-46D0-BC27-9892651CC0E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2" name="Text Box 15">
          <a:extLst>
            <a:ext uri="{FF2B5EF4-FFF2-40B4-BE49-F238E27FC236}">
              <a16:creationId xmlns:a16="http://schemas.microsoft.com/office/drawing/2014/main" id="{2ADEDED6-9FBC-4AA7-B292-8B4B5C4D48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3" name="Text Box 16">
          <a:extLst>
            <a:ext uri="{FF2B5EF4-FFF2-40B4-BE49-F238E27FC236}">
              <a16:creationId xmlns:a16="http://schemas.microsoft.com/office/drawing/2014/main" id="{548D6D5D-0567-4CD5-8F80-0ED038F923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4" name="Text Box 17">
          <a:extLst>
            <a:ext uri="{FF2B5EF4-FFF2-40B4-BE49-F238E27FC236}">
              <a16:creationId xmlns:a16="http://schemas.microsoft.com/office/drawing/2014/main" id="{7EF8EBD6-9FFF-4271-9348-08C1CD013E9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5" name="Text Box 6">
          <a:extLst>
            <a:ext uri="{FF2B5EF4-FFF2-40B4-BE49-F238E27FC236}">
              <a16:creationId xmlns:a16="http://schemas.microsoft.com/office/drawing/2014/main" id="{7DD154F5-5FBC-4454-BB7C-40E4D3B6D0E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6" name="Text Box 7">
          <a:extLst>
            <a:ext uri="{FF2B5EF4-FFF2-40B4-BE49-F238E27FC236}">
              <a16:creationId xmlns:a16="http://schemas.microsoft.com/office/drawing/2014/main" id="{56A53C21-F4CA-4E4A-850C-4F44909A01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7" name="Text Box 8">
          <a:extLst>
            <a:ext uri="{FF2B5EF4-FFF2-40B4-BE49-F238E27FC236}">
              <a16:creationId xmlns:a16="http://schemas.microsoft.com/office/drawing/2014/main" id="{0DEF2B76-EB6A-40C0-A825-5CDC0C5337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8" name="Text Box 9">
          <a:extLst>
            <a:ext uri="{FF2B5EF4-FFF2-40B4-BE49-F238E27FC236}">
              <a16:creationId xmlns:a16="http://schemas.microsoft.com/office/drawing/2014/main" id="{64918DC4-A123-449E-95E6-F46806FCDE3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69" name="Text Box 10">
          <a:extLst>
            <a:ext uri="{FF2B5EF4-FFF2-40B4-BE49-F238E27FC236}">
              <a16:creationId xmlns:a16="http://schemas.microsoft.com/office/drawing/2014/main" id="{8CD71257-599E-492C-9C43-7C176F27E0A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0" name="Text Box 11">
          <a:extLst>
            <a:ext uri="{FF2B5EF4-FFF2-40B4-BE49-F238E27FC236}">
              <a16:creationId xmlns:a16="http://schemas.microsoft.com/office/drawing/2014/main" id="{F4C803E5-8D74-4888-B277-007DA3F51DE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1" name="Text Box 12">
          <a:extLst>
            <a:ext uri="{FF2B5EF4-FFF2-40B4-BE49-F238E27FC236}">
              <a16:creationId xmlns:a16="http://schemas.microsoft.com/office/drawing/2014/main" id="{1C302306-0DA9-4D22-8FAE-AD28D434D00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2" name="Text Box 13">
          <a:extLst>
            <a:ext uri="{FF2B5EF4-FFF2-40B4-BE49-F238E27FC236}">
              <a16:creationId xmlns:a16="http://schemas.microsoft.com/office/drawing/2014/main" id="{A87833D0-E7FF-40A5-861D-6ADD33B2D6B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3" name="Text Box 14">
          <a:extLst>
            <a:ext uri="{FF2B5EF4-FFF2-40B4-BE49-F238E27FC236}">
              <a16:creationId xmlns:a16="http://schemas.microsoft.com/office/drawing/2014/main" id="{5492EC88-6A54-43DB-8C04-692DD89D461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4" name="Text Box 15">
          <a:extLst>
            <a:ext uri="{FF2B5EF4-FFF2-40B4-BE49-F238E27FC236}">
              <a16:creationId xmlns:a16="http://schemas.microsoft.com/office/drawing/2014/main" id="{BC271E89-A673-415F-8AFB-E5A3AEB489A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5" name="Text Box 16">
          <a:extLst>
            <a:ext uri="{FF2B5EF4-FFF2-40B4-BE49-F238E27FC236}">
              <a16:creationId xmlns:a16="http://schemas.microsoft.com/office/drawing/2014/main" id="{4D9AA769-49FA-41EC-88D5-FCD90E1822C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6" name="Text Box 17">
          <a:extLst>
            <a:ext uri="{FF2B5EF4-FFF2-40B4-BE49-F238E27FC236}">
              <a16:creationId xmlns:a16="http://schemas.microsoft.com/office/drawing/2014/main" id="{9A3D7645-E05B-445F-AE9F-A69D10BCD2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7" name="Text Box 7">
          <a:extLst>
            <a:ext uri="{FF2B5EF4-FFF2-40B4-BE49-F238E27FC236}">
              <a16:creationId xmlns:a16="http://schemas.microsoft.com/office/drawing/2014/main" id="{9CECC6A9-5493-4051-A5B1-B46955A4FF1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8" name="Text Box 8">
          <a:extLst>
            <a:ext uri="{FF2B5EF4-FFF2-40B4-BE49-F238E27FC236}">
              <a16:creationId xmlns:a16="http://schemas.microsoft.com/office/drawing/2014/main" id="{D02D78AA-D85F-4065-8F1D-A6DA673ED60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79" name="Text Box 9">
          <a:extLst>
            <a:ext uri="{FF2B5EF4-FFF2-40B4-BE49-F238E27FC236}">
              <a16:creationId xmlns:a16="http://schemas.microsoft.com/office/drawing/2014/main" id="{E94513C0-9C8F-4726-9075-763DA7DDE4E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0" name="Text Box 10">
          <a:extLst>
            <a:ext uri="{FF2B5EF4-FFF2-40B4-BE49-F238E27FC236}">
              <a16:creationId xmlns:a16="http://schemas.microsoft.com/office/drawing/2014/main" id="{6059F31D-D699-448A-8022-7F91E9DADA3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1" name="Text Box 11">
          <a:extLst>
            <a:ext uri="{FF2B5EF4-FFF2-40B4-BE49-F238E27FC236}">
              <a16:creationId xmlns:a16="http://schemas.microsoft.com/office/drawing/2014/main" id="{44FAC85F-6B97-4A6B-B9CC-9DC162E4558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2" name="Text Box 12">
          <a:extLst>
            <a:ext uri="{FF2B5EF4-FFF2-40B4-BE49-F238E27FC236}">
              <a16:creationId xmlns:a16="http://schemas.microsoft.com/office/drawing/2014/main" id="{B66418DC-8650-4306-8DD1-17E6E71FA7B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3" name="Text Box 13">
          <a:extLst>
            <a:ext uri="{FF2B5EF4-FFF2-40B4-BE49-F238E27FC236}">
              <a16:creationId xmlns:a16="http://schemas.microsoft.com/office/drawing/2014/main" id="{8FF9C9AC-27B5-4EB4-B068-1A7D08C0205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4" name="Text Box 14">
          <a:extLst>
            <a:ext uri="{FF2B5EF4-FFF2-40B4-BE49-F238E27FC236}">
              <a16:creationId xmlns:a16="http://schemas.microsoft.com/office/drawing/2014/main" id="{7B768B7F-52D4-4623-B67E-AB67AF8314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5" name="Text Box 15">
          <a:extLst>
            <a:ext uri="{FF2B5EF4-FFF2-40B4-BE49-F238E27FC236}">
              <a16:creationId xmlns:a16="http://schemas.microsoft.com/office/drawing/2014/main" id="{E7423051-44A7-40D6-877E-390F2CD677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6" name="Text Box 16">
          <a:extLst>
            <a:ext uri="{FF2B5EF4-FFF2-40B4-BE49-F238E27FC236}">
              <a16:creationId xmlns:a16="http://schemas.microsoft.com/office/drawing/2014/main" id="{FEF39FC9-FBFB-40E5-8F66-711FC8CF474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7" name="Text Box 17">
          <a:extLst>
            <a:ext uri="{FF2B5EF4-FFF2-40B4-BE49-F238E27FC236}">
              <a16:creationId xmlns:a16="http://schemas.microsoft.com/office/drawing/2014/main" id="{0A29A9D7-7F4F-4C3E-BB79-53F38AD5B95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8" name="Text Box 6">
          <a:extLst>
            <a:ext uri="{FF2B5EF4-FFF2-40B4-BE49-F238E27FC236}">
              <a16:creationId xmlns:a16="http://schemas.microsoft.com/office/drawing/2014/main" id="{2A297B2C-EF68-4756-A7EC-5D442E1CED1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89" name="Text Box 7">
          <a:extLst>
            <a:ext uri="{FF2B5EF4-FFF2-40B4-BE49-F238E27FC236}">
              <a16:creationId xmlns:a16="http://schemas.microsoft.com/office/drawing/2014/main" id="{09482B83-2333-418F-B4A1-FE9C14760AF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0" name="Text Box 8">
          <a:extLst>
            <a:ext uri="{FF2B5EF4-FFF2-40B4-BE49-F238E27FC236}">
              <a16:creationId xmlns:a16="http://schemas.microsoft.com/office/drawing/2014/main" id="{BDF9B479-2586-4A24-B68F-AA42A60D7B5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1" name="Text Box 9">
          <a:extLst>
            <a:ext uri="{FF2B5EF4-FFF2-40B4-BE49-F238E27FC236}">
              <a16:creationId xmlns:a16="http://schemas.microsoft.com/office/drawing/2014/main" id="{E6440CCE-5BA4-4421-863B-82A59AD0BA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2" name="Text Box 10">
          <a:extLst>
            <a:ext uri="{FF2B5EF4-FFF2-40B4-BE49-F238E27FC236}">
              <a16:creationId xmlns:a16="http://schemas.microsoft.com/office/drawing/2014/main" id="{2AC0DF24-FFA1-4223-8ADC-B7E57ACC791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3" name="Text Box 11">
          <a:extLst>
            <a:ext uri="{FF2B5EF4-FFF2-40B4-BE49-F238E27FC236}">
              <a16:creationId xmlns:a16="http://schemas.microsoft.com/office/drawing/2014/main" id="{6F078CA3-E4FB-4C6C-B407-A726057EEE0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4" name="Text Box 12">
          <a:extLst>
            <a:ext uri="{FF2B5EF4-FFF2-40B4-BE49-F238E27FC236}">
              <a16:creationId xmlns:a16="http://schemas.microsoft.com/office/drawing/2014/main" id="{ED319166-3822-486E-9C57-F9A6778F726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5" name="Text Box 13">
          <a:extLst>
            <a:ext uri="{FF2B5EF4-FFF2-40B4-BE49-F238E27FC236}">
              <a16:creationId xmlns:a16="http://schemas.microsoft.com/office/drawing/2014/main" id="{FBAABB79-1424-4FE7-A138-45A65CE92CD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6" name="Text Box 14">
          <a:extLst>
            <a:ext uri="{FF2B5EF4-FFF2-40B4-BE49-F238E27FC236}">
              <a16:creationId xmlns:a16="http://schemas.microsoft.com/office/drawing/2014/main" id="{AFFB022C-31DE-436A-80E2-D4B6F2A62E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7" name="Text Box 15">
          <a:extLst>
            <a:ext uri="{FF2B5EF4-FFF2-40B4-BE49-F238E27FC236}">
              <a16:creationId xmlns:a16="http://schemas.microsoft.com/office/drawing/2014/main" id="{28FCFE25-8F09-4B09-87AE-0288CD667D6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8" name="Text Box 16">
          <a:extLst>
            <a:ext uri="{FF2B5EF4-FFF2-40B4-BE49-F238E27FC236}">
              <a16:creationId xmlns:a16="http://schemas.microsoft.com/office/drawing/2014/main" id="{9FCAC4BE-E7C6-43E5-9AD4-2AE883C105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599" name="Text Box 17">
          <a:extLst>
            <a:ext uri="{FF2B5EF4-FFF2-40B4-BE49-F238E27FC236}">
              <a16:creationId xmlns:a16="http://schemas.microsoft.com/office/drawing/2014/main" id="{FEF2734A-3EC0-454E-9125-F97BFD5C0DE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0" name="Text Box 6">
          <a:extLst>
            <a:ext uri="{FF2B5EF4-FFF2-40B4-BE49-F238E27FC236}">
              <a16:creationId xmlns:a16="http://schemas.microsoft.com/office/drawing/2014/main" id="{C9547137-F163-4515-A171-A1C5AE25A15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1" name="Text Box 7">
          <a:extLst>
            <a:ext uri="{FF2B5EF4-FFF2-40B4-BE49-F238E27FC236}">
              <a16:creationId xmlns:a16="http://schemas.microsoft.com/office/drawing/2014/main" id="{FFCB0193-99A5-4C5E-8FC4-B873216BAF2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2" name="Text Box 8">
          <a:extLst>
            <a:ext uri="{FF2B5EF4-FFF2-40B4-BE49-F238E27FC236}">
              <a16:creationId xmlns:a16="http://schemas.microsoft.com/office/drawing/2014/main" id="{B8365479-C124-4FD7-84F6-75BE09F95F9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3" name="Text Box 9">
          <a:extLst>
            <a:ext uri="{FF2B5EF4-FFF2-40B4-BE49-F238E27FC236}">
              <a16:creationId xmlns:a16="http://schemas.microsoft.com/office/drawing/2014/main" id="{1552953B-ED35-4D9D-8E42-1B58E571211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4" name="Text Box 10">
          <a:extLst>
            <a:ext uri="{FF2B5EF4-FFF2-40B4-BE49-F238E27FC236}">
              <a16:creationId xmlns:a16="http://schemas.microsoft.com/office/drawing/2014/main" id="{71E22B29-4C5B-452C-B763-3E890B7453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5" name="Text Box 11">
          <a:extLst>
            <a:ext uri="{FF2B5EF4-FFF2-40B4-BE49-F238E27FC236}">
              <a16:creationId xmlns:a16="http://schemas.microsoft.com/office/drawing/2014/main" id="{08EE5CA5-FCC4-4A98-8AE6-FC09F79B9D2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6" name="Text Box 12">
          <a:extLst>
            <a:ext uri="{FF2B5EF4-FFF2-40B4-BE49-F238E27FC236}">
              <a16:creationId xmlns:a16="http://schemas.microsoft.com/office/drawing/2014/main" id="{DD21616D-131B-40CA-9E3B-A2638378AC0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7" name="Text Box 13">
          <a:extLst>
            <a:ext uri="{FF2B5EF4-FFF2-40B4-BE49-F238E27FC236}">
              <a16:creationId xmlns:a16="http://schemas.microsoft.com/office/drawing/2014/main" id="{01844527-0925-409B-9F21-93F9139B7DA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8" name="Text Box 14">
          <a:extLst>
            <a:ext uri="{FF2B5EF4-FFF2-40B4-BE49-F238E27FC236}">
              <a16:creationId xmlns:a16="http://schemas.microsoft.com/office/drawing/2014/main" id="{CABB083D-02A7-4C46-980B-CC441A62A64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09" name="Text Box 15">
          <a:extLst>
            <a:ext uri="{FF2B5EF4-FFF2-40B4-BE49-F238E27FC236}">
              <a16:creationId xmlns:a16="http://schemas.microsoft.com/office/drawing/2014/main" id="{D092421E-0407-480E-9A92-409B191160F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0" name="Text Box 16">
          <a:extLst>
            <a:ext uri="{FF2B5EF4-FFF2-40B4-BE49-F238E27FC236}">
              <a16:creationId xmlns:a16="http://schemas.microsoft.com/office/drawing/2014/main" id="{CEA37928-04DF-4EF2-B8B2-4BA391F0B9D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1" name="Text Box 17">
          <a:extLst>
            <a:ext uri="{FF2B5EF4-FFF2-40B4-BE49-F238E27FC236}">
              <a16:creationId xmlns:a16="http://schemas.microsoft.com/office/drawing/2014/main" id="{9A9F5B0E-6863-4141-9802-DAE78C57C9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2" name="Text Box 6">
          <a:extLst>
            <a:ext uri="{FF2B5EF4-FFF2-40B4-BE49-F238E27FC236}">
              <a16:creationId xmlns:a16="http://schemas.microsoft.com/office/drawing/2014/main" id="{B562B653-55D9-46D8-85FA-E9A25E0B32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3" name="Text Box 7">
          <a:extLst>
            <a:ext uri="{FF2B5EF4-FFF2-40B4-BE49-F238E27FC236}">
              <a16:creationId xmlns:a16="http://schemas.microsoft.com/office/drawing/2014/main" id="{D9A6C1CD-0F53-4416-949D-9A04E8354BB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4" name="Text Box 8">
          <a:extLst>
            <a:ext uri="{FF2B5EF4-FFF2-40B4-BE49-F238E27FC236}">
              <a16:creationId xmlns:a16="http://schemas.microsoft.com/office/drawing/2014/main" id="{715BD3EF-54AD-4AC5-80D2-AA74A6F73AB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5" name="Text Box 9">
          <a:extLst>
            <a:ext uri="{FF2B5EF4-FFF2-40B4-BE49-F238E27FC236}">
              <a16:creationId xmlns:a16="http://schemas.microsoft.com/office/drawing/2014/main" id="{5BED472A-3D3A-4C6C-B015-FD897B1276C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6" name="Text Box 10">
          <a:extLst>
            <a:ext uri="{FF2B5EF4-FFF2-40B4-BE49-F238E27FC236}">
              <a16:creationId xmlns:a16="http://schemas.microsoft.com/office/drawing/2014/main" id="{B8510E8E-4418-4875-AE53-865217CB5AA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7" name="Text Box 11">
          <a:extLst>
            <a:ext uri="{FF2B5EF4-FFF2-40B4-BE49-F238E27FC236}">
              <a16:creationId xmlns:a16="http://schemas.microsoft.com/office/drawing/2014/main" id="{CD4836DA-81E9-4216-8251-5B19C2A65FB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8" name="Text Box 12">
          <a:extLst>
            <a:ext uri="{FF2B5EF4-FFF2-40B4-BE49-F238E27FC236}">
              <a16:creationId xmlns:a16="http://schemas.microsoft.com/office/drawing/2014/main" id="{15D842F0-2B7D-4E51-A73E-0B844EC3708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19" name="Text Box 13">
          <a:extLst>
            <a:ext uri="{FF2B5EF4-FFF2-40B4-BE49-F238E27FC236}">
              <a16:creationId xmlns:a16="http://schemas.microsoft.com/office/drawing/2014/main" id="{0F7CF4E0-C768-44DB-880A-324A7A2B368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0" name="Text Box 14">
          <a:extLst>
            <a:ext uri="{FF2B5EF4-FFF2-40B4-BE49-F238E27FC236}">
              <a16:creationId xmlns:a16="http://schemas.microsoft.com/office/drawing/2014/main" id="{E29D333F-60C1-412C-853E-32EBE2C0034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1" name="Text Box 15">
          <a:extLst>
            <a:ext uri="{FF2B5EF4-FFF2-40B4-BE49-F238E27FC236}">
              <a16:creationId xmlns:a16="http://schemas.microsoft.com/office/drawing/2014/main" id="{688C372A-CCC9-4806-BA67-0DBD1C55094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2" name="Text Box 16">
          <a:extLst>
            <a:ext uri="{FF2B5EF4-FFF2-40B4-BE49-F238E27FC236}">
              <a16:creationId xmlns:a16="http://schemas.microsoft.com/office/drawing/2014/main" id="{4EED8131-FC93-47B5-955C-59119FF6463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3" name="Text Box 17">
          <a:extLst>
            <a:ext uri="{FF2B5EF4-FFF2-40B4-BE49-F238E27FC236}">
              <a16:creationId xmlns:a16="http://schemas.microsoft.com/office/drawing/2014/main" id="{ABE0E4C9-A61A-4A6A-BB56-DF771AE439A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4" name="Text Box 7">
          <a:extLst>
            <a:ext uri="{FF2B5EF4-FFF2-40B4-BE49-F238E27FC236}">
              <a16:creationId xmlns:a16="http://schemas.microsoft.com/office/drawing/2014/main" id="{5024B829-CB5E-4801-A549-111D0D66531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5" name="Text Box 8">
          <a:extLst>
            <a:ext uri="{FF2B5EF4-FFF2-40B4-BE49-F238E27FC236}">
              <a16:creationId xmlns:a16="http://schemas.microsoft.com/office/drawing/2014/main" id="{9638C82E-3DCB-4C60-B876-38FD115239B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6" name="Text Box 9">
          <a:extLst>
            <a:ext uri="{FF2B5EF4-FFF2-40B4-BE49-F238E27FC236}">
              <a16:creationId xmlns:a16="http://schemas.microsoft.com/office/drawing/2014/main" id="{BB22D416-F3FA-4E55-85A7-96DAE202598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7" name="Text Box 10">
          <a:extLst>
            <a:ext uri="{FF2B5EF4-FFF2-40B4-BE49-F238E27FC236}">
              <a16:creationId xmlns:a16="http://schemas.microsoft.com/office/drawing/2014/main" id="{CD22AD70-8191-40C5-AEE6-C26EBBC231A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8" name="Text Box 11">
          <a:extLst>
            <a:ext uri="{FF2B5EF4-FFF2-40B4-BE49-F238E27FC236}">
              <a16:creationId xmlns:a16="http://schemas.microsoft.com/office/drawing/2014/main" id="{C913F89A-3597-4AC8-83B4-85857BCDA64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29" name="Text Box 12">
          <a:extLst>
            <a:ext uri="{FF2B5EF4-FFF2-40B4-BE49-F238E27FC236}">
              <a16:creationId xmlns:a16="http://schemas.microsoft.com/office/drawing/2014/main" id="{0ABC7EC6-2A98-44AA-AE48-506AF445610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0" name="Text Box 13">
          <a:extLst>
            <a:ext uri="{FF2B5EF4-FFF2-40B4-BE49-F238E27FC236}">
              <a16:creationId xmlns:a16="http://schemas.microsoft.com/office/drawing/2014/main" id="{4A57DF71-68A1-4C49-BD26-64997A52869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1" name="Text Box 14">
          <a:extLst>
            <a:ext uri="{FF2B5EF4-FFF2-40B4-BE49-F238E27FC236}">
              <a16:creationId xmlns:a16="http://schemas.microsoft.com/office/drawing/2014/main" id="{4222968F-0F6E-4641-B45A-E99B4261C7D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2" name="Text Box 15">
          <a:extLst>
            <a:ext uri="{FF2B5EF4-FFF2-40B4-BE49-F238E27FC236}">
              <a16:creationId xmlns:a16="http://schemas.microsoft.com/office/drawing/2014/main" id="{48E6F68F-1C01-4BBF-8BCC-6BC1E312180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3" name="Text Box 16">
          <a:extLst>
            <a:ext uri="{FF2B5EF4-FFF2-40B4-BE49-F238E27FC236}">
              <a16:creationId xmlns:a16="http://schemas.microsoft.com/office/drawing/2014/main" id="{E81A66CC-C1E9-4FFB-BC2E-A9800B1FCB6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4" name="Text Box 17">
          <a:extLst>
            <a:ext uri="{FF2B5EF4-FFF2-40B4-BE49-F238E27FC236}">
              <a16:creationId xmlns:a16="http://schemas.microsoft.com/office/drawing/2014/main" id="{42E280B5-C0E8-42F2-8E1C-635AF430E94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5" name="Text Box 6">
          <a:extLst>
            <a:ext uri="{FF2B5EF4-FFF2-40B4-BE49-F238E27FC236}">
              <a16:creationId xmlns:a16="http://schemas.microsoft.com/office/drawing/2014/main" id="{17904123-1534-4C55-978F-B39AD1F678B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6" name="Text Box 7">
          <a:extLst>
            <a:ext uri="{FF2B5EF4-FFF2-40B4-BE49-F238E27FC236}">
              <a16:creationId xmlns:a16="http://schemas.microsoft.com/office/drawing/2014/main" id="{D15EB50D-B773-4C69-895F-78888C34832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7" name="Text Box 8">
          <a:extLst>
            <a:ext uri="{FF2B5EF4-FFF2-40B4-BE49-F238E27FC236}">
              <a16:creationId xmlns:a16="http://schemas.microsoft.com/office/drawing/2014/main" id="{DC0A7E87-CCE9-4B6E-96BF-FCDFA5F292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8" name="Text Box 9">
          <a:extLst>
            <a:ext uri="{FF2B5EF4-FFF2-40B4-BE49-F238E27FC236}">
              <a16:creationId xmlns:a16="http://schemas.microsoft.com/office/drawing/2014/main" id="{F470BB86-5CF3-4334-B60E-7B90ECF93B4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39" name="Text Box 10">
          <a:extLst>
            <a:ext uri="{FF2B5EF4-FFF2-40B4-BE49-F238E27FC236}">
              <a16:creationId xmlns:a16="http://schemas.microsoft.com/office/drawing/2014/main" id="{08833BF2-AD6A-4441-AE61-381B1FB93C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0" name="Text Box 11">
          <a:extLst>
            <a:ext uri="{FF2B5EF4-FFF2-40B4-BE49-F238E27FC236}">
              <a16:creationId xmlns:a16="http://schemas.microsoft.com/office/drawing/2014/main" id="{C359FBC7-39AA-4FA7-9461-D3AB563178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1" name="Text Box 12">
          <a:extLst>
            <a:ext uri="{FF2B5EF4-FFF2-40B4-BE49-F238E27FC236}">
              <a16:creationId xmlns:a16="http://schemas.microsoft.com/office/drawing/2014/main" id="{862C681E-DF81-4D66-A7BF-53E94DE0026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2" name="Text Box 13">
          <a:extLst>
            <a:ext uri="{FF2B5EF4-FFF2-40B4-BE49-F238E27FC236}">
              <a16:creationId xmlns:a16="http://schemas.microsoft.com/office/drawing/2014/main" id="{966BA404-82F5-4D29-9E40-CE831D1F864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3" name="Text Box 14">
          <a:extLst>
            <a:ext uri="{FF2B5EF4-FFF2-40B4-BE49-F238E27FC236}">
              <a16:creationId xmlns:a16="http://schemas.microsoft.com/office/drawing/2014/main" id="{E53F034D-38EB-4C71-B0AA-8A023EFAC3F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4" name="Text Box 15">
          <a:extLst>
            <a:ext uri="{FF2B5EF4-FFF2-40B4-BE49-F238E27FC236}">
              <a16:creationId xmlns:a16="http://schemas.microsoft.com/office/drawing/2014/main" id="{1631D55E-1735-4860-B1F9-0CB6E943D30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5" name="Text Box 16">
          <a:extLst>
            <a:ext uri="{FF2B5EF4-FFF2-40B4-BE49-F238E27FC236}">
              <a16:creationId xmlns:a16="http://schemas.microsoft.com/office/drawing/2014/main" id="{2EA1B9F8-2137-4964-88C6-FEC5C96E4D4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6" name="Text Box 17">
          <a:extLst>
            <a:ext uri="{FF2B5EF4-FFF2-40B4-BE49-F238E27FC236}">
              <a16:creationId xmlns:a16="http://schemas.microsoft.com/office/drawing/2014/main" id="{1777042C-3FA3-4ADC-A8B9-5FC3FA054CD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7" name="Text Box 6">
          <a:extLst>
            <a:ext uri="{FF2B5EF4-FFF2-40B4-BE49-F238E27FC236}">
              <a16:creationId xmlns:a16="http://schemas.microsoft.com/office/drawing/2014/main" id="{081F3A53-DC9A-41C0-AA3A-596427338C0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8" name="Text Box 7">
          <a:extLst>
            <a:ext uri="{FF2B5EF4-FFF2-40B4-BE49-F238E27FC236}">
              <a16:creationId xmlns:a16="http://schemas.microsoft.com/office/drawing/2014/main" id="{B196A12D-7FFF-435B-872C-1B93A5B64E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49" name="Text Box 8">
          <a:extLst>
            <a:ext uri="{FF2B5EF4-FFF2-40B4-BE49-F238E27FC236}">
              <a16:creationId xmlns:a16="http://schemas.microsoft.com/office/drawing/2014/main" id="{C6291C26-64D8-41F2-814D-4D4923E3971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0" name="Text Box 9">
          <a:extLst>
            <a:ext uri="{FF2B5EF4-FFF2-40B4-BE49-F238E27FC236}">
              <a16:creationId xmlns:a16="http://schemas.microsoft.com/office/drawing/2014/main" id="{74D4A6D8-2316-483C-BF00-794C52986E7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1" name="Text Box 10">
          <a:extLst>
            <a:ext uri="{FF2B5EF4-FFF2-40B4-BE49-F238E27FC236}">
              <a16:creationId xmlns:a16="http://schemas.microsoft.com/office/drawing/2014/main" id="{15E97F32-6F78-49E5-9738-32BA5D58D83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2" name="Text Box 11">
          <a:extLst>
            <a:ext uri="{FF2B5EF4-FFF2-40B4-BE49-F238E27FC236}">
              <a16:creationId xmlns:a16="http://schemas.microsoft.com/office/drawing/2014/main" id="{F643171A-0CCA-4092-A120-71120758602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3" name="Text Box 12">
          <a:extLst>
            <a:ext uri="{FF2B5EF4-FFF2-40B4-BE49-F238E27FC236}">
              <a16:creationId xmlns:a16="http://schemas.microsoft.com/office/drawing/2014/main" id="{E7EE2B92-9ECD-4509-A4E8-ED571F2C685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4" name="Text Box 13">
          <a:extLst>
            <a:ext uri="{FF2B5EF4-FFF2-40B4-BE49-F238E27FC236}">
              <a16:creationId xmlns:a16="http://schemas.microsoft.com/office/drawing/2014/main" id="{AA604FE9-F16E-4791-BBD1-454C91250D4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5" name="Text Box 14">
          <a:extLst>
            <a:ext uri="{FF2B5EF4-FFF2-40B4-BE49-F238E27FC236}">
              <a16:creationId xmlns:a16="http://schemas.microsoft.com/office/drawing/2014/main" id="{E391EAC6-2025-407C-81FB-DF71127D98B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6" name="Text Box 15">
          <a:extLst>
            <a:ext uri="{FF2B5EF4-FFF2-40B4-BE49-F238E27FC236}">
              <a16:creationId xmlns:a16="http://schemas.microsoft.com/office/drawing/2014/main" id="{3F0D0EE2-E20B-4351-B4D6-991EFA7E86D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7" name="Text Box 16">
          <a:extLst>
            <a:ext uri="{FF2B5EF4-FFF2-40B4-BE49-F238E27FC236}">
              <a16:creationId xmlns:a16="http://schemas.microsoft.com/office/drawing/2014/main" id="{E0768D4E-6D49-472C-8E09-383D3D25F2C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8" name="Text Box 17">
          <a:extLst>
            <a:ext uri="{FF2B5EF4-FFF2-40B4-BE49-F238E27FC236}">
              <a16:creationId xmlns:a16="http://schemas.microsoft.com/office/drawing/2014/main" id="{1942E68E-A3D6-4126-B12D-3025A314A8D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59" name="Text Box 6">
          <a:extLst>
            <a:ext uri="{FF2B5EF4-FFF2-40B4-BE49-F238E27FC236}">
              <a16:creationId xmlns:a16="http://schemas.microsoft.com/office/drawing/2014/main" id="{22318CA4-596B-4B6E-81B0-0C521A934B1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0" name="Text Box 7">
          <a:extLst>
            <a:ext uri="{FF2B5EF4-FFF2-40B4-BE49-F238E27FC236}">
              <a16:creationId xmlns:a16="http://schemas.microsoft.com/office/drawing/2014/main" id="{F4A8384F-C410-4567-90BD-F264E0AAD5D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1" name="Text Box 8">
          <a:extLst>
            <a:ext uri="{FF2B5EF4-FFF2-40B4-BE49-F238E27FC236}">
              <a16:creationId xmlns:a16="http://schemas.microsoft.com/office/drawing/2014/main" id="{28F299CF-811F-4B65-8EDC-9FEA474C180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2" name="Text Box 9">
          <a:extLst>
            <a:ext uri="{FF2B5EF4-FFF2-40B4-BE49-F238E27FC236}">
              <a16:creationId xmlns:a16="http://schemas.microsoft.com/office/drawing/2014/main" id="{F5E2A17D-B9FC-4A9D-89AF-ADE61573D40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3" name="Text Box 10">
          <a:extLst>
            <a:ext uri="{FF2B5EF4-FFF2-40B4-BE49-F238E27FC236}">
              <a16:creationId xmlns:a16="http://schemas.microsoft.com/office/drawing/2014/main" id="{940071BD-A288-4B83-84FA-9446F3E839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4" name="Text Box 11">
          <a:extLst>
            <a:ext uri="{FF2B5EF4-FFF2-40B4-BE49-F238E27FC236}">
              <a16:creationId xmlns:a16="http://schemas.microsoft.com/office/drawing/2014/main" id="{6F64744A-7E4C-4C26-9CF9-24EAD26CD31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5" name="Text Box 12">
          <a:extLst>
            <a:ext uri="{FF2B5EF4-FFF2-40B4-BE49-F238E27FC236}">
              <a16:creationId xmlns:a16="http://schemas.microsoft.com/office/drawing/2014/main" id="{80D06127-E168-43D5-A6ED-4C86E83BC84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6" name="Text Box 13">
          <a:extLst>
            <a:ext uri="{FF2B5EF4-FFF2-40B4-BE49-F238E27FC236}">
              <a16:creationId xmlns:a16="http://schemas.microsoft.com/office/drawing/2014/main" id="{FF81C2CC-1DB1-43E6-9271-AEC80606609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7" name="Text Box 14">
          <a:extLst>
            <a:ext uri="{FF2B5EF4-FFF2-40B4-BE49-F238E27FC236}">
              <a16:creationId xmlns:a16="http://schemas.microsoft.com/office/drawing/2014/main" id="{CCE3E247-990C-471E-8DB0-F92CA1AE859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8" name="Text Box 15">
          <a:extLst>
            <a:ext uri="{FF2B5EF4-FFF2-40B4-BE49-F238E27FC236}">
              <a16:creationId xmlns:a16="http://schemas.microsoft.com/office/drawing/2014/main" id="{3149CA63-5E3F-4E38-B0A6-5289397C5FF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69" name="Text Box 16">
          <a:extLst>
            <a:ext uri="{FF2B5EF4-FFF2-40B4-BE49-F238E27FC236}">
              <a16:creationId xmlns:a16="http://schemas.microsoft.com/office/drawing/2014/main" id="{517031BF-9096-4AD3-9941-52382E0A291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0" name="Text Box 17">
          <a:extLst>
            <a:ext uri="{FF2B5EF4-FFF2-40B4-BE49-F238E27FC236}">
              <a16:creationId xmlns:a16="http://schemas.microsoft.com/office/drawing/2014/main" id="{93E6B5ED-2758-426F-822E-184D63EFE37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1" name="Text Box 7">
          <a:extLst>
            <a:ext uri="{FF2B5EF4-FFF2-40B4-BE49-F238E27FC236}">
              <a16:creationId xmlns:a16="http://schemas.microsoft.com/office/drawing/2014/main" id="{696AF8D1-A088-463F-BAEB-CD7C448928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2" name="Text Box 8">
          <a:extLst>
            <a:ext uri="{FF2B5EF4-FFF2-40B4-BE49-F238E27FC236}">
              <a16:creationId xmlns:a16="http://schemas.microsoft.com/office/drawing/2014/main" id="{243E907D-FC6C-4C49-87F3-FDB030DF4EA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3" name="Text Box 9">
          <a:extLst>
            <a:ext uri="{FF2B5EF4-FFF2-40B4-BE49-F238E27FC236}">
              <a16:creationId xmlns:a16="http://schemas.microsoft.com/office/drawing/2014/main" id="{656F5615-AD0D-4626-9371-9F13BB463D7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4" name="Text Box 10">
          <a:extLst>
            <a:ext uri="{FF2B5EF4-FFF2-40B4-BE49-F238E27FC236}">
              <a16:creationId xmlns:a16="http://schemas.microsoft.com/office/drawing/2014/main" id="{0EDEC86A-2EE2-476C-83E6-AC1FE487DBC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5" name="Text Box 11">
          <a:extLst>
            <a:ext uri="{FF2B5EF4-FFF2-40B4-BE49-F238E27FC236}">
              <a16:creationId xmlns:a16="http://schemas.microsoft.com/office/drawing/2014/main" id="{56D62D7F-55B9-451C-9694-F2657881775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6" name="Text Box 12">
          <a:extLst>
            <a:ext uri="{FF2B5EF4-FFF2-40B4-BE49-F238E27FC236}">
              <a16:creationId xmlns:a16="http://schemas.microsoft.com/office/drawing/2014/main" id="{50325DC6-9E91-4C00-891B-6704AD2C05E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7" name="Text Box 13">
          <a:extLst>
            <a:ext uri="{FF2B5EF4-FFF2-40B4-BE49-F238E27FC236}">
              <a16:creationId xmlns:a16="http://schemas.microsoft.com/office/drawing/2014/main" id="{7CB544D4-3E06-48A9-A54B-71A5CDEBCB2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8" name="Text Box 14">
          <a:extLst>
            <a:ext uri="{FF2B5EF4-FFF2-40B4-BE49-F238E27FC236}">
              <a16:creationId xmlns:a16="http://schemas.microsoft.com/office/drawing/2014/main" id="{D197CC29-1298-412C-899B-D89529ED668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79" name="Text Box 15">
          <a:extLst>
            <a:ext uri="{FF2B5EF4-FFF2-40B4-BE49-F238E27FC236}">
              <a16:creationId xmlns:a16="http://schemas.microsoft.com/office/drawing/2014/main" id="{C9459F0E-B557-4C86-A19F-F9ABA29602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0" name="Text Box 16">
          <a:extLst>
            <a:ext uri="{FF2B5EF4-FFF2-40B4-BE49-F238E27FC236}">
              <a16:creationId xmlns:a16="http://schemas.microsoft.com/office/drawing/2014/main" id="{4EF97DA1-F46E-4EDA-AE09-1B2FCC16D79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1" name="Text Box 17">
          <a:extLst>
            <a:ext uri="{FF2B5EF4-FFF2-40B4-BE49-F238E27FC236}">
              <a16:creationId xmlns:a16="http://schemas.microsoft.com/office/drawing/2014/main" id="{E3289CB8-5C16-4057-8B3A-F044DD2574F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2" name="Text Box 6">
          <a:extLst>
            <a:ext uri="{FF2B5EF4-FFF2-40B4-BE49-F238E27FC236}">
              <a16:creationId xmlns:a16="http://schemas.microsoft.com/office/drawing/2014/main" id="{FEA5EC03-FD66-4389-82A9-4BC43B6BF01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3" name="Text Box 7">
          <a:extLst>
            <a:ext uri="{FF2B5EF4-FFF2-40B4-BE49-F238E27FC236}">
              <a16:creationId xmlns:a16="http://schemas.microsoft.com/office/drawing/2014/main" id="{64D0511A-0DF4-4C47-9CC4-323410DC531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4" name="Text Box 8">
          <a:extLst>
            <a:ext uri="{FF2B5EF4-FFF2-40B4-BE49-F238E27FC236}">
              <a16:creationId xmlns:a16="http://schemas.microsoft.com/office/drawing/2014/main" id="{BAE20BAF-C73B-4778-B096-0ED719D94DA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5" name="Text Box 9">
          <a:extLst>
            <a:ext uri="{FF2B5EF4-FFF2-40B4-BE49-F238E27FC236}">
              <a16:creationId xmlns:a16="http://schemas.microsoft.com/office/drawing/2014/main" id="{723E16A7-0039-4F0A-95B2-3BD7479A2BF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6" name="Text Box 10">
          <a:extLst>
            <a:ext uri="{FF2B5EF4-FFF2-40B4-BE49-F238E27FC236}">
              <a16:creationId xmlns:a16="http://schemas.microsoft.com/office/drawing/2014/main" id="{E297D8A0-9402-4DFB-9DD2-E0BD1CAB3C4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7" name="Text Box 11">
          <a:extLst>
            <a:ext uri="{FF2B5EF4-FFF2-40B4-BE49-F238E27FC236}">
              <a16:creationId xmlns:a16="http://schemas.microsoft.com/office/drawing/2014/main" id="{DCEDDAC5-2DAC-4096-AE7A-D05F6C581C1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8" name="Text Box 12">
          <a:extLst>
            <a:ext uri="{FF2B5EF4-FFF2-40B4-BE49-F238E27FC236}">
              <a16:creationId xmlns:a16="http://schemas.microsoft.com/office/drawing/2014/main" id="{447F9839-3582-4227-90A7-A80EEBC61D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89" name="Text Box 13">
          <a:extLst>
            <a:ext uri="{FF2B5EF4-FFF2-40B4-BE49-F238E27FC236}">
              <a16:creationId xmlns:a16="http://schemas.microsoft.com/office/drawing/2014/main" id="{893D6957-B127-422E-B3D4-1145104498A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0" name="Text Box 14">
          <a:extLst>
            <a:ext uri="{FF2B5EF4-FFF2-40B4-BE49-F238E27FC236}">
              <a16:creationId xmlns:a16="http://schemas.microsoft.com/office/drawing/2014/main" id="{FCC508F7-AA7F-4A5C-91DD-F1BA7F329C2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1" name="Text Box 15">
          <a:extLst>
            <a:ext uri="{FF2B5EF4-FFF2-40B4-BE49-F238E27FC236}">
              <a16:creationId xmlns:a16="http://schemas.microsoft.com/office/drawing/2014/main" id="{2CAD2326-26E0-40E1-8E54-3DBDC80F975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2" name="Text Box 16">
          <a:extLst>
            <a:ext uri="{FF2B5EF4-FFF2-40B4-BE49-F238E27FC236}">
              <a16:creationId xmlns:a16="http://schemas.microsoft.com/office/drawing/2014/main" id="{A7A92F69-325F-46B2-8586-A3C53087F8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3" name="Text Box 17">
          <a:extLst>
            <a:ext uri="{FF2B5EF4-FFF2-40B4-BE49-F238E27FC236}">
              <a16:creationId xmlns:a16="http://schemas.microsoft.com/office/drawing/2014/main" id="{8CA138D4-4E08-48F1-ABF6-2B6B0EA44E9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4" name="Text Box 6">
          <a:extLst>
            <a:ext uri="{FF2B5EF4-FFF2-40B4-BE49-F238E27FC236}">
              <a16:creationId xmlns:a16="http://schemas.microsoft.com/office/drawing/2014/main" id="{C8611A03-4AB4-4A25-B350-7A41F2FBCC3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5" name="Text Box 7">
          <a:extLst>
            <a:ext uri="{FF2B5EF4-FFF2-40B4-BE49-F238E27FC236}">
              <a16:creationId xmlns:a16="http://schemas.microsoft.com/office/drawing/2014/main" id="{F89AE32D-F56D-43BF-841E-31FC327D71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6" name="Text Box 8">
          <a:extLst>
            <a:ext uri="{FF2B5EF4-FFF2-40B4-BE49-F238E27FC236}">
              <a16:creationId xmlns:a16="http://schemas.microsoft.com/office/drawing/2014/main" id="{DD21B050-55E6-4A77-8201-1DB98E5869B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7" name="Text Box 9">
          <a:extLst>
            <a:ext uri="{FF2B5EF4-FFF2-40B4-BE49-F238E27FC236}">
              <a16:creationId xmlns:a16="http://schemas.microsoft.com/office/drawing/2014/main" id="{974FD4B9-79E9-4E34-A6EF-F52CDEB232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8" name="Text Box 10">
          <a:extLst>
            <a:ext uri="{FF2B5EF4-FFF2-40B4-BE49-F238E27FC236}">
              <a16:creationId xmlns:a16="http://schemas.microsoft.com/office/drawing/2014/main" id="{DCAE6E68-3FC9-4D6C-A2F8-F7C87377C56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699" name="Text Box 11">
          <a:extLst>
            <a:ext uri="{FF2B5EF4-FFF2-40B4-BE49-F238E27FC236}">
              <a16:creationId xmlns:a16="http://schemas.microsoft.com/office/drawing/2014/main" id="{410EF884-9FD5-45D7-902C-4A717D0E63B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0" name="Text Box 12">
          <a:extLst>
            <a:ext uri="{FF2B5EF4-FFF2-40B4-BE49-F238E27FC236}">
              <a16:creationId xmlns:a16="http://schemas.microsoft.com/office/drawing/2014/main" id="{75E50DD9-C67A-459C-9D71-E9DEDC9B215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1" name="Text Box 13">
          <a:extLst>
            <a:ext uri="{FF2B5EF4-FFF2-40B4-BE49-F238E27FC236}">
              <a16:creationId xmlns:a16="http://schemas.microsoft.com/office/drawing/2014/main" id="{BE68DB47-72E3-4C80-ABC6-1B3E51ECDE4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2" name="Text Box 14">
          <a:extLst>
            <a:ext uri="{FF2B5EF4-FFF2-40B4-BE49-F238E27FC236}">
              <a16:creationId xmlns:a16="http://schemas.microsoft.com/office/drawing/2014/main" id="{1AC13977-B828-46C5-A5BB-1A7DC1619C6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3" name="Text Box 15">
          <a:extLst>
            <a:ext uri="{FF2B5EF4-FFF2-40B4-BE49-F238E27FC236}">
              <a16:creationId xmlns:a16="http://schemas.microsoft.com/office/drawing/2014/main" id="{D2C7A6C8-05D9-4A91-BDF5-A8AEC9B7AE2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4" name="Text Box 16">
          <a:extLst>
            <a:ext uri="{FF2B5EF4-FFF2-40B4-BE49-F238E27FC236}">
              <a16:creationId xmlns:a16="http://schemas.microsoft.com/office/drawing/2014/main" id="{20338111-8087-4BC8-8D87-8317872ECB3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5" name="Text Box 17">
          <a:extLst>
            <a:ext uri="{FF2B5EF4-FFF2-40B4-BE49-F238E27FC236}">
              <a16:creationId xmlns:a16="http://schemas.microsoft.com/office/drawing/2014/main" id="{9E8F3D80-084B-4389-A869-2EB420A4725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6" name="Text Box 6">
          <a:extLst>
            <a:ext uri="{FF2B5EF4-FFF2-40B4-BE49-F238E27FC236}">
              <a16:creationId xmlns:a16="http://schemas.microsoft.com/office/drawing/2014/main" id="{CD6E386D-7502-4212-9BAD-1088D279DA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7" name="Text Box 7">
          <a:extLst>
            <a:ext uri="{FF2B5EF4-FFF2-40B4-BE49-F238E27FC236}">
              <a16:creationId xmlns:a16="http://schemas.microsoft.com/office/drawing/2014/main" id="{BA081504-DF68-4580-B9FE-5E5041FF877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8" name="Text Box 8">
          <a:extLst>
            <a:ext uri="{FF2B5EF4-FFF2-40B4-BE49-F238E27FC236}">
              <a16:creationId xmlns:a16="http://schemas.microsoft.com/office/drawing/2014/main" id="{CAF7863F-E29F-4DB4-B02F-EAFEB466AC3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09" name="Text Box 9">
          <a:extLst>
            <a:ext uri="{FF2B5EF4-FFF2-40B4-BE49-F238E27FC236}">
              <a16:creationId xmlns:a16="http://schemas.microsoft.com/office/drawing/2014/main" id="{731C8DF0-76F1-4A9E-8B37-FA1310339A3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0" name="Text Box 10">
          <a:extLst>
            <a:ext uri="{FF2B5EF4-FFF2-40B4-BE49-F238E27FC236}">
              <a16:creationId xmlns:a16="http://schemas.microsoft.com/office/drawing/2014/main" id="{6417A1B4-E84F-4B83-BEFF-4FD9D2964AC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1" name="Text Box 11">
          <a:extLst>
            <a:ext uri="{FF2B5EF4-FFF2-40B4-BE49-F238E27FC236}">
              <a16:creationId xmlns:a16="http://schemas.microsoft.com/office/drawing/2014/main" id="{CC6191CC-AA08-4E3D-8615-C9A825B4C5B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2" name="Text Box 12">
          <a:extLst>
            <a:ext uri="{FF2B5EF4-FFF2-40B4-BE49-F238E27FC236}">
              <a16:creationId xmlns:a16="http://schemas.microsoft.com/office/drawing/2014/main" id="{6BFB7B0F-695F-4165-B493-2403784D888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3" name="Text Box 13">
          <a:extLst>
            <a:ext uri="{FF2B5EF4-FFF2-40B4-BE49-F238E27FC236}">
              <a16:creationId xmlns:a16="http://schemas.microsoft.com/office/drawing/2014/main" id="{E72C540D-2333-4353-AE14-947046BBE0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4" name="Text Box 14">
          <a:extLst>
            <a:ext uri="{FF2B5EF4-FFF2-40B4-BE49-F238E27FC236}">
              <a16:creationId xmlns:a16="http://schemas.microsoft.com/office/drawing/2014/main" id="{B0F7BA1D-B661-412E-941B-DBDA903F756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5" name="Text Box 15">
          <a:extLst>
            <a:ext uri="{FF2B5EF4-FFF2-40B4-BE49-F238E27FC236}">
              <a16:creationId xmlns:a16="http://schemas.microsoft.com/office/drawing/2014/main" id="{E8A007BA-413B-4904-B43E-ED904F3CBE2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6" name="Text Box 16">
          <a:extLst>
            <a:ext uri="{FF2B5EF4-FFF2-40B4-BE49-F238E27FC236}">
              <a16:creationId xmlns:a16="http://schemas.microsoft.com/office/drawing/2014/main" id="{819EFBE2-8AD7-4DB3-916E-0BC4081833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7" name="Text Box 17">
          <a:extLst>
            <a:ext uri="{FF2B5EF4-FFF2-40B4-BE49-F238E27FC236}">
              <a16:creationId xmlns:a16="http://schemas.microsoft.com/office/drawing/2014/main" id="{D2A55A71-1FAA-430D-AF0B-9CCBD4AB3BF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8" name="Text Box 7">
          <a:extLst>
            <a:ext uri="{FF2B5EF4-FFF2-40B4-BE49-F238E27FC236}">
              <a16:creationId xmlns:a16="http://schemas.microsoft.com/office/drawing/2014/main" id="{B9F58376-90A9-434F-97EC-0E64017DF1D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19" name="Text Box 8">
          <a:extLst>
            <a:ext uri="{FF2B5EF4-FFF2-40B4-BE49-F238E27FC236}">
              <a16:creationId xmlns:a16="http://schemas.microsoft.com/office/drawing/2014/main" id="{56720F1C-8E39-45C3-80C6-EC946ED43D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0" name="Text Box 9">
          <a:extLst>
            <a:ext uri="{FF2B5EF4-FFF2-40B4-BE49-F238E27FC236}">
              <a16:creationId xmlns:a16="http://schemas.microsoft.com/office/drawing/2014/main" id="{3B99F263-D455-477E-9EFD-6414E226578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1" name="Text Box 10">
          <a:extLst>
            <a:ext uri="{FF2B5EF4-FFF2-40B4-BE49-F238E27FC236}">
              <a16:creationId xmlns:a16="http://schemas.microsoft.com/office/drawing/2014/main" id="{494B7BB5-33E8-4596-9116-A3FFC9A0E8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2" name="Text Box 11">
          <a:extLst>
            <a:ext uri="{FF2B5EF4-FFF2-40B4-BE49-F238E27FC236}">
              <a16:creationId xmlns:a16="http://schemas.microsoft.com/office/drawing/2014/main" id="{FFA64135-D95C-42AF-B025-298F2252E3B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3" name="Text Box 12">
          <a:extLst>
            <a:ext uri="{FF2B5EF4-FFF2-40B4-BE49-F238E27FC236}">
              <a16:creationId xmlns:a16="http://schemas.microsoft.com/office/drawing/2014/main" id="{1C1A89E5-3D03-4E2F-8AE8-ED1E6186785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4" name="Text Box 13">
          <a:extLst>
            <a:ext uri="{FF2B5EF4-FFF2-40B4-BE49-F238E27FC236}">
              <a16:creationId xmlns:a16="http://schemas.microsoft.com/office/drawing/2014/main" id="{99EE67D8-F7BD-48E2-B487-2BE451A17CB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5" name="Text Box 14">
          <a:extLst>
            <a:ext uri="{FF2B5EF4-FFF2-40B4-BE49-F238E27FC236}">
              <a16:creationId xmlns:a16="http://schemas.microsoft.com/office/drawing/2014/main" id="{5CB1EB88-B2FD-41C6-8491-15C3F73A3B1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6" name="Text Box 15">
          <a:extLst>
            <a:ext uri="{FF2B5EF4-FFF2-40B4-BE49-F238E27FC236}">
              <a16:creationId xmlns:a16="http://schemas.microsoft.com/office/drawing/2014/main" id="{406C3840-8CC7-425F-BD3D-EC26D47B82F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7" name="Text Box 16">
          <a:extLst>
            <a:ext uri="{FF2B5EF4-FFF2-40B4-BE49-F238E27FC236}">
              <a16:creationId xmlns:a16="http://schemas.microsoft.com/office/drawing/2014/main" id="{5F348804-FD4E-4BF9-B4D6-AFC5699A5A3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8" name="Text Box 17">
          <a:extLst>
            <a:ext uri="{FF2B5EF4-FFF2-40B4-BE49-F238E27FC236}">
              <a16:creationId xmlns:a16="http://schemas.microsoft.com/office/drawing/2014/main" id="{8CA5549B-D424-401A-8E9A-1727F8817C6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29" name="Text Box 6">
          <a:extLst>
            <a:ext uri="{FF2B5EF4-FFF2-40B4-BE49-F238E27FC236}">
              <a16:creationId xmlns:a16="http://schemas.microsoft.com/office/drawing/2014/main" id="{19506F7D-9A0B-477D-AF12-6AEA07F5CC5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0" name="Text Box 7">
          <a:extLst>
            <a:ext uri="{FF2B5EF4-FFF2-40B4-BE49-F238E27FC236}">
              <a16:creationId xmlns:a16="http://schemas.microsoft.com/office/drawing/2014/main" id="{4797A5F5-0D3A-48AC-ADDB-86A815CFC87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1" name="Text Box 8">
          <a:extLst>
            <a:ext uri="{FF2B5EF4-FFF2-40B4-BE49-F238E27FC236}">
              <a16:creationId xmlns:a16="http://schemas.microsoft.com/office/drawing/2014/main" id="{E8EB2956-7CA2-456A-844A-E0A658075CC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2" name="Text Box 9">
          <a:extLst>
            <a:ext uri="{FF2B5EF4-FFF2-40B4-BE49-F238E27FC236}">
              <a16:creationId xmlns:a16="http://schemas.microsoft.com/office/drawing/2014/main" id="{2B0E2BB8-3F46-47B5-8768-C2FF4E671A5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3" name="Text Box 10">
          <a:extLst>
            <a:ext uri="{FF2B5EF4-FFF2-40B4-BE49-F238E27FC236}">
              <a16:creationId xmlns:a16="http://schemas.microsoft.com/office/drawing/2014/main" id="{5E100559-5991-48B2-A5ED-DBD07BE16BE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4" name="Text Box 11">
          <a:extLst>
            <a:ext uri="{FF2B5EF4-FFF2-40B4-BE49-F238E27FC236}">
              <a16:creationId xmlns:a16="http://schemas.microsoft.com/office/drawing/2014/main" id="{2D401342-83CC-49B7-9D88-64B34808FD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5" name="Text Box 12">
          <a:extLst>
            <a:ext uri="{FF2B5EF4-FFF2-40B4-BE49-F238E27FC236}">
              <a16:creationId xmlns:a16="http://schemas.microsoft.com/office/drawing/2014/main" id="{51A6EB4C-1FD9-4D52-85F0-9CEBD03881E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6" name="Text Box 13">
          <a:extLst>
            <a:ext uri="{FF2B5EF4-FFF2-40B4-BE49-F238E27FC236}">
              <a16:creationId xmlns:a16="http://schemas.microsoft.com/office/drawing/2014/main" id="{C51A77DB-DFF0-4E12-92C3-6B505CD78DB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7" name="Text Box 14">
          <a:extLst>
            <a:ext uri="{FF2B5EF4-FFF2-40B4-BE49-F238E27FC236}">
              <a16:creationId xmlns:a16="http://schemas.microsoft.com/office/drawing/2014/main" id="{403DE607-D20A-4C99-9802-76EF8E1DED9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8" name="Text Box 15">
          <a:extLst>
            <a:ext uri="{FF2B5EF4-FFF2-40B4-BE49-F238E27FC236}">
              <a16:creationId xmlns:a16="http://schemas.microsoft.com/office/drawing/2014/main" id="{A9615022-24D4-42B5-A549-C2B797A7848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39" name="Text Box 16">
          <a:extLst>
            <a:ext uri="{FF2B5EF4-FFF2-40B4-BE49-F238E27FC236}">
              <a16:creationId xmlns:a16="http://schemas.microsoft.com/office/drawing/2014/main" id="{04469B2F-669A-46FF-837D-3B3A9414829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0" name="Text Box 17">
          <a:extLst>
            <a:ext uri="{FF2B5EF4-FFF2-40B4-BE49-F238E27FC236}">
              <a16:creationId xmlns:a16="http://schemas.microsoft.com/office/drawing/2014/main" id="{8E73C8D4-B55F-4F2B-BFB1-6CD1D9390A6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1" name="Text Box 6">
          <a:extLst>
            <a:ext uri="{FF2B5EF4-FFF2-40B4-BE49-F238E27FC236}">
              <a16:creationId xmlns:a16="http://schemas.microsoft.com/office/drawing/2014/main" id="{299A9AF1-EA3B-4576-B3D0-A224ED1B0AF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2" name="Text Box 7">
          <a:extLst>
            <a:ext uri="{FF2B5EF4-FFF2-40B4-BE49-F238E27FC236}">
              <a16:creationId xmlns:a16="http://schemas.microsoft.com/office/drawing/2014/main" id="{D4BEC20C-0CE6-455A-B9B6-8E67A10436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3" name="Text Box 8">
          <a:extLst>
            <a:ext uri="{FF2B5EF4-FFF2-40B4-BE49-F238E27FC236}">
              <a16:creationId xmlns:a16="http://schemas.microsoft.com/office/drawing/2014/main" id="{667D5731-9730-4FAF-8EB4-6F014155D16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4" name="Text Box 9">
          <a:extLst>
            <a:ext uri="{FF2B5EF4-FFF2-40B4-BE49-F238E27FC236}">
              <a16:creationId xmlns:a16="http://schemas.microsoft.com/office/drawing/2014/main" id="{4FF5F6FC-C4C0-42CE-B2AA-725308FC939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5" name="Text Box 10">
          <a:extLst>
            <a:ext uri="{FF2B5EF4-FFF2-40B4-BE49-F238E27FC236}">
              <a16:creationId xmlns:a16="http://schemas.microsoft.com/office/drawing/2014/main" id="{0A01792A-4256-46EF-B215-8855E70F00D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6" name="Text Box 11">
          <a:extLst>
            <a:ext uri="{FF2B5EF4-FFF2-40B4-BE49-F238E27FC236}">
              <a16:creationId xmlns:a16="http://schemas.microsoft.com/office/drawing/2014/main" id="{9F22EFBF-F0F2-4630-8C6E-AF6E417E419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7" name="Text Box 12">
          <a:extLst>
            <a:ext uri="{FF2B5EF4-FFF2-40B4-BE49-F238E27FC236}">
              <a16:creationId xmlns:a16="http://schemas.microsoft.com/office/drawing/2014/main" id="{62A6E7E4-B543-4AC6-A0FD-EA39EFF963E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8" name="Text Box 13">
          <a:extLst>
            <a:ext uri="{FF2B5EF4-FFF2-40B4-BE49-F238E27FC236}">
              <a16:creationId xmlns:a16="http://schemas.microsoft.com/office/drawing/2014/main" id="{D49ABD08-768F-48DD-9A9D-13BBD539F2E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49" name="Text Box 14">
          <a:extLst>
            <a:ext uri="{FF2B5EF4-FFF2-40B4-BE49-F238E27FC236}">
              <a16:creationId xmlns:a16="http://schemas.microsoft.com/office/drawing/2014/main" id="{D20F649E-5CBD-44B1-A95E-C8BDD178762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0" name="Text Box 15">
          <a:extLst>
            <a:ext uri="{FF2B5EF4-FFF2-40B4-BE49-F238E27FC236}">
              <a16:creationId xmlns:a16="http://schemas.microsoft.com/office/drawing/2014/main" id="{DCB709AD-0560-433B-B218-3E4E618444F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1" name="Text Box 16">
          <a:extLst>
            <a:ext uri="{FF2B5EF4-FFF2-40B4-BE49-F238E27FC236}">
              <a16:creationId xmlns:a16="http://schemas.microsoft.com/office/drawing/2014/main" id="{D6D8A297-B736-4B26-80A7-0E3219650A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2" name="Text Box 17">
          <a:extLst>
            <a:ext uri="{FF2B5EF4-FFF2-40B4-BE49-F238E27FC236}">
              <a16:creationId xmlns:a16="http://schemas.microsoft.com/office/drawing/2014/main" id="{37EAC243-539D-478D-8512-022F52DF44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3" name="Text Box 6">
          <a:extLst>
            <a:ext uri="{FF2B5EF4-FFF2-40B4-BE49-F238E27FC236}">
              <a16:creationId xmlns:a16="http://schemas.microsoft.com/office/drawing/2014/main" id="{8B3F3843-D72B-4FE9-8587-EA18DE8ECF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4" name="Text Box 7">
          <a:extLst>
            <a:ext uri="{FF2B5EF4-FFF2-40B4-BE49-F238E27FC236}">
              <a16:creationId xmlns:a16="http://schemas.microsoft.com/office/drawing/2014/main" id="{D2BE0E2D-56D1-4CB0-9CFF-5C856E6338E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5" name="Text Box 8">
          <a:extLst>
            <a:ext uri="{FF2B5EF4-FFF2-40B4-BE49-F238E27FC236}">
              <a16:creationId xmlns:a16="http://schemas.microsoft.com/office/drawing/2014/main" id="{FED3C91D-366D-4A6D-BAAE-9E534ADC48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6" name="Text Box 9">
          <a:extLst>
            <a:ext uri="{FF2B5EF4-FFF2-40B4-BE49-F238E27FC236}">
              <a16:creationId xmlns:a16="http://schemas.microsoft.com/office/drawing/2014/main" id="{376DF0ED-15A3-49FD-85F0-55A441E4D18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7" name="Text Box 10">
          <a:extLst>
            <a:ext uri="{FF2B5EF4-FFF2-40B4-BE49-F238E27FC236}">
              <a16:creationId xmlns:a16="http://schemas.microsoft.com/office/drawing/2014/main" id="{4C25A926-EBC7-4967-B113-2C3FC41D201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8" name="Text Box 11">
          <a:extLst>
            <a:ext uri="{FF2B5EF4-FFF2-40B4-BE49-F238E27FC236}">
              <a16:creationId xmlns:a16="http://schemas.microsoft.com/office/drawing/2014/main" id="{E31EAA8B-A387-47C4-9902-9392960DDC7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59" name="Text Box 12">
          <a:extLst>
            <a:ext uri="{FF2B5EF4-FFF2-40B4-BE49-F238E27FC236}">
              <a16:creationId xmlns:a16="http://schemas.microsoft.com/office/drawing/2014/main" id="{93421FC6-E095-495F-A369-1F6845A77BB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0" name="Text Box 13">
          <a:extLst>
            <a:ext uri="{FF2B5EF4-FFF2-40B4-BE49-F238E27FC236}">
              <a16:creationId xmlns:a16="http://schemas.microsoft.com/office/drawing/2014/main" id="{4C9F6826-585B-48E8-8955-996433E67B1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1" name="Text Box 14">
          <a:extLst>
            <a:ext uri="{FF2B5EF4-FFF2-40B4-BE49-F238E27FC236}">
              <a16:creationId xmlns:a16="http://schemas.microsoft.com/office/drawing/2014/main" id="{DC3A5B44-CD81-4687-BDEE-83256C7C381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2" name="Text Box 15">
          <a:extLst>
            <a:ext uri="{FF2B5EF4-FFF2-40B4-BE49-F238E27FC236}">
              <a16:creationId xmlns:a16="http://schemas.microsoft.com/office/drawing/2014/main" id="{CFB6B6B3-9E54-4E2F-A96E-230B3DA4164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3" name="Text Box 16">
          <a:extLst>
            <a:ext uri="{FF2B5EF4-FFF2-40B4-BE49-F238E27FC236}">
              <a16:creationId xmlns:a16="http://schemas.microsoft.com/office/drawing/2014/main" id="{F0D4D95D-2A4F-48F6-9382-88D06CEAFD3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4" name="Text Box 17">
          <a:extLst>
            <a:ext uri="{FF2B5EF4-FFF2-40B4-BE49-F238E27FC236}">
              <a16:creationId xmlns:a16="http://schemas.microsoft.com/office/drawing/2014/main" id="{E47173FA-2CC9-4B72-A8C3-BFAD9C1040D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5" name="Text Box 7">
          <a:extLst>
            <a:ext uri="{FF2B5EF4-FFF2-40B4-BE49-F238E27FC236}">
              <a16:creationId xmlns:a16="http://schemas.microsoft.com/office/drawing/2014/main" id="{3AD038A4-9A8F-4B14-BA3D-288891A44E8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6" name="Text Box 8">
          <a:extLst>
            <a:ext uri="{FF2B5EF4-FFF2-40B4-BE49-F238E27FC236}">
              <a16:creationId xmlns:a16="http://schemas.microsoft.com/office/drawing/2014/main" id="{770D785D-55F9-404E-8542-00D759AC5B5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7" name="Text Box 9">
          <a:extLst>
            <a:ext uri="{FF2B5EF4-FFF2-40B4-BE49-F238E27FC236}">
              <a16:creationId xmlns:a16="http://schemas.microsoft.com/office/drawing/2014/main" id="{7E0E808C-3D2B-496C-A56B-DCA05999E01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8" name="Text Box 10">
          <a:extLst>
            <a:ext uri="{FF2B5EF4-FFF2-40B4-BE49-F238E27FC236}">
              <a16:creationId xmlns:a16="http://schemas.microsoft.com/office/drawing/2014/main" id="{FB5C73C0-68BE-4CD6-97A1-C4D3C930D1D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69" name="Text Box 11">
          <a:extLst>
            <a:ext uri="{FF2B5EF4-FFF2-40B4-BE49-F238E27FC236}">
              <a16:creationId xmlns:a16="http://schemas.microsoft.com/office/drawing/2014/main" id="{DBF08B7D-271A-4F80-BD2E-140E5ADC460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0" name="Text Box 12">
          <a:extLst>
            <a:ext uri="{FF2B5EF4-FFF2-40B4-BE49-F238E27FC236}">
              <a16:creationId xmlns:a16="http://schemas.microsoft.com/office/drawing/2014/main" id="{B09B4ABB-6985-4B90-91D7-5BAB9EC14EC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1" name="Text Box 13">
          <a:extLst>
            <a:ext uri="{FF2B5EF4-FFF2-40B4-BE49-F238E27FC236}">
              <a16:creationId xmlns:a16="http://schemas.microsoft.com/office/drawing/2014/main" id="{9143D2B9-63CB-4AEA-BB50-C7681E8B7CD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2" name="Text Box 14">
          <a:extLst>
            <a:ext uri="{FF2B5EF4-FFF2-40B4-BE49-F238E27FC236}">
              <a16:creationId xmlns:a16="http://schemas.microsoft.com/office/drawing/2014/main" id="{5DDC37FF-4D14-4EDD-9B84-783E90C885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3" name="Text Box 15">
          <a:extLst>
            <a:ext uri="{FF2B5EF4-FFF2-40B4-BE49-F238E27FC236}">
              <a16:creationId xmlns:a16="http://schemas.microsoft.com/office/drawing/2014/main" id="{C540CA89-4444-45D3-8659-E6640A96906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4" name="Text Box 16">
          <a:extLst>
            <a:ext uri="{FF2B5EF4-FFF2-40B4-BE49-F238E27FC236}">
              <a16:creationId xmlns:a16="http://schemas.microsoft.com/office/drawing/2014/main" id="{14B8DF0D-293D-4328-9E7C-423FCF922D6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5" name="Text Box 17">
          <a:extLst>
            <a:ext uri="{FF2B5EF4-FFF2-40B4-BE49-F238E27FC236}">
              <a16:creationId xmlns:a16="http://schemas.microsoft.com/office/drawing/2014/main" id="{4126323E-D4B1-4706-9901-C6F8B4483F3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6" name="Text Box 6">
          <a:extLst>
            <a:ext uri="{FF2B5EF4-FFF2-40B4-BE49-F238E27FC236}">
              <a16:creationId xmlns:a16="http://schemas.microsoft.com/office/drawing/2014/main" id="{EB352431-3F1F-42B4-A041-0C62258FB0A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7" name="Text Box 7">
          <a:extLst>
            <a:ext uri="{FF2B5EF4-FFF2-40B4-BE49-F238E27FC236}">
              <a16:creationId xmlns:a16="http://schemas.microsoft.com/office/drawing/2014/main" id="{8F9FA7F9-5843-410D-9A57-96529E225AB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8" name="Text Box 8">
          <a:extLst>
            <a:ext uri="{FF2B5EF4-FFF2-40B4-BE49-F238E27FC236}">
              <a16:creationId xmlns:a16="http://schemas.microsoft.com/office/drawing/2014/main" id="{74282764-9F86-4C6E-985A-97A9271702F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79" name="Text Box 9">
          <a:extLst>
            <a:ext uri="{FF2B5EF4-FFF2-40B4-BE49-F238E27FC236}">
              <a16:creationId xmlns:a16="http://schemas.microsoft.com/office/drawing/2014/main" id="{A3541A01-746B-4766-8A9E-82FB17EAA54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0" name="Text Box 10">
          <a:extLst>
            <a:ext uri="{FF2B5EF4-FFF2-40B4-BE49-F238E27FC236}">
              <a16:creationId xmlns:a16="http://schemas.microsoft.com/office/drawing/2014/main" id="{08B7CF3B-0FC3-4500-87A6-0D748ABACF2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1" name="Text Box 11">
          <a:extLst>
            <a:ext uri="{FF2B5EF4-FFF2-40B4-BE49-F238E27FC236}">
              <a16:creationId xmlns:a16="http://schemas.microsoft.com/office/drawing/2014/main" id="{34D73B12-06C7-4143-B1D0-BB2F05717EE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2" name="Text Box 12">
          <a:extLst>
            <a:ext uri="{FF2B5EF4-FFF2-40B4-BE49-F238E27FC236}">
              <a16:creationId xmlns:a16="http://schemas.microsoft.com/office/drawing/2014/main" id="{913B1503-8454-4921-B1F6-D858D651070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3" name="Text Box 13">
          <a:extLst>
            <a:ext uri="{FF2B5EF4-FFF2-40B4-BE49-F238E27FC236}">
              <a16:creationId xmlns:a16="http://schemas.microsoft.com/office/drawing/2014/main" id="{B62529EE-B970-40A4-9130-AC3E3F9E7AC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4" name="Text Box 14">
          <a:extLst>
            <a:ext uri="{FF2B5EF4-FFF2-40B4-BE49-F238E27FC236}">
              <a16:creationId xmlns:a16="http://schemas.microsoft.com/office/drawing/2014/main" id="{3CD0E45E-18BF-4D22-A6C9-7174F25C89B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5" name="Text Box 15">
          <a:extLst>
            <a:ext uri="{FF2B5EF4-FFF2-40B4-BE49-F238E27FC236}">
              <a16:creationId xmlns:a16="http://schemas.microsoft.com/office/drawing/2014/main" id="{FDD5074A-8171-44FD-927D-E69CDF0052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6" name="Text Box 16">
          <a:extLst>
            <a:ext uri="{FF2B5EF4-FFF2-40B4-BE49-F238E27FC236}">
              <a16:creationId xmlns:a16="http://schemas.microsoft.com/office/drawing/2014/main" id="{A0468646-8799-4509-9A83-4E48E055E38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7" name="Text Box 17">
          <a:extLst>
            <a:ext uri="{FF2B5EF4-FFF2-40B4-BE49-F238E27FC236}">
              <a16:creationId xmlns:a16="http://schemas.microsoft.com/office/drawing/2014/main" id="{EFA4D025-625C-44E6-8F95-FAD89B011A1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8" name="Text Box 6">
          <a:extLst>
            <a:ext uri="{FF2B5EF4-FFF2-40B4-BE49-F238E27FC236}">
              <a16:creationId xmlns:a16="http://schemas.microsoft.com/office/drawing/2014/main" id="{4E6525D8-EF08-44BD-B7BF-7210C27C57A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89" name="Text Box 7">
          <a:extLst>
            <a:ext uri="{FF2B5EF4-FFF2-40B4-BE49-F238E27FC236}">
              <a16:creationId xmlns:a16="http://schemas.microsoft.com/office/drawing/2014/main" id="{0F2FA97A-2921-4A0C-8C33-9433D45AAD0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0" name="Text Box 8">
          <a:extLst>
            <a:ext uri="{FF2B5EF4-FFF2-40B4-BE49-F238E27FC236}">
              <a16:creationId xmlns:a16="http://schemas.microsoft.com/office/drawing/2014/main" id="{EB557C6A-3637-4F2A-8B81-66DE461482E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1" name="Text Box 9">
          <a:extLst>
            <a:ext uri="{FF2B5EF4-FFF2-40B4-BE49-F238E27FC236}">
              <a16:creationId xmlns:a16="http://schemas.microsoft.com/office/drawing/2014/main" id="{804946AE-A27C-47A2-B649-D7A259C89F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2" name="Text Box 10">
          <a:extLst>
            <a:ext uri="{FF2B5EF4-FFF2-40B4-BE49-F238E27FC236}">
              <a16:creationId xmlns:a16="http://schemas.microsoft.com/office/drawing/2014/main" id="{9957968B-687F-4D3F-968B-775ED93A90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3" name="Text Box 11">
          <a:extLst>
            <a:ext uri="{FF2B5EF4-FFF2-40B4-BE49-F238E27FC236}">
              <a16:creationId xmlns:a16="http://schemas.microsoft.com/office/drawing/2014/main" id="{F09DD564-4C60-41EB-A689-FE9E230817A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4" name="Text Box 12">
          <a:extLst>
            <a:ext uri="{FF2B5EF4-FFF2-40B4-BE49-F238E27FC236}">
              <a16:creationId xmlns:a16="http://schemas.microsoft.com/office/drawing/2014/main" id="{00A4AC94-11F3-46E3-9358-9DA20770C30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5" name="Text Box 13">
          <a:extLst>
            <a:ext uri="{FF2B5EF4-FFF2-40B4-BE49-F238E27FC236}">
              <a16:creationId xmlns:a16="http://schemas.microsoft.com/office/drawing/2014/main" id="{B560D4C2-9EFE-4242-855C-BBC3746042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6" name="Text Box 14">
          <a:extLst>
            <a:ext uri="{FF2B5EF4-FFF2-40B4-BE49-F238E27FC236}">
              <a16:creationId xmlns:a16="http://schemas.microsoft.com/office/drawing/2014/main" id="{BD104EDE-14DB-4F60-9E77-70E7D3C70F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7" name="Text Box 15">
          <a:extLst>
            <a:ext uri="{FF2B5EF4-FFF2-40B4-BE49-F238E27FC236}">
              <a16:creationId xmlns:a16="http://schemas.microsoft.com/office/drawing/2014/main" id="{523F80E5-FD60-4A49-9E5C-2690D1E6FDE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8" name="Text Box 16">
          <a:extLst>
            <a:ext uri="{FF2B5EF4-FFF2-40B4-BE49-F238E27FC236}">
              <a16:creationId xmlns:a16="http://schemas.microsoft.com/office/drawing/2014/main" id="{37C51256-35E0-4148-AACB-09C9BFEBCE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799" name="Text Box 17">
          <a:extLst>
            <a:ext uri="{FF2B5EF4-FFF2-40B4-BE49-F238E27FC236}">
              <a16:creationId xmlns:a16="http://schemas.microsoft.com/office/drawing/2014/main" id="{9D0B946D-93A3-4299-B696-69C5CFD69EA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0" name="Text Box 6">
          <a:extLst>
            <a:ext uri="{FF2B5EF4-FFF2-40B4-BE49-F238E27FC236}">
              <a16:creationId xmlns:a16="http://schemas.microsoft.com/office/drawing/2014/main" id="{C42AD742-3205-4DC8-87F0-DA67477B556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1" name="Text Box 7">
          <a:extLst>
            <a:ext uri="{FF2B5EF4-FFF2-40B4-BE49-F238E27FC236}">
              <a16:creationId xmlns:a16="http://schemas.microsoft.com/office/drawing/2014/main" id="{4E5B0713-5A20-4321-A799-A185CDA791F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2" name="Text Box 8">
          <a:extLst>
            <a:ext uri="{FF2B5EF4-FFF2-40B4-BE49-F238E27FC236}">
              <a16:creationId xmlns:a16="http://schemas.microsoft.com/office/drawing/2014/main" id="{322E65E3-DD93-4AA3-AEF8-FF977D37EC4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3" name="Text Box 9">
          <a:extLst>
            <a:ext uri="{FF2B5EF4-FFF2-40B4-BE49-F238E27FC236}">
              <a16:creationId xmlns:a16="http://schemas.microsoft.com/office/drawing/2014/main" id="{ACE93D00-5B1B-4DA6-A556-F11E029BF58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4" name="Text Box 10">
          <a:extLst>
            <a:ext uri="{FF2B5EF4-FFF2-40B4-BE49-F238E27FC236}">
              <a16:creationId xmlns:a16="http://schemas.microsoft.com/office/drawing/2014/main" id="{1FB0E1A7-9BE5-4E3C-A44C-5930370EDD2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5" name="Text Box 11">
          <a:extLst>
            <a:ext uri="{FF2B5EF4-FFF2-40B4-BE49-F238E27FC236}">
              <a16:creationId xmlns:a16="http://schemas.microsoft.com/office/drawing/2014/main" id="{210D372D-7E6D-4768-9AA2-8759C9B198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6" name="Text Box 12">
          <a:extLst>
            <a:ext uri="{FF2B5EF4-FFF2-40B4-BE49-F238E27FC236}">
              <a16:creationId xmlns:a16="http://schemas.microsoft.com/office/drawing/2014/main" id="{953214F0-7FA0-4179-9421-E794403D9A6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7" name="Text Box 13">
          <a:extLst>
            <a:ext uri="{FF2B5EF4-FFF2-40B4-BE49-F238E27FC236}">
              <a16:creationId xmlns:a16="http://schemas.microsoft.com/office/drawing/2014/main" id="{0D8051E6-88D6-4722-AFA3-A70839099D1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8" name="Text Box 14">
          <a:extLst>
            <a:ext uri="{FF2B5EF4-FFF2-40B4-BE49-F238E27FC236}">
              <a16:creationId xmlns:a16="http://schemas.microsoft.com/office/drawing/2014/main" id="{ABFE38A7-5E58-4FED-9236-968539FC90F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09" name="Text Box 15">
          <a:extLst>
            <a:ext uri="{FF2B5EF4-FFF2-40B4-BE49-F238E27FC236}">
              <a16:creationId xmlns:a16="http://schemas.microsoft.com/office/drawing/2014/main" id="{921AA91C-3F5B-4389-B9E4-E6C32CC2A51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0" name="Text Box 16">
          <a:extLst>
            <a:ext uri="{FF2B5EF4-FFF2-40B4-BE49-F238E27FC236}">
              <a16:creationId xmlns:a16="http://schemas.microsoft.com/office/drawing/2014/main" id="{47BEBEFB-CD61-4CD2-BA9A-16969F6DEA2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1" name="Text Box 17">
          <a:extLst>
            <a:ext uri="{FF2B5EF4-FFF2-40B4-BE49-F238E27FC236}">
              <a16:creationId xmlns:a16="http://schemas.microsoft.com/office/drawing/2014/main" id="{D7841610-7CB3-4CC0-AACB-1AA4BD9F43E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2" name="Text Box 7">
          <a:extLst>
            <a:ext uri="{FF2B5EF4-FFF2-40B4-BE49-F238E27FC236}">
              <a16:creationId xmlns:a16="http://schemas.microsoft.com/office/drawing/2014/main" id="{6A9DF84B-23FB-4F03-9537-BE50DC52AEA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3" name="Text Box 8">
          <a:extLst>
            <a:ext uri="{FF2B5EF4-FFF2-40B4-BE49-F238E27FC236}">
              <a16:creationId xmlns:a16="http://schemas.microsoft.com/office/drawing/2014/main" id="{CC7264CA-564E-4707-909F-631B5173AE6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4" name="Text Box 9">
          <a:extLst>
            <a:ext uri="{FF2B5EF4-FFF2-40B4-BE49-F238E27FC236}">
              <a16:creationId xmlns:a16="http://schemas.microsoft.com/office/drawing/2014/main" id="{9DB4F66D-A2FB-4B6A-8053-021EC655CDB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5" name="Text Box 10">
          <a:extLst>
            <a:ext uri="{FF2B5EF4-FFF2-40B4-BE49-F238E27FC236}">
              <a16:creationId xmlns:a16="http://schemas.microsoft.com/office/drawing/2014/main" id="{54C3C986-601E-4AD9-B5BE-467B682FE98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6" name="Text Box 11">
          <a:extLst>
            <a:ext uri="{FF2B5EF4-FFF2-40B4-BE49-F238E27FC236}">
              <a16:creationId xmlns:a16="http://schemas.microsoft.com/office/drawing/2014/main" id="{DE1D1381-C7BD-42F8-9385-B10C51ABACF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7" name="Text Box 12">
          <a:extLst>
            <a:ext uri="{FF2B5EF4-FFF2-40B4-BE49-F238E27FC236}">
              <a16:creationId xmlns:a16="http://schemas.microsoft.com/office/drawing/2014/main" id="{1DCC0E8A-0798-4B93-AADF-F51896F0383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8" name="Text Box 13">
          <a:extLst>
            <a:ext uri="{FF2B5EF4-FFF2-40B4-BE49-F238E27FC236}">
              <a16:creationId xmlns:a16="http://schemas.microsoft.com/office/drawing/2014/main" id="{477975B2-3CF7-4BBB-9E88-7B98605B783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19" name="Text Box 14">
          <a:extLst>
            <a:ext uri="{FF2B5EF4-FFF2-40B4-BE49-F238E27FC236}">
              <a16:creationId xmlns:a16="http://schemas.microsoft.com/office/drawing/2014/main" id="{289F4094-7B22-4302-9F46-3DF0BECB21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0" name="Text Box 15">
          <a:extLst>
            <a:ext uri="{FF2B5EF4-FFF2-40B4-BE49-F238E27FC236}">
              <a16:creationId xmlns:a16="http://schemas.microsoft.com/office/drawing/2014/main" id="{318E04B1-BD29-4C70-B5C4-E9C62D6765B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1" name="Text Box 16">
          <a:extLst>
            <a:ext uri="{FF2B5EF4-FFF2-40B4-BE49-F238E27FC236}">
              <a16:creationId xmlns:a16="http://schemas.microsoft.com/office/drawing/2014/main" id="{ED608BE2-50E7-4700-8D4F-597AAF200D5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2" name="Text Box 17">
          <a:extLst>
            <a:ext uri="{FF2B5EF4-FFF2-40B4-BE49-F238E27FC236}">
              <a16:creationId xmlns:a16="http://schemas.microsoft.com/office/drawing/2014/main" id="{311CA5CF-BE5B-41DF-8019-5BE734BCC49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3" name="Text Box 6">
          <a:extLst>
            <a:ext uri="{FF2B5EF4-FFF2-40B4-BE49-F238E27FC236}">
              <a16:creationId xmlns:a16="http://schemas.microsoft.com/office/drawing/2014/main" id="{4A07E337-9E08-4211-979A-806AA4E2D19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4" name="Text Box 7">
          <a:extLst>
            <a:ext uri="{FF2B5EF4-FFF2-40B4-BE49-F238E27FC236}">
              <a16:creationId xmlns:a16="http://schemas.microsoft.com/office/drawing/2014/main" id="{504F79CF-63EF-4FF2-8A2B-1F37474360C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5" name="Text Box 8">
          <a:extLst>
            <a:ext uri="{FF2B5EF4-FFF2-40B4-BE49-F238E27FC236}">
              <a16:creationId xmlns:a16="http://schemas.microsoft.com/office/drawing/2014/main" id="{BC7A0B5A-B299-4D56-A398-693725F01AA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6" name="Text Box 9">
          <a:extLst>
            <a:ext uri="{FF2B5EF4-FFF2-40B4-BE49-F238E27FC236}">
              <a16:creationId xmlns:a16="http://schemas.microsoft.com/office/drawing/2014/main" id="{B5D65EDC-2905-4F11-980C-25F234A1DCF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7" name="Text Box 10">
          <a:extLst>
            <a:ext uri="{FF2B5EF4-FFF2-40B4-BE49-F238E27FC236}">
              <a16:creationId xmlns:a16="http://schemas.microsoft.com/office/drawing/2014/main" id="{88A285C9-AC1E-46F9-8C39-39B49B76F7D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8" name="Text Box 11">
          <a:extLst>
            <a:ext uri="{FF2B5EF4-FFF2-40B4-BE49-F238E27FC236}">
              <a16:creationId xmlns:a16="http://schemas.microsoft.com/office/drawing/2014/main" id="{3D3EBFB7-93EE-42CF-91F4-BEDA663AABD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29" name="Text Box 12">
          <a:extLst>
            <a:ext uri="{FF2B5EF4-FFF2-40B4-BE49-F238E27FC236}">
              <a16:creationId xmlns:a16="http://schemas.microsoft.com/office/drawing/2014/main" id="{01B50D08-2EE7-4C7C-BD7A-D8577F0DDAF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30" name="Text Box 13">
          <a:extLst>
            <a:ext uri="{FF2B5EF4-FFF2-40B4-BE49-F238E27FC236}">
              <a16:creationId xmlns:a16="http://schemas.microsoft.com/office/drawing/2014/main" id="{9014BD78-512A-4793-B395-73EAC8BA23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37</xdr:row>
      <xdr:rowOff>116103</xdr:rowOff>
    </xdr:to>
    <xdr:sp macro="" textlink="">
      <xdr:nvSpPr>
        <xdr:cNvPr id="4831" name="Text Box 14">
          <a:extLst>
            <a:ext uri="{FF2B5EF4-FFF2-40B4-BE49-F238E27FC236}">
              <a16:creationId xmlns:a16="http://schemas.microsoft.com/office/drawing/2014/main" id="{1FC67170-0138-45B5-830B-E738A9E749B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2" name="Text Box 6">
          <a:extLst>
            <a:ext uri="{FF2B5EF4-FFF2-40B4-BE49-F238E27FC236}">
              <a16:creationId xmlns:a16="http://schemas.microsoft.com/office/drawing/2014/main" id="{A98423FF-1587-46D9-9A1D-00571952C2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3" name="Text Box 7">
          <a:extLst>
            <a:ext uri="{FF2B5EF4-FFF2-40B4-BE49-F238E27FC236}">
              <a16:creationId xmlns:a16="http://schemas.microsoft.com/office/drawing/2014/main" id="{8AA4AABC-3974-47AD-8A7C-BD4B5E95CC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4" name="Text Box 8">
          <a:extLst>
            <a:ext uri="{FF2B5EF4-FFF2-40B4-BE49-F238E27FC236}">
              <a16:creationId xmlns:a16="http://schemas.microsoft.com/office/drawing/2014/main" id="{DDEABA02-6B0B-42AB-A7BC-5C9D8D3608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5" name="Text Box 9">
          <a:extLst>
            <a:ext uri="{FF2B5EF4-FFF2-40B4-BE49-F238E27FC236}">
              <a16:creationId xmlns:a16="http://schemas.microsoft.com/office/drawing/2014/main" id="{AB24621D-87D5-46FC-BFD6-AB0ED59A09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6" name="Text Box 10">
          <a:extLst>
            <a:ext uri="{FF2B5EF4-FFF2-40B4-BE49-F238E27FC236}">
              <a16:creationId xmlns:a16="http://schemas.microsoft.com/office/drawing/2014/main" id="{C1D0C2BA-901B-4818-9CD3-26EB2242B3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7" name="Text Box 11">
          <a:extLst>
            <a:ext uri="{FF2B5EF4-FFF2-40B4-BE49-F238E27FC236}">
              <a16:creationId xmlns:a16="http://schemas.microsoft.com/office/drawing/2014/main" id="{53ABC6D1-9C44-4208-B95E-E3DF9D81D45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8" name="Text Box 12">
          <a:extLst>
            <a:ext uri="{FF2B5EF4-FFF2-40B4-BE49-F238E27FC236}">
              <a16:creationId xmlns:a16="http://schemas.microsoft.com/office/drawing/2014/main" id="{3637C518-3C5F-43BE-81A4-50DC847C291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39" name="Text Box 13">
          <a:extLst>
            <a:ext uri="{FF2B5EF4-FFF2-40B4-BE49-F238E27FC236}">
              <a16:creationId xmlns:a16="http://schemas.microsoft.com/office/drawing/2014/main" id="{E07F2FA2-3B35-4AF0-B8C4-1BC9281B45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0" name="Text Box 14">
          <a:extLst>
            <a:ext uri="{FF2B5EF4-FFF2-40B4-BE49-F238E27FC236}">
              <a16:creationId xmlns:a16="http://schemas.microsoft.com/office/drawing/2014/main" id="{E377BA93-BB71-4074-B84F-DC609C393B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1" name="Text Box 15">
          <a:extLst>
            <a:ext uri="{FF2B5EF4-FFF2-40B4-BE49-F238E27FC236}">
              <a16:creationId xmlns:a16="http://schemas.microsoft.com/office/drawing/2014/main" id="{01FCB097-EE0E-43EB-9250-AE27A451E03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2" name="Text Box 16">
          <a:extLst>
            <a:ext uri="{FF2B5EF4-FFF2-40B4-BE49-F238E27FC236}">
              <a16:creationId xmlns:a16="http://schemas.microsoft.com/office/drawing/2014/main" id="{E44C28DC-A119-4E9E-90F4-3C1F486BAF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3" name="Text Box 17">
          <a:extLst>
            <a:ext uri="{FF2B5EF4-FFF2-40B4-BE49-F238E27FC236}">
              <a16:creationId xmlns:a16="http://schemas.microsoft.com/office/drawing/2014/main" id="{F19B2440-A1A8-4808-B1E5-DD2C9EB790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4" name="Text Box 6">
          <a:extLst>
            <a:ext uri="{FF2B5EF4-FFF2-40B4-BE49-F238E27FC236}">
              <a16:creationId xmlns:a16="http://schemas.microsoft.com/office/drawing/2014/main" id="{85B6A5CD-8FE8-4474-9BC2-9F994C5915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5" name="Text Box 7">
          <a:extLst>
            <a:ext uri="{FF2B5EF4-FFF2-40B4-BE49-F238E27FC236}">
              <a16:creationId xmlns:a16="http://schemas.microsoft.com/office/drawing/2014/main" id="{4E9CEBFC-17A7-4573-9A88-6489ADE5AED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6" name="Text Box 8">
          <a:extLst>
            <a:ext uri="{FF2B5EF4-FFF2-40B4-BE49-F238E27FC236}">
              <a16:creationId xmlns:a16="http://schemas.microsoft.com/office/drawing/2014/main" id="{06890985-A9D3-4FBC-90C4-375648544C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7" name="Text Box 9">
          <a:extLst>
            <a:ext uri="{FF2B5EF4-FFF2-40B4-BE49-F238E27FC236}">
              <a16:creationId xmlns:a16="http://schemas.microsoft.com/office/drawing/2014/main" id="{224CED52-FC65-4219-A257-C6A9E5A641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8" name="Text Box 10">
          <a:extLst>
            <a:ext uri="{FF2B5EF4-FFF2-40B4-BE49-F238E27FC236}">
              <a16:creationId xmlns:a16="http://schemas.microsoft.com/office/drawing/2014/main" id="{C54592A2-03CE-4BDB-A8F2-6A300574C8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49" name="Text Box 11">
          <a:extLst>
            <a:ext uri="{FF2B5EF4-FFF2-40B4-BE49-F238E27FC236}">
              <a16:creationId xmlns:a16="http://schemas.microsoft.com/office/drawing/2014/main" id="{27DB1795-E6B0-4223-B8B1-B04107CE2FC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0" name="Text Box 12">
          <a:extLst>
            <a:ext uri="{FF2B5EF4-FFF2-40B4-BE49-F238E27FC236}">
              <a16:creationId xmlns:a16="http://schemas.microsoft.com/office/drawing/2014/main" id="{3847C8ED-44A7-475C-9AAF-BB22C64B5F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1" name="Text Box 13">
          <a:extLst>
            <a:ext uri="{FF2B5EF4-FFF2-40B4-BE49-F238E27FC236}">
              <a16:creationId xmlns:a16="http://schemas.microsoft.com/office/drawing/2014/main" id="{F4F7F899-A768-4A56-909E-9A1A295F49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2" name="Text Box 14">
          <a:extLst>
            <a:ext uri="{FF2B5EF4-FFF2-40B4-BE49-F238E27FC236}">
              <a16:creationId xmlns:a16="http://schemas.microsoft.com/office/drawing/2014/main" id="{20A177CD-5073-4784-A94E-FD81654186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3" name="Text Box 15">
          <a:extLst>
            <a:ext uri="{FF2B5EF4-FFF2-40B4-BE49-F238E27FC236}">
              <a16:creationId xmlns:a16="http://schemas.microsoft.com/office/drawing/2014/main" id="{C3B547F9-968F-4380-A94B-C814857966B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4" name="Text Box 16">
          <a:extLst>
            <a:ext uri="{FF2B5EF4-FFF2-40B4-BE49-F238E27FC236}">
              <a16:creationId xmlns:a16="http://schemas.microsoft.com/office/drawing/2014/main" id="{E388B1A8-51CA-46C6-BFED-14D270EE8F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5" name="Text Box 17">
          <a:extLst>
            <a:ext uri="{FF2B5EF4-FFF2-40B4-BE49-F238E27FC236}">
              <a16:creationId xmlns:a16="http://schemas.microsoft.com/office/drawing/2014/main" id="{82DDF170-19F2-4D6E-9092-192B4CD8B0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6" name="Text Box 7">
          <a:extLst>
            <a:ext uri="{FF2B5EF4-FFF2-40B4-BE49-F238E27FC236}">
              <a16:creationId xmlns:a16="http://schemas.microsoft.com/office/drawing/2014/main" id="{DF98C69A-868D-4EE8-B9C8-277FE5248AE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7" name="Text Box 8">
          <a:extLst>
            <a:ext uri="{FF2B5EF4-FFF2-40B4-BE49-F238E27FC236}">
              <a16:creationId xmlns:a16="http://schemas.microsoft.com/office/drawing/2014/main" id="{80B76087-977E-43A4-9E35-4A725731F3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8" name="Text Box 9">
          <a:extLst>
            <a:ext uri="{FF2B5EF4-FFF2-40B4-BE49-F238E27FC236}">
              <a16:creationId xmlns:a16="http://schemas.microsoft.com/office/drawing/2014/main" id="{BC2AB416-E0B9-466D-8B4A-5ACD4FAF27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59" name="Text Box 10">
          <a:extLst>
            <a:ext uri="{FF2B5EF4-FFF2-40B4-BE49-F238E27FC236}">
              <a16:creationId xmlns:a16="http://schemas.microsoft.com/office/drawing/2014/main" id="{BE8AEA7A-4768-4DAE-939C-5840E4221F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0" name="Text Box 11">
          <a:extLst>
            <a:ext uri="{FF2B5EF4-FFF2-40B4-BE49-F238E27FC236}">
              <a16:creationId xmlns:a16="http://schemas.microsoft.com/office/drawing/2014/main" id="{64FB4DDB-D4CA-4CE9-9F35-232C8486DB3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1" name="Text Box 12">
          <a:extLst>
            <a:ext uri="{FF2B5EF4-FFF2-40B4-BE49-F238E27FC236}">
              <a16:creationId xmlns:a16="http://schemas.microsoft.com/office/drawing/2014/main" id="{FB797B77-D137-4661-B218-4CB2388B8C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2" name="Text Box 13">
          <a:extLst>
            <a:ext uri="{FF2B5EF4-FFF2-40B4-BE49-F238E27FC236}">
              <a16:creationId xmlns:a16="http://schemas.microsoft.com/office/drawing/2014/main" id="{B0DB6AEE-8DC5-4144-B30C-6A969325800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3" name="Text Box 14">
          <a:extLst>
            <a:ext uri="{FF2B5EF4-FFF2-40B4-BE49-F238E27FC236}">
              <a16:creationId xmlns:a16="http://schemas.microsoft.com/office/drawing/2014/main" id="{42554274-DFA4-4CEF-BA37-2FE3AABF62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4" name="Text Box 15">
          <a:extLst>
            <a:ext uri="{FF2B5EF4-FFF2-40B4-BE49-F238E27FC236}">
              <a16:creationId xmlns:a16="http://schemas.microsoft.com/office/drawing/2014/main" id="{83243A50-E896-48B2-9A93-4C4CD364CE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5" name="Text Box 16">
          <a:extLst>
            <a:ext uri="{FF2B5EF4-FFF2-40B4-BE49-F238E27FC236}">
              <a16:creationId xmlns:a16="http://schemas.microsoft.com/office/drawing/2014/main" id="{41B578EE-DEB3-4272-A0EC-0E11FBC41C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6" name="Text Box 17">
          <a:extLst>
            <a:ext uri="{FF2B5EF4-FFF2-40B4-BE49-F238E27FC236}">
              <a16:creationId xmlns:a16="http://schemas.microsoft.com/office/drawing/2014/main" id="{DCEC7879-9DA5-46A2-9A9D-BACD074A9D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7" name="Text Box 6">
          <a:extLst>
            <a:ext uri="{FF2B5EF4-FFF2-40B4-BE49-F238E27FC236}">
              <a16:creationId xmlns:a16="http://schemas.microsoft.com/office/drawing/2014/main" id="{5E3F55D6-BDAB-4EB0-BEA2-D12E26B7521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8" name="Text Box 7">
          <a:extLst>
            <a:ext uri="{FF2B5EF4-FFF2-40B4-BE49-F238E27FC236}">
              <a16:creationId xmlns:a16="http://schemas.microsoft.com/office/drawing/2014/main" id="{1C4B25E4-A074-48B2-B70F-C9F277D5A3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69" name="Text Box 8">
          <a:extLst>
            <a:ext uri="{FF2B5EF4-FFF2-40B4-BE49-F238E27FC236}">
              <a16:creationId xmlns:a16="http://schemas.microsoft.com/office/drawing/2014/main" id="{334E0B1A-4841-4565-BA50-335685E13C3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0" name="Text Box 9">
          <a:extLst>
            <a:ext uri="{FF2B5EF4-FFF2-40B4-BE49-F238E27FC236}">
              <a16:creationId xmlns:a16="http://schemas.microsoft.com/office/drawing/2014/main" id="{5BDFF3F4-2DA1-4229-ABD0-E778D313233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1" name="Text Box 10">
          <a:extLst>
            <a:ext uri="{FF2B5EF4-FFF2-40B4-BE49-F238E27FC236}">
              <a16:creationId xmlns:a16="http://schemas.microsoft.com/office/drawing/2014/main" id="{350568E8-F8B4-41DC-AF4F-CC198ADC7D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2" name="Text Box 11">
          <a:extLst>
            <a:ext uri="{FF2B5EF4-FFF2-40B4-BE49-F238E27FC236}">
              <a16:creationId xmlns:a16="http://schemas.microsoft.com/office/drawing/2014/main" id="{092BC38F-E248-4FB2-AC56-DC491C6DA6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3" name="Text Box 12">
          <a:extLst>
            <a:ext uri="{FF2B5EF4-FFF2-40B4-BE49-F238E27FC236}">
              <a16:creationId xmlns:a16="http://schemas.microsoft.com/office/drawing/2014/main" id="{D4CF8775-A032-408B-A9E6-06752EF1DB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4" name="Text Box 13">
          <a:extLst>
            <a:ext uri="{FF2B5EF4-FFF2-40B4-BE49-F238E27FC236}">
              <a16:creationId xmlns:a16="http://schemas.microsoft.com/office/drawing/2014/main" id="{E601EBBE-7A8D-4558-B888-858EB8C4981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5" name="Text Box 14">
          <a:extLst>
            <a:ext uri="{FF2B5EF4-FFF2-40B4-BE49-F238E27FC236}">
              <a16:creationId xmlns:a16="http://schemas.microsoft.com/office/drawing/2014/main" id="{B8F7D19C-0BD7-48DE-B0C7-6123DEB483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6" name="Text Box 15">
          <a:extLst>
            <a:ext uri="{FF2B5EF4-FFF2-40B4-BE49-F238E27FC236}">
              <a16:creationId xmlns:a16="http://schemas.microsoft.com/office/drawing/2014/main" id="{25A4F312-58DD-4DF4-AAF8-0151D747E35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7" name="Text Box 16">
          <a:extLst>
            <a:ext uri="{FF2B5EF4-FFF2-40B4-BE49-F238E27FC236}">
              <a16:creationId xmlns:a16="http://schemas.microsoft.com/office/drawing/2014/main" id="{A1B079EB-2B95-401B-B3D1-DCDC5AB8A5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8" name="Text Box 17">
          <a:extLst>
            <a:ext uri="{FF2B5EF4-FFF2-40B4-BE49-F238E27FC236}">
              <a16:creationId xmlns:a16="http://schemas.microsoft.com/office/drawing/2014/main" id="{349DCCE1-A91A-4B3E-939A-B560D76070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79" name="Text Box 6">
          <a:extLst>
            <a:ext uri="{FF2B5EF4-FFF2-40B4-BE49-F238E27FC236}">
              <a16:creationId xmlns:a16="http://schemas.microsoft.com/office/drawing/2014/main" id="{00534279-739F-4C18-9747-08FEC1B8817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0" name="Text Box 7">
          <a:extLst>
            <a:ext uri="{FF2B5EF4-FFF2-40B4-BE49-F238E27FC236}">
              <a16:creationId xmlns:a16="http://schemas.microsoft.com/office/drawing/2014/main" id="{39A6F634-C60A-4D80-9248-8D2A667BFF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1" name="Text Box 8">
          <a:extLst>
            <a:ext uri="{FF2B5EF4-FFF2-40B4-BE49-F238E27FC236}">
              <a16:creationId xmlns:a16="http://schemas.microsoft.com/office/drawing/2014/main" id="{00CB5D40-927B-478F-AB70-3871192F74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2" name="Text Box 9">
          <a:extLst>
            <a:ext uri="{FF2B5EF4-FFF2-40B4-BE49-F238E27FC236}">
              <a16:creationId xmlns:a16="http://schemas.microsoft.com/office/drawing/2014/main" id="{09EE3ED3-5F2D-4293-A3BE-81D3F32991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3" name="Text Box 10">
          <a:extLst>
            <a:ext uri="{FF2B5EF4-FFF2-40B4-BE49-F238E27FC236}">
              <a16:creationId xmlns:a16="http://schemas.microsoft.com/office/drawing/2014/main" id="{2EE60AF9-56BF-4079-A9CA-6B32F546552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4" name="Text Box 11">
          <a:extLst>
            <a:ext uri="{FF2B5EF4-FFF2-40B4-BE49-F238E27FC236}">
              <a16:creationId xmlns:a16="http://schemas.microsoft.com/office/drawing/2014/main" id="{A0B1B6E6-C35C-41A6-BC1A-D2556922E9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5" name="Text Box 12">
          <a:extLst>
            <a:ext uri="{FF2B5EF4-FFF2-40B4-BE49-F238E27FC236}">
              <a16:creationId xmlns:a16="http://schemas.microsoft.com/office/drawing/2014/main" id="{C3292DC2-F693-4DED-9289-7D9F7E185F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6" name="Text Box 13">
          <a:extLst>
            <a:ext uri="{FF2B5EF4-FFF2-40B4-BE49-F238E27FC236}">
              <a16:creationId xmlns:a16="http://schemas.microsoft.com/office/drawing/2014/main" id="{6C0865B5-D411-41E1-A221-C646449AE6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7" name="Text Box 14">
          <a:extLst>
            <a:ext uri="{FF2B5EF4-FFF2-40B4-BE49-F238E27FC236}">
              <a16:creationId xmlns:a16="http://schemas.microsoft.com/office/drawing/2014/main" id="{282FF610-A603-4A22-838F-B607166674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8" name="Text Box 15">
          <a:extLst>
            <a:ext uri="{FF2B5EF4-FFF2-40B4-BE49-F238E27FC236}">
              <a16:creationId xmlns:a16="http://schemas.microsoft.com/office/drawing/2014/main" id="{C5EADA85-5561-40C4-814B-B2EE40783B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89" name="Text Box 16">
          <a:extLst>
            <a:ext uri="{FF2B5EF4-FFF2-40B4-BE49-F238E27FC236}">
              <a16:creationId xmlns:a16="http://schemas.microsoft.com/office/drawing/2014/main" id="{5D240FE3-B3DE-47BA-9BF6-AAF3D56BA9A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0" name="Text Box 17">
          <a:extLst>
            <a:ext uri="{FF2B5EF4-FFF2-40B4-BE49-F238E27FC236}">
              <a16:creationId xmlns:a16="http://schemas.microsoft.com/office/drawing/2014/main" id="{284A79DF-2DD9-4FD8-AD27-0DE031462FB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1" name="Text Box 6">
          <a:extLst>
            <a:ext uri="{FF2B5EF4-FFF2-40B4-BE49-F238E27FC236}">
              <a16:creationId xmlns:a16="http://schemas.microsoft.com/office/drawing/2014/main" id="{E6286CE1-366E-49C4-ADFA-143329D31B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2" name="Text Box 7">
          <a:extLst>
            <a:ext uri="{FF2B5EF4-FFF2-40B4-BE49-F238E27FC236}">
              <a16:creationId xmlns:a16="http://schemas.microsoft.com/office/drawing/2014/main" id="{4C4658BF-D9F1-47D9-ACC9-AACCEB89252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3" name="Text Box 8">
          <a:extLst>
            <a:ext uri="{FF2B5EF4-FFF2-40B4-BE49-F238E27FC236}">
              <a16:creationId xmlns:a16="http://schemas.microsoft.com/office/drawing/2014/main" id="{F87A91F4-4138-4A40-B1FC-B3B5866C2D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4" name="Text Box 9">
          <a:extLst>
            <a:ext uri="{FF2B5EF4-FFF2-40B4-BE49-F238E27FC236}">
              <a16:creationId xmlns:a16="http://schemas.microsoft.com/office/drawing/2014/main" id="{D74E36B0-FFC9-40B7-8C00-5C0525D87A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5" name="Text Box 10">
          <a:extLst>
            <a:ext uri="{FF2B5EF4-FFF2-40B4-BE49-F238E27FC236}">
              <a16:creationId xmlns:a16="http://schemas.microsoft.com/office/drawing/2014/main" id="{D6A64488-AF30-46E4-BF37-85EFACA148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6" name="Text Box 11">
          <a:extLst>
            <a:ext uri="{FF2B5EF4-FFF2-40B4-BE49-F238E27FC236}">
              <a16:creationId xmlns:a16="http://schemas.microsoft.com/office/drawing/2014/main" id="{83CED654-23B9-4FEC-8775-98C6CE6817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7" name="Text Box 12">
          <a:extLst>
            <a:ext uri="{FF2B5EF4-FFF2-40B4-BE49-F238E27FC236}">
              <a16:creationId xmlns:a16="http://schemas.microsoft.com/office/drawing/2014/main" id="{13F23A64-2D3F-4413-ACEF-4D7AF78BCDC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8" name="Text Box 13">
          <a:extLst>
            <a:ext uri="{FF2B5EF4-FFF2-40B4-BE49-F238E27FC236}">
              <a16:creationId xmlns:a16="http://schemas.microsoft.com/office/drawing/2014/main" id="{C14DFC2D-02BD-4FB5-8B12-80DA3F5E8F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899" name="Text Box 14">
          <a:extLst>
            <a:ext uri="{FF2B5EF4-FFF2-40B4-BE49-F238E27FC236}">
              <a16:creationId xmlns:a16="http://schemas.microsoft.com/office/drawing/2014/main" id="{C5A15DDB-19D8-4D7E-81AF-3EA631988D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0" name="Text Box 15">
          <a:extLst>
            <a:ext uri="{FF2B5EF4-FFF2-40B4-BE49-F238E27FC236}">
              <a16:creationId xmlns:a16="http://schemas.microsoft.com/office/drawing/2014/main" id="{5FF67CB5-AB31-4BB0-8BBF-A1D57A5DE6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1" name="Text Box 16">
          <a:extLst>
            <a:ext uri="{FF2B5EF4-FFF2-40B4-BE49-F238E27FC236}">
              <a16:creationId xmlns:a16="http://schemas.microsoft.com/office/drawing/2014/main" id="{6B1A047F-07BD-4E04-B698-D579D77767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2" name="Text Box 17">
          <a:extLst>
            <a:ext uri="{FF2B5EF4-FFF2-40B4-BE49-F238E27FC236}">
              <a16:creationId xmlns:a16="http://schemas.microsoft.com/office/drawing/2014/main" id="{31D7E733-6AFF-4B36-9861-7F8002FBD5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3" name="Text Box 7">
          <a:extLst>
            <a:ext uri="{FF2B5EF4-FFF2-40B4-BE49-F238E27FC236}">
              <a16:creationId xmlns:a16="http://schemas.microsoft.com/office/drawing/2014/main" id="{990BB6A4-1216-45E5-BAEB-5D810EB321C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4" name="Text Box 8">
          <a:extLst>
            <a:ext uri="{FF2B5EF4-FFF2-40B4-BE49-F238E27FC236}">
              <a16:creationId xmlns:a16="http://schemas.microsoft.com/office/drawing/2014/main" id="{F930869A-4602-410E-966E-D9576CE96B8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5" name="Text Box 9">
          <a:extLst>
            <a:ext uri="{FF2B5EF4-FFF2-40B4-BE49-F238E27FC236}">
              <a16:creationId xmlns:a16="http://schemas.microsoft.com/office/drawing/2014/main" id="{15E1E909-98F3-4424-8703-9849AA1618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6" name="Text Box 10">
          <a:extLst>
            <a:ext uri="{FF2B5EF4-FFF2-40B4-BE49-F238E27FC236}">
              <a16:creationId xmlns:a16="http://schemas.microsoft.com/office/drawing/2014/main" id="{87ACE758-2AD3-46F6-9240-B45A257F33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7" name="Text Box 11">
          <a:extLst>
            <a:ext uri="{FF2B5EF4-FFF2-40B4-BE49-F238E27FC236}">
              <a16:creationId xmlns:a16="http://schemas.microsoft.com/office/drawing/2014/main" id="{67A65BD9-F278-453B-B73A-ED2AA9F2BC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8" name="Text Box 12">
          <a:extLst>
            <a:ext uri="{FF2B5EF4-FFF2-40B4-BE49-F238E27FC236}">
              <a16:creationId xmlns:a16="http://schemas.microsoft.com/office/drawing/2014/main" id="{99D8913D-F34A-4430-848F-E5D6577EEEB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09" name="Text Box 13">
          <a:extLst>
            <a:ext uri="{FF2B5EF4-FFF2-40B4-BE49-F238E27FC236}">
              <a16:creationId xmlns:a16="http://schemas.microsoft.com/office/drawing/2014/main" id="{3D578674-CF90-4410-B520-54A966174F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0" name="Text Box 14">
          <a:extLst>
            <a:ext uri="{FF2B5EF4-FFF2-40B4-BE49-F238E27FC236}">
              <a16:creationId xmlns:a16="http://schemas.microsoft.com/office/drawing/2014/main" id="{9C8573BF-37B6-4A32-B42F-6B08349EA5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1" name="Text Box 15">
          <a:extLst>
            <a:ext uri="{FF2B5EF4-FFF2-40B4-BE49-F238E27FC236}">
              <a16:creationId xmlns:a16="http://schemas.microsoft.com/office/drawing/2014/main" id="{B638D183-B2B3-4DCB-92E0-D65F5543F98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2" name="Text Box 16">
          <a:extLst>
            <a:ext uri="{FF2B5EF4-FFF2-40B4-BE49-F238E27FC236}">
              <a16:creationId xmlns:a16="http://schemas.microsoft.com/office/drawing/2014/main" id="{220CB448-50E4-4437-870C-2F404ED0FA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3" name="Text Box 17">
          <a:extLst>
            <a:ext uri="{FF2B5EF4-FFF2-40B4-BE49-F238E27FC236}">
              <a16:creationId xmlns:a16="http://schemas.microsoft.com/office/drawing/2014/main" id="{27F2D26A-92AD-4E0E-9109-FCF8B535A3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4" name="Text Box 6">
          <a:extLst>
            <a:ext uri="{FF2B5EF4-FFF2-40B4-BE49-F238E27FC236}">
              <a16:creationId xmlns:a16="http://schemas.microsoft.com/office/drawing/2014/main" id="{4DE2572F-7D6C-45FA-87A6-6E486BC98B7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5" name="Text Box 7">
          <a:extLst>
            <a:ext uri="{FF2B5EF4-FFF2-40B4-BE49-F238E27FC236}">
              <a16:creationId xmlns:a16="http://schemas.microsoft.com/office/drawing/2014/main" id="{456CBCBC-3874-4BBF-B0CA-6B761E675A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6" name="Text Box 8">
          <a:extLst>
            <a:ext uri="{FF2B5EF4-FFF2-40B4-BE49-F238E27FC236}">
              <a16:creationId xmlns:a16="http://schemas.microsoft.com/office/drawing/2014/main" id="{82BBB5CE-7D9D-4C0A-AD39-26388D1240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7" name="Text Box 9">
          <a:extLst>
            <a:ext uri="{FF2B5EF4-FFF2-40B4-BE49-F238E27FC236}">
              <a16:creationId xmlns:a16="http://schemas.microsoft.com/office/drawing/2014/main" id="{7FEF112B-6B22-4CEA-921A-F3A802B451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8" name="Text Box 10">
          <a:extLst>
            <a:ext uri="{FF2B5EF4-FFF2-40B4-BE49-F238E27FC236}">
              <a16:creationId xmlns:a16="http://schemas.microsoft.com/office/drawing/2014/main" id="{0AE69C80-4B13-4B32-B964-5876E47930C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19" name="Text Box 11">
          <a:extLst>
            <a:ext uri="{FF2B5EF4-FFF2-40B4-BE49-F238E27FC236}">
              <a16:creationId xmlns:a16="http://schemas.microsoft.com/office/drawing/2014/main" id="{D61C3469-13E7-4631-8010-5ED16B5E0F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0" name="Text Box 12">
          <a:extLst>
            <a:ext uri="{FF2B5EF4-FFF2-40B4-BE49-F238E27FC236}">
              <a16:creationId xmlns:a16="http://schemas.microsoft.com/office/drawing/2014/main" id="{1DF64DBF-5F84-4168-A411-CA12ADEE67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1" name="Text Box 13">
          <a:extLst>
            <a:ext uri="{FF2B5EF4-FFF2-40B4-BE49-F238E27FC236}">
              <a16:creationId xmlns:a16="http://schemas.microsoft.com/office/drawing/2014/main" id="{45BB5508-C83D-44A0-83BE-F4CFBE60D1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2" name="Text Box 14">
          <a:extLst>
            <a:ext uri="{FF2B5EF4-FFF2-40B4-BE49-F238E27FC236}">
              <a16:creationId xmlns:a16="http://schemas.microsoft.com/office/drawing/2014/main" id="{605F12D7-B940-4AAF-8CA6-ACE5F03CD4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3" name="Text Box 15">
          <a:extLst>
            <a:ext uri="{FF2B5EF4-FFF2-40B4-BE49-F238E27FC236}">
              <a16:creationId xmlns:a16="http://schemas.microsoft.com/office/drawing/2014/main" id="{1A3D1458-46C1-46FB-BD52-2BCA8645AF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4" name="Text Box 16">
          <a:extLst>
            <a:ext uri="{FF2B5EF4-FFF2-40B4-BE49-F238E27FC236}">
              <a16:creationId xmlns:a16="http://schemas.microsoft.com/office/drawing/2014/main" id="{1E58F6AA-DBB2-4B7C-A679-0EB9C6FFA33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5" name="Text Box 17">
          <a:extLst>
            <a:ext uri="{FF2B5EF4-FFF2-40B4-BE49-F238E27FC236}">
              <a16:creationId xmlns:a16="http://schemas.microsoft.com/office/drawing/2014/main" id="{B4A447C6-F849-48C5-8DE5-9A603B9BF3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6" name="Text Box 6">
          <a:extLst>
            <a:ext uri="{FF2B5EF4-FFF2-40B4-BE49-F238E27FC236}">
              <a16:creationId xmlns:a16="http://schemas.microsoft.com/office/drawing/2014/main" id="{8D0797DF-39B1-4722-9910-C56DF2A6ED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7" name="Text Box 7">
          <a:extLst>
            <a:ext uri="{FF2B5EF4-FFF2-40B4-BE49-F238E27FC236}">
              <a16:creationId xmlns:a16="http://schemas.microsoft.com/office/drawing/2014/main" id="{03CC7ED5-58E5-4463-A183-FED68A5537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8" name="Text Box 8">
          <a:extLst>
            <a:ext uri="{FF2B5EF4-FFF2-40B4-BE49-F238E27FC236}">
              <a16:creationId xmlns:a16="http://schemas.microsoft.com/office/drawing/2014/main" id="{FC631628-769D-492E-A2EE-592B1EFD8D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29" name="Text Box 9">
          <a:extLst>
            <a:ext uri="{FF2B5EF4-FFF2-40B4-BE49-F238E27FC236}">
              <a16:creationId xmlns:a16="http://schemas.microsoft.com/office/drawing/2014/main" id="{25D2326E-B288-4123-A1DB-8615BD27F72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0" name="Text Box 10">
          <a:extLst>
            <a:ext uri="{FF2B5EF4-FFF2-40B4-BE49-F238E27FC236}">
              <a16:creationId xmlns:a16="http://schemas.microsoft.com/office/drawing/2014/main" id="{0AF397D4-275F-4EBB-90E6-742A86B54E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1" name="Text Box 11">
          <a:extLst>
            <a:ext uri="{FF2B5EF4-FFF2-40B4-BE49-F238E27FC236}">
              <a16:creationId xmlns:a16="http://schemas.microsoft.com/office/drawing/2014/main" id="{1D36F906-DA7A-4905-A3BA-759EF5396A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2" name="Text Box 12">
          <a:extLst>
            <a:ext uri="{FF2B5EF4-FFF2-40B4-BE49-F238E27FC236}">
              <a16:creationId xmlns:a16="http://schemas.microsoft.com/office/drawing/2014/main" id="{50BDFFEF-3232-445F-9B81-E58DBF78E5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3" name="Text Box 13">
          <a:extLst>
            <a:ext uri="{FF2B5EF4-FFF2-40B4-BE49-F238E27FC236}">
              <a16:creationId xmlns:a16="http://schemas.microsoft.com/office/drawing/2014/main" id="{37FBD9A9-FD61-4415-8325-3132AC4403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4" name="Text Box 14">
          <a:extLst>
            <a:ext uri="{FF2B5EF4-FFF2-40B4-BE49-F238E27FC236}">
              <a16:creationId xmlns:a16="http://schemas.microsoft.com/office/drawing/2014/main" id="{80EBDD6B-3E26-4BB7-8218-48BEE85E02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5" name="Text Box 15">
          <a:extLst>
            <a:ext uri="{FF2B5EF4-FFF2-40B4-BE49-F238E27FC236}">
              <a16:creationId xmlns:a16="http://schemas.microsoft.com/office/drawing/2014/main" id="{A07289ED-7897-4F68-8D1D-6BA100D3196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6" name="Text Box 16">
          <a:extLst>
            <a:ext uri="{FF2B5EF4-FFF2-40B4-BE49-F238E27FC236}">
              <a16:creationId xmlns:a16="http://schemas.microsoft.com/office/drawing/2014/main" id="{D8C18905-89CB-41D2-9CB4-401EA7FE158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7" name="Text Box 17">
          <a:extLst>
            <a:ext uri="{FF2B5EF4-FFF2-40B4-BE49-F238E27FC236}">
              <a16:creationId xmlns:a16="http://schemas.microsoft.com/office/drawing/2014/main" id="{F1380295-F26A-4DF6-9B92-F8305EBE85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8" name="Text Box 6">
          <a:extLst>
            <a:ext uri="{FF2B5EF4-FFF2-40B4-BE49-F238E27FC236}">
              <a16:creationId xmlns:a16="http://schemas.microsoft.com/office/drawing/2014/main" id="{636BDB40-6B0C-4ADB-A045-7B5EE9B962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39" name="Text Box 7">
          <a:extLst>
            <a:ext uri="{FF2B5EF4-FFF2-40B4-BE49-F238E27FC236}">
              <a16:creationId xmlns:a16="http://schemas.microsoft.com/office/drawing/2014/main" id="{19968CB4-5F82-4F64-A655-863ACEC8CA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0" name="Text Box 8">
          <a:extLst>
            <a:ext uri="{FF2B5EF4-FFF2-40B4-BE49-F238E27FC236}">
              <a16:creationId xmlns:a16="http://schemas.microsoft.com/office/drawing/2014/main" id="{26AC35EE-F40F-4687-9257-59C1FC3934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1" name="Text Box 9">
          <a:extLst>
            <a:ext uri="{FF2B5EF4-FFF2-40B4-BE49-F238E27FC236}">
              <a16:creationId xmlns:a16="http://schemas.microsoft.com/office/drawing/2014/main" id="{ECFDE908-CCB5-4CC0-8C9F-744DE20D75C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2" name="Text Box 10">
          <a:extLst>
            <a:ext uri="{FF2B5EF4-FFF2-40B4-BE49-F238E27FC236}">
              <a16:creationId xmlns:a16="http://schemas.microsoft.com/office/drawing/2014/main" id="{360F1FF6-A609-4981-9AE0-04032CCE0D0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3" name="Text Box 11">
          <a:extLst>
            <a:ext uri="{FF2B5EF4-FFF2-40B4-BE49-F238E27FC236}">
              <a16:creationId xmlns:a16="http://schemas.microsoft.com/office/drawing/2014/main" id="{A9C4CB83-CBA6-478E-8F5F-131928ABC8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4" name="Text Box 12">
          <a:extLst>
            <a:ext uri="{FF2B5EF4-FFF2-40B4-BE49-F238E27FC236}">
              <a16:creationId xmlns:a16="http://schemas.microsoft.com/office/drawing/2014/main" id="{E5D33EFC-2C33-4B3D-9054-DCB1471733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5" name="Text Box 13">
          <a:extLst>
            <a:ext uri="{FF2B5EF4-FFF2-40B4-BE49-F238E27FC236}">
              <a16:creationId xmlns:a16="http://schemas.microsoft.com/office/drawing/2014/main" id="{C6E1ECD8-9439-4B00-8550-4E8461F4832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6" name="Text Box 14">
          <a:extLst>
            <a:ext uri="{FF2B5EF4-FFF2-40B4-BE49-F238E27FC236}">
              <a16:creationId xmlns:a16="http://schemas.microsoft.com/office/drawing/2014/main" id="{4D3A6024-ACB8-400A-84B5-8FB064C5F53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7" name="Text Box 15">
          <a:extLst>
            <a:ext uri="{FF2B5EF4-FFF2-40B4-BE49-F238E27FC236}">
              <a16:creationId xmlns:a16="http://schemas.microsoft.com/office/drawing/2014/main" id="{4054D162-90F1-42CE-A90D-D7C69E9372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8" name="Text Box 16">
          <a:extLst>
            <a:ext uri="{FF2B5EF4-FFF2-40B4-BE49-F238E27FC236}">
              <a16:creationId xmlns:a16="http://schemas.microsoft.com/office/drawing/2014/main" id="{B6F6CC47-8420-4FA4-9912-E75E01B147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49" name="Text Box 17">
          <a:extLst>
            <a:ext uri="{FF2B5EF4-FFF2-40B4-BE49-F238E27FC236}">
              <a16:creationId xmlns:a16="http://schemas.microsoft.com/office/drawing/2014/main" id="{71CA0D34-C127-47FD-B6DE-0EA12EF9C0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0" name="Text Box 7">
          <a:extLst>
            <a:ext uri="{FF2B5EF4-FFF2-40B4-BE49-F238E27FC236}">
              <a16:creationId xmlns:a16="http://schemas.microsoft.com/office/drawing/2014/main" id="{47EC4E28-B857-4229-9A93-E797A3A70B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1" name="Text Box 8">
          <a:extLst>
            <a:ext uri="{FF2B5EF4-FFF2-40B4-BE49-F238E27FC236}">
              <a16:creationId xmlns:a16="http://schemas.microsoft.com/office/drawing/2014/main" id="{F36F38A4-325B-46C8-845A-AB979D3E2D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2" name="Text Box 9">
          <a:extLst>
            <a:ext uri="{FF2B5EF4-FFF2-40B4-BE49-F238E27FC236}">
              <a16:creationId xmlns:a16="http://schemas.microsoft.com/office/drawing/2014/main" id="{2329DEED-7848-4585-8837-509E4F5E39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3" name="Text Box 10">
          <a:extLst>
            <a:ext uri="{FF2B5EF4-FFF2-40B4-BE49-F238E27FC236}">
              <a16:creationId xmlns:a16="http://schemas.microsoft.com/office/drawing/2014/main" id="{81BFE5DE-4265-4793-B94A-88E864C76C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4" name="Text Box 11">
          <a:extLst>
            <a:ext uri="{FF2B5EF4-FFF2-40B4-BE49-F238E27FC236}">
              <a16:creationId xmlns:a16="http://schemas.microsoft.com/office/drawing/2014/main" id="{417167CE-34E7-4156-9A38-45CA9DA445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5" name="Text Box 12">
          <a:extLst>
            <a:ext uri="{FF2B5EF4-FFF2-40B4-BE49-F238E27FC236}">
              <a16:creationId xmlns:a16="http://schemas.microsoft.com/office/drawing/2014/main" id="{8F6328A3-63D0-4EA3-A537-277E49B04FE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6" name="Text Box 13">
          <a:extLst>
            <a:ext uri="{FF2B5EF4-FFF2-40B4-BE49-F238E27FC236}">
              <a16:creationId xmlns:a16="http://schemas.microsoft.com/office/drawing/2014/main" id="{50726855-4FFF-40B8-848B-F2388968C3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7" name="Text Box 14">
          <a:extLst>
            <a:ext uri="{FF2B5EF4-FFF2-40B4-BE49-F238E27FC236}">
              <a16:creationId xmlns:a16="http://schemas.microsoft.com/office/drawing/2014/main" id="{DFAC559A-F15F-4E24-994C-9B55CFCA89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8" name="Text Box 15">
          <a:extLst>
            <a:ext uri="{FF2B5EF4-FFF2-40B4-BE49-F238E27FC236}">
              <a16:creationId xmlns:a16="http://schemas.microsoft.com/office/drawing/2014/main" id="{3851CC01-FE95-44DC-81C6-361B258128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59" name="Text Box 16">
          <a:extLst>
            <a:ext uri="{FF2B5EF4-FFF2-40B4-BE49-F238E27FC236}">
              <a16:creationId xmlns:a16="http://schemas.microsoft.com/office/drawing/2014/main" id="{829E7B2C-5903-4DEB-B95F-FC172B1E72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0" name="Text Box 17">
          <a:extLst>
            <a:ext uri="{FF2B5EF4-FFF2-40B4-BE49-F238E27FC236}">
              <a16:creationId xmlns:a16="http://schemas.microsoft.com/office/drawing/2014/main" id="{DA1F50FA-3817-4E64-8842-7485A80722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1" name="Text Box 6">
          <a:extLst>
            <a:ext uri="{FF2B5EF4-FFF2-40B4-BE49-F238E27FC236}">
              <a16:creationId xmlns:a16="http://schemas.microsoft.com/office/drawing/2014/main" id="{35A6FC50-1564-49ED-AEAC-7B869838D4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2" name="Text Box 7">
          <a:extLst>
            <a:ext uri="{FF2B5EF4-FFF2-40B4-BE49-F238E27FC236}">
              <a16:creationId xmlns:a16="http://schemas.microsoft.com/office/drawing/2014/main" id="{5A49955D-606A-49F1-9578-9D8983F915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3" name="Text Box 8">
          <a:extLst>
            <a:ext uri="{FF2B5EF4-FFF2-40B4-BE49-F238E27FC236}">
              <a16:creationId xmlns:a16="http://schemas.microsoft.com/office/drawing/2014/main" id="{086F0F49-5736-4B9D-B9E2-BE0EFFF32C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4" name="Text Box 9">
          <a:extLst>
            <a:ext uri="{FF2B5EF4-FFF2-40B4-BE49-F238E27FC236}">
              <a16:creationId xmlns:a16="http://schemas.microsoft.com/office/drawing/2014/main" id="{92116AC1-A5E7-43D3-B99E-2ABAF10BA2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5" name="Text Box 10">
          <a:extLst>
            <a:ext uri="{FF2B5EF4-FFF2-40B4-BE49-F238E27FC236}">
              <a16:creationId xmlns:a16="http://schemas.microsoft.com/office/drawing/2014/main" id="{8A25ACC4-1253-4C7A-832E-D8AE9264C6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6" name="Text Box 11">
          <a:extLst>
            <a:ext uri="{FF2B5EF4-FFF2-40B4-BE49-F238E27FC236}">
              <a16:creationId xmlns:a16="http://schemas.microsoft.com/office/drawing/2014/main" id="{1104A7F5-100C-4FE8-B7C8-7387B1729D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7" name="Text Box 12">
          <a:extLst>
            <a:ext uri="{FF2B5EF4-FFF2-40B4-BE49-F238E27FC236}">
              <a16:creationId xmlns:a16="http://schemas.microsoft.com/office/drawing/2014/main" id="{89C481AF-B6FD-4032-8FA1-2D284CB794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8" name="Text Box 13">
          <a:extLst>
            <a:ext uri="{FF2B5EF4-FFF2-40B4-BE49-F238E27FC236}">
              <a16:creationId xmlns:a16="http://schemas.microsoft.com/office/drawing/2014/main" id="{2636BB48-0F40-4BFA-900B-E913568A75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69" name="Text Box 14">
          <a:extLst>
            <a:ext uri="{FF2B5EF4-FFF2-40B4-BE49-F238E27FC236}">
              <a16:creationId xmlns:a16="http://schemas.microsoft.com/office/drawing/2014/main" id="{9BB6370F-7C99-4801-9398-01606A8B02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0" name="Text Box 15">
          <a:extLst>
            <a:ext uri="{FF2B5EF4-FFF2-40B4-BE49-F238E27FC236}">
              <a16:creationId xmlns:a16="http://schemas.microsoft.com/office/drawing/2014/main" id="{08B14686-1423-4972-ADC9-405C3C6EF9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1" name="Text Box 16">
          <a:extLst>
            <a:ext uri="{FF2B5EF4-FFF2-40B4-BE49-F238E27FC236}">
              <a16:creationId xmlns:a16="http://schemas.microsoft.com/office/drawing/2014/main" id="{E09CECCA-FD16-4778-AD82-13BAEE24A1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2" name="Text Box 17">
          <a:extLst>
            <a:ext uri="{FF2B5EF4-FFF2-40B4-BE49-F238E27FC236}">
              <a16:creationId xmlns:a16="http://schemas.microsoft.com/office/drawing/2014/main" id="{27A7A249-0CAD-4610-A06D-9F83188C86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3" name="Text Box 6">
          <a:extLst>
            <a:ext uri="{FF2B5EF4-FFF2-40B4-BE49-F238E27FC236}">
              <a16:creationId xmlns:a16="http://schemas.microsoft.com/office/drawing/2014/main" id="{D7DFC823-C3D1-4D45-BF38-E40221CB9BC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4" name="Text Box 7">
          <a:extLst>
            <a:ext uri="{FF2B5EF4-FFF2-40B4-BE49-F238E27FC236}">
              <a16:creationId xmlns:a16="http://schemas.microsoft.com/office/drawing/2014/main" id="{E06D2739-CC51-45B9-99EA-06802A1A2A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5" name="Text Box 8">
          <a:extLst>
            <a:ext uri="{FF2B5EF4-FFF2-40B4-BE49-F238E27FC236}">
              <a16:creationId xmlns:a16="http://schemas.microsoft.com/office/drawing/2014/main" id="{2941F8D9-A55B-424E-A521-C16BCF047E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6" name="Text Box 9">
          <a:extLst>
            <a:ext uri="{FF2B5EF4-FFF2-40B4-BE49-F238E27FC236}">
              <a16:creationId xmlns:a16="http://schemas.microsoft.com/office/drawing/2014/main" id="{B7540847-5074-475F-A07E-E13A3C77D2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7" name="Text Box 10">
          <a:extLst>
            <a:ext uri="{FF2B5EF4-FFF2-40B4-BE49-F238E27FC236}">
              <a16:creationId xmlns:a16="http://schemas.microsoft.com/office/drawing/2014/main" id="{E49A3EB6-C78B-4F5F-859F-9541F3432F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8" name="Text Box 11">
          <a:extLst>
            <a:ext uri="{FF2B5EF4-FFF2-40B4-BE49-F238E27FC236}">
              <a16:creationId xmlns:a16="http://schemas.microsoft.com/office/drawing/2014/main" id="{C8FFD638-93BB-4589-ABC3-839B411608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79" name="Text Box 12">
          <a:extLst>
            <a:ext uri="{FF2B5EF4-FFF2-40B4-BE49-F238E27FC236}">
              <a16:creationId xmlns:a16="http://schemas.microsoft.com/office/drawing/2014/main" id="{AC6A6BB7-5C3A-4B7E-8CC4-5ECDD4D947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0" name="Text Box 13">
          <a:extLst>
            <a:ext uri="{FF2B5EF4-FFF2-40B4-BE49-F238E27FC236}">
              <a16:creationId xmlns:a16="http://schemas.microsoft.com/office/drawing/2014/main" id="{B02BDC7E-1BCB-4374-86FE-93F49489CD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1" name="Text Box 14">
          <a:extLst>
            <a:ext uri="{FF2B5EF4-FFF2-40B4-BE49-F238E27FC236}">
              <a16:creationId xmlns:a16="http://schemas.microsoft.com/office/drawing/2014/main" id="{50DEF00E-CA1D-479F-9AF2-54C1D86AB3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2" name="Text Box 15">
          <a:extLst>
            <a:ext uri="{FF2B5EF4-FFF2-40B4-BE49-F238E27FC236}">
              <a16:creationId xmlns:a16="http://schemas.microsoft.com/office/drawing/2014/main" id="{5622D56D-1A1C-4AA6-8BBD-D85628CED8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3" name="Text Box 16">
          <a:extLst>
            <a:ext uri="{FF2B5EF4-FFF2-40B4-BE49-F238E27FC236}">
              <a16:creationId xmlns:a16="http://schemas.microsoft.com/office/drawing/2014/main" id="{63E5943A-651A-4368-B0D2-C2EF59873F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4" name="Text Box 17">
          <a:extLst>
            <a:ext uri="{FF2B5EF4-FFF2-40B4-BE49-F238E27FC236}">
              <a16:creationId xmlns:a16="http://schemas.microsoft.com/office/drawing/2014/main" id="{1A09C611-64C5-4052-AB39-DDB812522A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5" name="Text Box 6">
          <a:extLst>
            <a:ext uri="{FF2B5EF4-FFF2-40B4-BE49-F238E27FC236}">
              <a16:creationId xmlns:a16="http://schemas.microsoft.com/office/drawing/2014/main" id="{7FB1D5E8-F60D-4C09-ADFB-785E25EBACD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6" name="Text Box 7">
          <a:extLst>
            <a:ext uri="{FF2B5EF4-FFF2-40B4-BE49-F238E27FC236}">
              <a16:creationId xmlns:a16="http://schemas.microsoft.com/office/drawing/2014/main" id="{AF124866-FC7A-41E0-B85B-220975EF84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7" name="Text Box 8">
          <a:extLst>
            <a:ext uri="{FF2B5EF4-FFF2-40B4-BE49-F238E27FC236}">
              <a16:creationId xmlns:a16="http://schemas.microsoft.com/office/drawing/2014/main" id="{B54FF45F-43F7-48D4-930B-F4821EF1B21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8" name="Text Box 9">
          <a:extLst>
            <a:ext uri="{FF2B5EF4-FFF2-40B4-BE49-F238E27FC236}">
              <a16:creationId xmlns:a16="http://schemas.microsoft.com/office/drawing/2014/main" id="{13DFECA2-7BA1-427F-AD10-740732B484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89" name="Text Box 10">
          <a:extLst>
            <a:ext uri="{FF2B5EF4-FFF2-40B4-BE49-F238E27FC236}">
              <a16:creationId xmlns:a16="http://schemas.microsoft.com/office/drawing/2014/main" id="{60BD0315-73AB-4D8E-93CB-9FBCB3789B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0" name="Text Box 11">
          <a:extLst>
            <a:ext uri="{FF2B5EF4-FFF2-40B4-BE49-F238E27FC236}">
              <a16:creationId xmlns:a16="http://schemas.microsoft.com/office/drawing/2014/main" id="{C83CEC67-3C33-4D46-BDE6-76D53DA8DF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1" name="Text Box 12">
          <a:extLst>
            <a:ext uri="{FF2B5EF4-FFF2-40B4-BE49-F238E27FC236}">
              <a16:creationId xmlns:a16="http://schemas.microsoft.com/office/drawing/2014/main" id="{479C4F3B-0527-4CB3-A748-EE91224F638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2" name="Text Box 13">
          <a:extLst>
            <a:ext uri="{FF2B5EF4-FFF2-40B4-BE49-F238E27FC236}">
              <a16:creationId xmlns:a16="http://schemas.microsoft.com/office/drawing/2014/main" id="{ADD02CE7-3D5C-49BF-B96C-5F0ACF5E58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3" name="Text Box 14">
          <a:extLst>
            <a:ext uri="{FF2B5EF4-FFF2-40B4-BE49-F238E27FC236}">
              <a16:creationId xmlns:a16="http://schemas.microsoft.com/office/drawing/2014/main" id="{D56C819A-AE98-4B4F-9F16-2A543B951E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4" name="Text Box 15">
          <a:extLst>
            <a:ext uri="{FF2B5EF4-FFF2-40B4-BE49-F238E27FC236}">
              <a16:creationId xmlns:a16="http://schemas.microsoft.com/office/drawing/2014/main" id="{27E076A0-C526-4915-B7FB-180F248195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5" name="Text Box 16">
          <a:extLst>
            <a:ext uri="{FF2B5EF4-FFF2-40B4-BE49-F238E27FC236}">
              <a16:creationId xmlns:a16="http://schemas.microsoft.com/office/drawing/2014/main" id="{2A9CE4CC-922B-416C-95A8-8DC2AA8864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6" name="Text Box 17">
          <a:extLst>
            <a:ext uri="{FF2B5EF4-FFF2-40B4-BE49-F238E27FC236}">
              <a16:creationId xmlns:a16="http://schemas.microsoft.com/office/drawing/2014/main" id="{168F1E7E-8324-491A-8153-1BE387EE9E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7" name="Text Box 7">
          <a:extLst>
            <a:ext uri="{FF2B5EF4-FFF2-40B4-BE49-F238E27FC236}">
              <a16:creationId xmlns:a16="http://schemas.microsoft.com/office/drawing/2014/main" id="{FE90087D-292B-4E7A-A0B3-B25E6056F9B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8" name="Text Box 8">
          <a:extLst>
            <a:ext uri="{FF2B5EF4-FFF2-40B4-BE49-F238E27FC236}">
              <a16:creationId xmlns:a16="http://schemas.microsoft.com/office/drawing/2014/main" id="{69442121-8EDC-4FCB-9339-E45828AEFC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4999" name="Text Box 9">
          <a:extLst>
            <a:ext uri="{FF2B5EF4-FFF2-40B4-BE49-F238E27FC236}">
              <a16:creationId xmlns:a16="http://schemas.microsoft.com/office/drawing/2014/main" id="{D7AC5B4A-DD00-4416-B329-22BA359056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0" name="Text Box 10">
          <a:extLst>
            <a:ext uri="{FF2B5EF4-FFF2-40B4-BE49-F238E27FC236}">
              <a16:creationId xmlns:a16="http://schemas.microsoft.com/office/drawing/2014/main" id="{024E7C5F-891D-4729-B8FB-46FB7DA304F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1" name="Text Box 11">
          <a:extLst>
            <a:ext uri="{FF2B5EF4-FFF2-40B4-BE49-F238E27FC236}">
              <a16:creationId xmlns:a16="http://schemas.microsoft.com/office/drawing/2014/main" id="{49C780E5-497A-4F9F-878C-048984D349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2" name="Text Box 12">
          <a:extLst>
            <a:ext uri="{FF2B5EF4-FFF2-40B4-BE49-F238E27FC236}">
              <a16:creationId xmlns:a16="http://schemas.microsoft.com/office/drawing/2014/main" id="{4AB63CD3-8923-4E19-B55D-A8F9F6D4D48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3" name="Text Box 13">
          <a:extLst>
            <a:ext uri="{FF2B5EF4-FFF2-40B4-BE49-F238E27FC236}">
              <a16:creationId xmlns:a16="http://schemas.microsoft.com/office/drawing/2014/main" id="{A04D320A-B8C8-4CF0-AE81-755C207E5F3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4" name="Text Box 14">
          <a:extLst>
            <a:ext uri="{FF2B5EF4-FFF2-40B4-BE49-F238E27FC236}">
              <a16:creationId xmlns:a16="http://schemas.microsoft.com/office/drawing/2014/main" id="{0FB784AC-10D8-4B72-A5C6-ED103E84ED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5" name="Text Box 15">
          <a:extLst>
            <a:ext uri="{FF2B5EF4-FFF2-40B4-BE49-F238E27FC236}">
              <a16:creationId xmlns:a16="http://schemas.microsoft.com/office/drawing/2014/main" id="{855667D2-89A9-46E0-8E0F-988C6C1F45D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6" name="Text Box 16">
          <a:extLst>
            <a:ext uri="{FF2B5EF4-FFF2-40B4-BE49-F238E27FC236}">
              <a16:creationId xmlns:a16="http://schemas.microsoft.com/office/drawing/2014/main" id="{5C66E64E-77B8-4959-993C-61C978E5FB8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7" name="Text Box 17">
          <a:extLst>
            <a:ext uri="{FF2B5EF4-FFF2-40B4-BE49-F238E27FC236}">
              <a16:creationId xmlns:a16="http://schemas.microsoft.com/office/drawing/2014/main" id="{D8F58315-7C1D-42CD-BD66-795253B4E9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8" name="Text Box 6">
          <a:extLst>
            <a:ext uri="{FF2B5EF4-FFF2-40B4-BE49-F238E27FC236}">
              <a16:creationId xmlns:a16="http://schemas.microsoft.com/office/drawing/2014/main" id="{E9B58215-8864-4956-8484-B5E6974AD5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09" name="Text Box 7">
          <a:extLst>
            <a:ext uri="{FF2B5EF4-FFF2-40B4-BE49-F238E27FC236}">
              <a16:creationId xmlns:a16="http://schemas.microsoft.com/office/drawing/2014/main" id="{E058913C-291F-4AAA-A21A-C9EF970061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0" name="Text Box 8">
          <a:extLst>
            <a:ext uri="{FF2B5EF4-FFF2-40B4-BE49-F238E27FC236}">
              <a16:creationId xmlns:a16="http://schemas.microsoft.com/office/drawing/2014/main" id="{FCE8CE5D-246C-4EF7-A37A-E92BCF02117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1" name="Text Box 9">
          <a:extLst>
            <a:ext uri="{FF2B5EF4-FFF2-40B4-BE49-F238E27FC236}">
              <a16:creationId xmlns:a16="http://schemas.microsoft.com/office/drawing/2014/main" id="{98E07D90-2097-4EC7-A657-EC0FCA9975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2" name="Text Box 10">
          <a:extLst>
            <a:ext uri="{FF2B5EF4-FFF2-40B4-BE49-F238E27FC236}">
              <a16:creationId xmlns:a16="http://schemas.microsoft.com/office/drawing/2014/main" id="{D9847F2F-F4DB-48BB-B914-04E16648BB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3" name="Text Box 11">
          <a:extLst>
            <a:ext uri="{FF2B5EF4-FFF2-40B4-BE49-F238E27FC236}">
              <a16:creationId xmlns:a16="http://schemas.microsoft.com/office/drawing/2014/main" id="{16FA03C5-B59C-49AE-AB56-18D4EDB1B8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4" name="Text Box 12">
          <a:extLst>
            <a:ext uri="{FF2B5EF4-FFF2-40B4-BE49-F238E27FC236}">
              <a16:creationId xmlns:a16="http://schemas.microsoft.com/office/drawing/2014/main" id="{22B2A6C0-66C8-474D-AF40-56667C5767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5" name="Text Box 13">
          <a:extLst>
            <a:ext uri="{FF2B5EF4-FFF2-40B4-BE49-F238E27FC236}">
              <a16:creationId xmlns:a16="http://schemas.microsoft.com/office/drawing/2014/main" id="{E55C7DEB-1AED-4C63-9E1A-59D7D40E74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6" name="Text Box 14">
          <a:extLst>
            <a:ext uri="{FF2B5EF4-FFF2-40B4-BE49-F238E27FC236}">
              <a16:creationId xmlns:a16="http://schemas.microsoft.com/office/drawing/2014/main" id="{7A4F225B-4A5F-4076-A812-F7FC717F91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7" name="Text Box 15">
          <a:extLst>
            <a:ext uri="{FF2B5EF4-FFF2-40B4-BE49-F238E27FC236}">
              <a16:creationId xmlns:a16="http://schemas.microsoft.com/office/drawing/2014/main" id="{F02F888F-6F71-445C-A0E0-DE0A16DA7B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8" name="Text Box 16">
          <a:extLst>
            <a:ext uri="{FF2B5EF4-FFF2-40B4-BE49-F238E27FC236}">
              <a16:creationId xmlns:a16="http://schemas.microsoft.com/office/drawing/2014/main" id="{78028E8F-7D1F-494D-B93F-A93511A235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19" name="Text Box 17">
          <a:extLst>
            <a:ext uri="{FF2B5EF4-FFF2-40B4-BE49-F238E27FC236}">
              <a16:creationId xmlns:a16="http://schemas.microsoft.com/office/drawing/2014/main" id="{B323EC16-E0F9-4530-9B85-BEC5553F61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0" name="Text Box 6">
          <a:extLst>
            <a:ext uri="{FF2B5EF4-FFF2-40B4-BE49-F238E27FC236}">
              <a16:creationId xmlns:a16="http://schemas.microsoft.com/office/drawing/2014/main" id="{ECAA253D-229C-4EB1-B660-37E171240F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1" name="Text Box 7">
          <a:extLst>
            <a:ext uri="{FF2B5EF4-FFF2-40B4-BE49-F238E27FC236}">
              <a16:creationId xmlns:a16="http://schemas.microsoft.com/office/drawing/2014/main" id="{73070BCA-7528-477B-BD4C-41A216FE75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2" name="Text Box 8">
          <a:extLst>
            <a:ext uri="{FF2B5EF4-FFF2-40B4-BE49-F238E27FC236}">
              <a16:creationId xmlns:a16="http://schemas.microsoft.com/office/drawing/2014/main" id="{3DEDD02F-F8A2-497B-ABDA-51F6A7FAF07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3" name="Text Box 9">
          <a:extLst>
            <a:ext uri="{FF2B5EF4-FFF2-40B4-BE49-F238E27FC236}">
              <a16:creationId xmlns:a16="http://schemas.microsoft.com/office/drawing/2014/main" id="{6C83A095-5AAA-431A-A7C8-E446CE173F4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4" name="Text Box 10">
          <a:extLst>
            <a:ext uri="{FF2B5EF4-FFF2-40B4-BE49-F238E27FC236}">
              <a16:creationId xmlns:a16="http://schemas.microsoft.com/office/drawing/2014/main" id="{9E3598B7-3312-492B-9EB7-EB5D935FE3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5" name="Text Box 11">
          <a:extLst>
            <a:ext uri="{FF2B5EF4-FFF2-40B4-BE49-F238E27FC236}">
              <a16:creationId xmlns:a16="http://schemas.microsoft.com/office/drawing/2014/main" id="{6CC6AF76-4D45-4405-90E6-30C215637F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6" name="Text Box 12">
          <a:extLst>
            <a:ext uri="{FF2B5EF4-FFF2-40B4-BE49-F238E27FC236}">
              <a16:creationId xmlns:a16="http://schemas.microsoft.com/office/drawing/2014/main" id="{F809D198-2141-49D8-B424-9A91116B0BB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7" name="Text Box 13">
          <a:extLst>
            <a:ext uri="{FF2B5EF4-FFF2-40B4-BE49-F238E27FC236}">
              <a16:creationId xmlns:a16="http://schemas.microsoft.com/office/drawing/2014/main" id="{9CB1AE8C-54F0-4A38-89D2-F15647E63F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8" name="Text Box 14">
          <a:extLst>
            <a:ext uri="{FF2B5EF4-FFF2-40B4-BE49-F238E27FC236}">
              <a16:creationId xmlns:a16="http://schemas.microsoft.com/office/drawing/2014/main" id="{5815F19F-05AD-4A9D-BCAF-FFB244BE5A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29" name="Text Box 15">
          <a:extLst>
            <a:ext uri="{FF2B5EF4-FFF2-40B4-BE49-F238E27FC236}">
              <a16:creationId xmlns:a16="http://schemas.microsoft.com/office/drawing/2014/main" id="{FE79C197-9509-44EF-B84C-40F97339B1F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0" name="Text Box 16">
          <a:extLst>
            <a:ext uri="{FF2B5EF4-FFF2-40B4-BE49-F238E27FC236}">
              <a16:creationId xmlns:a16="http://schemas.microsoft.com/office/drawing/2014/main" id="{4732A6DA-2B3A-43F8-A16D-3C2F1F1F76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1" name="Text Box 17">
          <a:extLst>
            <a:ext uri="{FF2B5EF4-FFF2-40B4-BE49-F238E27FC236}">
              <a16:creationId xmlns:a16="http://schemas.microsoft.com/office/drawing/2014/main" id="{726E9E83-F328-42AA-91DC-E66734E632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2" name="Text Box 6">
          <a:extLst>
            <a:ext uri="{FF2B5EF4-FFF2-40B4-BE49-F238E27FC236}">
              <a16:creationId xmlns:a16="http://schemas.microsoft.com/office/drawing/2014/main" id="{3F70227C-94E9-41E1-905A-C6104538155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3" name="Text Box 7">
          <a:extLst>
            <a:ext uri="{FF2B5EF4-FFF2-40B4-BE49-F238E27FC236}">
              <a16:creationId xmlns:a16="http://schemas.microsoft.com/office/drawing/2014/main" id="{70FE5DBE-9B89-4F81-BA22-552BDE713B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4" name="Text Box 8">
          <a:extLst>
            <a:ext uri="{FF2B5EF4-FFF2-40B4-BE49-F238E27FC236}">
              <a16:creationId xmlns:a16="http://schemas.microsoft.com/office/drawing/2014/main" id="{41E2D3EC-4BAE-4BED-91C1-27D19E94053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5" name="Text Box 9">
          <a:extLst>
            <a:ext uri="{FF2B5EF4-FFF2-40B4-BE49-F238E27FC236}">
              <a16:creationId xmlns:a16="http://schemas.microsoft.com/office/drawing/2014/main" id="{4CE503DB-C959-4262-84CC-588BE25440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6" name="Text Box 10">
          <a:extLst>
            <a:ext uri="{FF2B5EF4-FFF2-40B4-BE49-F238E27FC236}">
              <a16:creationId xmlns:a16="http://schemas.microsoft.com/office/drawing/2014/main" id="{46B0949D-9450-4A7B-B446-13A247CB7BF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7" name="Text Box 11">
          <a:extLst>
            <a:ext uri="{FF2B5EF4-FFF2-40B4-BE49-F238E27FC236}">
              <a16:creationId xmlns:a16="http://schemas.microsoft.com/office/drawing/2014/main" id="{509A85B3-25BF-4134-BC8C-201E2A723A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8" name="Text Box 12">
          <a:extLst>
            <a:ext uri="{FF2B5EF4-FFF2-40B4-BE49-F238E27FC236}">
              <a16:creationId xmlns:a16="http://schemas.microsoft.com/office/drawing/2014/main" id="{A2153A92-95BC-48E3-97E4-5308CDB953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39" name="Text Box 13">
          <a:extLst>
            <a:ext uri="{FF2B5EF4-FFF2-40B4-BE49-F238E27FC236}">
              <a16:creationId xmlns:a16="http://schemas.microsoft.com/office/drawing/2014/main" id="{A9E45556-D78A-4F2B-A06A-88FC76D835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0" name="Text Box 14">
          <a:extLst>
            <a:ext uri="{FF2B5EF4-FFF2-40B4-BE49-F238E27FC236}">
              <a16:creationId xmlns:a16="http://schemas.microsoft.com/office/drawing/2014/main" id="{CFB837B5-C7B2-4298-89A8-2C060B607B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1" name="Text Box 15">
          <a:extLst>
            <a:ext uri="{FF2B5EF4-FFF2-40B4-BE49-F238E27FC236}">
              <a16:creationId xmlns:a16="http://schemas.microsoft.com/office/drawing/2014/main" id="{094AD8DA-99B2-458A-A9DF-1B84EA036D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2" name="Text Box 16">
          <a:extLst>
            <a:ext uri="{FF2B5EF4-FFF2-40B4-BE49-F238E27FC236}">
              <a16:creationId xmlns:a16="http://schemas.microsoft.com/office/drawing/2014/main" id="{8C8DA353-8FE2-4E27-BC05-6CD5EEA809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3" name="Text Box 17">
          <a:extLst>
            <a:ext uri="{FF2B5EF4-FFF2-40B4-BE49-F238E27FC236}">
              <a16:creationId xmlns:a16="http://schemas.microsoft.com/office/drawing/2014/main" id="{34BE117E-E7C1-4C2C-9D29-A5D6709046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4" name="Text Box 7">
          <a:extLst>
            <a:ext uri="{FF2B5EF4-FFF2-40B4-BE49-F238E27FC236}">
              <a16:creationId xmlns:a16="http://schemas.microsoft.com/office/drawing/2014/main" id="{AF4BE907-3279-451C-96C2-EC2D207D20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5" name="Text Box 8">
          <a:extLst>
            <a:ext uri="{FF2B5EF4-FFF2-40B4-BE49-F238E27FC236}">
              <a16:creationId xmlns:a16="http://schemas.microsoft.com/office/drawing/2014/main" id="{868C2B6E-B958-4437-838A-E696928E69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6" name="Text Box 9">
          <a:extLst>
            <a:ext uri="{FF2B5EF4-FFF2-40B4-BE49-F238E27FC236}">
              <a16:creationId xmlns:a16="http://schemas.microsoft.com/office/drawing/2014/main" id="{AC86B0E5-E425-4498-AE91-61BE2CFCC9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7" name="Text Box 10">
          <a:extLst>
            <a:ext uri="{FF2B5EF4-FFF2-40B4-BE49-F238E27FC236}">
              <a16:creationId xmlns:a16="http://schemas.microsoft.com/office/drawing/2014/main" id="{9A8116F2-486E-410B-B97D-A0E33B80AB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8" name="Text Box 11">
          <a:extLst>
            <a:ext uri="{FF2B5EF4-FFF2-40B4-BE49-F238E27FC236}">
              <a16:creationId xmlns:a16="http://schemas.microsoft.com/office/drawing/2014/main" id="{6A94DFC3-87E6-4DBC-B712-0F702ECFA0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49" name="Text Box 12">
          <a:extLst>
            <a:ext uri="{FF2B5EF4-FFF2-40B4-BE49-F238E27FC236}">
              <a16:creationId xmlns:a16="http://schemas.microsoft.com/office/drawing/2014/main" id="{06C029C6-8C81-4804-8D74-F6BC8D1F2E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0" name="Text Box 13">
          <a:extLst>
            <a:ext uri="{FF2B5EF4-FFF2-40B4-BE49-F238E27FC236}">
              <a16:creationId xmlns:a16="http://schemas.microsoft.com/office/drawing/2014/main" id="{EDE04DC4-BAC3-4C67-8D7A-DD21FF791AF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1" name="Text Box 14">
          <a:extLst>
            <a:ext uri="{FF2B5EF4-FFF2-40B4-BE49-F238E27FC236}">
              <a16:creationId xmlns:a16="http://schemas.microsoft.com/office/drawing/2014/main" id="{178B5237-0B92-4ADC-A309-1E07E8ED1F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2" name="Text Box 15">
          <a:extLst>
            <a:ext uri="{FF2B5EF4-FFF2-40B4-BE49-F238E27FC236}">
              <a16:creationId xmlns:a16="http://schemas.microsoft.com/office/drawing/2014/main" id="{15EFF7D1-7F19-4538-BE85-3338B39A8D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3" name="Text Box 16">
          <a:extLst>
            <a:ext uri="{FF2B5EF4-FFF2-40B4-BE49-F238E27FC236}">
              <a16:creationId xmlns:a16="http://schemas.microsoft.com/office/drawing/2014/main" id="{2C63AC41-B379-4618-8CFE-EDB37D6115E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4" name="Text Box 17">
          <a:extLst>
            <a:ext uri="{FF2B5EF4-FFF2-40B4-BE49-F238E27FC236}">
              <a16:creationId xmlns:a16="http://schemas.microsoft.com/office/drawing/2014/main" id="{67FA08E4-7A86-486B-AC4D-1D0D61D631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5" name="Text Box 6">
          <a:extLst>
            <a:ext uri="{FF2B5EF4-FFF2-40B4-BE49-F238E27FC236}">
              <a16:creationId xmlns:a16="http://schemas.microsoft.com/office/drawing/2014/main" id="{8BCAB5DB-7029-4388-999F-F09D2ED2DE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6" name="Text Box 7">
          <a:extLst>
            <a:ext uri="{FF2B5EF4-FFF2-40B4-BE49-F238E27FC236}">
              <a16:creationId xmlns:a16="http://schemas.microsoft.com/office/drawing/2014/main" id="{AD6CFDF5-9859-4D81-8C3A-C25B5E0FB5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7" name="Text Box 8">
          <a:extLst>
            <a:ext uri="{FF2B5EF4-FFF2-40B4-BE49-F238E27FC236}">
              <a16:creationId xmlns:a16="http://schemas.microsoft.com/office/drawing/2014/main" id="{1266A78D-8E27-4B3B-9CF4-5702FE4EC25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8" name="Text Box 9">
          <a:extLst>
            <a:ext uri="{FF2B5EF4-FFF2-40B4-BE49-F238E27FC236}">
              <a16:creationId xmlns:a16="http://schemas.microsoft.com/office/drawing/2014/main" id="{E79D1847-427B-4867-9A2C-E923FCCAE4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59" name="Text Box 10">
          <a:extLst>
            <a:ext uri="{FF2B5EF4-FFF2-40B4-BE49-F238E27FC236}">
              <a16:creationId xmlns:a16="http://schemas.microsoft.com/office/drawing/2014/main" id="{97B88FBB-D15C-4371-A353-CECA9D148B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0" name="Text Box 11">
          <a:extLst>
            <a:ext uri="{FF2B5EF4-FFF2-40B4-BE49-F238E27FC236}">
              <a16:creationId xmlns:a16="http://schemas.microsoft.com/office/drawing/2014/main" id="{9943AC24-EDE8-43C5-A95F-1003AE9076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1" name="Text Box 12">
          <a:extLst>
            <a:ext uri="{FF2B5EF4-FFF2-40B4-BE49-F238E27FC236}">
              <a16:creationId xmlns:a16="http://schemas.microsoft.com/office/drawing/2014/main" id="{829A30CA-8EBA-40D3-9D2D-EC8B1DA71C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2" name="Text Box 13">
          <a:extLst>
            <a:ext uri="{FF2B5EF4-FFF2-40B4-BE49-F238E27FC236}">
              <a16:creationId xmlns:a16="http://schemas.microsoft.com/office/drawing/2014/main" id="{449999FD-9F74-4FA4-B566-1CC538FE79E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3" name="Text Box 14">
          <a:extLst>
            <a:ext uri="{FF2B5EF4-FFF2-40B4-BE49-F238E27FC236}">
              <a16:creationId xmlns:a16="http://schemas.microsoft.com/office/drawing/2014/main" id="{690E974A-8CD7-46A2-A314-D6ADF0DF03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4" name="Text Box 15">
          <a:extLst>
            <a:ext uri="{FF2B5EF4-FFF2-40B4-BE49-F238E27FC236}">
              <a16:creationId xmlns:a16="http://schemas.microsoft.com/office/drawing/2014/main" id="{9856BF50-D9A9-4EE4-B4F2-5558F847A8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5" name="Text Box 16">
          <a:extLst>
            <a:ext uri="{FF2B5EF4-FFF2-40B4-BE49-F238E27FC236}">
              <a16:creationId xmlns:a16="http://schemas.microsoft.com/office/drawing/2014/main" id="{AADE248D-8C42-44C9-B991-CDCB239CD4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6" name="Text Box 17">
          <a:extLst>
            <a:ext uri="{FF2B5EF4-FFF2-40B4-BE49-F238E27FC236}">
              <a16:creationId xmlns:a16="http://schemas.microsoft.com/office/drawing/2014/main" id="{DD06F1BC-BF4C-44FE-84D4-58951B79A18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7" name="Text Box 6">
          <a:extLst>
            <a:ext uri="{FF2B5EF4-FFF2-40B4-BE49-F238E27FC236}">
              <a16:creationId xmlns:a16="http://schemas.microsoft.com/office/drawing/2014/main" id="{8A1D766E-5E21-4CE1-841A-3A7C56E61B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8" name="Text Box 7">
          <a:extLst>
            <a:ext uri="{FF2B5EF4-FFF2-40B4-BE49-F238E27FC236}">
              <a16:creationId xmlns:a16="http://schemas.microsoft.com/office/drawing/2014/main" id="{60B0B2CC-122E-48A9-A138-9F5ABFE2FC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69" name="Text Box 8">
          <a:extLst>
            <a:ext uri="{FF2B5EF4-FFF2-40B4-BE49-F238E27FC236}">
              <a16:creationId xmlns:a16="http://schemas.microsoft.com/office/drawing/2014/main" id="{BE00544A-F9F7-4D03-AF36-79382E9D5F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0" name="Text Box 9">
          <a:extLst>
            <a:ext uri="{FF2B5EF4-FFF2-40B4-BE49-F238E27FC236}">
              <a16:creationId xmlns:a16="http://schemas.microsoft.com/office/drawing/2014/main" id="{FB30C545-84F6-4D14-A491-E68DF071EB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1" name="Text Box 10">
          <a:extLst>
            <a:ext uri="{FF2B5EF4-FFF2-40B4-BE49-F238E27FC236}">
              <a16:creationId xmlns:a16="http://schemas.microsoft.com/office/drawing/2014/main" id="{CF5ACF3C-FEBB-481A-BD8B-A119554D62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2" name="Text Box 11">
          <a:extLst>
            <a:ext uri="{FF2B5EF4-FFF2-40B4-BE49-F238E27FC236}">
              <a16:creationId xmlns:a16="http://schemas.microsoft.com/office/drawing/2014/main" id="{1ED879A2-380D-42C5-A529-49FF9A0118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3" name="Text Box 12">
          <a:extLst>
            <a:ext uri="{FF2B5EF4-FFF2-40B4-BE49-F238E27FC236}">
              <a16:creationId xmlns:a16="http://schemas.microsoft.com/office/drawing/2014/main" id="{E17FECBB-2B0E-4B5A-A51B-385371CA90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4" name="Text Box 13">
          <a:extLst>
            <a:ext uri="{FF2B5EF4-FFF2-40B4-BE49-F238E27FC236}">
              <a16:creationId xmlns:a16="http://schemas.microsoft.com/office/drawing/2014/main" id="{3683B3AF-E248-4D50-9797-AFB6B66AFC8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5" name="Text Box 14">
          <a:extLst>
            <a:ext uri="{FF2B5EF4-FFF2-40B4-BE49-F238E27FC236}">
              <a16:creationId xmlns:a16="http://schemas.microsoft.com/office/drawing/2014/main" id="{21DE0D4C-1384-4DD6-9BD0-63622ECF13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6" name="Text Box 15">
          <a:extLst>
            <a:ext uri="{FF2B5EF4-FFF2-40B4-BE49-F238E27FC236}">
              <a16:creationId xmlns:a16="http://schemas.microsoft.com/office/drawing/2014/main" id="{F65285EE-97A5-45EA-9B6F-F0C808807D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7" name="Text Box 16">
          <a:extLst>
            <a:ext uri="{FF2B5EF4-FFF2-40B4-BE49-F238E27FC236}">
              <a16:creationId xmlns:a16="http://schemas.microsoft.com/office/drawing/2014/main" id="{A02BD949-D9C2-4A69-A4C9-75959E5A56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8" name="Text Box 17">
          <a:extLst>
            <a:ext uri="{FF2B5EF4-FFF2-40B4-BE49-F238E27FC236}">
              <a16:creationId xmlns:a16="http://schemas.microsoft.com/office/drawing/2014/main" id="{3F7E9E52-050E-4EA0-82F9-87E8642DC1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79" name="Text Box 6">
          <a:extLst>
            <a:ext uri="{FF2B5EF4-FFF2-40B4-BE49-F238E27FC236}">
              <a16:creationId xmlns:a16="http://schemas.microsoft.com/office/drawing/2014/main" id="{47965DF6-98A4-48E7-873A-0E64C87B39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0" name="Text Box 7">
          <a:extLst>
            <a:ext uri="{FF2B5EF4-FFF2-40B4-BE49-F238E27FC236}">
              <a16:creationId xmlns:a16="http://schemas.microsoft.com/office/drawing/2014/main" id="{C405D693-0384-4792-921D-EB7D84CF0B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1" name="Text Box 8">
          <a:extLst>
            <a:ext uri="{FF2B5EF4-FFF2-40B4-BE49-F238E27FC236}">
              <a16:creationId xmlns:a16="http://schemas.microsoft.com/office/drawing/2014/main" id="{3B6D506E-DE68-4E5C-95D9-118E3D1167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2" name="Text Box 9">
          <a:extLst>
            <a:ext uri="{FF2B5EF4-FFF2-40B4-BE49-F238E27FC236}">
              <a16:creationId xmlns:a16="http://schemas.microsoft.com/office/drawing/2014/main" id="{208F303F-8564-4661-BC0E-557C5E1AEF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3" name="Text Box 10">
          <a:extLst>
            <a:ext uri="{FF2B5EF4-FFF2-40B4-BE49-F238E27FC236}">
              <a16:creationId xmlns:a16="http://schemas.microsoft.com/office/drawing/2014/main" id="{53F069DF-B730-481D-908B-B875E1ED23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4" name="Text Box 11">
          <a:extLst>
            <a:ext uri="{FF2B5EF4-FFF2-40B4-BE49-F238E27FC236}">
              <a16:creationId xmlns:a16="http://schemas.microsoft.com/office/drawing/2014/main" id="{93A5E15B-F3F0-4A09-BC19-30FB0E9089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5" name="Text Box 12">
          <a:extLst>
            <a:ext uri="{FF2B5EF4-FFF2-40B4-BE49-F238E27FC236}">
              <a16:creationId xmlns:a16="http://schemas.microsoft.com/office/drawing/2014/main" id="{7BFBC4D2-367D-4FA2-84F1-5760654E9B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6" name="Text Box 13">
          <a:extLst>
            <a:ext uri="{FF2B5EF4-FFF2-40B4-BE49-F238E27FC236}">
              <a16:creationId xmlns:a16="http://schemas.microsoft.com/office/drawing/2014/main" id="{EF94AD22-0C4B-4B3D-B41E-FE11501FE2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7" name="Text Box 14">
          <a:extLst>
            <a:ext uri="{FF2B5EF4-FFF2-40B4-BE49-F238E27FC236}">
              <a16:creationId xmlns:a16="http://schemas.microsoft.com/office/drawing/2014/main" id="{CB08746B-BE97-47FF-9E7C-309F326DD2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8" name="Text Box 15">
          <a:extLst>
            <a:ext uri="{FF2B5EF4-FFF2-40B4-BE49-F238E27FC236}">
              <a16:creationId xmlns:a16="http://schemas.microsoft.com/office/drawing/2014/main" id="{0223CDA2-5933-4B00-805F-48BBA8E8211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89" name="Text Box 16">
          <a:extLst>
            <a:ext uri="{FF2B5EF4-FFF2-40B4-BE49-F238E27FC236}">
              <a16:creationId xmlns:a16="http://schemas.microsoft.com/office/drawing/2014/main" id="{3DDB9950-30BA-40B0-8BE2-C9C4A899F3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0" name="Text Box 17">
          <a:extLst>
            <a:ext uri="{FF2B5EF4-FFF2-40B4-BE49-F238E27FC236}">
              <a16:creationId xmlns:a16="http://schemas.microsoft.com/office/drawing/2014/main" id="{EFCA90F3-F344-4778-9FA9-6323CAD67C0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1" name="Text Box 7">
          <a:extLst>
            <a:ext uri="{FF2B5EF4-FFF2-40B4-BE49-F238E27FC236}">
              <a16:creationId xmlns:a16="http://schemas.microsoft.com/office/drawing/2014/main" id="{E8F732DD-01F9-44B4-B478-88A886963D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2" name="Text Box 8">
          <a:extLst>
            <a:ext uri="{FF2B5EF4-FFF2-40B4-BE49-F238E27FC236}">
              <a16:creationId xmlns:a16="http://schemas.microsoft.com/office/drawing/2014/main" id="{E4E8C075-AB5F-4729-AF7A-A906160B1D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3" name="Text Box 9">
          <a:extLst>
            <a:ext uri="{FF2B5EF4-FFF2-40B4-BE49-F238E27FC236}">
              <a16:creationId xmlns:a16="http://schemas.microsoft.com/office/drawing/2014/main" id="{B850DF2A-7776-4DCA-A13A-E98FC1CCB7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4" name="Text Box 10">
          <a:extLst>
            <a:ext uri="{FF2B5EF4-FFF2-40B4-BE49-F238E27FC236}">
              <a16:creationId xmlns:a16="http://schemas.microsoft.com/office/drawing/2014/main" id="{834B69A6-64E6-4058-832E-03ABA91EA6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5" name="Text Box 11">
          <a:extLst>
            <a:ext uri="{FF2B5EF4-FFF2-40B4-BE49-F238E27FC236}">
              <a16:creationId xmlns:a16="http://schemas.microsoft.com/office/drawing/2014/main" id="{56302DC6-A2FA-4221-87BB-C5B1B282BA9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6" name="Text Box 12">
          <a:extLst>
            <a:ext uri="{FF2B5EF4-FFF2-40B4-BE49-F238E27FC236}">
              <a16:creationId xmlns:a16="http://schemas.microsoft.com/office/drawing/2014/main" id="{6AB547CA-1521-404E-8E9E-282F81B619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7" name="Text Box 13">
          <a:extLst>
            <a:ext uri="{FF2B5EF4-FFF2-40B4-BE49-F238E27FC236}">
              <a16:creationId xmlns:a16="http://schemas.microsoft.com/office/drawing/2014/main" id="{65D29E60-A6C6-4599-A405-EFDB4B42CDC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8" name="Text Box 14">
          <a:extLst>
            <a:ext uri="{FF2B5EF4-FFF2-40B4-BE49-F238E27FC236}">
              <a16:creationId xmlns:a16="http://schemas.microsoft.com/office/drawing/2014/main" id="{45EFBB4A-61D3-4F22-9F7D-B8A17CFBC1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099" name="Text Box 15">
          <a:extLst>
            <a:ext uri="{FF2B5EF4-FFF2-40B4-BE49-F238E27FC236}">
              <a16:creationId xmlns:a16="http://schemas.microsoft.com/office/drawing/2014/main" id="{D4FFD278-4CA9-48F4-801F-9307086E7D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0" name="Text Box 16">
          <a:extLst>
            <a:ext uri="{FF2B5EF4-FFF2-40B4-BE49-F238E27FC236}">
              <a16:creationId xmlns:a16="http://schemas.microsoft.com/office/drawing/2014/main" id="{F53A787C-6753-44E1-B355-417999F109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1" name="Text Box 17">
          <a:extLst>
            <a:ext uri="{FF2B5EF4-FFF2-40B4-BE49-F238E27FC236}">
              <a16:creationId xmlns:a16="http://schemas.microsoft.com/office/drawing/2014/main" id="{FAA01BAD-7D4D-41B4-B596-9331B2496DB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2" name="Text Box 6">
          <a:extLst>
            <a:ext uri="{FF2B5EF4-FFF2-40B4-BE49-F238E27FC236}">
              <a16:creationId xmlns:a16="http://schemas.microsoft.com/office/drawing/2014/main" id="{B01630D0-A3DB-4100-8DBF-200074EA558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3" name="Text Box 7">
          <a:extLst>
            <a:ext uri="{FF2B5EF4-FFF2-40B4-BE49-F238E27FC236}">
              <a16:creationId xmlns:a16="http://schemas.microsoft.com/office/drawing/2014/main" id="{FC5A1CF1-CD36-4EEE-8EED-AFAFA69543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4" name="Text Box 8">
          <a:extLst>
            <a:ext uri="{FF2B5EF4-FFF2-40B4-BE49-F238E27FC236}">
              <a16:creationId xmlns:a16="http://schemas.microsoft.com/office/drawing/2014/main" id="{F6905FB0-4CEE-472F-AD51-6B3E43E4B0F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5" name="Text Box 9">
          <a:extLst>
            <a:ext uri="{FF2B5EF4-FFF2-40B4-BE49-F238E27FC236}">
              <a16:creationId xmlns:a16="http://schemas.microsoft.com/office/drawing/2014/main" id="{DBF84B08-AC05-48C0-9BDC-B31E91DC52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6" name="Text Box 10">
          <a:extLst>
            <a:ext uri="{FF2B5EF4-FFF2-40B4-BE49-F238E27FC236}">
              <a16:creationId xmlns:a16="http://schemas.microsoft.com/office/drawing/2014/main" id="{C7A20A8C-E394-47B8-8799-479ED21CAB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7" name="Text Box 11">
          <a:extLst>
            <a:ext uri="{FF2B5EF4-FFF2-40B4-BE49-F238E27FC236}">
              <a16:creationId xmlns:a16="http://schemas.microsoft.com/office/drawing/2014/main" id="{E0312C89-E509-4649-A555-9EE18E0FD4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8" name="Text Box 12">
          <a:extLst>
            <a:ext uri="{FF2B5EF4-FFF2-40B4-BE49-F238E27FC236}">
              <a16:creationId xmlns:a16="http://schemas.microsoft.com/office/drawing/2014/main" id="{5A019132-3019-42AA-B99E-D802CFD396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09" name="Text Box 13">
          <a:extLst>
            <a:ext uri="{FF2B5EF4-FFF2-40B4-BE49-F238E27FC236}">
              <a16:creationId xmlns:a16="http://schemas.microsoft.com/office/drawing/2014/main" id="{4012F6AB-EC26-4E61-99E4-BB7D1FFAE96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0" name="Text Box 14">
          <a:extLst>
            <a:ext uri="{FF2B5EF4-FFF2-40B4-BE49-F238E27FC236}">
              <a16:creationId xmlns:a16="http://schemas.microsoft.com/office/drawing/2014/main" id="{63691866-9167-46D6-82A9-781E5AF160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1" name="Text Box 15">
          <a:extLst>
            <a:ext uri="{FF2B5EF4-FFF2-40B4-BE49-F238E27FC236}">
              <a16:creationId xmlns:a16="http://schemas.microsoft.com/office/drawing/2014/main" id="{9F728D83-236F-48A9-8F2B-5589E2BB06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2" name="Text Box 16">
          <a:extLst>
            <a:ext uri="{FF2B5EF4-FFF2-40B4-BE49-F238E27FC236}">
              <a16:creationId xmlns:a16="http://schemas.microsoft.com/office/drawing/2014/main" id="{596E74C4-9DE3-4DA0-9F0E-D2E9818FE45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3" name="Text Box 17">
          <a:extLst>
            <a:ext uri="{FF2B5EF4-FFF2-40B4-BE49-F238E27FC236}">
              <a16:creationId xmlns:a16="http://schemas.microsoft.com/office/drawing/2014/main" id="{0082A801-2ABF-4393-9AFF-8DE674DBE0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4" name="Text Box 6">
          <a:extLst>
            <a:ext uri="{FF2B5EF4-FFF2-40B4-BE49-F238E27FC236}">
              <a16:creationId xmlns:a16="http://schemas.microsoft.com/office/drawing/2014/main" id="{9DFA312F-DC34-47D2-815C-C653D906F4C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5" name="Text Box 7">
          <a:extLst>
            <a:ext uri="{FF2B5EF4-FFF2-40B4-BE49-F238E27FC236}">
              <a16:creationId xmlns:a16="http://schemas.microsoft.com/office/drawing/2014/main" id="{B00D0D5E-7CC2-413F-B739-2FF58D1636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6" name="Text Box 8">
          <a:extLst>
            <a:ext uri="{FF2B5EF4-FFF2-40B4-BE49-F238E27FC236}">
              <a16:creationId xmlns:a16="http://schemas.microsoft.com/office/drawing/2014/main" id="{99D4C776-51D2-426E-A4AF-B89107C989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7" name="Text Box 9">
          <a:extLst>
            <a:ext uri="{FF2B5EF4-FFF2-40B4-BE49-F238E27FC236}">
              <a16:creationId xmlns:a16="http://schemas.microsoft.com/office/drawing/2014/main" id="{2B595B4E-3489-4231-B2C2-BEB43508E2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8" name="Text Box 10">
          <a:extLst>
            <a:ext uri="{FF2B5EF4-FFF2-40B4-BE49-F238E27FC236}">
              <a16:creationId xmlns:a16="http://schemas.microsoft.com/office/drawing/2014/main" id="{8C235BE6-9A32-4B7C-8287-59A0B2BE013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19" name="Text Box 11">
          <a:extLst>
            <a:ext uri="{FF2B5EF4-FFF2-40B4-BE49-F238E27FC236}">
              <a16:creationId xmlns:a16="http://schemas.microsoft.com/office/drawing/2014/main" id="{FD0DF4D4-2B03-4373-A456-72FE917149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0" name="Text Box 12">
          <a:extLst>
            <a:ext uri="{FF2B5EF4-FFF2-40B4-BE49-F238E27FC236}">
              <a16:creationId xmlns:a16="http://schemas.microsoft.com/office/drawing/2014/main" id="{A2D11FBE-2024-48F7-9C47-F24918E2C08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1" name="Text Box 13">
          <a:extLst>
            <a:ext uri="{FF2B5EF4-FFF2-40B4-BE49-F238E27FC236}">
              <a16:creationId xmlns:a16="http://schemas.microsoft.com/office/drawing/2014/main" id="{0DE58412-67C4-4762-B89A-9E7B553BB6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2" name="Text Box 14">
          <a:extLst>
            <a:ext uri="{FF2B5EF4-FFF2-40B4-BE49-F238E27FC236}">
              <a16:creationId xmlns:a16="http://schemas.microsoft.com/office/drawing/2014/main" id="{554A5D9F-187D-49C7-AA5A-646505BA792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3" name="Text Box 15">
          <a:extLst>
            <a:ext uri="{FF2B5EF4-FFF2-40B4-BE49-F238E27FC236}">
              <a16:creationId xmlns:a16="http://schemas.microsoft.com/office/drawing/2014/main" id="{BF0F2AEA-163D-4255-BBC2-3D7C8CBD3E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4" name="Text Box 16">
          <a:extLst>
            <a:ext uri="{FF2B5EF4-FFF2-40B4-BE49-F238E27FC236}">
              <a16:creationId xmlns:a16="http://schemas.microsoft.com/office/drawing/2014/main" id="{E41722A4-015C-4319-806E-C81CA80B7C4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5" name="Text Box 17">
          <a:extLst>
            <a:ext uri="{FF2B5EF4-FFF2-40B4-BE49-F238E27FC236}">
              <a16:creationId xmlns:a16="http://schemas.microsoft.com/office/drawing/2014/main" id="{C3C1A4DC-59C8-45F9-8BA8-C181A465BB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6" name="Text Box 6">
          <a:extLst>
            <a:ext uri="{FF2B5EF4-FFF2-40B4-BE49-F238E27FC236}">
              <a16:creationId xmlns:a16="http://schemas.microsoft.com/office/drawing/2014/main" id="{1277D9B1-9947-4BAB-8792-B3EDEA1AE7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7" name="Text Box 7">
          <a:extLst>
            <a:ext uri="{FF2B5EF4-FFF2-40B4-BE49-F238E27FC236}">
              <a16:creationId xmlns:a16="http://schemas.microsoft.com/office/drawing/2014/main" id="{BBA078A4-03C8-42F2-B888-1BECD4A7F2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8" name="Text Box 8">
          <a:extLst>
            <a:ext uri="{FF2B5EF4-FFF2-40B4-BE49-F238E27FC236}">
              <a16:creationId xmlns:a16="http://schemas.microsoft.com/office/drawing/2014/main" id="{A28E88F9-CECB-4307-8003-2D12E1948CB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29" name="Text Box 9">
          <a:extLst>
            <a:ext uri="{FF2B5EF4-FFF2-40B4-BE49-F238E27FC236}">
              <a16:creationId xmlns:a16="http://schemas.microsoft.com/office/drawing/2014/main" id="{DFCF8617-2F2C-4E2E-8506-041D162ACAF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0" name="Text Box 10">
          <a:extLst>
            <a:ext uri="{FF2B5EF4-FFF2-40B4-BE49-F238E27FC236}">
              <a16:creationId xmlns:a16="http://schemas.microsoft.com/office/drawing/2014/main" id="{3DAC3B13-A869-4C9B-A9D8-29FDC968D9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1" name="Text Box 11">
          <a:extLst>
            <a:ext uri="{FF2B5EF4-FFF2-40B4-BE49-F238E27FC236}">
              <a16:creationId xmlns:a16="http://schemas.microsoft.com/office/drawing/2014/main" id="{F4FACAA2-CCC6-4CD8-B0B7-7B8C83BB64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2" name="Text Box 12">
          <a:extLst>
            <a:ext uri="{FF2B5EF4-FFF2-40B4-BE49-F238E27FC236}">
              <a16:creationId xmlns:a16="http://schemas.microsoft.com/office/drawing/2014/main" id="{3D37D6AE-B8E8-494F-A488-E0449AAA8C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3" name="Text Box 13">
          <a:extLst>
            <a:ext uri="{FF2B5EF4-FFF2-40B4-BE49-F238E27FC236}">
              <a16:creationId xmlns:a16="http://schemas.microsoft.com/office/drawing/2014/main" id="{59BEFC00-6447-458B-ADEA-661449347E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4" name="Text Box 14">
          <a:extLst>
            <a:ext uri="{FF2B5EF4-FFF2-40B4-BE49-F238E27FC236}">
              <a16:creationId xmlns:a16="http://schemas.microsoft.com/office/drawing/2014/main" id="{8B9480F0-6E73-4BF1-BECA-F12012129C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5" name="Text Box 15">
          <a:extLst>
            <a:ext uri="{FF2B5EF4-FFF2-40B4-BE49-F238E27FC236}">
              <a16:creationId xmlns:a16="http://schemas.microsoft.com/office/drawing/2014/main" id="{96051A6B-884F-43FB-9543-48B046D1FE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6" name="Text Box 16">
          <a:extLst>
            <a:ext uri="{FF2B5EF4-FFF2-40B4-BE49-F238E27FC236}">
              <a16:creationId xmlns:a16="http://schemas.microsoft.com/office/drawing/2014/main" id="{3BDA9311-B683-4FA3-B1A5-161356F1BE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7" name="Text Box 17">
          <a:extLst>
            <a:ext uri="{FF2B5EF4-FFF2-40B4-BE49-F238E27FC236}">
              <a16:creationId xmlns:a16="http://schemas.microsoft.com/office/drawing/2014/main" id="{CBEC3BEE-B0F0-462C-B20B-B487A35CDDE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8" name="Text Box 7">
          <a:extLst>
            <a:ext uri="{FF2B5EF4-FFF2-40B4-BE49-F238E27FC236}">
              <a16:creationId xmlns:a16="http://schemas.microsoft.com/office/drawing/2014/main" id="{9FE0CF80-7927-46D9-9B3F-656717F408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39" name="Text Box 8">
          <a:extLst>
            <a:ext uri="{FF2B5EF4-FFF2-40B4-BE49-F238E27FC236}">
              <a16:creationId xmlns:a16="http://schemas.microsoft.com/office/drawing/2014/main" id="{0E9AE7FF-2D1F-4A0E-AE34-3628E27BA45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0" name="Text Box 9">
          <a:extLst>
            <a:ext uri="{FF2B5EF4-FFF2-40B4-BE49-F238E27FC236}">
              <a16:creationId xmlns:a16="http://schemas.microsoft.com/office/drawing/2014/main" id="{160C87CA-F39D-45B6-BFB5-48335561F1E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1" name="Text Box 10">
          <a:extLst>
            <a:ext uri="{FF2B5EF4-FFF2-40B4-BE49-F238E27FC236}">
              <a16:creationId xmlns:a16="http://schemas.microsoft.com/office/drawing/2014/main" id="{868C35DD-5A6F-4F5B-BB50-B2240786F4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2" name="Text Box 11">
          <a:extLst>
            <a:ext uri="{FF2B5EF4-FFF2-40B4-BE49-F238E27FC236}">
              <a16:creationId xmlns:a16="http://schemas.microsoft.com/office/drawing/2014/main" id="{95073279-AE89-4F28-A9C7-62CE0293A9E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3" name="Text Box 12">
          <a:extLst>
            <a:ext uri="{FF2B5EF4-FFF2-40B4-BE49-F238E27FC236}">
              <a16:creationId xmlns:a16="http://schemas.microsoft.com/office/drawing/2014/main" id="{8DD2868B-1451-46C0-B120-0ACA41767AD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4" name="Text Box 13">
          <a:extLst>
            <a:ext uri="{FF2B5EF4-FFF2-40B4-BE49-F238E27FC236}">
              <a16:creationId xmlns:a16="http://schemas.microsoft.com/office/drawing/2014/main" id="{8B1CBA47-E94D-46D8-9E17-18643B6A67B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5" name="Text Box 14">
          <a:extLst>
            <a:ext uri="{FF2B5EF4-FFF2-40B4-BE49-F238E27FC236}">
              <a16:creationId xmlns:a16="http://schemas.microsoft.com/office/drawing/2014/main" id="{5D6D59F4-30DB-4DD1-9C46-1E72E19822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6" name="Text Box 15">
          <a:extLst>
            <a:ext uri="{FF2B5EF4-FFF2-40B4-BE49-F238E27FC236}">
              <a16:creationId xmlns:a16="http://schemas.microsoft.com/office/drawing/2014/main" id="{FA5EC857-4052-4BE9-A61A-2007ED07C1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7" name="Text Box 16">
          <a:extLst>
            <a:ext uri="{FF2B5EF4-FFF2-40B4-BE49-F238E27FC236}">
              <a16:creationId xmlns:a16="http://schemas.microsoft.com/office/drawing/2014/main" id="{ED104768-77D1-4A4B-80F4-A1310A84663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8" name="Text Box 17">
          <a:extLst>
            <a:ext uri="{FF2B5EF4-FFF2-40B4-BE49-F238E27FC236}">
              <a16:creationId xmlns:a16="http://schemas.microsoft.com/office/drawing/2014/main" id="{220C2069-367A-4B72-86CC-C0151DD68A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49" name="Text Box 6">
          <a:extLst>
            <a:ext uri="{FF2B5EF4-FFF2-40B4-BE49-F238E27FC236}">
              <a16:creationId xmlns:a16="http://schemas.microsoft.com/office/drawing/2014/main" id="{EB95D61A-1F64-44C3-95C0-F409B66C6E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0" name="Text Box 7">
          <a:extLst>
            <a:ext uri="{FF2B5EF4-FFF2-40B4-BE49-F238E27FC236}">
              <a16:creationId xmlns:a16="http://schemas.microsoft.com/office/drawing/2014/main" id="{1C3CA8C6-7652-401F-970E-7D9C33C6CF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1" name="Text Box 8">
          <a:extLst>
            <a:ext uri="{FF2B5EF4-FFF2-40B4-BE49-F238E27FC236}">
              <a16:creationId xmlns:a16="http://schemas.microsoft.com/office/drawing/2014/main" id="{4042270C-C8A3-40AC-801E-6E3401BB1E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2" name="Text Box 9">
          <a:extLst>
            <a:ext uri="{FF2B5EF4-FFF2-40B4-BE49-F238E27FC236}">
              <a16:creationId xmlns:a16="http://schemas.microsoft.com/office/drawing/2014/main" id="{577DCEAD-E5C4-4F9B-864F-3434A89BF6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3" name="Text Box 10">
          <a:extLst>
            <a:ext uri="{FF2B5EF4-FFF2-40B4-BE49-F238E27FC236}">
              <a16:creationId xmlns:a16="http://schemas.microsoft.com/office/drawing/2014/main" id="{655D1500-C903-41C2-B119-15DF7B2F05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4" name="Text Box 11">
          <a:extLst>
            <a:ext uri="{FF2B5EF4-FFF2-40B4-BE49-F238E27FC236}">
              <a16:creationId xmlns:a16="http://schemas.microsoft.com/office/drawing/2014/main" id="{673DAA0C-24F1-40F9-9CE0-D00FF0CADF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5" name="Text Box 12">
          <a:extLst>
            <a:ext uri="{FF2B5EF4-FFF2-40B4-BE49-F238E27FC236}">
              <a16:creationId xmlns:a16="http://schemas.microsoft.com/office/drawing/2014/main" id="{3D7EA55C-566C-4EBF-9EF3-BD490E2A70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6" name="Text Box 13">
          <a:extLst>
            <a:ext uri="{FF2B5EF4-FFF2-40B4-BE49-F238E27FC236}">
              <a16:creationId xmlns:a16="http://schemas.microsoft.com/office/drawing/2014/main" id="{479ED598-A739-42A3-BA98-795F8E4C11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7" name="Text Box 14">
          <a:extLst>
            <a:ext uri="{FF2B5EF4-FFF2-40B4-BE49-F238E27FC236}">
              <a16:creationId xmlns:a16="http://schemas.microsoft.com/office/drawing/2014/main" id="{1CDCC4EB-DF96-419F-BBEE-1926AC9059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8" name="Text Box 15">
          <a:extLst>
            <a:ext uri="{FF2B5EF4-FFF2-40B4-BE49-F238E27FC236}">
              <a16:creationId xmlns:a16="http://schemas.microsoft.com/office/drawing/2014/main" id="{0BE72615-E866-480B-B1C2-A6F111EAFF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59" name="Text Box 16">
          <a:extLst>
            <a:ext uri="{FF2B5EF4-FFF2-40B4-BE49-F238E27FC236}">
              <a16:creationId xmlns:a16="http://schemas.microsoft.com/office/drawing/2014/main" id="{CDB8FB2F-9CEB-47BE-A351-639DC6C988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0" name="Text Box 17">
          <a:extLst>
            <a:ext uri="{FF2B5EF4-FFF2-40B4-BE49-F238E27FC236}">
              <a16:creationId xmlns:a16="http://schemas.microsoft.com/office/drawing/2014/main" id="{A2A2B99A-1FBF-44E4-A333-19C2AA1DF8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1" name="Text Box 6">
          <a:extLst>
            <a:ext uri="{FF2B5EF4-FFF2-40B4-BE49-F238E27FC236}">
              <a16:creationId xmlns:a16="http://schemas.microsoft.com/office/drawing/2014/main" id="{94BEFEEF-B4E1-4667-AF0B-65180B87BE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2" name="Text Box 7">
          <a:extLst>
            <a:ext uri="{FF2B5EF4-FFF2-40B4-BE49-F238E27FC236}">
              <a16:creationId xmlns:a16="http://schemas.microsoft.com/office/drawing/2014/main" id="{FC377EB4-E035-4422-AE08-1AF68E42451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3" name="Text Box 8">
          <a:extLst>
            <a:ext uri="{FF2B5EF4-FFF2-40B4-BE49-F238E27FC236}">
              <a16:creationId xmlns:a16="http://schemas.microsoft.com/office/drawing/2014/main" id="{469DA74B-BF6B-4710-BDB6-88A58F4CC3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4" name="Text Box 9">
          <a:extLst>
            <a:ext uri="{FF2B5EF4-FFF2-40B4-BE49-F238E27FC236}">
              <a16:creationId xmlns:a16="http://schemas.microsoft.com/office/drawing/2014/main" id="{D0777C8D-FF89-47DC-BB02-14E40058C41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5" name="Text Box 10">
          <a:extLst>
            <a:ext uri="{FF2B5EF4-FFF2-40B4-BE49-F238E27FC236}">
              <a16:creationId xmlns:a16="http://schemas.microsoft.com/office/drawing/2014/main" id="{25A70193-1E91-46F2-B167-AA368F5345C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6" name="Text Box 11">
          <a:extLst>
            <a:ext uri="{FF2B5EF4-FFF2-40B4-BE49-F238E27FC236}">
              <a16:creationId xmlns:a16="http://schemas.microsoft.com/office/drawing/2014/main" id="{A925DEF3-DB82-4E6E-89BD-033018B87C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7" name="Text Box 12">
          <a:extLst>
            <a:ext uri="{FF2B5EF4-FFF2-40B4-BE49-F238E27FC236}">
              <a16:creationId xmlns:a16="http://schemas.microsoft.com/office/drawing/2014/main" id="{FA821BA5-188B-4DC3-ACDA-05540D1021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8" name="Text Box 13">
          <a:extLst>
            <a:ext uri="{FF2B5EF4-FFF2-40B4-BE49-F238E27FC236}">
              <a16:creationId xmlns:a16="http://schemas.microsoft.com/office/drawing/2014/main" id="{5DEA8005-417D-4636-9334-30240769A2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69" name="Text Box 14">
          <a:extLst>
            <a:ext uri="{FF2B5EF4-FFF2-40B4-BE49-F238E27FC236}">
              <a16:creationId xmlns:a16="http://schemas.microsoft.com/office/drawing/2014/main" id="{21267CE4-78C0-4E8F-826F-7834F7AD38F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0" name="Text Box 15">
          <a:extLst>
            <a:ext uri="{FF2B5EF4-FFF2-40B4-BE49-F238E27FC236}">
              <a16:creationId xmlns:a16="http://schemas.microsoft.com/office/drawing/2014/main" id="{EF6FF53C-239F-498F-A6D1-00CA8B2C6BF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1" name="Text Box 16">
          <a:extLst>
            <a:ext uri="{FF2B5EF4-FFF2-40B4-BE49-F238E27FC236}">
              <a16:creationId xmlns:a16="http://schemas.microsoft.com/office/drawing/2014/main" id="{C883FC1D-62E4-42CB-85F5-6604FB7143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2" name="Text Box 17">
          <a:extLst>
            <a:ext uri="{FF2B5EF4-FFF2-40B4-BE49-F238E27FC236}">
              <a16:creationId xmlns:a16="http://schemas.microsoft.com/office/drawing/2014/main" id="{22F87E8C-E039-4FBC-9B3B-6751667266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3" name="Text Box 6">
          <a:extLst>
            <a:ext uri="{FF2B5EF4-FFF2-40B4-BE49-F238E27FC236}">
              <a16:creationId xmlns:a16="http://schemas.microsoft.com/office/drawing/2014/main" id="{6FA6D35F-D930-4A4D-8590-13CF88181F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4" name="Text Box 7">
          <a:extLst>
            <a:ext uri="{FF2B5EF4-FFF2-40B4-BE49-F238E27FC236}">
              <a16:creationId xmlns:a16="http://schemas.microsoft.com/office/drawing/2014/main" id="{A248B457-55AC-4F77-8D08-2D141C884D2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5" name="Text Box 8">
          <a:extLst>
            <a:ext uri="{FF2B5EF4-FFF2-40B4-BE49-F238E27FC236}">
              <a16:creationId xmlns:a16="http://schemas.microsoft.com/office/drawing/2014/main" id="{503B3B6C-CDA7-4B50-87B5-D05168E993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6" name="Text Box 9">
          <a:extLst>
            <a:ext uri="{FF2B5EF4-FFF2-40B4-BE49-F238E27FC236}">
              <a16:creationId xmlns:a16="http://schemas.microsoft.com/office/drawing/2014/main" id="{EECAF34C-9099-4C25-8C6A-DA8EF4DB76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7" name="Text Box 10">
          <a:extLst>
            <a:ext uri="{FF2B5EF4-FFF2-40B4-BE49-F238E27FC236}">
              <a16:creationId xmlns:a16="http://schemas.microsoft.com/office/drawing/2014/main" id="{6F226D65-DABA-4159-9464-C73663AE9B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8" name="Text Box 11">
          <a:extLst>
            <a:ext uri="{FF2B5EF4-FFF2-40B4-BE49-F238E27FC236}">
              <a16:creationId xmlns:a16="http://schemas.microsoft.com/office/drawing/2014/main" id="{88969E81-0773-4E57-8899-2068840E66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79" name="Text Box 12">
          <a:extLst>
            <a:ext uri="{FF2B5EF4-FFF2-40B4-BE49-F238E27FC236}">
              <a16:creationId xmlns:a16="http://schemas.microsoft.com/office/drawing/2014/main" id="{3630105D-73E6-4BBB-9DC1-DAFC6ADB15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0" name="Text Box 13">
          <a:extLst>
            <a:ext uri="{FF2B5EF4-FFF2-40B4-BE49-F238E27FC236}">
              <a16:creationId xmlns:a16="http://schemas.microsoft.com/office/drawing/2014/main" id="{35C9A0AA-7F4B-46C4-A7DE-CB19531EBE3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1" name="Text Box 14">
          <a:extLst>
            <a:ext uri="{FF2B5EF4-FFF2-40B4-BE49-F238E27FC236}">
              <a16:creationId xmlns:a16="http://schemas.microsoft.com/office/drawing/2014/main" id="{E7E462B1-AC3F-4701-B848-F3D6F03F9A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2" name="Text Box 15">
          <a:extLst>
            <a:ext uri="{FF2B5EF4-FFF2-40B4-BE49-F238E27FC236}">
              <a16:creationId xmlns:a16="http://schemas.microsoft.com/office/drawing/2014/main" id="{5453BEE9-6889-4AE6-8E90-74BA5B50E4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3" name="Text Box 16">
          <a:extLst>
            <a:ext uri="{FF2B5EF4-FFF2-40B4-BE49-F238E27FC236}">
              <a16:creationId xmlns:a16="http://schemas.microsoft.com/office/drawing/2014/main" id="{BA4893F1-8217-4371-9E9D-FAAD22574D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4" name="Text Box 17">
          <a:extLst>
            <a:ext uri="{FF2B5EF4-FFF2-40B4-BE49-F238E27FC236}">
              <a16:creationId xmlns:a16="http://schemas.microsoft.com/office/drawing/2014/main" id="{CEDB6763-B55B-4757-A81D-89C9B5CB65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5" name="Text Box 7">
          <a:extLst>
            <a:ext uri="{FF2B5EF4-FFF2-40B4-BE49-F238E27FC236}">
              <a16:creationId xmlns:a16="http://schemas.microsoft.com/office/drawing/2014/main" id="{125BC68C-D589-4443-AE37-F2D6A9A78C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6" name="Text Box 8">
          <a:extLst>
            <a:ext uri="{FF2B5EF4-FFF2-40B4-BE49-F238E27FC236}">
              <a16:creationId xmlns:a16="http://schemas.microsoft.com/office/drawing/2014/main" id="{C31465B6-2A75-4930-B276-31ACAB14C4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7" name="Text Box 9">
          <a:extLst>
            <a:ext uri="{FF2B5EF4-FFF2-40B4-BE49-F238E27FC236}">
              <a16:creationId xmlns:a16="http://schemas.microsoft.com/office/drawing/2014/main" id="{DC8F0DCF-3026-4875-BA5B-C809ADCA12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8" name="Text Box 10">
          <a:extLst>
            <a:ext uri="{FF2B5EF4-FFF2-40B4-BE49-F238E27FC236}">
              <a16:creationId xmlns:a16="http://schemas.microsoft.com/office/drawing/2014/main" id="{A321B4B2-56D3-4951-8935-2C4EC8C7DA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89" name="Text Box 11">
          <a:extLst>
            <a:ext uri="{FF2B5EF4-FFF2-40B4-BE49-F238E27FC236}">
              <a16:creationId xmlns:a16="http://schemas.microsoft.com/office/drawing/2014/main" id="{EFE76B2E-1FDB-47AA-9122-100E0305A52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0" name="Text Box 12">
          <a:extLst>
            <a:ext uri="{FF2B5EF4-FFF2-40B4-BE49-F238E27FC236}">
              <a16:creationId xmlns:a16="http://schemas.microsoft.com/office/drawing/2014/main" id="{C1FC7FD5-D06C-4450-A26A-68A1633EBA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1" name="Text Box 13">
          <a:extLst>
            <a:ext uri="{FF2B5EF4-FFF2-40B4-BE49-F238E27FC236}">
              <a16:creationId xmlns:a16="http://schemas.microsoft.com/office/drawing/2014/main" id="{2DB98BB4-0CA8-4873-A61D-879AA7CCB4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2" name="Text Box 14">
          <a:extLst>
            <a:ext uri="{FF2B5EF4-FFF2-40B4-BE49-F238E27FC236}">
              <a16:creationId xmlns:a16="http://schemas.microsoft.com/office/drawing/2014/main" id="{F815977A-DCF4-4092-A81E-E7DB3B0AA0D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3" name="Text Box 15">
          <a:extLst>
            <a:ext uri="{FF2B5EF4-FFF2-40B4-BE49-F238E27FC236}">
              <a16:creationId xmlns:a16="http://schemas.microsoft.com/office/drawing/2014/main" id="{358D37EF-996B-4A05-A85F-A1DFA8E1AFE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4" name="Text Box 16">
          <a:extLst>
            <a:ext uri="{FF2B5EF4-FFF2-40B4-BE49-F238E27FC236}">
              <a16:creationId xmlns:a16="http://schemas.microsoft.com/office/drawing/2014/main" id="{B8EA98C3-8429-4AD3-B4A1-8D82EA68DB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5" name="Text Box 17">
          <a:extLst>
            <a:ext uri="{FF2B5EF4-FFF2-40B4-BE49-F238E27FC236}">
              <a16:creationId xmlns:a16="http://schemas.microsoft.com/office/drawing/2014/main" id="{9963AEA0-6AB0-4E0D-83E1-D8DA8ED346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6" name="Text Box 6">
          <a:extLst>
            <a:ext uri="{FF2B5EF4-FFF2-40B4-BE49-F238E27FC236}">
              <a16:creationId xmlns:a16="http://schemas.microsoft.com/office/drawing/2014/main" id="{12D1AC09-2BC0-4330-86DC-31DE99E492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7" name="Text Box 7">
          <a:extLst>
            <a:ext uri="{FF2B5EF4-FFF2-40B4-BE49-F238E27FC236}">
              <a16:creationId xmlns:a16="http://schemas.microsoft.com/office/drawing/2014/main" id="{5A8995E0-3EB7-4063-B0CF-02360A0AE6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8" name="Text Box 8">
          <a:extLst>
            <a:ext uri="{FF2B5EF4-FFF2-40B4-BE49-F238E27FC236}">
              <a16:creationId xmlns:a16="http://schemas.microsoft.com/office/drawing/2014/main" id="{3B010EE3-7103-4095-BFF8-00DCD6A56B9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199" name="Text Box 9">
          <a:extLst>
            <a:ext uri="{FF2B5EF4-FFF2-40B4-BE49-F238E27FC236}">
              <a16:creationId xmlns:a16="http://schemas.microsoft.com/office/drawing/2014/main" id="{38E8FDC1-5E2E-4300-88FE-198F146622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200" name="Text Box 10">
          <a:extLst>
            <a:ext uri="{FF2B5EF4-FFF2-40B4-BE49-F238E27FC236}">
              <a16:creationId xmlns:a16="http://schemas.microsoft.com/office/drawing/2014/main" id="{6F873964-9B67-410E-8941-FF2388AE9E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201" name="Text Box 11">
          <a:extLst>
            <a:ext uri="{FF2B5EF4-FFF2-40B4-BE49-F238E27FC236}">
              <a16:creationId xmlns:a16="http://schemas.microsoft.com/office/drawing/2014/main" id="{29280EF2-03DF-45A3-B699-E5830A3DEF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202" name="Text Box 12">
          <a:extLst>
            <a:ext uri="{FF2B5EF4-FFF2-40B4-BE49-F238E27FC236}">
              <a16:creationId xmlns:a16="http://schemas.microsoft.com/office/drawing/2014/main" id="{75555B85-D140-4CF0-A870-808C4DCF0A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203" name="Text Box 13">
          <a:extLst>
            <a:ext uri="{FF2B5EF4-FFF2-40B4-BE49-F238E27FC236}">
              <a16:creationId xmlns:a16="http://schemas.microsoft.com/office/drawing/2014/main" id="{B877F0DE-6802-430B-A9BE-D39278718C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204" name="Text Box 14">
          <a:extLst>
            <a:ext uri="{FF2B5EF4-FFF2-40B4-BE49-F238E27FC236}">
              <a16:creationId xmlns:a16="http://schemas.microsoft.com/office/drawing/2014/main" id="{C6AD0091-134E-464C-AC2A-234F986DA2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205" name="Text Box 15">
          <a:extLst>
            <a:ext uri="{FF2B5EF4-FFF2-40B4-BE49-F238E27FC236}">
              <a16:creationId xmlns:a16="http://schemas.microsoft.com/office/drawing/2014/main" id="{19E27AB3-AAF8-45B4-A3DA-57E31AFED1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27</xdr:row>
      <xdr:rowOff>0</xdr:rowOff>
    </xdr:from>
    <xdr:to>
      <xdr:col>3</xdr:col>
      <xdr:colOff>85725</xdr:colOff>
      <xdr:row>35</xdr:row>
      <xdr:rowOff>280882</xdr:rowOff>
    </xdr:to>
    <xdr:sp macro="" textlink="">
      <xdr:nvSpPr>
        <xdr:cNvPr id="5206" name="Text Box 16">
          <a:extLst>
            <a:ext uri="{FF2B5EF4-FFF2-40B4-BE49-F238E27FC236}">
              <a16:creationId xmlns:a16="http://schemas.microsoft.com/office/drawing/2014/main" id="{316F029D-26D0-4177-BCA2-0D34137BDA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27</xdr:row>
      <xdr:rowOff>0</xdr:rowOff>
    </xdr:from>
    <xdr:ext cx="85725" cy="1411821"/>
    <xdr:sp macro="" textlink="">
      <xdr:nvSpPr>
        <xdr:cNvPr id="5207" name="Text Box 6">
          <a:extLst>
            <a:ext uri="{FF2B5EF4-FFF2-40B4-BE49-F238E27FC236}">
              <a16:creationId xmlns:a16="http://schemas.microsoft.com/office/drawing/2014/main" id="{93A32A7B-D9F8-4361-9C21-B2DCF38A731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08" name="Text Box 7">
          <a:extLst>
            <a:ext uri="{FF2B5EF4-FFF2-40B4-BE49-F238E27FC236}">
              <a16:creationId xmlns:a16="http://schemas.microsoft.com/office/drawing/2014/main" id="{08D45A80-80B3-4E3B-BB64-5CE0B208A1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09" name="Text Box 8">
          <a:extLst>
            <a:ext uri="{FF2B5EF4-FFF2-40B4-BE49-F238E27FC236}">
              <a16:creationId xmlns:a16="http://schemas.microsoft.com/office/drawing/2014/main" id="{8DF76B45-49EB-47E6-9ED1-95E060A435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0" name="Text Box 9">
          <a:extLst>
            <a:ext uri="{FF2B5EF4-FFF2-40B4-BE49-F238E27FC236}">
              <a16:creationId xmlns:a16="http://schemas.microsoft.com/office/drawing/2014/main" id="{9306A18E-B8EB-44FA-B30D-C583BE36E29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1" name="Text Box 10">
          <a:extLst>
            <a:ext uri="{FF2B5EF4-FFF2-40B4-BE49-F238E27FC236}">
              <a16:creationId xmlns:a16="http://schemas.microsoft.com/office/drawing/2014/main" id="{439C7317-B9F3-4347-B118-5590F2F5438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2" name="Text Box 11">
          <a:extLst>
            <a:ext uri="{FF2B5EF4-FFF2-40B4-BE49-F238E27FC236}">
              <a16:creationId xmlns:a16="http://schemas.microsoft.com/office/drawing/2014/main" id="{2D57DB24-6854-4628-85FC-CB37512309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3" name="Text Box 12">
          <a:extLst>
            <a:ext uri="{FF2B5EF4-FFF2-40B4-BE49-F238E27FC236}">
              <a16:creationId xmlns:a16="http://schemas.microsoft.com/office/drawing/2014/main" id="{21CF804F-CA58-4666-9845-386D97F939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4" name="Text Box 13">
          <a:extLst>
            <a:ext uri="{FF2B5EF4-FFF2-40B4-BE49-F238E27FC236}">
              <a16:creationId xmlns:a16="http://schemas.microsoft.com/office/drawing/2014/main" id="{33E316FC-2094-4076-A2F8-B444953A835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5" name="Text Box 14">
          <a:extLst>
            <a:ext uri="{FF2B5EF4-FFF2-40B4-BE49-F238E27FC236}">
              <a16:creationId xmlns:a16="http://schemas.microsoft.com/office/drawing/2014/main" id="{45ED9C21-8DB7-4E54-9FF1-46AFE2855D2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6" name="Text Box 15">
          <a:extLst>
            <a:ext uri="{FF2B5EF4-FFF2-40B4-BE49-F238E27FC236}">
              <a16:creationId xmlns:a16="http://schemas.microsoft.com/office/drawing/2014/main" id="{9AFB3280-B6E5-47B0-8E36-C6E3257303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7" name="Text Box 16">
          <a:extLst>
            <a:ext uri="{FF2B5EF4-FFF2-40B4-BE49-F238E27FC236}">
              <a16:creationId xmlns:a16="http://schemas.microsoft.com/office/drawing/2014/main" id="{2A91E53D-C1C9-4D40-BB03-DAFFEFE4F5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8" name="Text Box 17">
          <a:extLst>
            <a:ext uri="{FF2B5EF4-FFF2-40B4-BE49-F238E27FC236}">
              <a16:creationId xmlns:a16="http://schemas.microsoft.com/office/drawing/2014/main" id="{E120CC90-8397-4D29-B0AF-A9610EC991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19" name="Text Box 6">
          <a:extLst>
            <a:ext uri="{FF2B5EF4-FFF2-40B4-BE49-F238E27FC236}">
              <a16:creationId xmlns:a16="http://schemas.microsoft.com/office/drawing/2014/main" id="{4B2C7100-06A2-4A92-B8CE-6BDAEDF54DC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0" name="Text Box 7">
          <a:extLst>
            <a:ext uri="{FF2B5EF4-FFF2-40B4-BE49-F238E27FC236}">
              <a16:creationId xmlns:a16="http://schemas.microsoft.com/office/drawing/2014/main" id="{C832DC7B-0871-49CE-981D-9040511071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1" name="Text Box 8">
          <a:extLst>
            <a:ext uri="{FF2B5EF4-FFF2-40B4-BE49-F238E27FC236}">
              <a16:creationId xmlns:a16="http://schemas.microsoft.com/office/drawing/2014/main" id="{9409C8B4-F92B-4799-ADF7-E401E2A438B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2" name="Text Box 9">
          <a:extLst>
            <a:ext uri="{FF2B5EF4-FFF2-40B4-BE49-F238E27FC236}">
              <a16:creationId xmlns:a16="http://schemas.microsoft.com/office/drawing/2014/main" id="{FEA9B959-2B1D-41E6-91C3-5F7A3DFB36C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3" name="Text Box 10">
          <a:extLst>
            <a:ext uri="{FF2B5EF4-FFF2-40B4-BE49-F238E27FC236}">
              <a16:creationId xmlns:a16="http://schemas.microsoft.com/office/drawing/2014/main" id="{B2AF397E-635A-478B-916A-29ED1D4C6EF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4" name="Text Box 11">
          <a:extLst>
            <a:ext uri="{FF2B5EF4-FFF2-40B4-BE49-F238E27FC236}">
              <a16:creationId xmlns:a16="http://schemas.microsoft.com/office/drawing/2014/main" id="{DFA54DA6-06B0-46B9-8155-273C2A6AA8B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5" name="Text Box 12">
          <a:extLst>
            <a:ext uri="{FF2B5EF4-FFF2-40B4-BE49-F238E27FC236}">
              <a16:creationId xmlns:a16="http://schemas.microsoft.com/office/drawing/2014/main" id="{F29ECDF6-BEE1-4F12-A437-93C561EF6D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6" name="Text Box 13">
          <a:extLst>
            <a:ext uri="{FF2B5EF4-FFF2-40B4-BE49-F238E27FC236}">
              <a16:creationId xmlns:a16="http://schemas.microsoft.com/office/drawing/2014/main" id="{A7F6D1B9-DD02-474F-AA48-B2769230157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7" name="Text Box 14">
          <a:extLst>
            <a:ext uri="{FF2B5EF4-FFF2-40B4-BE49-F238E27FC236}">
              <a16:creationId xmlns:a16="http://schemas.microsoft.com/office/drawing/2014/main" id="{E19DEFB1-3281-45FF-BB2A-65C72EF3C5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8" name="Text Box 15">
          <a:extLst>
            <a:ext uri="{FF2B5EF4-FFF2-40B4-BE49-F238E27FC236}">
              <a16:creationId xmlns:a16="http://schemas.microsoft.com/office/drawing/2014/main" id="{AFE1926B-D805-4C8E-98FE-84C0B1A94D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29" name="Text Box 16">
          <a:extLst>
            <a:ext uri="{FF2B5EF4-FFF2-40B4-BE49-F238E27FC236}">
              <a16:creationId xmlns:a16="http://schemas.microsoft.com/office/drawing/2014/main" id="{B8627EF8-D98A-4DB2-9CE2-28E407F58BF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0" name="Text Box 17">
          <a:extLst>
            <a:ext uri="{FF2B5EF4-FFF2-40B4-BE49-F238E27FC236}">
              <a16:creationId xmlns:a16="http://schemas.microsoft.com/office/drawing/2014/main" id="{CBCE9E02-DF27-4519-890C-E85FECD223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1" name="Text Box 7">
          <a:extLst>
            <a:ext uri="{FF2B5EF4-FFF2-40B4-BE49-F238E27FC236}">
              <a16:creationId xmlns:a16="http://schemas.microsoft.com/office/drawing/2014/main" id="{7305C5B7-99B5-4979-AEDE-E4A151036B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2" name="Text Box 8">
          <a:extLst>
            <a:ext uri="{FF2B5EF4-FFF2-40B4-BE49-F238E27FC236}">
              <a16:creationId xmlns:a16="http://schemas.microsoft.com/office/drawing/2014/main" id="{640D81CB-9BD6-4555-88C2-58DCAD90EE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3" name="Text Box 9">
          <a:extLst>
            <a:ext uri="{FF2B5EF4-FFF2-40B4-BE49-F238E27FC236}">
              <a16:creationId xmlns:a16="http://schemas.microsoft.com/office/drawing/2014/main" id="{ACBEA626-80AF-4146-8464-685D9F25383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4" name="Text Box 10">
          <a:extLst>
            <a:ext uri="{FF2B5EF4-FFF2-40B4-BE49-F238E27FC236}">
              <a16:creationId xmlns:a16="http://schemas.microsoft.com/office/drawing/2014/main" id="{F696E377-5F46-4DB3-B5DB-2CB448C3CDE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5" name="Text Box 11">
          <a:extLst>
            <a:ext uri="{FF2B5EF4-FFF2-40B4-BE49-F238E27FC236}">
              <a16:creationId xmlns:a16="http://schemas.microsoft.com/office/drawing/2014/main" id="{DD303380-727B-4E66-A566-425D674A350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6" name="Text Box 12">
          <a:extLst>
            <a:ext uri="{FF2B5EF4-FFF2-40B4-BE49-F238E27FC236}">
              <a16:creationId xmlns:a16="http://schemas.microsoft.com/office/drawing/2014/main" id="{0C50E908-D5DB-44E3-A8E9-76C71F68F2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7" name="Text Box 13">
          <a:extLst>
            <a:ext uri="{FF2B5EF4-FFF2-40B4-BE49-F238E27FC236}">
              <a16:creationId xmlns:a16="http://schemas.microsoft.com/office/drawing/2014/main" id="{BAFD64D1-50DC-4D8D-BEF0-5E71A81939C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8" name="Text Box 14">
          <a:extLst>
            <a:ext uri="{FF2B5EF4-FFF2-40B4-BE49-F238E27FC236}">
              <a16:creationId xmlns:a16="http://schemas.microsoft.com/office/drawing/2014/main" id="{6974987C-61BA-4E30-9C1A-00FA2A2BE86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39" name="Text Box 15">
          <a:extLst>
            <a:ext uri="{FF2B5EF4-FFF2-40B4-BE49-F238E27FC236}">
              <a16:creationId xmlns:a16="http://schemas.microsoft.com/office/drawing/2014/main" id="{B1EF78C9-AD09-47AC-9E5B-5BA1818B7D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0" name="Text Box 16">
          <a:extLst>
            <a:ext uri="{FF2B5EF4-FFF2-40B4-BE49-F238E27FC236}">
              <a16:creationId xmlns:a16="http://schemas.microsoft.com/office/drawing/2014/main" id="{D49CFF54-6C8E-4617-B9FB-24FF244E30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1" name="Text Box 17">
          <a:extLst>
            <a:ext uri="{FF2B5EF4-FFF2-40B4-BE49-F238E27FC236}">
              <a16:creationId xmlns:a16="http://schemas.microsoft.com/office/drawing/2014/main" id="{A802F6E1-7746-44E8-9A50-F8FD23ED471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2" name="Text Box 6">
          <a:extLst>
            <a:ext uri="{FF2B5EF4-FFF2-40B4-BE49-F238E27FC236}">
              <a16:creationId xmlns:a16="http://schemas.microsoft.com/office/drawing/2014/main" id="{FE37288F-3EA2-4997-AEFA-B90F657898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3" name="Text Box 7">
          <a:extLst>
            <a:ext uri="{FF2B5EF4-FFF2-40B4-BE49-F238E27FC236}">
              <a16:creationId xmlns:a16="http://schemas.microsoft.com/office/drawing/2014/main" id="{71D7B865-A27F-4D31-99F2-1D528CF2BB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4" name="Text Box 8">
          <a:extLst>
            <a:ext uri="{FF2B5EF4-FFF2-40B4-BE49-F238E27FC236}">
              <a16:creationId xmlns:a16="http://schemas.microsoft.com/office/drawing/2014/main" id="{749C1F34-B501-4641-9AB8-6A7BA394E3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5" name="Text Box 9">
          <a:extLst>
            <a:ext uri="{FF2B5EF4-FFF2-40B4-BE49-F238E27FC236}">
              <a16:creationId xmlns:a16="http://schemas.microsoft.com/office/drawing/2014/main" id="{88CBBE70-5E03-4C0F-B070-20FEE227D5E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6" name="Text Box 10">
          <a:extLst>
            <a:ext uri="{FF2B5EF4-FFF2-40B4-BE49-F238E27FC236}">
              <a16:creationId xmlns:a16="http://schemas.microsoft.com/office/drawing/2014/main" id="{936B06EF-FD5B-4AFF-92CA-35B154DAE2F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7" name="Text Box 11">
          <a:extLst>
            <a:ext uri="{FF2B5EF4-FFF2-40B4-BE49-F238E27FC236}">
              <a16:creationId xmlns:a16="http://schemas.microsoft.com/office/drawing/2014/main" id="{91880C93-24FC-41D6-9207-77D2768BFEB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8" name="Text Box 12">
          <a:extLst>
            <a:ext uri="{FF2B5EF4-FFF2-40B4-BE49-F238E27FC236}">
              <a16:creationId xmlns:a16="http://schemas.microsoft.com/office/drawing/2014/main" id="{30EFB739-01E6-4FCA-B4C0-8A411E5E674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49" name="Text Box 13">
          <a:extLst>
            <a:ext uri="{FF2B5EF4-FFF2-40B4-BE49-F238E27FC236}">
              <a16:creationId xmlns:a16="http://schemas.microsoft.com/office/drawing/2014/main" id="{8463D806-7A37-4EFD-AC63-773789E154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0" name="Text Box 14">
          <a:extLst>
            <a:ext uri="{FF2B5EF4-FFF2-40B4-BE49-F238E27FC236}">
              <a16:creationId xmlns:a16="http://schemas.microsoft.com/office/drawing/2014/main" id="{BB3CBB18-D7C1-47DF-A925-CC986CEF166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1" name="Text Box 15">
          <a:extLst>
            <a:ext uri="{FF2B5EF4-FFF2-40B4-BE49-F238E27FC236}">
              <a16:creationId xmlns:a16="http://schemas.microsoft.com/office/drawing/2014/main" id="{BCC2C764-3B9D-456C-B4F5-129C6BCD3C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2" name="Text Box 16">
          <a:extLst>
            <a:ext uri="{FF2B5EF4-FFF2-40B4-BE49-F238E27FC236}">
              <a16:creationId xmlns:a16="http://schemas.microsoft.com/office/drawing/2014/main" id="{D3EED350-B7A0-4C9C-9F15-06EC2C22CE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3" name="Text Box 17">
          <a:extLst>
            <a:ext uri="{FF2B5EF4-FFF2-40B4-BE49-F238E27FC236}">
              <a16:creationId xmlns:a16="http://schemas.microsoft.com/office/drawing/2014/main" id="{86AF5BAC-BE4D-40C4-84B4-3BAAB19ABE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4" name="Text Box 6">
          <a:extLst>
            <a:ext uri="{FF2B5EF4-FFF2-40B4-BE49-F238E27FC236}">
              <a16:creationId xmlns:a16="http://schemas.microsoft.com/office/drawing/2014/main" id="{0EEC7EE4-D513-4975-97FA-6F1783BB53D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5" name="Text Box 7">
          <a:extLst>
            <a:ext uri="{FF2B5EF4-FFF2-40B4-BE49-F238E27FC236}">
              <a16:creationId xmlns:a16="http://schemas.microsoft.com/office/drawing/2014/main" id="{BCF2CA9B-2ED7-43DD-AB4B-89474AD008F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6" name="Text Box 8">
          <a:extLst>
            <a:ext uri="{FF2B5EF4-FFF2-40B4-BE49-F238E27FC236}">
              <a16:creationId xmlns:a16="http://schemas.microsoft.com/office/drawing/2014/main" id="{FA203DB9-2277-4F5B-9B6F-B0B4926BA2E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7" name="Text Box 9">
          <a:extLst>
            <a:ext uri="{FF2B5EF4-FFF2-40B4-BE49-F238E27FC236}">
              <a16:creationId xmlns:a16="http://schemas.microsoft.com/office/drawing/2014/main" id="{AFC77A65-CDDA-49B5-AA68-9D384CBD878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8" name="Text Box 10">
          <a:extLst>
            <a:ext uri="{FF2B5EF4-FFF2-40B4-BE49-F238E27FC236}">
              <a16:creationId xmlns:a16="http://schemas.microsoft.com/office/drawing/2014/main" id="{0DF50E89-16FB-469B-B78A-D4981D5021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59" name="Text Box 11">
          <a:extLst>
            <a:ext uri="{FF2B5EF4-FFF2-40B4-BE49-F238E27FC236}">
              <a16:creationId xmlns:a16="http://schemas.microsoft.com/office/drawing/2014/main" id="{F6E68745-9D99-47C4-80E0-749B6AE9A82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0" name="Text Box 12">
          <a:extLst>
            <a:ext uri="{FF2B5EF4-FFF2-40B4-BE49-F238E27FC236}">
              <a16:creationId xmlns:a16="http://schemas.microsoft.com/office/drawing/2014/main" id="{64CAECAA-FAC3-4D86-A949-F24CBAC2D0A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1" name="Text Box 13">
          <a:extLst>
            <a:ext uri="{FF2B5EF4-FFF2-40B4-BE49-F238E27FC236}">
              <a16:creationId xmlns:a16="http://schemas.microsoft.com/office/drawing/2014/main" id="{78803E6A-805A-4C26-BD41-64BA3C09D53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2" name="Text Box 14">
          <a:extLst>
            <a:ext uri="{FF2B5EF4-FFF2-40B4-BE49-F238E27FC236}">
              <a16:creationId xmlns:a16="http://schemas.microsoft.com/office/drawing/2014/main" id="{7F72103C-DA9E-4260-8ACE-C66C5CF4C3A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3" name="Text Box 15">
          <a:extLst>
            <a:ext uri="{FF2B5EF4-FFF2-40B4-BE49-F238E27FC236}">
              <a16:creationId xmlns:a16="http://schemas.microsoft.com/office/drawing/2014/main" id="{69917C21-EE79-49CD-ABD1-B40498B63DE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4" name="Text Box 16">
          <a:extLst>
            <a:ext uri="{FF2B5EF4-FFF2-40B4-BE49-F238E27FC236}">
              <a16:creationId xmlns:a16="http://schemas.microsoft.com/office/drawing/2014/main" id="{14452BA4-6BA7-4055-A56D-54E8B2B404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5" name="Text Box 17">
          <a:extLst>
            <a:ext uri="{FF2B5EF4-FFF2-40B4-BE49-F238E27FC236}">
              <a16:creationId xmlns:a16="http://schemas.microsoft.com/office/drawing/2014/main" id="{14D0BA93-8605-4027-A069-F978AB78FC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6" name="Text Box 6">
          <a:extLst>
            <a:ext uri="{FF2B5EF4-FFF2-40B4-BE49-F238E27FC236}">
              <a16:creationId xmlns:a16="http://schemas.microsoft.com/office/drawing/2014/main" id="{AA2CFF59-B2EC-4EB8-ACB4-AB4060FC52C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7" name="Text Box 7">
          <a:extLst>
            <a:ext uri="{FF2B5EF4-FFF2-40B4-BE49-F238E27FC236}">
              <a16:creationId xmlns:a16="http://schemas.microsoft.com/office/drawing/2014/main" id="{E97B93A6-1D5C-4328-A5D9-840E09F890A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8" name="Text Box 8">
          <a:extLst>
            <a:ext uri="{FF2B5EF4-FFF2-40B4-BE49-F238E27FC236}">
              <a16:creationId xmlns:a16="http://schemas.microsoft.com/office/drawing/2014/main" id="{386E3CDF-503E-48B3-B7C2-D593191B70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69" name="Text Box 9">
          <a:extLst>
            <a:ext uri="{FF2B5EF4-FFF2-40B4-BE49-F238E27FC236}">
              <a16:creationId xmlns:a16="http://schemas.microsoft.com/office/drawing/2014/main" id="{8FD669A1-964F-4967-8991-E92CA95B8C6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0" name="Text Box 10">
          <a:extLst>
            <a:ext uri="{FF2B5EF4-FFF2-40B4-BE49-F238E27FC236}">
              <a16:creationId xmlns:a16="http://schemas.microsoft.com/office/drawing/2014/main" id="{E05CA6B5-A2F7-4857-8DEC-309F02FB7B0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1" name="Text Box 11">
          <a:extLst>
            <a:ext uri="{FF2B5EF4-FFF2-40B4-BE49-F238E27FC236}">
              <a16:creationId xmlns:a16="http://schemas.microsoft.com/office/drawing/2014/main" id="{232979CA-995C-4D50-96CB-C37DCE3C86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2" name="Text Box 12">
          <a:extLst>
            <a:ext uri="{FF2B5EF4-FFF2-40B4-BE49-F238E27FC236}">
              <a16:creationId xmlns:a16="http://schemas.microsoft.com/office/drawing/2014/main" id="{89284E5D-6B8C-44E8-979B-C1358E669E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3" name="Text Box 13">
          <a:extLst>
            <a:ext uri="{FF2B5EF4-FFF2-40B4-BE49-F238E27FC236}">
              <a16:creationId xmlns:a16="http://schemas.microsoft.com/office/drawing/2014/main" id="{4EEB47E9-DA06-4F62-BA44-97A2B99F41B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4" name="Text Box 14">
          <a:extLst>
            <a:ext uri="{FF2B5EF4-FFF2-40B4-BE49-F238E27FC236}">
              <a16:creationId xmlns:a16="http://schemas.microsoft.com/office/drawing/2014/main" id="{A31A275B-0F4D-4A54-961C-31B9802A9E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5" name="Text Box 15">
          <a:extLst>
            <a:ext uri="{FF2B5EF4-FFF2-40B4-BE49-F238E27FC236}">
              <a16:creationId xmlns:a16="http://schemas.microsoft.com/office/drawing/2014/main" id="{16D8E485-10E8-42E8-BDE2-4CE19DC82A9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6" name="Text Box 16">
          <a:extLst>
            <a:ext uri="{FF2B5EF4-FFF2-40B4-BE49-F238E27FC236}">
              <a16:creationId xmlns:a16="http://schemas.microsoft.com/office/drawing/2014/main" id="{61F6BAF3-CB43-41F5-876A-2968FAA42D7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7" name="Text Box 17">
          <a:extLst>
            <a:ext uri="{FF2B5EF4-FFF2-40B4-BE49-F238E27FC236}">
              <a16:creationId xmlns:a16="http://schemas.microsoft.com/office/drawing/2014/main" id="{2C6209D9-97F5-4B94-AFEA-458AFF6086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8" name="Text Box 7">
          <a:extLst>
            <a:ext uri="{FF2B5EF4-FFF2-40B4-BE49-F238E27FC236}">
              <a16:creationId xmlns:a16="http://schemas.microsoft.com/office/drawing/2014/main" id="{A5334E4F-707B-487D-8C8C-8AC2544B1B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79" name="Text Box 8">
          <a:extLst>
            <a:ext uri="{FF2B5EF4-FFF2-40B4-BE49-F238E27FC236}">
              <a16:creationId xmlns:a16="http://schemas.microsoft.com/office/drawing/2014/main" id="{EB8278CC-DDEE-484A-9C10-687F2355009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0" name="Text Box 9">
          <a:extLst>
            <a:ext uri="{FF2B5EF4-FFF2-40B4-BE49-F238E27FC236}">
              <a16:creationId xmlns:a16="http://schemas.microsoft.com/office/drawing/2014/main" id="{62A8BF00-DE8B-4BA5-8BDB-C10E82D457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1" name="Text Box 10">
          <a:extLst>
            <a:ext uri="{FF2B5EF4-FFF2-40B4-BE49-F238E27FC236}">
              <a16:creationId xmlns:a16="http://schemas.microsoft.com/office/drawing/2014/main" id="{04DB58D9-AFAA-4691-B91E-395C7EE945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2" name="Text Box 11">
          <a:extLst>
            <a:ext uri="{FF2B5EF4-FFF2-40B4-BE49-F238E27FC236}">
              <a16:creationId xmlns:a16="http://schemas.microsoft.com/office/drawing/2014/main" id="{730B7394-5A74-4775-A73C-B043CA4D68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3" name="Text Box 12">
          <a:extLst>
            <a:ext uri="{FF2B5EF4-FFF2-40B4-BE49-F238E27FC236}">
              <a16:creationId xmlns:a16="http://schemas.microsoft.com/office/drawing/2014/main" id="{2A5660E5-7133-4C84-A62B-C1DB575621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4" name="Text Box 13">
          <a:extLst>
            <a:ext uri="{FF2B5EF4-FFF2-40B4-BE49-F238E27FC236}">
              <a16:creationId xmlns:a16="http://schemas.microsoft.com/office/drawing/2014/main" id="{FB5251D6-C4BD-467E-96AC-DA8BAEFE5F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5" name="Text Box 14">
          <a:extLst>
            <a:ext uri="{FF2B5EF4-FFF2-40B4-BE49-F238E27FC236}">
              <a16:creationId xmlns:a16="http://schemas.microsoft.com/office/drawing/2014/main" id="{25949006-2E23-4505-B44B-6BED497EC6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6" name="Text Box 15">
          <a:extLst>
            <a:ext uri="{FF2B5EF4-FFF2-40B4-BE49-F238E27FC236}">
              <a16:creationId xmlns:a16="http://schemas.microsoft.com/office/drawing/2014/main" id="{39C3985E-63BC-492E-833E-11458ED2C1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7" name="Text Box 16">
          <a:extLst>
            <a:ext uri="{FF2B5EF4-FFF2-40B4-BE49-F238E27FC236}">
              <a16:creationId xmlns:a16="http://schemas.microsoft.com/office/drawing/2014/main" id="{6AA31280-CB2C-4CDA-96B2-4C06A7095F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8" name="Text Box 17">
          <a:extLst>
            <a:ext uri="{FF2B5EF4-FFF2-40B4-BE49-F238E27FC236}">
              <a16:creationId xmlns:a16="http://schemas.microsoft.com/office/drawing/2014/main" id="{91A5F7E4-C205-4DA4-BA37-CCC2DE1018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89" name="Text Box 6">
          <a:extLst>
            <a:ext uri="{FF2B5EF4-FFF2-40B4-BE49-F238E27FC236}">
              <a16:creationId xmlns:a16="http://schemas.microsoft.com/office/drawing/2014/main" id="{E8A705AA-1E73-407A-98E7-FD5BB293CAD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0" name="Text Box 7">
          <a:extLst>
            <a:ext uri="{FF2B5EF4-FFF2-40B4-BE49-F238E27FC236}">
              <a16:creationId xmlns:a16="http://schemas.microsoft.com/office/drawing/2014/main" id="{75086601-50A4-45A5-AF9D-C2C5C1AA7A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1" name="Text Box 8">
          <a:extLst>
            <a:ext uri="{FF2B5EF4-FFF2-40B4-BE49-F238E27FC236}">
              <a16:creationId xmlns:a16="http://schemas.microsoft.com/office/drawing/2014/main" id="{99D29198-F35A-4680-8A95-6DADE2A949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2" name="Text Box 9">
          <a:extLst>
            <a:ext uri="{FF2B5EF4-FFF2-40B4-BE49-F238E27FC236}">
              <a16:creationId xmlns:a16="http://schemas.microsoft.com/office/drawing/2014/main" id="{B6B760AB-A293-4775-A84A-A142B2CBF89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3" name="Text Box 10">
          <a:extLst>
            <a:ext uri="{FF2B5EF4-FFF2-40B4-BE49-F238E27FC236}">
              <a16:creationId xmlns:a16="http://schemas.microsoft.com/office/drawing/2014/main" id="{69D91F24-AA64-4C97-9541-25561BF6AF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4" name="Text Box 11">
          <a:extLst>
            <a:ext uri="{FF2B5EF4-FFF2-40B4-BE49-F238E27FC236}">
              <a16:creationId xmlns:a16="http://schemas.microsoft.com/office/drawing/2014/main" id="{46C5F685-8DFB-43B2-B485-200DED523C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5" name="Text Box 12">
          <a:extLst>
            <a:ext uri="{FF2B5EF4-FFF2-40B4-BE49-F238E27FC236}">
              <a16:creationId xmlns:a16="http://schemas.microsoft.com/office/drawing/2014/main" id="{5F9D3953-D8EA-4285-BA66-1BBC473B9C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6" name="Text Box 13">
          <a:extLst>
            <a:ext uri="{FF2B5EF4-FFF2-40B4-BE49-F238E27FC236}">
              <a16:creationId xmlns:a16="http://schemas.microsoft.com/office/drawing/2014/main" id="{A31237F6-8A69-4095-B37C-9C4D6A3CCB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7" name="Text Box 14">
          <a:extLst>
            <a:ext uri="{FF2B5EF4-FFF2-40B4-BE49-F238E27FC236}">
              <a16:creationId xmlns:a16="http://schemas.microsoft.com/office/drawing/2014/main" id="{5A9C91F0-925B-4FBA-9F18-CF5469FBB2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8" name="Text Box 15">
          <a:extLst>
            <a:ext uri="{FF2B5EF4-FFF2-40B4-BE49-F238E27FC236}">
              <a16:creationId xmlns:a16="http://schemas.microsoft.com/office/drawing/2014/main" id="{52791390-E4F9-4B2A-80FB-EF364CAE0F6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99" name="Text Box 16">
          <a:extLst>
            <a:ext uri="{FF2B5EF4-FFF2-40B4-BE49-F238E27FC236}">
              <a16:creationId xmlns:a16="http://schemas.microsoft.com/office/drawing/2014/main" id="{F0181C40-A7BB-4829-AA9B-6E09B561C82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0" name="Text Box 17">
          <a:extLst>
            <a:ext uri="{FF2B5EF4-FFF2-40B4-BE49-F238E27FC236}">
              <a16:creationId xmlns:a16="http://schemas.microsoft.com/office/drawing/2014/main" id="{634CF1A0-79E9-454B-9E86-25F5144D620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1" name="Text Box 6">
          <a:extLst>
            <a:ext uri="{FF2B5EF4-FFF2-40B4-BE49-F238E27FC236}">
              <a16:creationId xmlns:a16="http://schemas.microsoft.com/office/drawing/2014/main" id="{872AD8F7-8247-466D-A518-C9776D93A1B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2" name="Text Box 7">
          <a:extLst>
            <a:ext uri="{FF2B5EF4-FFF2-40B4-BE49-F238E27FC236}">
              <a16:creationId xmlns:a16="http://schemas.microsoft.com/office/drawing/2014/main" id="{C40AA339-CC98-4082-BEBE-76510BBFA8E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3" name="Text Box 8">
          <a:extLst>
            <a:ext uri="{FF2B5EF4-FFF2-40B4-BE49-F238E27FC236}">
              <a16:creationId xmlns:a16="http://schemas.microsoft.com/office/drawing/2014/main" id="{FE1446CC-C1F1-478D-BA0F-A19D3209DE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4" name="Text Box 9">
          <a:extLst>
            <a:ext uri="{FF2B5EF4-FFF2-40B4-BE49-F238E27FC236}">
              <a16:creationId xmlns:a16="http://schemas.microsoft.com/office/drawing/2014/main" id="{BB81ACB0-E371-44FE-BF45-45606A621E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5" name="Text Box 10">
          <a:extLst>
            <a:ext uri="{FF2B5EF4-FFF2-40B4-BE49-F238E27FC236}">
              <a16:creationId xmlns:a16="http://schemas.microsoft.com/office/drawing/2014/main" id="{578AD36C-7331-43CA-BECB-481BB8966B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6" name="Text Box 11">
          <a:extLst>
            <a:ext uri="{FF2B5EF4-FFF2-40B4-BE49-F238E27FC236}">
              <a16:creationId xmlns:a16="http://schemas.microsoft.com/office/drawing/2014/main" id="{8156E1D8-B092-4591-85B3-9618AA2FF75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7" name="Text Box 12">
          <a:extLst>
            <a:ext uri="{FF2B5EF4-FFF2-40B4-BE49-F238E27FC236}">
              <a16:creationId xmlns:a16="http://schemas.microsoft.com/office/drawing/2014/main" id="{35D5BA0D-BB92-441C-BC3D-2117E3962C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8" name="Text Box 13">
          <a:extLst>
            <a:ext uri="{FF2B5EF4-FFF2-40B4-BE49-F238E27FC236}">
              <a16:creationId xmlns:a16="http://schemas.microsoft.com/office/drawing/2014/main" id="{370755C5-3D94-4D56-A287-94EF4BE9827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09" name="Text Box 14">
          <a:extLst>
            <a:ext uri="{FF2B5EF4-FFF2-40B4-BE49-F238E27FC236}">
              <a16:creationId xmlns:a16="http://schemas.microsoft.com/office/drawing/2014/main" id="{3CC4BE03-0AED-43A2-95FC-C51253FBF0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0" name="Text Box 15">
          <a:extLst>
            <a:ext uri="{FF2B5EF4-FFF2-40B4-BE49-F238E27FC236}">
              <a16:creationId xmlns:a16="http://schemas.microsoft.com/office/drawing/2014/main" id="{C072A0F0-3125-4325-B725-21CFECCA031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1" name="Text Box 16">
          <a:extLst>
            <a:ext uri="{FF2B5EF4-FFF2-40B4-BE49-F238E27FC236}">
              <a16:creationId xmlns:a16="http://schemas.microsoft.com/office/drawing/2014/main" id="{DB86A833-5E67-4125-89B6-5ADC3A9755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2" name="Text Box 17">
          <a:extLst>
            <a:ext uri="{FF2B5EF4-FFF2-40B4-BE49-F238E27FC236}">
              <a16:creationId xmlns:a16="http://schemas.microsoft.com/office/drawing/2014/main" id="{37ACE2B8-08E9-4B1A-AE00-1D2DEF12B9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3" name="Text Box 6">
          <a:extLst>
            <a:ext uri="{FF2B5EF4-FFF2-40B4-BE49-F238E27FC236}">
              <a16:creationId xmlns:a16="http://schemas.microsoft.com/office/drawing/2014/main" id="{08CCE921-A986-484B-9143-2C97032356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4" name="Text Box 7">
          <a:extLst>
            <a:ext uri="{FF2B5EF4-FFF2-40B4-BE49-F238E27FC236}">
              <a16:creationId xmlns:a16="http://schemas.microsoft.com/office/drawing/2014/main" id="{42D446F7-D8E2-4E0A-B0AB-56036F67F4E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5" name="Text Box 8">
          <a:extLst>
            <a:ext uri="{FF2B5EF4-FFF2-40B4-BE49-F238E27FC236}">
              <a16:creationId xmlns:a16="http://schemas.microsoft.com/office/drawing/2014/main" id="{59A29D0F-4D04-4A26-B554-E3DB2BFF15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6" name="Text Box 9">
          <a:extLst>
            <a:ext uri="{FF2B5EF4-FFF2-40B4-BE49-F238E27FC236}">
              <a16:creationId xmlns:a16="http://schemas.microsoft.com/office/drawing/2014/main" id="{FAAFDB3A-759B-406F-A796-99A13DD8E7E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7" name="Text Box 10">
          <a:extLst>
            <a:ext uri="{FF2B5EF4-FFF2-40B4-BE49-F238E27FC236}">
              <a16:creationId xmlns:a16="http://schemas.microsoft.com/office/drawing/2014/main" id="{AD3B5282-E965-4AD2-B7A5-6B1172448A5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8" name="Text Box 11">
          <a:extLst>
            <a:ext uri="{FF2B5EF4-FFF2-40B4-BE49-F238E27FC236}">
              <a16:creationId xmlns:a16="http://schemas.microsoft.com/office/drawing/2014/main" id="{0D5384A6-5D3D-43B3-AC43-CCF748EF1F8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19" name="Text Box 12">
          <a:extLst>
            <a:ext uri="{FF2B5EF4-FFF2-40B4-BE49-F238E27FC236}">
              <a16:creationId xmlns:a16="http://schemas.microsoft.com/office/drawing/2014/main" id="{C31DF1DE-5C0E-4085-85A0-72DB298A8D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0" name="Text Box 13">
          <a:extLst>
            <a:ext uri="{FF2B5EF4-FFF2-40B4-BE49-F238E27FC236}">
              <a16:creationId xmlns:a16="http://schemas.microsoft.com/office/drawing/2014/main" id="{22882BCD-D43D-4032-8204-92449EAB3DA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1" name="Text Box 14">
          <a:extLst>
            <a:ext uri="{FF2B5EF4-FFF2-40B4-BE49-F238E27FC236}">
              <a16:creationId xmlns:a16="http://schemas.microsoft.com/office/drawing/2014/main" id="{EAC5D37B-7DBA-4DC1-A50E-4284A891F1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2" name="Text Box 15">
          <a:extLst>
            <a:ext uri="{FF2B5EF4-FFF2-40B4-BE49-F238E27FC236}">
              <a16:creationId xmlns:a16="http://schemas.microsoft.com/office/drawing/2014/main" id="{D8B81AAC-915B-4F1E-875D-E66584DBAA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3" name="Text Box 16">
          <a:extLst>
            <a:ext uri="{FF2B5EF4-FFF2-40B4-BE49-F238E27FC236}">
              <a16:creationId xmlns:a16="http://schemas.microsoft.com/office/drawing/2014/main" id="{6301A3FB-ABE2-4369-AAEA-E36406439E7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4" name="Text Box 17">
          <a:extLst>
            <a:ext uri="{FF2B5EF4-FFF2-40B4-BE49-F238E27FC236}">
              <a16:creationId xmlns:a16="http://schemas.microsoft.com/office/drawing/2014/main" id="{030E3415-291C-4190-A4D6-695AB7F19F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5" name="Text Box 7">
          <a:extLst>
            <a:ext uri="{FF2B5EF4-FFF2-40B4-BE49-F238E27FC236}">
              <a16:creationId xmlns:a16="http://schemas.microsoft.com/office/drawing/2014/main" id="{39433E6D-A249-4C37-9D38-29B4ECF600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6" name="Text Box 8">
          <a:extLst>
            <a:ext uri="{FF2B5EF4-FFF2-40B4-BE49-F238E27FC236}">
              <a16:creationId xmlns:a16="http://schemas.microsoft.com/office/drawing/2014/main" id="{B15BF9DA-ABAF-449B-9156-1A0C1CA569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7" name="Text Box 9">
          <a:extLst>
            <a:ext uri="{FF2B5EF4-FFF2-40B4-BE49-F238E27FC236}">
              <a16:creationId xmlns:a16="http://schemas.microsoft.com/office/drawing/2014/main" id="{BF55D0A9-AFDA-4079-AC17-8B09E6F7CD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8" name="Text Box 10">
          <a:extLst>
            <a:ext uri="{FF2B5EF4-FFF2-40B4-BE49-F238E27FC236}">
              <a16:creationId xmlns:a16="http://schemas.microsoft.com/office/drawing/2014/main" id="{2F99CDEA-57DC-4B3E-BF98-274332ED9A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29" name="Text Box 11">
          <a:extLst>
            <a:ext uri="{FF2B5EF4-FFF2-40B4-BE49-F238E27FC236}">
              <a16:creationId xmlns:a16="http://schemas.microsoft.com/office/drawing/2014/main" id="{A5FE035D-04D7-4B06-BCC1-69E0A50A327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0" name="Text Box 12">
          <a:extLst>
            <a:ext uri="{FF2B5EF4-FFF2-40B4-BE49-F238E27FC236}">
              <a16:creationId xmlns:a16="http://schemas.microsoft.com/office/drawing/2014/main" id="{17B776CA-8CBC-48F9-84A3-AF9EF6201A1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1" name="Text Box 13">
          <a:extLst>
            <a:ext uri="{FF2B5EF4-FFF2-40B4-BE49-F238E27FC236}">
              <a16:creationId xmlns:a16="http://schemas.microsoft.com/office/drawing/2014/main" id="{9BB615A1-4BCE-4FE3-9693-4DE3FAFAA8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2" name="Text Box 14">
          <a:extLst>
            <a:ext uri="{FF2B5EF4-FFF2-40B4-BE49-F238E27FC236}">
              <a16:creationId xmlns:a16="http://schemas.microsoft.com/office/drawing/2014/main" id="{98E4D390-5089-4E22-9777-D764FD500C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3" name="Text Box 15">
          <a:extLst>
            <a:ext uri="{FF2B5EF4-FFF2-40B4-BE49-F238E27FC236}">
              <a16:creationId xmlns:a16="http://schemas.microsoft.com/office/drawing/2014/main" id="{A0B56377-B338-46DA-8823-5C6FF82B1A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4" name="Text Box 16">
          <a:extLst>
            <a:ext uri="{FF2B5EF4-FFF2-40B4-BE49-F238E27FC236}">
              <a16:creationId xmlns:a16="http://schemas.microsoft.com/office/drawing/2014/main" id="{AE3CA353-EB3C-4EEF-B170-6A14232E685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5" name="Text Box 17">
          <a:extLst>
            <a:ext uri="{FF2B5EF4-FFF2-40B4-BE49-F238E27FC236}">
              <a16:creationId xmlns:a16="http://schemas.microsoft.com/office/drawing/2014/main" id="{90895246-8808-49E8-8D38-1DDB20F965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6" name="Text Box 6">
          <a:extLst>
            <a:ext uri="{FF2B5EF4-FFF2-40B4-BE49-F238E27FC236}">
              <a16:creationId xmlns:a16="http://schemas.microsoft.com/office/drawing/2014/main" id="{05B31B30-69B1-41E0-A0F0-322F28854EB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7" name="Text Box 7">
          <a:extLst>
            <a:ext uri="{FF2B5EF4-FFF2-40B4-BE49-F238E27FC236}">
              <a16:creationId xmlns:a16="http://schemas.microsoft.com/office/drawing/2014/main" id="{4C9CD287-2689-4B7B-92F4-B7AB78D564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8" name="Text Box 8">
          <a:extLst>
            <a:ext uri="{FF2B5EF4-FFF2-40B4-BE49-F238E27FC236}">
              <a16:creationId xmlns:a16="http://schemas.microsoft.com/office/drawing/2014/main" id="{D4BA40EF-29C2-4499-B321-E96A684244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39" name="Text Box 9">
          <a:extLst>
            <a:ext uri="{FF2B5EF4-FFF2-40B4-BE49-F238E27FC236}">
              <a16:creationId xmlns:a16="http://schemas.microsoft.com/office/drawing/2014/main" id="{2E1B23D3-B08A-4AC5-9BEF-9A0B76038B1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0" name="Text Box 10">
          <a:extLst>
            <a:ext uri="{FF2B5EF4-FFF2-40B4-BE49-F238E27FC236}">
              <a16:creationId xmlns:a16="http://schemas.microsoft.com/office/drawing/2014/main" id="{7ADAA36F-ACEC-425E-B75D-ED884AEDD4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1" name="Text Box 11">
          <a:extLst>
            <a:ext uri="{FF2B5EF4-FFF2-40B4-BE49-F238E27FC236}">
              <a16:creationId xmlns:a16="http://schemas.microsoft.com/office/drawing/2014/main" id="{9CC98805-D56E-4A53-95BE-94CF2E6535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2" name="Text Box 12">
          <a:extLst>
            <a:ext uri="{FF2B5EF4-FFF2-40B4-BE49-F238E27FC236}">
              <a16:creationId xmlns:a16="http://schemas.microsoft.com/office/drawing/2014/main" id="{32CED245-65D8-4970-A36E-00AD32962B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3" name="Text Box 13">
          <a:extLst>
            <a:ext uri="{FF2B5EF4-FFF2-40B4-BE49-F238E27FC236}">
              <a16:creationId xmlns:a16="http://schemas.microsoft.com/office/drawing/2014/main" id="{06AF3178-1338-4BD5-A1D2-2BE96C50ACD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4" name="Text Box 14">
          <a:extLst>
            <a:ext uri="{FF2B5EF4-FFF2-40B4-BE49-F238E27FC236}">
              <a16:creationId xmlns:a16="http://schemas.microsoft.com/office/drawing/2014/main" id="{707985B4-2149-4E64-8093-69854FDD92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5" name="Text Box 15">
          <a:extLst>
            <a:ext uri="{FF2B5EF4-FFF2-40B4-BE49-F238E27FC236}">
              <a16:creationId xmlns:a16="http://schemas.microsoft.com/office/drawing/2014/main" id="{2DB5011D-8745-4A81-9F3A-98A3407F262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6" name="Text Box 16">
          <a:extLst>
            <a:ext uri="{FF2B5EF4-FFF2-40B4-BE49-F238E27FC236}">
              <a16:creationId xmlns:a16="http://schemas.microsoft.com/office/drawing/2014/main" id="{C26FE2E8-305D-4C12-94C6-1558C80BACC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7" name="Text Box 17">
          <a:extLst>
            <a:ext uri="{FF2B5EF4-FFF2-40B4-BE49-F238E27FC236}">
              <a16:creationId xmlns:a16="http://schemas.microsoft.com/office/drawing/2014/main" id="{127EDBA5-C288-472C-B579-232C33202D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8" name="Text Box 6">
          <a:extLst>
            <a:ext uri="{FF2B5EF4-FFF2-40B4-BE49-F238E27FC236}">
              <a16:creationId xmlns:a16="http://schemas.microsoft.com/office/drawing/2014/main" id="{B4CBC349-58ED-40A6-ACE2-38C773C065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49" name="Text Box 7">
          <a:extLst>
            <a:ext uri="{FF2B5EF4-FFF2-40B4-BE49-F238E27FC236}">
              <a16:creationId xmlns:a16="http://schemas.microsoft.com/office/drawing/2014/main" id="{0B1DC42D-4F7B-41B0-BD1A-CB95D8E1D5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0" name="Text Box 8">
          <a:extLst>
            <a:ext uri="{FF2B5EF4-FFF2-40B4-BE49-F238E27FC236}">
              <a16:creationId xmlns:a16="http://schemas.microsoft.com/office/drawing/2014/main" id="{B718A40A-593A-4CB0-98A3-152EB24D248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1" name="Text Box 9">
          <a:extLst>
            <a:ext uri="{FF2B5EF4-FFF2-40B4-BE49-F238E27FC236}">
              <a16:creationId xmlns:a16="http://schemas.microsoft.com/office/drawing/2014/main" id="{50719B08-3CD6-4150-8FE5-5D6EFACD93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2" name="Text Box 10">
          <a:extLst>
            <a:ext uri="{FF2B5EF4-FFF2-40B4-BE49-F238E27FC236}">
              <a16:creationId xmlns:a16="http://schemas.microsoft.com/office/drawing/2014/main" id="{D15DB6FC-DFC1-4998-8EEC-31FB54B088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3" name="Text Box 11">
          <a:extLst>
            <a:ext uri="{FF2B5EF4-FFF2-40B4-BE49-F238E27FC236}">
              <a16:creationId xmlns:a16="http://schemas.microsoft.com/office/drawing/2014/main" id="{56971A4A-DD1A-44B1-B568-E7AE7CF8332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4" name="Text Box 12">
          <a:extLst>
            <a:ext uri="{FF2B5EF4-FFF2-40B4-BE49-F238E27FC236}">
              <a16:creationId xmlns:a16="http://schemas.microsoft.com/office/drawing/2014/main" id="{CEF6BAAA-D89C-4944-B7F3-41ECBDB280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5" name="Text Box 13">
          <a:extLst>
            <a:ext uri="{FF2B5EF4-FFF2-40B4-BE49-F238E27FC236}">
              <a16:creationId xmlns:a16="http://schemas.microsoft.com/office/drawing/2014/main" id="{B32160C4-7040-434F-82AA-08EDF014CE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6" name="Text Box 14">
          <a:extLst>
            <a:ext uri="{FF2B5EF4-FFF2-40B4-BE49-F238E27FC236}">
              <a16:creationId xmlns:a16="http://schemas.microsoft.com/office/drawing/2014/main" id="{2B584B14-08AD-4C2E-BFE8-A5FB121923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7" name="Text Box 15">
          <a:extLst>
            <a:ext uri="{FF2B5EF4-FFF2-40B4-BE49-F238E27FC236}">
              <a16:creationId xmlns:a16="http://schemas.microsoft.com/office/drawing/2014/main" id="{15698C89-7690-44CA-A54F-B1DA33CE98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8" name="Text Box 16">
          <a:extLst>
            <a:ext uri="{FF2B5EF4-FFF2-40B4-BE49-F238E27FC236}">
              <a16:creationId xmlns:a16="http://schemas.microsoft.com/office/drawing/2014/main" id="{E6D9EA3E-B7EA-4A4C-8CBF-1028FB23029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59" name="Text Box 17">
          <a:extLst>
            <a:ext uri="{FF2B5EF4-FFF2-40B4-BE49-F238E27FC236}">
              <a16:creationId xmlns:a16="http://schemas.microsoft.com/office/drawing/2014/main" id="{C71EE69C-A456-4CBB-BED8-B627A185D8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0" name="Text Box 6">
          <a:extLst>
            <a:ext uri="{FF2B5EF4-FFF2-40B4-BE49-F238E27FC236}">
              <a16:creationId xmlns:a16="http://schemas.microsoft.com/office/drawing/2014/main" id="{72049672-744C-4667-A145-2A31E4CF2E6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1" name="Text Box 7">
          <a:extLst>
            <a:ext uri="{FF2B5EF4-FFF2-40B4-BE49-F238E27FC236}">
              <a16:creationId xmlns:a16="http://schemas.microsoft.com/office/drawing/2014/main" id="{2D46647F-694A-4003-A5B6-4D4738161BD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2" name="Text Box 8">
          <a:extLst>
            <a:ext uri="{FF2B5EF4-FFF2-40B4-BE49-F238E27FC236}">
              <a16:creationId xmlns:a16="http://schemas.microsoft.com/office/drawing/2014/main" id="{6A6BCB16-E333-4FEC-8FBF-CCD8ADCA4A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3" name="Text Box 9">
          <a:extLst>
            <a:ext uri="{FF2B5EF4-FFF2-40B4-BE49-F238E27FC236}">
              <a16:creationId xmlns:a16="http://schemas.microsoft.com/office/drawing/2014/main" id="{35BB517D-70CB-45D8-914F-B3558A54020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4" name="Text Box 10">
          <a:extLst>
            <a:ext uri="{FF2B5EF4-FFF2-40B4-BE49-F238E27FC236}">
              <a16:creationId xmlns:a16="http://schemas.microsoft.com/office/drawing/2014/main" id="{58ABB655-D142-4618-8C88-B84B8A64C09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5" name="Text Box 11">
          <a:extLst>
            <a:ext uri="{FF2B5EF4-FFF2-40B4-BE49-F238E27FC236}">
              <a16:creationId xmlns:a16="http://schemas.microsoft.com/office/drawing/2014/main" id="{CB5097FE-3FAB-46EE-AAD7-DC25F7FFCE4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6" name="Text Box 12">
          <a:extLst>
            <a:ext uri="{FF2B5EF4-FFF2-40B4-BE49-F238E27FC236}">
              <a16:creationId xmlns:a16="http://schemas.microsoft.com/office/drawing/2014/main" id="{C04D5060-490D-46BF-A55F-E97A3481FFE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7" name="Text Box 13">
          <a:extLst>
            <a:ext uri="{FF2B5EF4-FFF2-40B4-BE49-F238E27FC236}">
              <a16:creationId xmlns:a16="http://schemas.microsoft.com/office/drawing/2014/main" id="{67226243-A6F6-49EE-9D36-E8AFDC5B97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8" name="Text Box 14">
          <a:extLst>
            <a:ext uri="{FF2B5EF4-FFF2-40B4-BE49-F238E27FC236}">
              <a16:creationId xmlns:a16="http://schemas.microsoft.com/office/drawing/2014/main" id="{610DB114-2839-4AC3-B249-5AEAE7E862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69" name="Text Box 15">
          <a:extLst>
            <a:ext uri="{FF2B5EF4-FFF2-40B4-BE49-F238E27FC236}">
              <a16:creationId xmlns:a16="http://schemas.microsoft.com/office/drawing/2014/main" id="{0C4301D4-BF5B-4132-9C4E-63255B5DB7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0" name="Text Box 16">
          <a:extLst>
            <a:ext uri="{FF2B5EF4-FFF2-40B4-BE49-F238E27FC236}">
              <a16:creationId xmlns:a16="http://schemas.microsoft.com/office/drawing/2014/main" id="{2289E812-6735-4FA4-B9BD-857C19DC05D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1" name="Text Box 17">
          <a:extLst>
            <a:ext uri="{FF2B5EF4-FFF2-40B4-BE49-F238E27FC236}">
              <a16:creationId xmlns:a16="http://schemas.microsoft.com/office/drawing/2014/main" id="{DF8703F2-D522-40F7-949E-8426D4FAC00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2" name="Text Box 7">
          <a:extLst>
            <a:ext uri="{FF2B5EF4-FFF2-40B4-BE49-F238E27FC236}">
              <a16:creationId xmlns:a16="http://schemas.microsoft.com/office/drawing/2014/main" id="{E9AFD5D9-24E7-476E-A0E0-9E9CB5B340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3" name="Text Box 8">
          <a:extLst>
            <a:ext uri="{FF2B5EF4-FFF2-40B4-BE49-F238E27FC236}">
              <a16:creationId xmlns:a16="http://schemas.microsoft.com/office/drawing/2014/main" id="{4952B15A-4E6E-4CA9-8080-54161C8D466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4" name="Text Box 9">
          <a:extLst>
            <a:ext uri="{FF2B5EF4-FFF2-40B4-BE49-F238E27FC236}">
              <a16:creationId xmlns:a16="http://schemas.microsoft.com/office/drawing/2014/main" id="{EF1B31B3-72D4-40B0-9785-51C76E13742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5" name="Text Box 10">
          <a:extLst>
            <a:ext uri="{FF2B5EF4-FFF2-40B4-BE49-F238E27FC236}">
              <a16:creationId xmlns:a16="http://schemas.microsoft.com/office/drawing/2014/main" id="{2360C39F-31C0-4410-9615-012EDDDF4F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6" name="Text Box 11">
          <a:extLst>
            <a:ext uri="{FF2B5EF4-FFF2-40B4-BE49-F238E27FC236}">
              <a16:creationId xmlns:a16="http://schemas.microsoft.com/office/drawing/2014/main" id="{3B48558E-C283-4E0B-B3CF-CA974F405C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7" name="Text Box 12">
          <a:extLst>
            <a:ext uri="{FF2B5EF4-FFF2-40B4-BE49-F238E27FC236}">
              <a16:creationId xmlns:a16="http://schemas.microsoft.com/office/drawing/2014/main" id="{15A9124D-70F7-46DB-A891-8DCD676E6F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8" name="Text Box 13">
          <a:extLst>
            <a:ext uri="{FF2B5EF4-FFF2-40B4-BE49-F238E27FC236}">
              <a16:creationId xmlns:a16="http://schemas.microsoft.com/office/drawing/2014/main" id="{9BA37EE6-3E18-4C02-AF76-88DA26849E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79" name="Text Box 14">
          <a:extLst>
            <a:ext uri="{FF2B5EF4-FFF2-40B4-BE49-F238E27FC236}">
              <a16:creationId xmlns:a16="http://schemas.microsoft.com/office/drawing/2014/main" id="{38CD1F2C-1DA2-44F4-ACE2-B8213FBD72C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0" name="Text Box 15">
          <a:extLst>
            <a:ext uri="{FF2B5EF4-FFF2-40B4-BE49-F238E27FC236}">
              <a16:creationId xmlns:a16="http://schemas.microsoft.com/office/drawing/2014/main" id="{2E050314-7D79-4524-BFE8-F4DC32F65B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1" name="Text Box 16">
          <a:extLst>
            <a:ext uri="{FF2B5EF4-FFF2-40B4-BE49-F238E27FC236}">
              <a16:creationId xmlns:a16="http://schemas.microsoft.com/office/drawing/2014/main" id="{AEF3F7E6-69BE-4BB0-95BA-23C9A2A394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2" name="Text Box 17">
          <a:extLst>
            <a:ext uri="{FF2B5EF4-FFF2-40B4-BE49-F238E27FC236}">
              <a16:creationId xmlns:a16="http://schemas.microsoft.com/office/drawing/2014/main" id="{15B52114-798D-4BF4-AF99-5AF7F7F8787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3" name="Text Box 6">
          <a:extLst>
            <a:ext uri="{FF2B5EF4-FFF2-40B4-BE49-F238E27FC236}">
              <a16:creationId xmlns:a16="http://schemas.microsoft.com/office/drawing/2014/main" id="{71B5A1F4-7FA5-4118-8E0B-C0EB2095AD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4" name="Text Box 7">
          <a:extLst>
            <a:ext uri="{FF2B5EF4-FFF2-40B4-BE49-F238E27FC236}">
              <a16:creationId xmlns:a16="http://schemas.microsoft.com/office/drawing/2014/main" id="{5E7A2F22-E0A4-4BA6-9430-30409E951D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5" name="Text Box 8">
          <a:extLst>
            <a:ext uri="{FF2B5EF4-FFF2-40B4-BE49-F238E27FC236}">
              <a16:creationId xmlns:a16="http://schemas.microsoft.com/office/drawing/2014/main" id="{A80A723C-2D1F-4E01-BF80-5416396A39B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6" name="Text Box 9">
          <a:extLst>
            <a:ext uri="{FF2B5EF4-FFF2-40B4-BE49-F238E27FC236}">
              <a16:creationId xmlns:a16="http://schemas.microsoft.com/office/drawing/2014/main" id="{512F6436-7B84-4576-8195-346DAA1A61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7" name="Text Box 10">
          <a:extLst>
            <a:ext uri="{FF2B5EF4-FFF2-40B4-BE49-F238E27FC236}">
              <a16:creationId xmlns:a16="http://schemas.microsoft.com/office/drawing/2014/main" id="{4D23E189-5602-4933-B546-16AA3BBB083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8" name="Text Box 11">
          <a:extLst>
            <a:ext uri="{FF2B5EF4-FFF2-40B4-BE49-F238E27FC236}">
              <a16:creationId xmlns:a16="http://schemas.microsoft.com/office/drawing/2014/main" id="{A1130CBD-F8E1-4E50-BFC9-ABA6D0E3E6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89" name="Text Box 12">
          <a:extLst>
            <a:ext uri="{FF2B5EF4-FFF2-40B4-BE49-F238E27FC236}">
              <a16:creationId xmlns:a16="http://schemas.microsoft.com/office/drawing/2014/main" id="{11C70D8C-A050-4D3F-8DDA-0C9461D46D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0" name="Text Box 13">
          <a:extLst>
            <a:ext uri="{FF2B5EF4-FFF2-40B4-BE49-F238E27FC236}">
              <a16:creationId xmlns:a16="http://schemas.microsoft.com/office/drawing/2014/main" id="{C75B55E2-0656-409D-9505-3F52DE1DD57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1" name="Text Box 14">
          <a:extLst>
            <a:ext uri="{FF2B5EF4-FFF2-40B4-BE49-F238E27FC236}">
              <a16:creationId xmlns:a16="http://schemas.microsoft.com/office/drawing/2014/main" id="{FBD1F6E3-CA19-416A-98D1-51400A39D2D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2" name="Text Box 15">
          <a:extLst>
            <a:ext uri="{FF2B5EF4-FFF2-40B4-BE49-F238E27FC236}">
              <a16:creationId xmlns:a16="http://schemas.microsoft.com/office/drawing/2014/main" id="{65C6FA9D-68E3-4B26-A310-91B15DCBAD3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3" name="Text Box 16">
          <a:extLst>
            <a:ext uri="{FF2B5EF4-FFF2-40B4-BE49-F238E27FC236}">
              <a16:creationId xmlns:a16="http://schemas.microsoft.com/office/drawing/2014/main" id="{C6162F7D-1EE1-4024-A39B-3F64FF3E67F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4" name="Text Box 17">
          <a:extLst>
            <a:ext uri="{FF2B5EF4-FFF2-40B4-BE49-F238E27FC236}">
              <a16:creationId xmlns:a16="http://schemas.microsoft.com/office/drawing/2014/main" id="{993FD5F3-E604-47AC-BCA7-109CE63D79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5" name="Text Box 6">
          <a:extLst>
            <a:ext uri="{FF2B5EF4-FFF2-40B4-BE49-F238E27FC236}">
              <a16:creationId xmlns:a16="http://schemas.microsoft.com/office/drawing/2014/main" id="{29DAFFE4-202D-4560-8EA8-5427773E24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6" name="Text Box 7">
          <a:extLst>
            <a:ext uri="{FF2B5EF4-FFF2-40B4-BE49-F238E27FC236}">
              <a16:creationId xmlns:a16="http://schemas.microsoft.com/office/drawing/2014/main" id="{C9EC3A36-1A60-4498-BCF1-5B935EA94DE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7" name="Text Box 8">
          <a:extLst>
            <a:ext uri="{FF2B5EF4-FFF2-40B4-BE49-F238E27FC236}">
              <a16:creationId xmlns:a16="http://schemas.microsoft.com/office/drawing/2014/main" id="{A67AB9F0-0AEA-44E6-8832-74CA6F4EA7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8" name="Text Box 9">
          <a:extLst>
            <a:ext uri="{FF2B5EF4-FFF2-40B4-BE49-F238E27FC236}">
              <a16:creationId xmlns:a16="http://schemas.microsoft.com/office/drawing/2014/main" id="{525D8122-1561-4CC0-907F-04E69ED366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99" name="Text Box 10">
          <a:extLst>
            <a:ext uri="{FF2B5EF4-FFF2-40B4-BE49-F238E27FC236}">
              <a16:creationId xmlns:a16="http://schemas.microsoft.com/office/drawing/2014/main" id="{C243587D-CBF3-4D00-A580-520A4125FB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0" name="Text Box 11">
          <a:extLst>
            <a:ext uri="{FF2B5EF4-FFF2-40B4-BE49-F238E27FC236}">
              <a16:creationId xmlns:a16="http://schemas.microsoft.com/office/drawing/2014/main" id="{80783954-4333-4258-8830-901332EC66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1" name="Text Box 12">
          <a:extLst>
            <a:ext uri="{FF2B5EF4-FFF2-40B4-BE49-F238E27FC236}">
              <a16:creationId xmlns:a16="http://schemas.microsoft.com/office/drawing/2014/main" id="{6F810A2B-CE87-400D-B28C-8CFD8DA970B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2" name="Text Box 13">
          <a:extLst>
            <a:ext uri="{FF2B5EF4-FFF2-40B4-BE49-F238E27FC236}">
              <a16:creationId xmlns:a16="http://schemas.microsoft.com/office/drawing/2014/main" id="{13AA3BD3-6917-4FFC-B1AC-F26C1C59B3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3" name="Text Box 14">
          <a:extLst>
            <a:ext uri="{FF2B5EF4-FFF2-40B4-BE49-F238E27FC236}">
              <a16:creationId xmlns:a16="http://schemas.microsoft.com/office/drawing/2014/main" id="{D5CD2D7E-73F7-4B64-A85E-2347A5BC79A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4" name="Text Box 15">
          <a:extLst>
            <a:ext uri="{FF2B5EF4-FFF2-40B4-BE49-F238E27FC236}">
              <a16:creationId xmlns:a16="http://schemas.microsoft.com/office/drawing/2014/main" id="{979F9E77-609D-4D12-B148-7F296232BA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5" name="Text Box 16">
          <a:extLst>
            <a:ext uri="{FF2B5EF4-FFF2-40B4-BE49-F238E27FC236}">
              <a16:creationId xmlns:a16="http://schemas.microsoft.com/office/drawing/2014/main" id="{BEDB6BDA-3ACE-4554-806B-19D02C0560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6" name="Text Box 17">
          <a:extLst>
            <a:ext uri="{FF2B5EF4-FFF2-40B4-BE49-F238E27FC236}">
              <a16:creationId xmlns:a16="http://schemas.microsoft.com/office/drawing/2014/main" id="{A88F57A1-0320-46AC-8D63-CE042DD87C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7" name="Text Box 6">
          <a:extLst>
            <a:ext uri="{FF2B5EF4-FFF2-40B4-BE49-F238E27FC236}">
              <a16:creationId xmlns:a16="http://schemas.microsoft.com/office/drawing/2014/main" id="{D5B264F0-C08E-4A49-9EEF-E05838F30B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8" name="Text Box 7">
          <a:extLst>
            <a:ext uri="{FF2B5EF4-FFF2-40B4-BE49-F238E27FC236}">
              <a16:creationId xmlns:a16="http://schemas.microsoft.com/office/drawing/2014/main" id="{9589E764-96EB-4FE7-9DBF-15226642DCB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09" name="Text Box 8">
          <a:extLst>
            <a:ext uri="{FF2B5EF4-FFF2-40B4-BE49-F238E27FC236}">
              <a16:creationId xmlns:a16="http://schemas.microsoft.com/office/drawing/2014/main" id="{F2466D78-1ABD-42AA-9779-7620B5FA3D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0" name="Text Box 9">
          <a:extLst>
            <a:ext uri="{FF2B5EF4-FFF2-40B4-BE49-F238E27FC236}">
              <a16:creationId xmlns:a16="http://schemas.microsoft.com/office/drawing/2014/main" id="{0A72AFD5-6941-4039-800A-0E7C06E4E61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1" name="Text Box 10">
          <a:extLst>
            <a:ext uri="{FF2B5EF4-FFF2-40B4-BE49-F238E27FC236}">
              <a16:creationId xmlns:a16="http://schemas.microsoft.com/office/drawing/2014/main" id="{B9CA5CBF-7224-46BC-85BB-DAC92ED6FB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2" name="Text Box 11">
          <a:extLst>
            <a:ext uri="{FF2B5EF4-FFF2-40B4-BE49-F238E27FC236}">
              <a16:creationId xmlns:a16="http://schemas.microsoft.com/office/drawing/2014/main" id="{EA2D50ED-DE89-4D31-B228-BFEA28E0D10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3" name="Text Box 12">
          <a:extLst>
            <a:ext uri="{FF2B5EF4-FFF2-40B4-BE49-F238E27FC236}">
              <a16:creationId xmlns:a16="http://schemas.microsoft.com/office/drawing/2014/main" id="{51FF45C1-C345-4A20-AB96-CDA9F17324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4" name="Text Box 13">
          <a:extLst>
            <a:ext uri="{FF2B5EF4-FFF2-40B4-BE49-F238E27FC236}">
              <a16:creationId xmlns:a16="http://schemas.microsoft.com/office/drawing/2014/main" id="{5C246A5F-7B1C-4D29-ACD5-2A68BB65F71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5" name="Text Box 14">
          <a:extLst>
            <a:ext uri="{FF2B5EF4-FFF2-40B4-BE49-F238E27FC236}">
              <a16:creationId xmlns:a16="http://schemas.microsoft.com/office/drawing/2014/main" id="{7BB7F1DC-3501-44BC-A0D9-DFD30385DE9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6" name="Text Box 15">
          <a:extLst>
            <a:ext uri="{FF2B5EF4-FFF2-40B4-BE49-F238E27FC236}">
              <a16:creationId xmlns:a16="http://schemas.microsoft.com/office/drawing/2014/main" id="{B6AD83E9-C5C1-4306-B50C-C430949210F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7" name="Text Box 16">
          <a:extLst>
            <a:ext uri="{FF2B5EF4-FFF2-40B4-BE49-F238E27FC236}">
              <a16:creationId xmlns:a16="http://schemas.microsoft.com/office/drawing/2014/main" id="{4F7097DF-E33A-490A-8110-F5490F268EE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8" name="Text Box 17">
          <a:extLst>
            <a:ext uri="{FF2B5EF4-FFF2-40B4-BE49-F238E27FC236}">
              <a16:creationId xmlns:a16="http://schemas.microsoft.com/office/drawing/2014/main" id="{1FDED7A7-B773-4398-BF11-2399D3068CB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19" name="Text Box 7">
          <a:extLst>
            <a:ext uri="{FF2B5EF4-FFF2-40B4-BE49-F238E27FC236}">
              <a16:creationId xmlns:a16="http://schemas.microsoft.com/office/drawing/2014/main" id="{A42E2DEF-9F35-4412-B377-FFDC7BA942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0" name="Text Box 8">
          <a:extLst>
            <a:ext uri="{FF2B5EF4-FFF2-40B4-BE49-F238E27FC236}">
              <a16:creationId xmlns:a16="http://schemas.microsoft.com/office/drawing/2014/main" id="{8208A722-E470-4FEB-A05E-69AAD5FA37F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1" name="Text Box 9">
          <a:extLst>
            <a:ext uri="{FF2B5EF4-FFF2-40B4-BE49-F238E27FC236}">
              <a16:creationId xmlns:a16="http://schemas.microsoft.com/office/drawing/2014/main" id="{0168F449-5B52-425F-84BE-3F100BE7CB7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2" name="Text Box 10">
          <a:extLst>
            <a:ext uri="{FF2B5EF4-FFF2-40B4-BE49-F238E27FC236}">
              <a16:creationId xmlns:a16="http://schemas.microsoft.com/office/drawing/2014/main" id="{810B90F8-E5DE-4CAA-8FA1-63BFC4433E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3" name="Text Box 11">
          <a:extLst>
            <a:ext uri="{FF2B5EF4-FFF2-40B4-BE49-F238E27FC236}">
              <a16:creationId xmlns:a16="http://schemas.microsoft.com/office/drawing/2014/main" id="{B467B1AB-1271-4572-AA59-12E093EB0D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4" name="Text Box 12">
          <a:extLst>
            <a:ext uri="{FF2B5EF4-FFF2-40B4-BE49-F238E27FC236}">
              <a16:creationId xmlns:a16="http://schemas.microsoft.com/office/drawing/2014/main" id="{BF9A0B8D-8BA7-45B3-B8B1-A44A9DF16F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5" name="Text Box 13">
          <a:extLst>
            <a:ext uri="{FF2B5EF4-FFF2-40B4-BE49-F238E27FC236}">
              <a16:creationId xmlns:a16="http://schemas.microsoft.com/office/drawing/2014/main" id="{5805E25B-ED7F-4100-9360-051B45CFE2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6" name="Text Box 14">
          <a:extLst>
            <a:ext uri="{FF2B5EF4-FFF2-40B4-BE49-F238E27FC236}">
              <a16:creationId xmlns:a16="http://schemas.microsoft.com/office/drawing/2014/main" id="{C6772A97-CBA1-45D0-AE9C-8D720B7833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7" name="Text Box 15">
          <a:extLst>
            <a:ext uri="{FF2B5EF4-FFF2-40B4-BE49-F238E27FC236}">
              <a16:creationId xmlns:a16="http://schemas.microsoft.com/office/drawing/2014/main" id="{4A235651-7812-4AB1-B2B3-A07D62138A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8" name="Text Box 16">
          <a:extLst>
            <a:ext uri="{FF2B5EF4-FFF2-40B4-BE49-F238E27FC236}">
              <a16:creationId xmlns:a16="http://schemas.microsoft.com/office/drawing/2014/main" id="{A4C093BA-089B-4705-A153-1CE2547B71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29" name="Text Box 17">
          <a:extLst>
            <a:ext uri="{FF2B5EF4-FFF2-40B4-BE49-F238E27FC236}">
              <a16:creationId xmlns:a16="http://schemas.microsoft.com/office/drawing/2014/main" id="{98154B56-0105-4CF0-9BC7-15F0A43FFB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0" name="Text Box 6">
          <a:extLst>
            <a:ext uri="{FF2B5EF4-FFF2-40B4-BE49-F238E27FC236}">
              <a16:creationId xmlns:a16="http://schemas.microsoft.com/office/drawing/2014/main" id="{7C1AF8E3-DBDA-4145-97F4-77C5369141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1" name="Text Box 7">
          <a:extLst>
            <a:ext uri="{FF2B5EF4-FFF2-40B4-BE49-F238E27FC236}">
              <a16:creationId xmlns:a16="http://schemas.microsoft.com/office/drawing/2014/main" id="{8ED2A0FA-D7B3-47D2-9009-940FD3FD326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2" name="Text Box 8">
          <a:extLst>
            <a:ext uri="{FF2B5EF4-FFF2-40B4-BE49-F238E27FC236}">
              <a16:creationId xmlns:a16="http://schemas.microsoft.com/office/drawing/2014/main" id="{18639456-2FDE-432D-AC39-993153CA1F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3" name="Text Box 9">
          <a:extLst>
            <a:ext uri="{FF2B5EF4-FFF2-40B4-BE49-F238E27FC236}">
              <a16:creationId xmlns:a16="http://schemas.microsoft.com/office/drawing/2014/main" id="{96F1FC42-DBA6-4FBE-8EF7-3260A0BDC5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4" name="Text Box 10">
          <a:extLst>
            <a:ext uri="{FF2B5EF4-FFF2-40B4-BE49-F238E27FC236}">
              <a16:creationId xmlns:a16="http://schemas.microsoft.com/office/drawing/2014/main" id="{A08C7FD9-AD35-439B-BE73-AB1EC8FF3C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5" name="Text Box 11">
          <a:extLst>
            <a:ext uri="{FF2B5EF4-FFF2-40B4-BE49-F238E27FC236}">
              <a16:creationId xmlns:a16="http://schemas.microsoft.com/office/drawing/2014/main" id="{1B92E9CF-24C1-4583-AB12-F9025581C9D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6" name="Text Box 12">
          <a:extLst>
            <a:ext uri="{FF2B5EF4-FFF2-40B4-BE49-F238E27FC236}">
              <a16:creationId xmlns:a16="http://schemas.microsoft.com/office/drawing/2014/main" id="{C9734707-3AE9-4F2D-9319-AD25D7D7D1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7" name="Text Box 13">
          <a:extLst>
            <a:ext uri="{FF2B5EF4-FFF2-40B4-BE49-F238E27FC236}">
              <a16:creationId xmlns:a16="http://schemas.microsoft.com/office/drawing/2014/main" id="{B3F68E8B-51EE-4249-AC6B-820DF30C63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8" name="Text Box 14">
          <a:extLst>
            <a:ext uri="{FF2B5EF4-FFF2-40B4-BE49-F238E27FC236}">
              <a16:creationId xmlns:a16="http://schemas.microsoft.com/office/drawing/2014/main" id="{49C5C0B7-D79D-4479-8AEB-8F66DD06035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39" name="Text Box 15">
          <a:extLst>
            <a:ext uri="{FF2B5EF4-FFF2-40B4-BE49-F238E27FC236}">
              <a16:creationId xmlns:a16="http://schemas.microsoft.com/office/drawing/2014/main" id="{7F92DC57-98B2-44E2-BDE5-3C4ABCA6145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0" name="Text Box 16">
          <a:extLst>
            <a:ext uri="{FF2B5EF4-FFF2-40B4-BE49-F238E27FC236}">
              <a16:creationId xmlns:a16="http://schemas.microsoft.com/office/drawing/2014/main" id="{1522E169-99C2-444D-B284-8AA9DCBEAD0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1" name="Text Box 17">
          <a:extLst>
            <a:ext uri="{FF2B5EF4-FFF2-40B4-BE49-F238E27FC236}">
              <a16:creationId xmlns:a16="http://schemas.microsoft.com/office/drawing/2014/main" id="{C11E4ADE-453F-42DA-93C7-DC082D91209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2" name="Text Box 6">
          <a:extLst>
            <a:ext uri="{FF2B5EF4-FFF2-40B4-BE49-F238E27FC236}">
              <a16:creationId xmlns:a16="http://schemas.microsoft.com/office/drawing/2014/main" id="{F0BE3F85-5801-4CBE-AB73-02CD67FC9D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3" name="Text Box 7">
          <a:extLst>
            <a:ext uri="{FF2B5EF4-FFF2-40B4-BE49-F238E27FC236}">
              <a16:creationId xmlns:a16="http://schemas.microsoft.com/office/drawing/2014/main" id="{C676A93A-74BE-41B9-A42C-6C42E8B1426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4" name="Text Box 8">
          <a:extLst>
            <a:ext uri="{FF2B5EF4-FFF2-40B4-BE49-F238E27FC236}">
              <a16:creationId xmlns:a16="http://schemas.microsoft.com/office/drawing/2014/main" id="{B5236B29-6397-4A0E-91A2-60B808F4D94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5" name="Text Box 9">
          <a:extLst>
            <a:ext uri="{FF2B5EF4-FFF2-40B4-BE49-F238E27FC236}">
              <a16:creationId xmlns:a16="http://schemas.microsoft.com/office/drawing/2014/main" id="{0E9C940F-B0A3-4834-845A-62062DAFDA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6" name="Text Box 10">
          <a:extLst>
            <a:ext uri="{FF2B5EF4-FFF2-40B4-BE49-F238E27FC236}">
              <a16:creationId xmlns:a16="http://schemas.microsoft.com/office/drawing/2014/main" id="{DC43CC58-F1D3-4648-92A7-EE4D646445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7" name="Text Box 11">
          <a:extLst>
            <a:ext uri="{FF2B5EF4-FFF2-40B4-BE49-F238E27FC236}">
              <a16:creationId xmlns:a16="http://schemas.microsoft.com/office/drawing/2014/main" id="{EC928CBC-D2B3-45B8-8877-5D5F9EB65F7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8" name="Text Box 12">
          <a:extLst>
            <a:ext uri="{FF2B5EF4-FFF2-40B4-BE49-F238E27FC236}">
              <a16:creationId xmlns:a16="http://schemas.microsoft.com/office/drawing/2014/main" id="{19118CE5-C72F-4186-AF29-9CC4D8FCB99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49" name="Text Box 13">
          <a:extLst>
            <a:ext uri="{FF2B5EF4-FFF2-40B4-BE49-F238E27FC236}">
              <a16:creationId xmlns:a16="http://schemas.microsoft.com/office/drawing/2014/main" id="{AE2D2B42-4B2E-4CA7-90C1-68B081F2B02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0" name="Text Box 14">
          <a:extLst>
            <a:ext uri="{FF2B5EF4-FFF2-40B4-BE49-F238E27FC236}">
              <a16:creationId xmlns:a16="http://schemas.microsoft.com/office/drawing/2014/main" id="{6EEFED55-66F1-4590-A06B-F136A309A9E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1" name="Text Box 15">
          <a:extLst>
            <a:ext uri="{FF2B5EF4-FFF2-40B4-BE49-F238E27FC236}">
              <a16:creationId xmlns:a16="http://schemas.microsoft.com/office/drawing/2014/main" id="{ACA40D2A-C4F2-418F-8F10-0CACE6D9CEC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2" name="Text Box 16">
          <a:extLst>
            <a:ext uri="{FF2B5EF4-FFF2-40B4-BE49-F238E27FC236}">
              <a16:creationId xmlns:a16="http://schemas.microsoft.com/office/drawing/2014/main" id="{546BEF43-2376-4856-9FB6-16E96672BF2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3" name="Text Box 17">
          <a:extLst>
            <a:ext uri="{FF2B5EF4-FFF2-40B4-BE49-F238E27FC236}">
              <a16:creationId xmlns:a16="http://schemas.microsoft.com/office/drawing/2014/main" id="{F52655A0-1EA7-4616-8689-0E3DE87D008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4" name="Text Box 6">
          <a:extLst>
            <a:ext uri="{FF2B5EF4-FFF2-40B4-BE49-F238E27FC236}">
              <a16:creationId xmlns:a16="http://schemas.microsoft.com/office/drawing/2014/main" id="{4C148BCE-4316-4F8E-BE12-CA507849ABF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5" name="Text Box 7">
          <a:extLst>
            <a:ext uri="{FF2B5EF4-FFF2-40B4-BE49-F238E27FC236}">
              <a16:creationId xmlns:a16="http://schemas.microsoft.com/office/drawing/2014/main" id="{5BEB6FCB-49F9-4C74-A4CB-C92380599DF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6" name="Text Box 8">
          <a:extLst>
            <a:ext uri="{FF2B5EF4-FFF2-40B4-BE49-F238E27FC236}">
              <a16:creationId xmlns:a16="http://schemas.microsoft.com/office/drawing/2014/main" id="{CC486818-D8DC-418E-8169-B89C330AC4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7" name="Text Box 9">
          <a:extLst>
            <a:ext uri="{FF2B5EF4-FFF2-40B4-BE49-F238E27FC236}">
              <a16:creationId xmlns:a16="http://schemas.microsoft.com/office/drawing/2014/main" id="{2FFCCF10-6BE0-40AE-AA62-0B384AF8F35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8" name="Text Box 10">
          <a:extLst>
            <a:ext uri="{FF2B5EF4-FFF2-40B4-BE49-F238E27FC236}">
              <a16:creationId xmlns:a16="http://schemas.microsoft.com/office/drawing/2014/main" id="{AF05C072-B11B-4DC4-997D-9A7A347654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59" name="Text Box 11">
          <a:extLst>
            <a:ext uri="{FF2B5EF4-FFF2-40B4-BE49-F238E27FC236}">
              <a16:creationId xmlns:a16="http://schemas.microsoft.com/office/drawing/2014/main" id="{39D83D72-00B7-42B1-80BD-BB82F3E15D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0" name="Text Box 12">
          <a:extLst>
            <a:ext uri="{FF2B5EF4-FFF2-40B4-BE49-F238E27FC236}">
              <a16:creationId xmlns:a16="http://schemas.microsoft.com/office/drawing/2014/main" id="{B51A42B2-07F1-4DB1-944C-D6D3D5F67BB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1" name="Text Box 13">
          <a:extLst>
            <a:ext uri="{FF2B5EF4-FFF2-40B4-BE49-F238E27FC236}">
              <a16:creationId xmlns:a16="http://schemas.microsoft.com/office/drawing/2014/main" id="{8665A3C8-44BE-42D7-B05A-7A8A5DFA046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2" name="Text Box 14">
          <a:extLst>
            <a:ext uri="{FF2B5EF4-FFF2-40B4-BE49-F238E27FC236}">
              <a16:creationId xmlns:a16="http://schemas.microsoft.com/office/drawing/2014/main" id="{67F2F3BD-921A-4B32-B008-4605F64A5D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3" name="Text Box 15">
          <a:extLst>
            <a:ext uri="{FF2B5EF4-FFF2-40B4-BE49-F238E27FC236}">
              <a16:creationId xmlns:a16="http://schemas.microsoft.com/office/drawing/2014/main" id="{BE6EE694-0A1D-4E1E-B82F-A5D370CF7E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4" name="Text Box 16">
          <a:extLst>
            <a:ext uri="{FF2B5EF4-FFF2-40B4-BE49-F238E27FC236}">
              <a16:creationId xmlns:a16="http://schemas.microsoft.com/office/drawing/2014/main" id="{BE0F865C-1ADC-4595-BB39-D725E3EA6A8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5" name="Text Box 17">
          <a:extLst>
            <a:ext uri="{FF2B5EF4-FFF2-40B4-BE49-F238E27FC236}">
              <a16:creationId xmlns:a16="http://schemas.microsoft.com/office/drawing/2014/main" id="{06CE6F38-AC81-4343-A9A2-5139A7E97D8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6" name="Text Box 7">
          <a:extLst>
            <a:ext uri="{FF2B5EF4-FFF2-40B4-BE49-F238E27FC236}">
              <a16:creationId xmlns:a16="http://schemas.microsoft.com/office/drawing/2014/main" id="{01F42C5A-F78B-4349-9CB7-B908576B59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7" name="Text Box 8">
          <a:extLst>
            <a:ext uri="{FF2B5EF4-FFF2-40B4-BE49-F238E27FC236}">
              <a16:creationId xmlns:a16="http://schemas.microsoft.com/office/drawing/2014/main" id="{B35BD261-C23D-4E1F-8379-CC5529A98CF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8" name="Text Box 9">
          <a:extLst>
            <a:ext uri="{FF2B5EF4-FFF2-40B4-BE49-F238E27FC236}">
              <a16:creationId xmlns:a16="http://schemas.microsoft.com/office/drawing/2014/main" id="{8217E77E-CC82-4BF4-B6B9-0F2ED20C08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69" name="Text Box 10">
          <a:extLst>
            <a:ext uri="{FF2B5EF4-FFF2-40B4-BE49-F238E27FC236}">
              <a16:creationId xmlns:a16="http://schemas.microsoft.com/office/drawing/2014/main" id="{F1F41B2D-C91B-4C4C-8DBD-721A70E0B6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0" name="Text Box 11">
          <a:extLst>
            <a:ext uri="{FF2B5EF4-FFF2-40B4-BE49-F238E27FC236}">
              <a16:creationId xmlns:a16="http://schemas.microsoft.com/office/drawing/2014/main" id="{5AEF2BF2-365F-47E8-8786-5A4CE05131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1" name="Text Box 12">
          <a:extLst>
            <a:ext uri="{FF2B5EF4-FFF2-40B4-BE49-F238E27FC236}">
              <a16:creationId xmlns:a16="http://schemas.microsoft.com/office/drawing/2014/main" id="{29F8B886-0B34-49DC-B428-BCD10D3821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2" name="Text Box 13">
          <a:extLst>
            <a:ext uri="{FF2B5EF4-FFF2-40B4-BE49-F238E27FC236}">
              <a16:creationId xmlns:a16="http://schemas.microsoft.com/office/drawing/2014/main" id="{C6C79416-BAFB-4E51-A38A-6F09AFCBD58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3" name="Text Box 14">
          <a:extLst>
            <a:ext uri="{FF2B5EF4-FFF2-40B4-BE49-F238E27FC236}">
              <a16:creationId xmlns:a16="http://schemas.microsoft.com/office/drawing/2014/main" id="{6BAA7776-36B3-414A-9979-4F313FBCF4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4" name="Text Box 15">
          <a:extLst>
            <a:ext uri="{FF2B5EF4-FFF2-40B4-BE49-F238E27FC236}">
              <a16:creationId xmlns:a16="http://schemas.microsoft.com/office/drawing/2014/main" id="{A2A039E9-23D1-4852-8ABC-7E3DE82EF9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5" name="Text Box 16">
          <a:extLst>
            <a:ext uri="{FF2B5EF4-FFF2-40B4-BE49-F238E27FC236}">
              <a16:creationId xmlns:a16="http://schemas.microsoft.com/office/drawing/2014/main" id="{93E735CC-81E1-4221-8B1F-DE25A4CB89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6" name="Text Box 17">
          <a:extLst>
            <a:ext uri="{FF2B5EF4-FFF2-40B4-BE49-F238E27FC236}">
              <a16:creationId xmlns:a16="http://schemas.microsoft.com/office/drawing/2014/main" id="{F89FFB8C-DE6C-48D9-A9B5-8DF6C52B3D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7" name="Text Box 6">
          <a:extLst>
            <a:ext uri="{FF2B5EF4-FFF2-40B4-BE49-F238E27FC236}">
              <a16:creationId xmlns:a16="http://schemas.microsoft.com/office/drawing/2014/main" id="{277AB99E-28EE-4957-AEDE-2BBA1DBEAA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8" name="Text Box 7">
          <a:extLst>
            <a:ext uri="{FF2B5EF4-FFF2-40B4-BE49-F238E27FC236}">
              <a16:creationId xmlns:a16="http://schemas.microsoft.com/office/drawing/2014/main" id="{7C41507D-3B6B-4FEC-BA4C-FA70E606DC2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79" name="Text Box 8">
          <a:extLst>
            <a:ext uri="{FF2B5EF4-FFF2-40B4-BE49-F238E27FC236}">
              <a16:creationId xmlns:a16="http://schemas.microsoft.com/office/drawing/2014/main" id="{1DE30F8F-1F02-426E-96B5-6F578CB0E9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0" name="Text Box 9">
          <a:extLst>
            <a:ext uri="{FF2B5EF4-FFF2-40B4-BE49-F238E27FC236}">
              <a16:creationId xmlns:a16="http://schemas.microsoft.com/office/drawing/2014/main" id="{B2E857FD-C295-4B26-A530-CDAAD4CC6B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1" name="Text Box 10">
          <a:extLst>
            <a:ext uri="{FF2B5EF4-FFF2-40B4-BE49-F238E27FC236}">
              <a16:creationId xmlns:a16="http://schemas.microsoft.com/office/drawing/2014/main" id="{D0209AEC-2551-418B-9D13-BE24A7CAD66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2" name="Text Box 11">
          <a:extLst>
            <a:ext uri="{FF2B5EF4-FFF2-40B4-BE49-F238E27FC236}">
              <a16:creationId xmlns:a16="http://schemas.microsoft.com/office/drawing/2014/main" id="{9352E1CD-CA2E-4BB4-88A0-CA0C68EF81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3" name="Text Box 12">
          <a:extLst>
            <a:ext uri="{FF2B5EF4-FFF2-40B4-BE49-F238E27FC236}">
              <a16:creationId xmlns:a16="http://schemas.microsoft.com/office/drawing/2014/main" id="{E8B5DA95-2BB1-42B5-A24B-4F7F9A5558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4" name="Text Box 13">
          <a:extLst>
            <a:ext uri="{FF2B5EF4-FFF2-40B4-BE49-F238E27FC236}">
              <a16:creationId xmlns:a16="http://schemas.microsoft.com/office/drawing/2014/main" id="{BB7AFB6B-2371-4BBC-8C77-D05EB7473D2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5" name="Text Box 14">
          <a:extLst>
            <a:ext uri="{FF2B5EF4-FFF2-40B4-BE49-F238E27FC236}">
              <a16:creationId xmlns:a16="http://schemas.microsoft.com/office/drawing/2014/main" id="{3D25A6DB-F948-4C88-99DE-6D0A137F7F2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6" name="Text Box 15">
          <a:extLst>
            <a:ext uri="{FF2B5EF4-FFF2-40B4-BE49-F238E27FC236}">
              <a16:creationId xmlns:a16="http://schemas.microsoft.com/office/drawing/2014/main" id="{9B838A0D-C9DF-4AB6-BB97-977EEF1A63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7" name="Text Box 16">
          <a:extLst>
            <a:ext uri="{FF2B5EF4-FFF2-40B4-BE49-F238E27FC236}">
              <a16:creationId xmlns:a16="http://schemas.microsoft.com/office/drawing/2014/main" id="{AED8F986-96D8-471A-AF84-4CD6E52D57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8" name="Text Box 17">
          <a:extLst>
            <a:ext uri="{FF2B5EF4-FFF2-40B4-BE49-F238E27FC236}">
              <a16:creationId xmlns:a16="http://schemas.microsoft.com/office/drawing/2014/main" id="{F88CDB47-2F95-4832-A887-AE35963EAC3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89" name="Text Box 6">
          <a:extLst>
            <a:ext uri="{FF2B5EF4-FFF2-40B4-BE49-F238E27FC236}">
              <a16:creationId xmlns:a16="http://schemas.microsoft.com/office/drawing/2014/main" id="{FD9ADE87-4A02-4A5C-B476-3AB8DE72919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0" name="Text Box 7">
          <a:extLst>
            <a:ext uri="{FF2B5EF4-FFF2-40B4-BE49-F238E27FC236}">
              <a16:creationId xmlns:a16="http://schemas.microsoft.com/office/drawing/2014/main" id="{68A6D588-E294-46BC-A3C6-424D8A5A86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1" name="Text Box 8">
          <a:extLst>
            <a:ext uri="{FF2B5EF4-FFF2-40B4-BE49-F238E27FC236}">
              <a16:creationId xmlns:a16="http://schemas.microsoft.com/office/drawing/2014/main" id="{8FB346DB-51B3-4C18-A4DE-97AB8E2749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2" name="Text Box 9">
          <a:extLst>
            <a:ext uri="{FF2B5EF4-FFF2-40B4-BE49-F238E27FC236}">
              <a16:creationId xmlns:a16="http://schemas.microsoft.com/office/drawing/2014/main" id="{7D271D6F-39F2-4F1C-94FD-DCFE6C160F1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3" name="Text Box 10">
          <a:extLst>
            <a:ext uri="{FF2B5EF4-FFF2-40B4-BE49-F238E27FC236}">
              <a16:creationId xmlns:a16="http://schemas.microsoft.com/office/drawing/2014/main" id="{7AF4F965-E425-4674-89AD-F7B13C87D2E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4" name="Text Box 11">
          <a:extLst>
            <a:ext uri="{FF2B5EF4-FFF2-40B4-BE49-F238E27FC236}">
              <a16:creationId xmlns:a16="http://schemas.microsoft.com/office/drawing/2014/main" id="{4CF5AEDF-D570-4A05-9E47-9FDF96D8B45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5" name="Text Box 12">
          <a:extLst>
            <a:ext uri="{FF2B5EF4-FFF2-40B4-BE49-F238E27FC236}">
              <a16:creationId xmlns:a16="http://schemas.microsoft.com/office/drawing/2014/main" id="{33C29B09-371F-4459-9F44-EFADC95EE5E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6" name="Text Box 13">
          <a:extLst>
            <a:ext uri="{FF2B5EF4-FFF2-40B4-BE49-F238E27FC236}">
              <a16:creationId xmlns:a16="http://schemas.microsoft.com/office/drawing/2014/main" id="{DD436FB2-1D64-4BFB-8B40-9ECAD6ADBD0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7" name="Text Box 14">
          <a:extLst>
            <a:ext uri="{FF2B5EF4-FFF2-40B4-BE49-F238E27FC236}">
              <a16:creationId xmlns:a16="http://schemas.microsoft.com/office/drawing/2014/main" id="{58DE8EDE-5AC6-4242-93A2-0D03D8799AD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8" name="Text Box 15">
          <a:extLst>
            <a:ext uri="{FF2B5EF4-FFF2-40B4-BE49-F238E27FC236}">
              <a16:creationId xmlns:a16="http://schemas.microsoft.com/office/drawing/2014/main" id="{DFC48D6D-E737-43D6-BDEE-8E5D0774A9B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99" name="Text Box 16">
          <a:extLst>
            <a:ext uri="{FF2B5EF4-FFF2-40B4-BE49-F238E27FC236}">
              <a16:creationId xmlns:a16="http://schemas.microsoft.com/office/drawing/2014/main" id="{B4E2A944-DEAD-442D-97F6-63033AD07C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0" name="Text Box 17">
          <a:extLst>
            <a:ext uri="{FF2B5EF4-FFF2-40B4-BE49-F238E27FC236}">
              <a16:creationId xmlns:a16="http://schemas.microsoft.com/office/drawing/2014/main" id="{5F1990A9-B8E1-46B0-9EE7-DCEC7D651A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1" name="Text Box 6">
          <a:extLst>
            <a:ext uri="{FF2B5EF4-FFF2-40B4-BE49-F238E27FC236}">
              <a16:creationId xmlns:a16="http://schemas.microsoft.com/office/drawing/2014/main" id="{3FD06029-F064-4EB9-8D04-C1479860B13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2" name="Text Box 7">
          <a:extLst>
            <a:ext uri="{FF2B5EF4-FFF2-40B4-BE49-F238E27FC236}">
              <a16:creationId xmlns:a16="http://schemas.microsoft.com/office/drawing/2014/main" id="{A5E9213F-A215-4222-A687-D0E2A3A4B5D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3" name="Text Box 8">
          <a:extLst>
            <a:ext uri="{FF2B5EF4-FFF2-40B4-BE49-F238E27FC236}">
              <a16:creationId xmlns:a16="http://schemas.microsoft.com/office/drawing/2014/main" id="{FA554D15-A3AB-46E7-8AB0-3AEAB0ED88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4" name="Text Box 9">
          <a:extLst>
            <a:ext uri="{FF2B5EF4-FFF2-40B4-BE49-F238E27FC236}">
              <a16:creationId xmlns:a16="http://schemas.microsoft.com/office/drawing/2014/main" id="{B641276C-AADC-4B0A-8E7E-8CD51177DC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5" name="Text Box 10">
          <a:extLst>
            <a:ext uri="{FF2B5EF4-FFF2-40B4-BE49-F238E27FC236}">
              <a16:creationId xmlns:a16="http://schemas.microsoft.com/office/drawing/2014/main" id="{5F00921C-9CDD-4630-A17C-5C9A96B753B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6" name="Text Box 11">
          <a:extLst>
            <a:ext uri="{FF2B5EF4-FFF2-40B4-BE49-F238E27FC236}">
              <a16:creationId xmlns:a16="http://schemas.microsoft.com/office/drawing/2014/main" id="{C55F3631-4445-4E07-A5A6-C8BD7D30CE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7" name="Text Box 12">
          <a:extLst>
            <a:ext uri="{FF2B5EF4-FFF2-40B4-BE49-F238E27FC236}">
              <a16:creationId xmlns:a16="http://schemas.microsoft.com/office/drawing/2014/main" id="{5A442392-9B69-4BC5-83FA-FF6DBD0D22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8" name="Text Box 13">
          <a:extLst>
            <a:ext uri="{FF2B5EF4-FFF2-40B4-BE49-F238E27FC236}">
              <a16:creationId xmlns:a16="http://schemas.microsoft.com/office/drawing/2014/main" id="{2B3EEA87-F390-4D2D-AD45-14D345D5B4F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09" name="Text Box 14">
          <a:extLst>
            <a:ext uri="{FF2B5EF4-FFF2-40B4-BE49-F238E27FC236}">
              <a16:creationId xmlns:a16="http://schemas.microsoft.com/office/drawing/2014/main" id="{97B12564-5A69-49D4-B187-5E3A259D834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0" name="Text Box 15">
          <a:extLst>
            <a:ext uri="{FF2B5EF4-FFF2-40B4-BE49-F238E27FC236}">
              <a16:creationId xmlns:a16="http://schemas.microsoft.com/office/drawing/2014/main" id="{68103946-5223-4B7F-A38C-F174BEC73E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1" name="Text Box 16">
          <a:extLst>
            <a:ext uri="{FF2B5EF4-FFF2-40B4-BE49-F238E27FC236}">
              <a16:creationId xmlns:a16="http://schemas.microsoft.com/office/drawing/2014/main" id="{7FF4AB4A-267D-4CB5-A760-96AEAFF9CC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2" name="Text Box 17">
          <a:extLst>
            <a:ext uri="{FF2B5EF4-FFF2-40B4-BE49-F238E27FC236}">
              <a16:creationId xmlns:a16="http://schemas.microsoft.com/office/drawing/2014/main" id="{3FB28F90-6885-438C-A749-908D6697B3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3" name="Text Box 7">
          <a:extLst>
            <a:ext uri="{FF2B5EF4-FFF2-40B4-BE49-F238E27FC236}">
              <a16:creationId xmlns:a16="http://schemas.microsoft.com/office/drawing/2014/main" id="{3F7E258B-6344-4F12-A5EF-EF7602277E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4" name="Text Box 8">
          <a:extLst>
            <a:ext uri="{FF2B5EF4-FFF2-40B4-BE49-F238E27FC236}">
              <a16:creationId xmlns:a16="http://schemas.microsoft.com/office/drawing/2014/main" id="{8D27F03F-E4AD-4DC6-B4E6-334BED882B9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5" name="Text Box 9">
          <a:extLst>
            <a:ext uri="{FF2B5EF4-FFF2-40B4-BE49-F238E27FC236}">
              <a16:creationId xmlns:a16="http://schemas.microsoft.com/office/drawing/2014/main" id="{6275DC94-8658-47CC-A975-A118A0AED3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6" name="Text Box 10">
          <a:extLst>
            <a:ext uri="{FF2B5EF4-FFF2-40B4-BE49-F238E27FC236}">
              <a16:creationId xmlns:a16="http://schemas.microsoft.com/office/drawing/2014/main" id="{B6FD54A6-8FB7-4EB6-A154-244EC5AD2F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7" name="Text Box 11">
          <a:extLst>
            <a:ext uri="{FF2B5EF4-FFF2-40B4-BE49-F238E27FC236}">
              <a16:creationId xmlns:a16="http://schemas.microsoft.com/office/drawing/2014/main" id="{226D9224-C593-4E9B-9D45-C8756DB0AC1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8" name="Text Box 12">
          <a:extLst>
            <a:ext uri="{FF2B5EF4-FFF2-40B4-BE49-F238E27FC236}">
              <a16:creationId xmlns:a16="http://schemas.microsoft.com/office/drawing/2014/main" id="{496D9290-AE34-44BF-B7D8-5146A2D1680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19" name="Text Box 13">
          <a:extLst>
            <a:ext uri="{FF2B5EF4-FFF2-40B4-BE49-F238E27FC236}">
              <a16:creationId xmlns:a16="http://schemas.microsoft.com/office/drawing/2014/main" id="{34D3D12E-D14E-47C6-8578-0D71E948CC8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0" name="Text Box 14">
          <a:extLst>
            <a:ext uri="{FF2B5EF4-FFF2-40B4-BE49-F238E27FC236}">
              <a16:creationId xmlns:a16="http://schemas.microsoft.com/office/drawing/2014/main" id="{E61E5438-539D-4FF8-82F8-4336D55485E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1" name="Text Box 15">
          <a:extLst>
            <a:ext uri="{FF2B5EF4-FFF2-40B4-BE49-F238E27FC236}">
              <a16:creationId xmlns:a16="http://schemas.microsoft.com/office/drawing/2014/main" id="{2253AE72-C710-4F96-8661-6F069FCA580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2" name="Text Box 16">
          <a:extLst>
            <a:ext uri="{FF2B5EF4-FFF2-40B4-BE49-F238E27FC236}">
              <a16:creationId xmlns:a16="http://schemas.microsoft.com/office/drawing/2014/main" id="{31D95AD8-A8D7-441F-8680-C9105431F4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3" name="Text Box 17">
          <a:extLst>
            <a:ext uri="{FF2B5EF4-FFF2-40B4-BE49-F238E27FC236}">
              <a16:creationId xmlns:a16="http://schemas.microsoft.com/office/drawing/2014/main" id="{6BE08896-C2F0-4C04-8138-2295E2A471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4" name="Text Box 6">
          <a:extLst>
            <a:ext uri="{FF2B5EF4-FFF2-40B4-BE49-F238E27FC236}">
              <a16:creationId xmlns:a16="http://schemas.microsoft.com/office/drawing/2014/main" id="{2C82D13A-5FE2-4C13-99CB-A50BBABEC21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5" name="Text Box 7">
          <a:extLst>
            <a:ext uri="{FF2B5EF4-FFF2-40B4-BE49-F238E27FC236}">
              <a16:creationId xmlns:a16="http://schemas.microsoft.com/office/drawing/2014/main" id="{2B0404DE-062A-4247-841C-F838101EE66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6" name="Text Box 8">
          <a:extLst>
            <a:ext uri="{FF2B5EF4-FFF2-40B4-BE49-F238E27FC236}">
              <a16:creationId xmlns:a16="http://schemas.microsoft.com/office/drawing/2014/main" id="{EC48BA22-D730-444D-8D37-9A41EB37817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7" name="Text Box 9">
          <a:extLst>
            <a:ext uri="{FF2B5EF4-FFF2-40B4-BE49-F238E27FC236}">
              <a16:creationId xmlns:a16="http://schemas.microsoft.com/office/drawing/2014/main" id="{16150AB4-3FE6-4CD6-8F39-4DDA3AD3EE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8" name="Text Box 10">
          <a:extLst>
            <a:ext uri="{FF2B5EF4-FFF2-40B4-BE49-F238E27FC236}">
              <a16:creationId xmlns:a16="http://schemas.microsoft.com/office/drawing/2014/main" id="{F426C689-B4A4-463B-9F86-B46F3D32EE8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29" name="Text Box 11">
          <a:extLst>
            <a:ext uri="{FF2B5EF4-FFF2-40B4-BE49-F238E27FC236}">
              <a16:creationId xmlns:a16="http://schemas.microsoft.com/office/drawing/2014/main" id="{C5712B92-798B-4C5D-968B-3F7FDED8C29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0" name="Text Box 12">
          <a:extLst>
            <a:ext uri="{FF2B5EF4-FFF2-40B4-BE49-F238E27FC236}">
              <a16:creationId xmlns:a16="http://schemas.microsoft.com/office/drawing/2014/main" id="{C1748310-5BA1-4F68-ACAB-289FE43E00B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1" name="Text Box 13">
          <a:extLst>
            <a:ext uri="{FF2B5EF4-FFF2-40B4-BE49-F238E27FC236}">
              <a16:creationId xmlns:a16="http://schemas.microsoft.com/office/drawing/2014/main" id="{08083C16-47C2-4618-B5CE-DD24713D62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2" name="Text Box 14">
          <a:extLst>
            <a:ext uri="{FF2B5EF4-FFF2-40B4-BE49-F238E27FC236}">
              <a16:creationId xmlns:a16="http://schemas.microsoft.com/office/drawing/2014/main" id="{A948025F-8EB9-4985-9447-223C8660BA7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3" name="Text Box 15">
          <a:extLst>
            <a:ext uri="{FF2B5EF4-FFF2-40B4-BE49-F238E27FC236}">
              <a16:creationId xmlns:a16="http://schemas.microsoft.com/office/drawing/2014/main" id="{39ED8A3C-1C13-47AB-AE6E-BF8635B04A1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4" name="Text Box 16">
          <a:extLst>
            <a:ext uri="{FF2B5EF4-FFF2-40B4-BE49-F238E27FC236}">
              <a16:creationId xmlns:a16="http://schemas.microsoft.com/office/drawing/2014/main" id="{35DA838F-34E9-4CB0-8A11-E21F11893A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5" name="Text Box 17">
          <a:extLst>
            <a:ext uri="{FF2B5EF4-FFF2-40B4-BE49-F238E27FC236}">
              <a16:creationId xmlns:a16="http://schemas.microsoft.com/office/drawing/2014/main" id="{FA3FE23E-B567-4813-BCC9-3B1BF63389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6" name="Text Box 6">
          <a:extLst>
            <a:ext uri="{FF2B5EF4-FFF2-40B4-BE49-F238E27FC236}">
              <a16:creationId xmlns:a16="http://schemas.microsoft.com/office/drawing/2014/main" id="{D1DA19CD-D892-4AFB-B6AB-0157CFFBE4F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7" name="Text Box 7">
          <a:extLst>
            <a:ext uri="{FF2B5EF4-FFF2-40B4-BE49-F238E27FC236}">
              <a16:creationId xmlns:a16="http://schemas.microsoft.com/office/drawing/2014/main" id="{0F5452F9-4FE5-48FF-9F21-D5224F88C1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8" name="Text Box 8">
          <a:extLst>
            <a:ext uri="{FF2B5EF4-FFF2-40B4-BE49-F238E27FC236}">
              <a16:creationId xmlns:a16="http://schemas.microsoft.com/office/drawing/2014/main" id="{6EE97110-4267-4B65-BC5B-7FB1EB5D9F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39" name="Text Box 9">
          <a:extLst>
            <a:ext uri="{FF2B5EF4-FFF2-40B4-BE49-F238E27FC236}">
              <a16:creationId xmlns:a16="http://schemas.microsoft.com/office/drawing/2014/main" id="{4CA75DC6-6153-4474-A596-7FB8BCF0A6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0" name="Text Box 10">
          <a:extLst>
            <a:ext uri="{FF2B5EF4-FFF2-40B4-BE49-F238E27FC236}">
              <a16:creationId xmlns:a16="http://schemas.microsoft.com/office/drawing/2014/main" id="{A0A3B715-4801-48D6-896C-122D359B1D6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1" name="Text Box 11">
          <a:extLst>
            <a:ext uri="{FF2B5EF4-FFF2-40B4-BE49-F238E27FC236}">
              <a16:creationId xmlns:a16="http://schemas.microsoft.com/office/drawing/2014/main" id="{6DDA04AB-4221-4F06-98F8-C989EB0565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2" name="Text Box 12">
          <a:extLst>
            <a:ext uri="{FF2B5EF4-FFF2-40B4-BE49-F238E27FC236}">
              <a16:creationId xmlns:a16="http://schemas.microsoft.com/office/drawing/2014/main" id="{47D83784-87E9-4406-9E9B-1A072A0D4F2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3" name="Text Box 13">
          <a:extLst>
            <a:ext uri="{FF2B5EF4-FFF2-40B4-BE49-F238E27FC236}">
              <a16:creationId xmlns:a16="http://schemas.microsoft.com/office/drawing/2014/main" id="{1EC7B9AF-6F6D-4A99-B23C-C0965A83DB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4" name="Text Box 14">
          <a:extLst>
            <a:ext uri="{FF2B5EF4-FFF2-40B4-BE49-F238E27FC236}">
              <a16:creationId xmlns:a16="http://schemas.microsoft.com/office/drawing/2014/main" id="{EBEBD9A8-BAE8-48FE-A67E-D63D7F4C5E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5" name="Text Box 15">
          <a:extLst>
            <a:ext uri="{FF2B5EF4-FFF2-40B4-BE49-F238E27FC236}">
              <a16:creationId xmlns:a16="http://schemas.microsoft.com/office/drawing/2014/main" id="{1D02DC2D-0D17-4475-A22A-E2E1F33AC62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6" name="Text Box 16">
          <a:extLst>
            <a:ext uri="{FF2B5EF4-FFF2-40B4-BE49-F238E27FC236}">
              <a16:creationId xmlns:a16="http://schemas.microsoft.com/office/drawing/2014/main" id="{1F2E6168-750D-49EB-A880-8F122EA52E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7" name="Text Box 17">
          <a:extLst>
            <a:ext uri="{FF2B5EF4-FFF2-40B4-BE49-F238E27FC236}">
              <a16:creationId xmlns:a16="http://schemas.microsoft.com/office/drawing/2014/main" id="{408C245F-880C-421A-84D1-BE90BCC857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8" name="Text Box 6">
          <a:extLst>
            <a:ext uri="{FF2B5EF4-FFF2-40B4-BE49-F238E27FC236}">
              <a16:creationId xmlns:a16="http://schemas.microsoft.com/office/drawing/2014/main" id="{13401D0C-2E10-4CD8-94AD-B4BE50F2B92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49" name="Text Box 7">
          <a:extLst>
            <a:ext uri="{FF2B5EF4-FFF2-40B4-BE49-F238E27FC236}">
              <a16:creationId xmlns:a16="http://schemas.microsoft.com/office/drawing/2014/main" id="{7D0399A0-CEDC-48D6-B51F-C82C2356A5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0" name="Text Box 8">
          <a:extLst>
            <a:ext uri="{FF2B5EF4-FFF2-40B4-BE49-F238E27FC236}">
              <a16:creationId xmlns:a16="http://schemas.microsoft.com/office/drawing/2014/main" id="{ABFF18FC-9674-4D0F-8771-85123BF29D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1" name="Text Box 9">
          <a:extLst>
            <a:ext uri="{FF2B5EF4-FFF2-40B4-BE49-F238E27FC236}">
              <a16:creationId xmlns:a16="http://schemas.microsoft.com/office/drawing/2014/main" id="{70DF7171-1C34-413B-A8F7-11C8B5B1362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2" name="Text Box 10">
          <a:extLst>
            <a:ext uri="{FF2B5EF4-FFF2-40B4-BE49-F238E27FC236}">
              <a16:creationId xmlns:a16="http://schemas.microsoft.com/office/drawing/2014/main" id="{F29F2C94-36DB-41E3-9999-6C667E8875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3" name="Text Box 11">
          <a:extLst>
            <a:ext uri="{FF2B5EF4-FFF2-40B4-BE49-F238E27FC236}">
              <a16:creationId xmlns:a16="http://schemas.microsoft.com/office/drawing/2014/main" id="{A8D05863-CEBE-499F-B90C-E0E32E183E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4" name="Text Box 12">
          <a:extLst>
            <a:ext uri="{FF2B5EF4-FFF2-40B4-BE49-F238E27FC236}">
              <a16:creationId xmlns:a16="http://schemas.microsoft.com/office/drawing/2014/main" id="{26DC0772-5F60-454A-8D21-F9EC2CC68C0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5" name="Text Box 13">
          <a:extLst>
            <a:ext uri="{FF2B5EF4-FFF2-40B4-BE49-F238E27FC236}">
              <a16:creationId xmlns:a16="http://schemas.microsoft.com/office/drawing/2014/main" id="{168FFD0E-A1CD-4EBF-95CD-AA4C6CA6B5B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6" name="Text Box 14">
          <a:extLst>
            <a:ext uri="{FF2B5EF4-FFF2-40B4-BE49-F238E27FC236}">
              <a16:creationId xmlns:a16="http://schemas.microsoft.com/office/drawing/2014/main" id="{6A3A28F9-11F8-4023-9580-B7DFE71F32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7" name="Text Box 15">
          <a:extLst>
            <a:ext uri="{FF2B5EF4-FFF2-40B4-BE49-F238E27FC236}">
              <a16:creationId xmlns:a16="http://schemas.microsoft.com/office/drawing/2014/main" id="{51899D8B-9FEB-49CF-826C-ACE6360ECC9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8" name="Text Box 16">
          <a:extLst>
            <a:ext uri="{FF2B5EF4-FFF2-40B4-BE49-F238E27FC236}">
              <a16:creationId xmlns:a16="http://schemas.microsoft.com/office/drawing/2014/main" id="{719016D0-2975-49DE-A39C-7CF3F69E36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59" name="Text Box 17">
          <a:extLst>
            <a:ext uri="{FF2B5EF4-FFF2-40B4-BE49-F238E27FC236}">
              <a16:creationId xmlns:a16="http://schemas.microsoft.com/office/drawing/2014/main" id="{2A9D35ED-773D-4914-A5BF-0E4533FEC6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0" name="Text Box 7">
          <a:extLst>
            <a:ext uri="{FF2B5EF4-FFF2-40B4-BE49-F238E27FC236}">
              <a16:creationId xmlns:a16="http://schemas.microsoft.com/office/drawing/2014/main" id="{E2896F73-EB93-46F7-9094-E83E3E0463B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1" name="Text Box 8">
          <a:extLst>
            <a:ext uri="{FF2B5EF4-FFF2-40B4-BE49-F238E27FC236}">
              <a16:creationId xmlns:a16="http://schemas.microsoft.com/office/drawing/2014/main" id="{93416C3E-E4E1-43B2-8882-557EFA1557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2" name="Text Box 9">
          <a:extLst>
            <a:ext uri="{FF2B5EF4-FFF2-40B4-BE49-F238E27FC236}">
              <a16:creationId xmlns:a16="http://schemas.microsoft.com/office/drawing/2014/main" id="{1E26B765-B376-4119-9857-3F80764192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3" name="Text Box 10">
          <a:extLst>
            <a:ext uri="{FF2B5EF4-FFF2-40B4-BE49-F238E27FC236}">
              <a16:creationId xmlns:a16="http://schemas.microsoft.com/office/drawing/2014/main" id="{CE65874B-05BB-45FE-96EF-44B401793D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4" name="Text Box 11">
          <a:extLst>
            <a:ext uri="{FF2B5EF4-FFF2-40B4-BE49-F238E27FC236}">
              <a16:creationId xmlns:a16="http://schemas.microsoft.com/office/drawing/2014/main" id="{519273BD-7B35-4B66-A59F-688516C3BD3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5" name="Text Box 12">
          <a:extLst>
            <a:ext uri="{FF2B5EF4-FFF2-40B4-BE49-F238E27FC236}">
              <a16:creationId xmlns:a16="http://schemas.microsoft.com/office/drawing/2014/main" id="{6BE7165B-6E1D-466C-8F65-55E11D0BDD8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6" name="Text Box 13">
          <a:extLst>
            <a:ext uri="{FF2B5EF4-FFF2-40B4-BE49-F238E27FC236}">
              <a16:creationId xmlns:a16="http://schemas.microsoft.com/office/drawing/2014/main" id="{DE6488BD-C6D1-44F2-946E-533E71B8B8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7" name="Text Box 14">
          <a:extLst>
            <a:ext uri="{FF2B5EF4-FFF2-40B4-BE49-F238E27FC236}">
              <a16:creationId xmlns:a16="http://schemas.microsoft.com/office/drawing/2014/main" id="{5B6919EF-FEDD-4603-94E2-A8452B6DA78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8" name="Text Box 15">
          <a:extLst>
            <a:ext uri="{FF2B5EF4-FFF2-40B4-BE49-F238E27FC236}">
              <a16:creationId xmlns:a16="http://schemas.microsoft.com/office/drawing/2014/main" id="{69F22BE2-92B0-4957-A626-48E53D5F860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69" name="Text Box 16">
          <a:extLst>
            <a:ext uri="{FF2B5EF4-FFF2-40B4-BE49-F238E27FC236}">
              <a16:creationId xmlns:a16="http://schemas.microsoft.com/office/drawing/2014/main" id="{A48F1DEA-5A4B-44CB-9B66-133517D9F5F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0" name="Text Box 17">
          <a:extLst>
            <a:ext uri="{FF2B5EF4-FFF2-40B4-BE49-F238E27FC236}">
              <a16:creationId xmlns:a16="http://schemas.microsoft.com/office/drawing/2014/main" id="{3D4C74E3-1F86-4081-AEC7-E26C899C17B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1" name="Text Box 6">
          <a:extLst>
            <a:ext uri="{FF2B5EF4-FFF2-40B4-BE49-F238E27FC236}">
              <a16:creationId xmlns:a16="http://schemas.microsoft.com/office/drawing/2014/main" id="{04E787E3-8A8B-46D0-BA18-CBE7F447CA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2" name="Text Box 7">
          <a:extLst>
            <a:ext uri="{FF2B5EF4-FFF2-40B4-BE49-F238E27FC236}">
              <a16:creationId xmlns:a16="http://schemas.microsoft.com/office/drawing/2014/main" id="{F07E0D2D-837A-435E-8B8A-18A4E50A67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3" name="Text Box 8">
          <a:extLst>
            <a:ext uri="{FF2B5EF4-FFF2-40B4-BE49-F238E27FC236}">
              <a16:creationId xmlns:a16="http://schemas.microsoft.com/office/drawing/2014/main" id="{7EE44B61-00E9-4C5D-8F3E-FB3039F294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4" name="Text Box 9">
          <a:extLst>
            <a:ext uri="{FF2B5EF4-FFF2-40B4-BE49-F238E27FC236}">
              <a16:creationId xmlns:a16="http://schemas.microsoft.com/office/drawing/2014/main" id="{8FFA9720-C55C-454D-9DC7-F56E990F2C4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5" name="Text Box 10">
          <a:extLst>
            <a:ext uri="{FF2B5EF4-FFF2-40B4-BE49-F238E27FC236}">
              <a16:creationId xmlns:a16="http://schemas.microsoft.com/office/drawing/2014/main" id="{3F9B82D9-514D-4ED5-B7BF-69A6B11781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6" name="Text Box 11">
          <a:extLst>
            <a:ext uri="{FF2B5EF4-FFF2-40B4-BE49-F238E27FC236}">
              <a16:creationId xmlns:a16="http://schemas.microsoft.com/office/drawing/2014/main" id="{A4BAD9EB-625D-4988-9045-5D2D6C5629B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77" name="Text Box 12">
          <a:extLst>
            <a:ext uri="{FF2B5EF4-FFF2-40B4-BE49-F238E27FC236}">
              <a16:creationId xmlns:a16="http://schemas.microsoft.com/office/drawing/2014/main" id="{D5F71038-5408-45E7-A662-D59BB43E49C9}"/>
            </a:ext>
          </a:extLst>
        </xdr:cNvPr>
        <xdr:cNvSpPr txBox="1">
          <a:spLocks noChangeArrowheads="1"/>
        </xdr:cNvSpPr>
      </xdr:nvSpPr>
      <xdr:spPr bwMode="auto">
        <a:xfrm>
          <a:off x="3436938" y="975518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29</xdr:row>
      <xdr:rowOff>0</xdr:rowOff>
    </xdr:from>
    <xdr:to>
      <xdr:col>3</xdr:col>
      <xdr:colOff>85725</xdr:colOff>
      <xdr:row>30</xdr:row>
      <xdr:rowOff>97</xdr:rowOff>
    </xdr:to>
    <xdr:sp macro="" textlink="">
      <xdr:nvSpPr>
        <xdr:cNvPr id="5579" name="Text Box 6">
          <a:extLst>
            <a:ext uri="{FF2B5EF4-FFF2-40B4-BE49-F238E27FC236}">
              <a16:creationId xmlns:a16="http://schemas.microsoft.com/office/drawing/2014/main" id="{9BB39886-C2D4-44A2-BD2D-E57020FC81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0" name="Text Box 7">
          <a:extLst>
            <a:ext uri="{FF2B5EF4-FFF2-40B4-BE49-F238E27FC236}">
              <a16:creationId xmlns:a16="http://schemas.microsoft.com/office/drawing/2014/main" id="{5627D46C-44A8-47F5-8EAC-1F43C67E2E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1" name="Text Box 8">
          <a:extLst>
            <a:ext uri="{FF2B5EF4-FFF2-40B4-BE49-F238E27FC236}">
              <a16:creationId xmlns:a16="http://schemas.microsoft.com/office/drawing/2014/main" id="{01772397-C6C9-4992-BD56-F717D9D634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2" name="Text Box 9">
          <a:extLst>
            <a:ext uri="{FF2B5EF4-FFF2-40B4-BE49-F238E27FC236}">
              <a16:creationId xmlns:a16="http://schemas.microsoft.com/office/drawing/2014/main" id="{9C40F082-1CB1-4F4B-B2E3-490EF9F787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3" name="Text Box 10">
          <a:extLst>
            <a:ext uri="{FF2B5EF4-FFF2-40B4-BE49-F238E27FC236}">
              <a16:creationId xmlns:a16="http://schemas.microsoft.com/office/drawing/2014/main" id="{4E28BE65-2FED-48AC-9196-4EF0369369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4" name="Text Box 11">
          <a:extLst>
            <a:ext uri="{FF2B5EF4-FFF2-40B4-BE49-F238E27FC236}">
              <a16:creationId xmlns:a16="http://schemas.microsoft.com/office/drawing/2014/main" id="{E36E2104-95C8-41D2-A8E2-0E93250CE7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5" name="Text Box 12">
          <a:extLst>
            <a:ext uri="{FF2B5EF4-FFF2-40B4-BE49-F238E27FC236}">
              <a16:creationId xmlns:a16="http://schemas.microsoft.com/office/drawing/2014/main" id="{1E67B041-9CEA-4C01-9751-0FF82EFCD0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6" name="Text Box 13">
          <a:extLst>
            <a:ext uri="{FF2B5EF4-FFF2-40B4-BE49-F238E27FC236}">
              <a16:creationId xmlns:a16="http://schemas.microsoft.com/office/drawing/2014/main" id="{161FC8CE-05FA-40BE-B8D0-C6639D4211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7" name="Text Box 14">
          <a:extLst>
            <a:ext uri="{FF2B5EF4-FFF2-40B4-BE49-F238E27FC236}">
              <a16:creationId xmlns:a16="http://schemas.microsoft.com/office/drawing/2014/main" id="{71915B6A-E4A2-4731-B625-F9E372A635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8" name="Text Box 15">
          <a:extLst>
            <a:ext uri="{FF2B5EF4-FFF2-40B4-BE49-F238E27FC236}">
              <a16:creationId xmlns:a16="http://schemas.microsoft.com/office/drawing/2014/main" id="{A48C3D64-2D76-4304-97AB-41BF07A1AA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89" name="Text Box 16">
          <a:extLst>
            <a:ext uri="{FF2B5EF4-FFF2-40B4-BE49-F238E27FC236}">
              <a16:creationId xmlns:a16="http://schemas.microsoft.com/office/drawing/2014/main" id="{C9C34FC0-5A0B-43FD-9173-7EB702E6EE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0" name="Text Box 17">
          <a:extLst>
            <a:ext uri="{FF2B5EF4-FFF2-40B4-BE49-F238E27FC236}">
              <a16:creationId xmlns:a16="http://schemas.microsoft.com/office/drawing/2014/main" id="{87F6E53C-BB32-4B73-8D8E-50424FAC77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1" name="Text Box 6">
          <a:extLst>
            <a:ext uri="{FF2B5EF4-FFF2-40B4-BE49-F238E27FC236}">
              <a16:creationId xmlns:a16="http://schemas.microsoft.com/office/drawing/2014/main" id="{263A3140-125C-48E4-85DB-67FCE0762B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2" name="Text Box 7">
          <a:extLst>
            <a:ext uri="{FF2B5EF4-FFF2-40B4-BE49-F238E27FC236}">
              <a16:creationId xmlns:a16="http://schemas.microsoft.com/office/drawing/2014/main" id="{70997C04-BC30-4BD5-BC8E-BD9056F634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3" name="Text Box 8">
          <a:extLst>
            <a:ext uri="{FF2B5EF4-FFF2-40B4-BE49-F238E27FC236}">
              <a16:creationId xmlns:a16="http://schemas.microsoft.com/office/drawing/2014/main" id="{D748BDF0-D721-4E47-9749-8D48D99C8A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4" name="Text Box 9">
          <a:extLst>
            <a:ext uri="{FF2B5EF4-FFF2-40B4-BE49-F238E27FC236}">
              <a16:creationId xmlns:a16="http://schemas.microsoft.com/office/drawing/2014/main" id="{F26A31F8-9204-447F-A86F-9553D90E15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5" name="Text Box 10">
          <a:extLst>
            <a:ext uri="{FF2B5EF4-FFF2-40B4-BE49-F238E27FC236}">
              <a16:creationId xmlns:a16="http://schemas.microsoft.com/office/drawing/2014/main" id="{331644E3-F8C2-4F62-AD5E-CFB7042805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6" name="Text Box 11">
          <a:extLst>
            <a:ext uri="{FF2B5EF4-FFF2-40B4-BE49-F238E27FC236}">
              <a16:creationId xmlns:a16="http://schemas.microsoft.com/office/drawing/2014/main" id="{DCBB12A5-078F-432F-9E42-B7C6D818E3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7" name="Text Box 12">
          <a:extLst>
            <a:ext uri="{FF2B5EF4-FFF2-40B4-BE49-F238E27FC236}">
              <a16:creationId xmlns:a16="http://schemas.microsoft.com/office/drawing/2014/main" id="{58D0D38C-C3B9-4DC3-AD61-1209EA3DF8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8" name="Text Box 13">
          <a:extLst>
            <a:ext uri="{FF2B5EF4-FFF2-40B4-BE49-F238E27FC236}">
              <a16:creationId xmlns:a16="http://schemas.microsoft.com/office/drawing/2014/main" id="{77FEC4D0-879A-45E3-93D3-8E1349284E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599" name="Text Box 14">
          <a:extLst>
            <a:ext uri="{FF2B5EF4-FFF2-40B4-BE49-F238E27FC236}">
              <a16:creationId xmlns:a16="http://schemas.microsoft.com/office/drawing/2014/main" id="{161060B1-C21D-453D-835F-80F8298733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0" name="Text Box 15">
          <a:extLst>
            <a:ext uri="{FF2B5EF4-FFF2-40B4-BE49-F238E27FC236}">
              <a16:creationId xmlns:a16="http://schemas.microsoft.com/office/drawing/2014/main" id="{3656B14E-6F07-41AD-91E6-05309DDF63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1" name="Text Box 16">
          <a:extLst>
            <a:ext uri="{FF2B5EF4-FFF2-40B4-BE49-F238E27FC236}">
              <a16:creationId xmlns:a16="http://schemas.microsoft.com/office/drawing/2014/main" id="{16052B9E-B10C-4E91-97AF-F743CD59E2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2" name="Text Box 17">
          <a:extLst>
            <a:ext uri="{FF2B5EF4-FFF2-40B4-BE49-F238E27FC236}">
              <a16:creationId xmlns:a16="http://schemas.microsoft.com/office/drawing/2014/main" id="{E3BD63A5-A28E-4FBC-AF87-A68BDD8F35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3" name="Text Box 7">
          <a:extLst>
            <a:ext uri="{FF2B5EF4-FFF2-40B4-BE49-F238E27FC236}">
              <a16:creationId xmlns:a16="http://schemas.microsoft.com/office/drawing/2014/main" id="{BBA830D1-F615-4095-BD1B-71FFBDBDEB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4" name="Text Box 8">
          <a:extLst>
            <a:ext uri="{FF2B5EF4-FFF2-40B4-BE49-F238E27FC236}">
              <a16:creationId xmlns:a16="http://schemas.microsoft.com/office/drawing/2014/main" id="{C8C19BC5-51CE-4681-B6E4-E78EF371A0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5" name="Text Box 9">
          <a:extLst>
            <a:ext uri="{FF2B5EF4-FFF2-40B4-BE49-F238E27FC236}">
              <a16:creationId xmlns:a16="http://schemas.microsoft.com/office/drawing/2014/main" id="{46D47BDB-ED31-4856-AD90-D683F392D3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6" name="Text Box 10">
          <a:extLst>
            <a:ext uri="{FF2B5EF4-FFF2-40B4-BE49-F238E27FC236}">
              <a16:creationId xmlns:a16="http://schemas.microsoft.com/office/drawing/2014/main" id="{D30B6E7F-BC78-4255-BD05-D4B34B9CF2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7" name="Text Box 11">
          <a:extLst>
            <a:ext uri="{FF2B5EF4-FFF2-40B4-BE49-F238E27FC236}">
              <a16:creationId xmlns:a16="http://schemas.microsoft.com/office/drawing/2014/main" id="{B2E9F99B-A41D-4797-8E0C-BCDBA467D9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8" name="Text Box 12">
          <a:extLst>
            <a:ext uri="{FF2B5EF4-FFF2-40B4-BE49-F238E27FC236}">
              <a16:creationId xmlns:a16="http://schemas.microsoft.com/office/drawing/2014/main" id="{3FFBC84A-0D4E-4408-8D59-B79E6F9981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09" name="Text Box 13">
          <a:extLst>
            <a:ext uri="{FF2B5EF4-FFF2-40B4-BE49-F238E27FC236}">
              <a16:creationId xmlns:a16="http://schemas.microsoft.com/office/drawing/2014/main" id="{7C10EB14-9F9C-4F6F-8C0C-06FBF4E28D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0" name="Text Box 14">
          <a:extLst>
            <a:ext uri="{FF2B5EF4-FFF2-40B4-BE49-F238E27FC236}">
              <a16:creationId xmlns:a16="http://schemas.microsoft.com/office/drawing/2014/main" id="{095A2583-ADC2-4D86-86E2-70A0F5846D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1" name="Text Box 15">
          <a:extLst>
            <a:ext uri="{FF2B5EF4-FFF2-40B4-BE49-F238E27FC236}">
              <a16:creationId xmlns:a16="http://schemas.microsoft.com/office/drawing/2014/main" id="{93D56E75-B01D-444E-B292-CC63608B6E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2" name="Text Box 16">
          <a:extLst>
            <a:ext uri="{FF2B5EF4-FFF2-40B4-BE49-F238E27FC236}">
              <a16:creationId xmlns:a16="http://schemas.microsoft.com/office/drawing/2014/main" id="{94D36A27-6F40-4894-8E83-C626F73DAD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3" name="Text Box 17">
          <a:extLst>
            <a:ext uri="{FF2B5EF4-FFF2-40B4-BE49-F238E27FC236}">
              <a16:creationId xmlns:a16="http://schemas.microsoft.com/office/drawing/2014/main" id="{C7A5A7D0-2512-4D5C-BFFF-A98580B607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4" name="Text Box 6">
          <a:extLst>
            <a:ext uri="{FF2B5EF4-FFF2-40B4-BE49-F238E27FC236}">
              <a16:creationId xmlns:a16="http://schemas.microsoft.com/office/drawing/2014/main" id="{D41F2D68-AEB9-47C5-AD83-C929F2053B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5" name="Text Box 7">
          <a:extLst>
            <a:ext uri="{FF2B5EF4-FFF2-40B4-BE49-F238E27FC236}">
              <a16:creationId xmlns:a16="http://schemas.microsoft.com/office/drawing/2014/main" id="{E6A0FDB3-2B98-47E3-9B5D-063A24C870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6" name="Text Box 8">
          <a:extLst>
            <a:ext uri="{FF2B5EF4-FFF2-40B4-BE49-F238E27FC236}">
              <a16:creationId xmlns:a16="http://schemas.microsoft.com/office/drawing/2014/main" id="{1FFFFCE7-BC4E-401D-8DAA-EF6B31B88E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7" name="Text Box 9">
          <a:extLst>
            <a:ext uri="{FF2B5EF4-FFF2-40B4-BE49-F238E27FC236}">
              <a16:creationId xmlns:a16="http://schemas.microsoft.com/office/drawing/2014/main" id="{DD51952D-EED4-47F1-8E86-4A27A67415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8" name="Text Box 10">
          <a:extLst>
            <a:ext uri="{FF2B5EF4-FFF2-40B4-BE49-F238E27FC236}">
              <a16:creationId xmlns:a16="http://schemas.microsoft.com/office/drawing/2014/main" id="{3F9FE361-FFAC-4B1B-8FA6-B3291AC18A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19" name="Text Box 11">
          <a:extLst>
            <a:ext uri="{FF2B5EF4-FFF2-40B4-BE49-F238E27FC236}">
              <a16:creationId xmlns:a16="http://schemas.microsoft.com/office/drawing/2014/main" id="{524AE3DD-53F2-41D9-9BF2-3590A16B6F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0" name="Text Box 12">
          <a:extLst>
            <a:ext uri="{FF2B5EF4-FFF2-40B4-BE49-F238E27FC236}">
              <a16:creationId xmlns:a16="http://schemas.microsoft.com/office/drawing/2014/main" id="{8D359218-AB0A-444E-B9E8-239328B26F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1" name="Text Box 13">
          <a:extLst>
            <a:ext uri="{FF2B5EF4-FFF2-40B4-BE49-F238E27FC236}">
              <a16:creationId xmlns:a16="http://schemas.microsoft.com/office/drawing/2014/main" id="{FCF381B2-A79D-4FCF-96D3-3F368CFA20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2" name="Text Box 14">
          <a:extLst>
            <a:ext uri="{FF2B5EF4-FFF2-40B4-BE49-F238E27FC236}">
              <a16:creationId xmlns:a16="http://schemas.microsoft.com/office/drawing/2014/main" id="{99012E08-2372-4BD6-B3CD-ADD4234625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3" name="Text Box 15">
          <a:extLst>
            <a:ext uri="{FF2B5EF4-FFF2-40B4-BE49-F238E27FC236}">
              <a16:creationId xmlns:a16="http://schemas.microsoft.com/office/drawing/2014/main" id="{F4B1A13C-3EF4-4B3A-9ED3-A023BD8403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4" name="Text Box 16">
          <a:extLst>
            <a:ext uri="{FF2B5EF4-FFF2-40B4-BE49-F238E27FC236}">
              <a16:creationId xmlns:a16="http://schemas.microsoft.com/office/drawing/2014/main" id="{39696AF8-7B56-45FE-869C-F00E6C6CEA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5" name="Text Box 17">
          <a:extLst>
            <a:ext uri="{FF2B5EF4-FFF2-40B4-BE49-F238E27FC236}">
              <a16:creationId xmlns:a16="http://schemas.microsoft.com/office/drawing/2014/main" id="{0FE20F54-C1E4-4C24-A8CC-68E8D4779C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6" name="Text Box 6">
          <a:extLst>
            <a:ext uri="{FF2B5EF4-FFF2-40B4-BE49-F238E27FC236}">
              <a16:creationId xmlns:a16="http://schemas.microsoft.com/office/drawing/2014/main" id="{A5F859DE-89EF-488D-8805-CA76616A32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7" name="Text Box 7">
          <a:extLst>
            <a:ext uri="{FF2B5EF4-FFF2-40B4-BE49-F238E27FC236}">
              <a16:creationId xmlns:a16="http://schemas.microsoft.com/office/drawing/2014/main" id="{53CD85D0-46EF-4C65-9B5E-159EA6B06B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8" name="Text Box 8">
          <a:extLst>
            <a:ext uri="{FF2B5EF4-FFF2-40B4-BE49-F238E27FC236}">
              <a16:creationId xmlns:a16="http://schemas.microsoft.com/office/drawing/2014/main" id="{DA8817C2-7DFC-4593-A18E-3D464EC8B4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29" name="Text Box 9">
          <a:extLst>
            <a:ext uri="{FF2B5EF4-FFF2-40B4-BE49-F238E27FC236}">
              <a16:creationId xmlns:a16="http://schemas.microsoft.com/office/drawing/2014/main" id="{F6E67FE8-1070-4676-AC87-17E7C794F4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0" name="Text Box 10">
          <a:extLst>
            <a:ext uri="{FF2B5EF4-FFF2-40B4-BE49-F238E27FC236}">
              <a16:creationId xmlns:a16="http://schemas.microsoft.com/office/drawing/2014/main" id="{BC653687-0173-4702-806C-170055AD59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1" name="Text Box 11">
          <a:extLst>
            <a:ext uri="{FF2B5EF4-FFF2-40B4-BE49-F238E27FC236}">
              <a16:creationId xmlns:a16="http://schemas.microsoft.com/office/drawing/2014/main" id="{59497C66-2142-48D8-821A-2C16841BCC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2" name="Text Box 12">
          <a:extLst>
            <a:ext uri="{FF2B5EF4-FFF2-40B4-BE49-F238E27FC236}">
              <a16:creationId xmlns:a16="http://schemas.microsoft.com/office/drawing/2014/main" id="{23F59685-6C7F-483B-B484-108A476C65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3" name="Text Box 13">
          <a:extLst>
            <a:ext uri="{FF2B5EF4-FFF2-40B4-BE49-F238E27FC236}">
              <a16:creationId xmlns:a16="http://schemas.microsoft.com/office/drawing/2014/main" id="{97A7CF6B-055C-48E2-824B-52680394C7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4" name="Text Box 14">
          <a:extLst>
            <a:ext uri="{FF2B5EF4-FFF2-40B4-BE49-F238E27FC236}">
              <a16:creationId xmlns:a16="http://schemas.microsoft.com/office/drawing/2014/main" id="{6E735725-C198-4678-B2A6-BE944155D4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5" name="Text Box 15">
          <a:extLst>
            <a:ext uri="{FF2B5EF4-FFF2-40B4-BE49-F238E27FC236}">
              <a16:creationId xmlns:a16="http://schemas.microsoft.com/office/drawing/2014/main" id="{3C94E6E9-B262-47E3-86BA-EBF6EC1588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6" name="Text Box 16">
          <a:extLst>
            <a:ext uri="{FF2B5EF4-FFF2-40B4-BE49-F238E27FC236}">
              <a16:creationId xmlns:a16="http://schemas.microsoft.com/office/drawing/2014/main" id="{A0238CC7-6901-40A5-BA34-73CF1D3517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7" name="Text Box 17">
          <a:extLst>
            <a:ext uri="{FF2B5EF4-FFF2-40B4-BE49-F238E27FC236}">
              <a16:creationId xmlns:a16="http://schemas.microsoft.com/office/drawing/2014/main" id="{46D45E19-4447-489A-A4F7-AEF195198F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8" name="Text Box 6">
          <a:extLst>
            <a:ext uri="{FF2B5EF4-FFF2-40B4-BE49-F238E27FC236}">
              <a16:creationId xmlns:a16="http://schemas.microsoft.com/office/drawing/2014/main" id="{833FCD0F-DF25-45E6-AC9B-03739B2FD8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39" name="Text Box 7">
          <a:extLst>
            <a:ext uri="{FF2B5EF4-FFF2-40B4-BE49-F238E27FC236}">
              <a16:creationId xmlns:a16="http://schemas.microsoft.com/office/drawing/2014/main" id="{86638E08-6F7B-48B1-9FB5-8243CDBCB0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0" name="Text Box 8">
          <a:extLst>
            <a:ext uri="{FF2B5EF4-FFF2-40B4-BE49-F238E27FC236}">
              <a16:creationId xmlns:a16="http://schemas.microsoft.com/office/drawing/2014/main" id="{A0B25E86-8C44-4883-8D3E-C11B86E592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1" name="Text Box 9">
          <a:extLst>
            <a:ext uri="{FF2B5EF4-FFF2-40B4-BE49-F238E27FC236}">
              <a16:creationId xmlns:a16="http://schemas.microsoft.com/office/drawing/2014/main" id="{32FBCE25-B7B4-4669-9010-17263D63EF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2" name="Text Box 10">
          <a:extLst>
            <a:ext uri="{FF2B5EF4-FFF2-40B4-BE49-F238E27FC236}">
              <a16:creationId xmlns:a16="http://schemas.microsoft.com/office/drawing/2014/main" id="{B0294CD3-8364-426D-8682-6CE55E1C12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3" name="Text Box 11">
          <a:extLst>
            <a:ext uri="{FF2B5EF4-FFF2-40B4-BE49-F238E27FC236}">
              <a16:creationId xmlns:a16="http://schemas.microsoft.com/office/drawing/2014/main" id="{2081FD0E-F122-4E8E-A6F2-07C854ECD4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4" name="Text Box 12">
          <a:extLst>
            <a:ext uri="{FF2B5EF4-FFF2-40B4-BE49-F238E27FC236}">
              <a16:creationId xmlns:a16="http://schemas.microsoft.com/office/drawing/2014/main" id="{2EDAB8D9-DFF1-49A8-8FFE-24142A1507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5" name="Text Box 13">
          <a:extLst>
            <a:ext uri="{FF2B5EF4-FFF2-40B4-BE49-F238E27FC236}">
              <a16:creationId xmlns:a16="http://schemas.microsoft.com/office/drawing/2014/main" id="{966F5307-5A3E-4AFA-A747-47D2C3D2C1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6" name="Text Box 14">
          <a:extLst>
            <a:ext uri="{FF2B5EF4-FFF2-40B4-BE49-F238E27FC236}">
              <a16:creationId xmlns:a16="http://schemas.microsoft.com/office/drawing/2014/main" id="{0548264D-AD6E-44DF-958F-C5B68851CF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7" name="Text Box 15">
          <a:extLst>
            <a:ext uri="{FF2B5EF4-FFF2-40B4-BE49-F238E27FC236}">
              <a16:creationId xmlns:a16="http://schemas.microsoft.com/office/drawing/2014/main" id="{59DA0F88-9405-4172-B92E-E79EDE9C9B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8" name="Text Box 16">
          <a:extLst>
            <a:ext uri="{FF2B5EF4-FFF2-40B4-BE49-F238E27FC236}">
              <a16:creationId xmlns:a16="http://schemas.microsoft.com/office/drawing/2014/main" id="{AE38FBB5-6D14-476A-A90C-B10FC87C76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49" name="Text Box 17">
          <a:extLst>
            <a:ext uri="{FF2B5EF4-FFF2-40B4-BE49-F238E27FC236}">
              <a16:creationId xmlns:a16="http://schemas.microsoft.com/office/drawing/2014/main" id="{4E00AABB-2BB3-4B3A-BDAF-995E9AAB30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0" name="Text Box 7">
          <a:extLst>
            <a:ext uri="{FF2B5EF4-FFF2-40B4-BE49-F238E27FC236}">
              <a16:creationId xmlns:a16="http://schemas.microsoft.com/office/drawing/2014/main" id="{E4E20757-F152-4DB2-AEBD-8C095ED79E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1" name="Text Box 8">
          <a:extLst>
            <a:ext uri="{FF2B5EF4-FFF2-40B4-BE49-F238E27FC236}">
              <a16:creationId xmlns:a16="http://schemas.microsoft.com/office/drawing/2014/main" id="{AF60E266-BE70-4EFC-AF0B-B50E0D62FB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2" name="Text Box 9">
          <a:extLst>
            <a:ext uri="{FF2B5EF4-FFF2-40B4-BE49-F238E27FC236}">
              <a16:creationId xmlns:a16="http://schemas.microsoft.com/office/drawing/2014/main" id="{0DE98C83-C6AE-47BF-8F53-F0CA6A017C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3" name="Text Box 10">
          <a:extLst>
            <a:ext uri="{FF2B5EF4-FFF2-40B4-BE49-F238E27FC236}">
              <a16:creationId xmlns:a16="http://schemas.microsoft.com/office/drawing/2014/main" id="{B8708C64-3747-47FE-8D6C-CB25011EF7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4" name="Text Box 11">
          <a:extLst>
            <a:ext uri="{FF2B5EF4-FFF2-40B4-BE49-F238E27FC236}">
              <a16:creationId xmlns:a16="http://schemas.microsoft.com/office/drawing/2014/main" id="{3B16AE0D-5BA7-488C-839F-EB6CE15C44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5" name="Text Box 12">
          <a:extLst>
            <a:ext uri="{FF2B5EF4-FFF2-40B4-BE49-F238E27FC236}">
              <a16:creationId xmlns:a16="http://schemas.microsoft.com/office/drawing/2014/main" id="{27228080-391F-4C4A-8DBC-A693E7E591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6" name="Text Box 13">
          <a:extLst>
            <a:ext uri="{FF2B5EF4-FFF2-40B4-BE49-F238E27FC236}">
              <a16:creationId xmlns:a16="http://schemas.microsoft.com/office/drawing/2014/main" id="{6BE44576-F58A-4845-AF7F-ED675269BC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7" name="Text Box 14">
          <a:extLst>
            <a:ext uri="{FF2B5EF4-FFF2-40B4-BE49-F238E27FC236}">
              <a16:creationId xmlns:a16="http://schemas.microsoft.com/office/drawing/2014/main" id="{EEE700F6-23F9-447C-931A-99A4C8997F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8" name="Text Box 15">
          <a:extLst>
            <a:ext uri="{FF2B5EF4-FFF2-40B4-BE49-F238E27FC236}">
              <a16:creationId xmlns:a16="http://schemas.microsoft.com/office/drawing/2014/main" id="{11BB99AB-41B9-4709-B206-CDFB06A8AE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59" name="Text Box 16">
          <a:extLst>
            <a:ext uri="{FF2B5EF4-FFF2-40B4-BE49-F238E27FC236}">
              <a16:creationId xmlns:a16="http://schemas.microsoft.com/office/drawing/2014/main" id="{F3A203CD-D66E-4244-97F9-071E3C006F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0" name="Text Box 17">
          <a:extLst>
            <a:ext uri="{FF2B5EF4-FFF2-40B4-BE49-F238E27FC236}">
              <a16:creationId xmlns:a16="http://schemas.microsoft.com/office/drawing/2014/main" id="{63F82D78-1B19-4B13-AD07-376B6E320A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1" name="Text Box 6">
          <a:extLst>
            <a:ext uri="{FF2B5EF4-FFF2-40B4-BE49-F238E27FC236}">
              <a16:creationId xmlns:a16="http://schemas.microsoft.com/office/drawing/2014/main" id="{FFA8F70D-689B-49F5-8A66-B605E965D3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2" name="Text Box 7">
          <a:extLst>
            <a:ext uri="{FF2B5EF4-FFF2-40B4-BE49-F238E27FC236}">
              <a16:creationId xmlns:a16="http://schemas.microsoft.com/office/drawing/2014/main" id="{9B5A30B2-A9F0-4B48-A855-FA8E9CE0A2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3" name="Text Box 8">
          <a:extLst>
            <a:ext uri="{FF2B5EF4-FFF2-40B4-BE49-F238E27FC236}">
              <a16:creationId xmlns:a16="http://schemas.microsoft.com/office/drawing/2014/main" id="{51986DC0-5E63-4B7A-B340-93E08E610D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4" name="Text Box 9">
          <a:extLst>
            <a:ext uri="{FF2B5EF4-FFF2-40B4-BE49-F238E27FC236}">
              <a16:creationId xmlns:a16="http://schemas.microsoft.com/office/drawing/2014/main" id="{E6AEC6BD-8CAB-40AD-B5C1-CFE25ECEB0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5" name="Text Box 10">
          <a:extLst>
            <a:ext uri="{FF2B5EF4-FFF2-40B4-BE49-F238E27FC236}">
              <a16:creationId xmlns:a16="http://schemas.microsoft.com/office/drawing/2014/main" id="{2DBE96C4-687F-4DE0-9076-C61D33FB54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6" name="Text Box 11">
          <a:extLst>
            <a:ext uri="{FF2B5EF4-FFF2-40B4-BE49-F238E27FC236}">
              <a16:creationId xmlns:a16="http://schemas.microsoft.com/office/drawing/2014/main" id="{ECEACF38-1FFC-4F83-80EB-A143008CF4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7" name="Text Box 12">
          <a:extLst>
            <a:ext uri="{FF2B5EF4-FFF2-40B4-BE49-F238E27FC236}">
              <a16:creationId xmlns:a16="http://schemas.microsoft.com/office/drawing/2014/main" id="{6B58C9CB-E86B-4B02-A785-3082F65696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8" name="Text Box 13">
          <a:extLst>
            <a:ext uri="{FF2B5EF4-FFF2-40B4-BE49-F238E27FC236}">
              <a16:creationId xmlns:a16="http://schemas.microsoft.com/office/drawing/2014/main" id="{76DE9B01-ABD6-4A37-A1D8-7BF372CFEC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69" name="Text Box 14">
          <a:extLst>
            <a:ext uri="{FF2B5EF4-FFF2-40B4-BE49-F238E27FC236}">
              <a16:creationId xmlns:a16="http://schemas.microsoft.com/office/drawing/2014/main" id="{A2DA46DB-207B-4719-80E6-C19857BB49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0" name="Text Box 15">
          <a:extLst>
            <a:ext uri="{FF2B5EF4-FFF2-40B4-BE49-F238E27FC236}">
              <a16:creationId xmlns:a16="http://schemas.microsoft.com/office/drawing/2014/main" id="{00B3B346-B4DE-4912-A4FF-3A2276B5EF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1" name="Text Box 16">
          <a:extLst>
            <a:ext uri="{FF2B5EF4-FFF2-40B4-BE49-F238E27FC236}">
              <a16:creationId xmlns:a16="http://schemas.microsoft.com/office/drawing/2014/main" id="{D03A9C3E-81BE-4EAD-B9E2-8B97C7A200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2" name="Text Box 17">
          <a:extLst>
            <a:ext uri="{FF2B5EF4-FFF2-40B4-BE49-F238E27FC236}">
              <a16:creationId xmlns:a16="http://schemas.microsoft.com/office/drawing/2014/main" id="{57D9D09D-26F0-42E0-A27F-0A7F8BE5FD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3" name="Text Box 6">
          <a:extLst>
            <a:ext uri="{FF2B5EF4-FFF2-40B4-BE49-F238E27FC236}">
              <a16:creationId xmlns:a16="http://schemas.microsoft.com/office/drawing/2014/main" id="{24A557C2-3FBC-401C-9143-4CE53B72E1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4" name="Text Box 7">
          <a:extLst>
            <a:ext uri="{FF2B5EF4-FFF2-40B4-BE49-F238E27FC236}">
              <a16:creationId xmlns:a16="http://schemas.microsoft.com/office/drawing/2014/main" id="{F5754D0C-87A0-4821-A0E3-3B259C3FA3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5" name="Text Box 8">
          <a:extLst>
            <a:ext uri="{FF2B5EF4-FFF2-40B4-BE49-F238E27FC236}">
              <a16:creationId xmlns:a16="http://schemas.microsoft.com/office/drawing/2014/main" id="{3D6FEAC6-4AE4-4525-84FB-DD62D5324C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6" name="Text Box 9">
          <a:extLst>
            <a:ext uri="{FF2B5EF4-FFF2-40B4-BE49-F238E27FC236}">
              <a16:creationId xmlns:a16="http://schemas.microsoft.com/office/drawing/2014/main" id="{3CBABAE3-12B4-4FDD-BA00-026E123F02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7" name="Text Box 10">
          <a:extLst>
            <a:ext uri="{FF2B5EF4-FFF2-40B4-BE49-F238E27FC236}">
              <a16:creationId xmlns:a16="http://schemas.microsoft.com/office/drawing/2014/main" id="{5774D54C-EC5D-40BC-BC39-002E1C88BA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8" name="Text Box 11">
          <a:extLst>
            <a:ext uri="{FF2B5EF4-FFF2-40B4-BE49-F238E27FC236}">
              <a16:creationId xmlns:a16="http://schemas.microsoft.com/office/drawing/2014/main" id="{E16F71E9-1C7D-49DF-97D0-0E0FF4343B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79" name="Text Box 12">
          <a:extLst>
            <a:ext uri="{FF2B5EF4-FFF2-40B4-BE49-F238E27FC236}">
              <a16:creationId xmlns:a16="http://schemas.microsoft.com/office/drawing/2014/main" id="{6FC2A9FC-24B4-4BFC-9BBC-26CE4268AC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0" name="Text Box 13">
          <a:extLst>
            <a:ext uri="{FF2B5EF4-FFF2-40B4-BE49-F238E27FC236}">
              <a16:creationId xmlns:a16="http://schemas.microsoft.com/office/drawing/2014/main" id="{895A770D-EEF3-48E0-A70B-CD5153EE86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1" name="Text Box 14">
          <a:extLst>
            <a:ext uri="{FF2B5EF4-FFF2-40B4-BE49-F238E27FC236}">
              <a16:creationId xmlns:a16="http://schemas.microsoft.com/office/drawing/2014/main" id="{95D724C9-04D4-4486-BF06-1F25E946D6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2" name="Text Box 15">
          <a:extLst>
            <a:ext uri="{FF2B5EF4-FFF2-40B4-BE49-F238E27FC236}">
              <a16:creationId xmlns:a16="http://schemas.microsoft.com/office/drawing/2014/main" id="{2D560381-75D6-458A-BE82-E61A0E65EF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3" name="Text Box 16">
          <a:extLst>
            <a:ext uri="{FF2B5EF4-FFF2-40B4-BE49-F238E27FC236}">
              <a16:creationId xmlns:a16="http://schemas.microsoft.com/office/drawing/2014/main" id="{905FB65C-C5F1-4D7C-BA4E-79672E91FD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4" name="Text Box 17">
          <a:extLst>
            <a:ext uri="{FF2B5EF4-FFF2-40B4-BE49-F238E27FC236}">
              <a16:creationId xmlns:a16="http://schemas.microsoft.com/office/drawing/2014/main" id="{50F58401-0D43-4161-9506-FF7DAB4007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5" name="Text Box 6">
          <a:extLst>
            <a:ext uri="{FF2B5EF4-FFF2-40B4-BE49-F238E27FC236}">
              <a16:creationId xmlns:a16="http://schemas.microsoft.com/office/drawing/2014/main" id="{F768741C-35B8-480A-92F9-F3563926B8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6" name="Text Box 7">
          <a:extLst>
            <a:ext uri="{FF2B5EF4-FFF2-40B4-BE49-F238E27FC236}">
              <a16:creationId xmlns:a16="http://schemas.microsoft.com/office/drawing/2014/main" id="{3362C40C-31C8-48DB-9D9A-039948FA58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7" name="Text Box 8">
          <a:extLst>
            <a:ext uri="{FF2B5EF4-FFF2-40B4-BE49-F238E27FC236}">
              <a16:creationId xmlns:a16="http://schemas.microsoft.com/office/drawing/2014/main" id="{DDD829CA-50EB-4A93-9424-E0C7D2E0A5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8" name="Text Box 9">
          <a:extLst>
            <a:ext uri="{FF2B5EF4-FFF2-40B4-BE49-F238E27FC236}">
              <a16:creationId xmlns:a16="http://schemas.microsoft.com/office/drawing/2014/main" id="{6D2D320D-0E34-4F41-B530-D20956EDFB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89" name="Text Box 10">
          <a:extLst>
            <a:ext uri="{FF2B5EF4-FFF2-40B4-BE49-F238E27FC236}">
              <a16:creationId xmlns:a16="http://schemas.microsoft.com/office/drawing/2014/main" id="{475655F8-5EA5-4B03-BA85-4F736C0730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0" name="Text Box 11">
          <a:extLst>
            <a:ext uri="{FF2B5EF4-FFF2-40B4-BE49-F238E27FC236}">
              <a16:creationId xmlns:a16="http://schemas.microsoft.com/office/drawing/2014/main" id="{C25AA3CA-3C30-4EA0-91EF-0065F241D7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1" name="Text Box 12">
          <a:extLst>
            <a:ext uri="{FF2B5EF4-FFF2-40B4-BE49-F238E27FC236}">
              <a16:creationId xmlns:a16="http://schemas.microsoft.com/office/drawing/2014/main" id="{A44B2C42-3F23-4B62-B8D7-068D8D0CB3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2" name="Text Box 13">
          <a:extLst>
            <a:ext uri="{FF2B5EF4-FFF2-40B4-BE49-F238E27FC236}">
              <a16:creationId xmlns:a16="http://schemas.microsoft.com/office/drawing/2014/main" id="{C77A80D8-1383-4B9F-AFEC-DAAC2BDA78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3" name="Text Box 14">
          <a:extLst>
            <a:ext uri="{FF2B5EF4-FFF2-40B4-BE49-F238E27FC236}">
              <a16:creationId xmlns:a16="http://schemas.microsoft.com/office/drawing/2014/main" id="{8D0EFCA1-FC6D-4A26-9216-0BC2C3C697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4" name="Text Box 15">
          <a:extLst>
            <a:ext uri="{FF2B5EF4-FFF2-40B4-BE49-F238E27FC236}">
              <a16:creationId xmlns:a16="http://schemas.microsoft.com/office/drawing/2014/main" id="{144D1CEF-654B-4D10-AFB0-35659A8E61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5" name="Text Box 16">
          <a:extLst>
            <a:ext uri="{FF2B5EF4-FFF2-40B4-BE49-F238E27FC236}">
              <a16:creationId xmlns:a16="http://schemas.microsoft.com/office/drawing/2014/main" id="{4F5A854D-9D54-43A5-AA90-AA2224BA44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6" name="Text Box 17">
          <a:extLst>
            <a:ext uri="{FF2B5EF4-FFF2-40B4-BE49-F238E27FC236}">
              <a16:creationId xmlns:a16="http://schemas.microsoft.com/office/drawing/2014/main" id="{28EBB4A5-0A0B-4231-8544-57ECC3440B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7" name="Text Box 7">
          <a:extLst>
            <a:ext uri="{FF2B5EF4-FFF2-40B4-BE49-F238E27FC236}">
              <a16:creationId xmlns:a16="http://schemas.microsoft.com/office/drawing/2014/main" id="{26B31DBB-0D54-4C96-95A7-77AFE14670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8" name="Text Box 8">
          <a:extLst>
            <a:ext uri="{FF2B5EF4-FFF2-40B4-BE49-F238E27FC236}">
              <a16:creationId xmlns:a16="http://schemas.microsoft.com/office/drawing/2014/main" id="{9BDBF491-6CEB-4171-930F-87740B5EA4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699" name="Text Box 9">
          <a:extLst>
            <a:ext uri="{FF2B5EF4-FFF2-40B4-BE49-F238E27FC236}">
              <a16:creationId xmlns:a16="http://schemas.microsoft.com/office/drawing/2014/main" id="{AA8DC95E-DBC5-42ED-B71F-0868494EA1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0" name="Text Box 10">
          <a:extLst>
            <a:ext uri="{FF2B5EF4-FFF2-40B4-BE49-F238E27FC236}">
              <a16:creationId xmlns:a16="http://schemas.microsoft.com/office/drawing/2014/main" id="{DD342C6A-4A87-4409-BBF4-E6764C0B7C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1" name="Text Box 11">
          <a:extLst>
            <a:ext uri="{FF2B5EF4-FFF2-40B4-BE49-F238E27FC236}">
              <a16:creationId xmlns:a16="http://schemas.microsoft.com/office/drawing/2014/main" id="{CCB96888-E4E5-4FBB-A4A6-B96F2F7770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2" name="Text Box 12">
          <a:extLst>
            <a:ext uri="{FF2B5EF4-FFF2-40B4-BE49-F238E27FC236}">
              <a16:creationId xmlns:a16="http://schemas.microsoft.com/office/drawing/2014/main" id="{3D65837E-F2A0-412A-A82C-E6D0F3D0EF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3" name="Text Box 13">
          <a:extLst>
            <a:ext uri="{FF2B5EF4-FFF2-40B4-BE49-F238E27FC236}">
              <a16:creationId xmlns:a16="http://schemas.microsoft.com/office/drawing/2014/main" id="{7D525921-4C07-4AC5-8F5B-F15F4EE06A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4" name="Text Box 14">
          <a:extLst>
            <a:ext uri="{FF2B5EF4-FFF2-40B4-BE49-F238E27FC236}">
              <a16:creationId xmlns:a16="http://schemas.microsoft.com/office/drawing/2014/main" id="{A42668B9-1142-422E-9AD9-FD07B96A83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5" name="Text Box 15">
          <a:extLst>
            <a:ext uri="{FF2B5EF4-FFF2-40B4-BE49-F238E27FC236}">
              <a16:creationId xmlns:a16="http://schemas.microsoft.com/office/drawing/2014/main" id="{4A5A28CB-482C-4B33-AC4C-9C7367A64D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6" name="Text Box 16">
          <a:extLst>
            <a:ext uri="{FF2B5EF4-FFF2-40B4-BE49-F238E27FC236}">
              <a16:creationId xmlns:a16="http://schemas.microsoft.com/office/drawing/2014/main" id="{1E2BFCF8-E7DB-4A83-AF17-2375FF822B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7" name="Text Box 17">
          <a:extLst>
            <a:ext uri="{FF2B5EF4-FFF2-40B4-BE49-F238E27FC236}">
              <a16:creationId xmlns:a16="http://schemas.microsoft.com/office/drawing/2014/main" id="{0C750367-0C7C-4230-BA69-D224FC9ED9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8" name="Text Box 6">
          <a:extLst>
            <a:ext uri="{FF2B5EF4-FFF2-40B4-BE49-F238E27FC236}">
              <a16:creationId xmlns:a16="http://schemas.microsoft.com/office/drawing/2014/main" id="{4E81A90D-8F38-449F-930E-71C2CCA5F3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09" name="Text Box 7">
          <a:extLst>
            <a:ext uri="{FF2B5EF4-FFF2-40B4-BE49-F238E27FC236}">
              <a16:creationId xmlns:a16="http://schemas.microsoft.com/office/drawing/2014/main" id="{4D38F3CF-A384-4F78-BB26-B1E56A4215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0" name="Text Box 8">
          <a:extLst>
            <a:ext uri="{FF2B5EF4-FFF2-40B4-BE49-F238E27FC236}">
              <a16:creationId xmlns:a16="http://schemas.microsoft.com/office/drawing/2014/main" id="{B69E5558-BCFB-4D03-B392-4E676B1046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1" name="Text Box 9">
          <a:extLst>
            <a:ext uri="{FF2B5EF4-FFF2-40B4-BE49-F238E27FC236}">
              <a16:creationId xmlns:a16="http://schemas.microsoft.com/office/drawing/2014/main" id="{ECA52732-DD04-4557-9947-EEDE277DEF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2" name="Text Box 10">
          <a:extLst>
            <a:ext uri="{FF2B5EF4-FFF2-40B4-BE49-F238E27FC236}">
              <a16:creationId xmlns:a16="http://schemas.microsoft.com/office/drawing/2014/main" id="{E1A26F2F-FF72-41A4-9492-F8BC6449FC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3" name="Text Box 11">
          <a:extLst>
            <a:ext uri="{FF2B5EF4-FFF2-40B4-BE49-F238E27FC236}">
              <a16:creationId xmlns:a16="http://schemas.microsoft.com/office/drawing/2014/main" id="{3C590DE3-42AD-4925-B2C3-0F27C8EA9D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4" name="Text Box 12">
          <a:extLst>
            <a:ext uri="{FF2B5EF4-FFF2-40B4-BE49-F238E27FC236}">
              <a16:creationId xmlns:a16="http://schemas.microsoft.com/office/drawing/2014/main" id="{F82F9689-5537-40B0-9D3E-B9EF2ABD18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5" name="Text Box 13">
          <a:extLst>
            <a:ext uri="{FF2B5EF4-FFF2-40B4-BE49-F238E27FC236}">
              <a16:creationId xmlns:a16="http://schemas.microsoft.com/office/drawing/2014/main" id="{AB2850A2-4491-456D-A482-F4B162EFB6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6" name="Text Box 14">
          <a:extLst>
            <a:ext uri="{FF2B5EF4-FFF2-40B4-BE49-F238E27FC236}">
              <a16:creationId xmlns:a16="http://schemas.microsoft.com/office/drawing/2014/main" id="{36ED4997-591D-4239-9397-FBA1C1412E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7" name="Text Box 15">
          <a:extLst>
            <a:ext uri="{FF2B5EF4-FFF2-40B4-BE49-F238E27FC236}">
              <a16:creationId xmlns:a16="http://schemas.microsoft.com/office/drawing/2014/main" id="{32EE24F8-0F9F-453C-9A27-7F4EDE4DC3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8" name="Text Box 16">
          <a:extLst>
            <a:ext uri="{FF2B5EF4-FFF2-40B4-BE49-F238E27FC236}">
              <a16:creationId xmlns:a16="http://schemas.microsoft.com/office/drawing/2014/main" id="{3A2ABB4E-2185-4D7F-B471-BE65A95DEB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19" name="Text Box 17">
          <a:extLst>
            <a:ext uri="{FF2B5EF4-FFF2-40B4-BE49-F238E27FC236}">
              <a16:creationId xmlns:a16="http://schemas.microsoft.com/office/drawing/2014/main" id="{D309F6A7-8890-4B8F-84F4-A3CD4062BC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0" name="Text Box 6">
          <a:extLst>
            <a:ext uri="{FF2B5EF4-FFF2-40B4-BE49-F238E27FC236}">
              <a16:creationId xmlns:a16="http://schemas.microsoft.com/office/drawing/2014/main" id="{A3E784C8-87F3-4353-B788-6A7E8FBA12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1" name="Text Box 7">
          <a:extLst>
            <a:ext uri="{FF2B5EF4-FFF2-40B4-BE49-F238E27FC236}">
              <a16:creationId xmlns:a16="http://schemas.microsoft.com/office/drawing/2014/main" id="{D54821ED-9F70-43C3-B140-B78C9A0174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2" name="Text Box 8">
          <a:extLst>
            <a:ext uri="{FF2B5EF4-FFF2-40B4-BE49-F238E27FC236}">
              <a16:creationId xmlns:a16="http://schemas.microsoft.com/office/drawing/2014/main" id="{3705B774-963C-4FDC-BA21-8A5E5A2745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3" name="Text Box 9">
          <a:extLst>
            <a:ext uri="{FF2B5EF4-FFF2-40B4-BE49-F238E27FC236}">
              <a16:creationId xmlns:a16="http://schemas.microsoft.com/office/drawing/2014/main" id="{E5D27083-F156-4365-916E-B6182681F5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4" name="Text Box 10">
          <a:extLst>
            <a:ext uri="{FF2B5EF4-FFF2-40B4-BE49-F238E27FC236}">
              <a16:creationId xmlns:a16="http://schemas.microsoft.com/office/drawing/2014/main" id="{681DD1F6-1FF2-4168-82D3-5E9DDACEA0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5" name="Text Box 11">
          <a:extLst>
            <a:ext uri="{FF2B5EF4-FFF2-40B4-BE49-F238E27FC236}">
              <a16:creationId xmlns:a16="http://schemas.microsoft.com/office/drawing/2014/main" id="{CE0A1733-309F-4F3B-A2C9-F9CD0547AA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6" name="Text Box 12">
          <a:extLst>
            <a:ext uri="{FF2B5EF4-FFF2-40B4-BE49-F238E27FC236}">
              <a16:creationId xmlns:a16="http://schemas.microsoft.com/office/drawing/2014/main" id="{C1177F6B-A073-4EF6-9E69-9A97E3450D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7" name="Text Box 13">
          <a:extLst>
            <a:ext uri="{FF2B5EF4-FFF2-40B4-BE49-F238E27FC236}">
              <a16:creationId xmlns:a16="http://schemas.microsoft.com/office/drawing/2014/main" id="{505A0298-EC8C-4BF6-83A2-DEB0347E73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8" name="Text Box 14">
          <a:extLst>
            <a:ext uri="{FF2B5EF4-FFF2-40B4-BE49-F238E27FC236}">
              <a16:creationId xmlns:a16="http://schemas.microsoft.com/office/drawing/2014/main" id="{C7E2F0FD-50F0-42CD-9DBF-2414F5C967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29" name="Text Box 15">
          <a:extLst>
            <a:ext uri="{FF2B5EF4-FFF2-40B4-BE49-F238E27FC236}">
              <a16:creationId xmlns:a16="http://schemas.microsoft.com/office/drawing/2014/main" id="{A45B4761-840E-46B1-BB8F-06A7274EE6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0" name="Text Box 16">
          <a:extLst>
            <a:ext uri="{FF2B5EF4-FFF2-40B4-BE49-F238E27FC236}">
              <a16:creationId xmlns:a16="http://schemas.microsoft.com/office/drawing/2014/main" id="{CCFDD6A2-D5B9-4A9D-9FA2-17A635E95B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1" name="Text Box 17">
          <a:extLst>
            <a:ext uri="{FF2B5EF4-FFF2-40B4-BE49-F238E27FC236}">
              <a16:creationId xmlns:a16="http://schemas.microsoft.com/office/drawing/2014/main" id="{E711635A-C007-4267-AC26-434C61F47B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2" name="Text Box 6">
          <a:extLst>
            <a:ext uri="{FF2B5EF4-FFF2-40B4-BE49-F238E27FC236}">
              <a16:creationId xmlns:a16="http://schemas.microsoft.com/office/drawing/2014/main" id="{9211057B-744F-446E-B11C-7F3006E054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3" name="Text Box 7">
          <a:extLst>
            <a:ext uri="{FF2B5EF4-FFF2-40B4-BE49-F238E27FC236}">
              <a16:creationId xmlns:a16="http://schemas.microsoft.com/office/drawing/2014/main" id="{D83FB2FD-2CB2-4119-A5BC-D413DD1BAA3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4" name="Text Box 8">
          <a:extLst>
            <a:ext uri="{FF2B5EF4-FFF2-40B4-BE49-F238E27FC236}">
              <a16:creationId xmlns:a16="http://schemas.microsoft.com/office/drawing/2014/main" id="{8FDB6C28-92E3-4AED-BD9F-A201C819B4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5" name="Text Box 9">
          <a:extLst>
            <a:ext uri="{FF2B5EF4-FFF2-40B4-BE49-F238E27FC236}">
              <a16:creationId xmlns:a16="http://schemas.microsoft.com/office/drawing/2014/main" id="{7945D3F1-CA86-45C1-87FF-7427FBAF88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6" name="Text Box 10">
          <a:extLst>
            <a:ext uri="{FF2B5EF4-FFF2-40B4-BE49-F238E27FC236}">
              <a16:creationId xmlns:a16="http://schemas.microsoft.com/office/drawing/2014/main" id="{C382E47C-7ABB-44FE-9B12-69F3C97F1A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7" name="Text Box 11">
          <a:extLst>
            <a:ext uri="{FF2B5EF4-FFF2-40B4-BE49-F238E27FC236}">
              <a16:creationId xmlns:a16="http://schemas.microsoft.com/office/drawing/2014/main" id="{29A87FA8-DE07-4DCB-AED7-B0300F2118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8" name="Text Box 12">
          <a:extLst>
            <a:ext uri="{FF2B5EF4-FFF2-40B4-BE49-F238E27FC236}">
              <a16:creationId xmlns:a16="http://schemas.microsoft.com/office/drawing/2014/main" id="{0C2A32FB-9A97-4123-A268-88C079243D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39" name="Text Box 13">
          <a:extLst>
            <a:ext uri="{FF2B5EF4-FFF2-40B4-BE49-F238E27FC236}">
              <a16:creationId xmlns:a16="http://schemas.microsoft.com/office/drawing/2014/main" id="{8409E1C6-5071-4672-9C76-43CDA4B2F1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0" name="Text Box 14">
          <a:extLst>
            <a:ext uri="{FF2B5EF4-FFF2-40B4-BE49-F238E27FC236}">
              <a16:creationId xmlns:a16="http://schemas.microsoft.com/office/drawing/2014/main" id="{04489D27-926C-44BB-9088-029F04C560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1" name="Text Box 15">
          <a:extLst>
            <a:ext uri="{FF2B5EF4-FFF2-40B4-BE49-F238E27FC236}">
              <a16:creationId xmlns:a16="http://schemas.microsoft.com/office/drawing/2014/main" id="{632467D4-4F06-4546-9735-2B29D31A03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2" name="Text Box 16">
          <a:extLst>
            <a:ext uri="{FF2B5EF4-FFF2-40B4-BE49-F238E27FC236}">
              <a16:creationId xmlns:a16="http://schemas.microsoft.com/office/drawing/2014/main" id="{E2410593-F471-4D4C-9946-6909EED667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3" name="Text Box 17">
          <a:extLst>
            <a:ext uri="{FF2B5EF4-FFF2-40B4-BE49-F238E27FC236}">
              <a16:creationId xmlns:a16="http://schemas.microsoft.com/office/drawing/2014/main" id="{77AEE0E4-E1CA-4FC4-8028-A4B6C7A3BD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4" name="Text Box 7">
          <a:extLst>
            <a:ext uri="{FF2B5EF4-FFF2-40B4-BE49-F238E27FC236}">
              <a16:creationId xmlns:a16="http://schemas.microsoft.com/office/drawing/2014/main" id="{0AD8FADA-E892-4378-8CA4-41D31D242B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5" name="Text Box 8">
          <a:extLst>
            <a:ext uri="{FF2B5EF4-FFF2-40B4-BE49-F238E27FC236}">
              <a16:creationId xmlns:a16="http://schemas.microsoft.com/office/drawing/2014/main" id="{F020D415-99B5-41F4-8FD9-A9815B89A4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6" name="Text Box 9">
          <a:extLst>
            <a:ext uri="{FF2B5EF4-FFF2-40B4-BE49-F238E27FC236}">
              <a16:creationId xmlns:a16="http://schemas.microsoft.com/office/drawing/2014/main" id="{31714C24-8A60-4991-B687-859FAE111A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7" name="Text Box 10">
          <a:extLst>
            <a:ext uri="{FF2B5EF4-FFF2-40B4-BE49-F238E27FC236}">
              <a16:creationId xmlns:a16="http://schemas.microsoft.com/office/drawing/2014/main" id="{292DE3CC-2AFF-4E9B-A6CD-F76BA366CC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8" name="Text Box 11">
          <a:extLst>
            <a:ext uri="{FF2B5EF4-FFF2-40B4-BE49-F238E27FC236}">
              <a16:creationId xmlns:a16="http://schemas.microsoft.com/office/drawing/2014/main" id="{D7636B4B-200B-45E6-A940-8B3CBEE1B1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49" name="Text Box 12">
          <a:extLst>
            <a:ext uri="{FF2B5EF4-FFF2-40B4-BE49-F238E27FC236}">
              <a16:creationId xmlns:a16="http://schemas.microsoft.com/office/drawing/2014/main" id="{E0496DDD-8517-4029-9903-FD61439214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0" name="Text Box 13">
          <a:extLst>
            <a:ext uri="{FF2B5EF4-FFF2-40B4-BE49-F238E27FC236}">
              <a16:creationId xmlns:a16="http://schemas.microsoft.com/office/drawing/2014/main" id="{1E2580E5-0C3F-437C-AEE8-B1E41826CF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1" name="Text Box 14">
          <a:extLst>
            <a:ext uri="{FF2B5EF4-FFF2-40B4-BE49-F238E27FC236}">
              <a16:creationId xmlns:a16="http://schemas.microsoft.com/office/drawing/2014/main" id="{DA350756-5363-480F-8CCD-A0395CD643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2" name="Text Box 15">
          <a:extLst>
            <a:ext uri="{FF2B5EF4-FFF2-40B4-BE49-F238E27FC236}">
              <a16:creationId xmlns:a16="http://schemas.microsoft.com/office/drawing/2014/main" id="{8B671D40-E05A-4073-9E0F-CE7A5C37BB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3" name="Text Box 16">
          <a:extLst>
            <a:ext uri="{FF2B5EF4-FFF2-40B4-BE49-F238E27FC236}">
              <a16:creationId xmlns:a16="http://schemas.microsoft.com/office/drawing/2014/main" id="{2E183B13-E327-4F02-BBBE-A299C5A5F8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4" name="Text Box 17">
          <a:extLst>
            <a:ext uri="{FF2B5EF4-FFF2-40B4-BE49-F238E27FC236}">
              <a16:creationId xmlns:a16="http://schemas.microsoft.com/office/drawing/2014/main" id="{8DABADD5-75B3-44F3-A50B-9D3E31AF64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5" name="Text Box 6">
          <a:extLst>
            <a:ext uri="{FF2B5EF4-FFF2-40B4-BE49-F238E27FC236}">
              <a16:creationId xmlns:a16="http://schemas.microsoft.com/office/drawing/2014/main" id="{5A8091A1-9836-49E2-AE11-08BC6F1850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6" name="Text Box 7">
          <a:extLst>
            <a:ext uri="{FF2B5EF4-FFF2-40B4-BE49-F238E27FC236}">
              <a16:creationId xmlns:a16="http://schemas.microsoft.com/office/drawing/2014/main" id="{8984C169-8B96-4A78-83F2-68C732E9EE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7" name="Text Box 8">
          <a:extLst>
            <a:ext uri="{FF2B5EF4-FFF2-40B4-BE49-F238E27FC236}">
              <a16:creationId xmlns:a16="http://schemas.microsoft.com/office/drawing/2014/main" id="{B5FBF7E1-63C2-4960-AED3-3BD31DBEFA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8" name="Text Box 9">
          <a:extLst>
            <a:ext uri="{FF2B5EF4-FFF2-40B4-BE49-F238E27FC236}">
              <a16:creationId xmlns:a16="http://schemas.microsoft.com/office/drawing/2014/main" id="{3F734BB3-2D87-4E33-813B-FEBCCF2C3E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59" name="Text Box 10">
          <a:extLst>
            <a:ext uri="{FF2B5EF4-FFF2-40B4-BE49-F238E27FC236}">
              <a16:creationId xmlns:a16="http://schemas.microsoft.com/office/drawing/2014/main" id="{8A56E85B-BBCA-4736-AE21-8CC66A73AC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0" name="Text Box 11">
          <a:extLst>
            <a:ext uri="{FF2B5EF4-FFF2-40B4-BE49-F238E27FC236}">
              <a16:creationId xmlns:a16="http://schemas.microsoft.com/office/drawing/2014/main" id="{4704B2A3-0118-41EB-9222-FC83EAEB2D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1" name="Text Box 12">
          <a:extLst>
            <a:ext uri="{FF2B5EF4-FFF2-40B4-BE49-F238E27FC236}">
              <a16:creationId xmlns:a16="http://schemas.microsoft.com/office/drawing/2014/main" id="{E4DCA7F9-A901-4C2F-914C-169432E9C5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2" name="Text Box 13">
          <a:extLst>
            <a:ext uri="{FF2B5EF4-FFF2-40B4-BE49-F238E27FC236}">
              <a16:creationId xmlns:a16="http://schemas.microsoft.com/office/drawing/2014/main" id="{197438BA-D876-4611-ABD0-2109A88FBF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3" name="Text Box 14">
          <a:extLst>
            <a:ext uri="{FF2B5EF4-FFF2-40B4-BE49-F238E27FC236}">
              <a16:creationId xmlns:a16="http://schemas.microsoft.com/office/drawing/2014/main" id="{7495E52F-673E-4EBB-A6A4-5C852A814B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4" name="Text Box 15">
          <a:extLst>
            <a:ext uri="{FF2B5EF4-FFF2-40B4-BE49-F238E27FC236}">
              <a16:creationId xmlns:a16="http://schemas.microsoft.com/office/drawing/2014/main" id="{D1F584C7-3A9D-4AB0-A793-3BA095E1CE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5" name="Text Box 16">
          <a:extLst>
            <a:ext uri="{FF2B5EF4-FFF2-40B4-BE49-F238E27FC236}">
              <a16:creationId xmlns:a16="http://schemas.microsoft.com/office/drawing/2014/main" id="{93601124-CE27-4FE9-85BD-C8CF3CEAB4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6" name="Text Box 17">
          <a:extLst>
            <a:ext uri="{FF2B5EF4-FFF2-40B4-BE49-F238E27FC236}">
              <a16:creationId xmlns:a16="http://schemas.microsoft.com/office/drawing/2014/main" id="{2D2CFDDD-1A58-4D25-8210-C0F6FDA15F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7" name="Text Box 6">
          <a:extLst>
            <a:ext uri="{FF2B5EF4-FFF2-40B4-BE49-F238E27FC236}">
              <a16:creationId xmlns:a16="http://schemas.microsoft.com/office/drawing/2014/main" id="{84162532-1801-42EB-9AD4-7CC0EEF6F6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8" name="Text Box 7">
          <a:extLst>
            <a:ext uri="{FF2B5EF4-FFF2-40B4-BE49-F238E27FC236}">
              <a16:creationId xmlns:a16="http://schemas.microsoft.com/office/drawing/2014/main" id="{1B6049E5-19DC-4AF2-AECB-0BB0720E57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69" name="Text Box 8">
          <a:extLst>
            <a:ext uri="{FF2B5EF4-FFF2-40B4-BE49-F238E27FC236}">
              <a16:creationId xmlns:a16="http://schemas.microsoft.com/office/drawing/2014/main" id="{DF46C5FF-6D3F-461F-A396-D685B098EB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0" name="Text Box 9">
          <a:extLst>
            <a:ext uri="{FF2B5EF4-FFF2-40B4-BE49-F238E27FC236}">
              <a16:creationId xmlns:a16="http://schemas.microsoft.com/office/drawing/2014/main" id="{AF8BDF23-3F40-4412-B5E8-22C65AC268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1" name="Text Box 10">
          <a:extLst>
            <a:ext uri="{FF2B5EF4-FFF2-40B4-BE49-F238E27FC236}">
              <a16:creationId xmlns:a16="http://schemas.microsoft.com/office/drawing/2014/main" id="{6F0ED229-8FFC-4EE4-87A6-8799A13FB6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2" name="Text Box 11">
          <a:extLst>
            <a:ext uri="{FF2B5EF4-FFF2-40B4-BE49-F238E27FC236}">
              <a16:creationId xmlns:a16="http://schemas.microsoft.com/office/drawing/2014/main" id="{E34BDB63-3C10-4CE1-9222-AD7B4AB5B6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3" name="Text Box 12">
          <a:extLst>
            <a:ext uri="{FF2B5EF4-FFF2-40B4-BE49-F238E27FC236}">
              <a16:creationId xmlns:a16="http://schemas.microsoft.com/office/drawing/2014/main" id="{9F6BFB40-0C8E-4C88-96BA-23EC5521C5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4" name="Text Box 13">
          <a:extLst>
            <a:ext uri="{FF2B5EF4-FFF2-40B4-BE49-F238E27FC236}">
              <a16:creationId xmlns:a16="http://schemas.microsoft.com/office/drawing/2014/main" id="{27AFA2EF-C5BB-4712-AB2F-A8B7C45480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5" name="Text Box 14">
          <a:extLst>
            <a:ext uri="{FF2B5EF4-FFF2-40B4-BE49-F238E27FC236}">
              <a16:creationId xmlns:a16="http://schemas.microsoft.com/office/drawing/2014/main" id="{BE42D3B0-B1CD-44D5-889C-0F403ED118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6" name="Text Box 15">
          <a:extLst>
            <a:ext uri="{FF2B5EF4-FFF2-40B4-BE49-F238E27FC236}">
              <a16:creationId xmlns:a16="http://schemas.microsoft.com/office/drawing/2014/main" id="{3C743436-31C1-4182-9076-3DB4CE432F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7" name="Text Box 16">
          <a:extLst>
            <a:ext uri="{FF2B5EF4-FFF2-40B4-BE49-F238E27FC236}">
              <a16:creationId xmlns:a16="http://schemas.microsoft.com/office/drawing/2014/main" id="{959C3D32-CB8A-485C-9C26-D8845F38C9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8" name="Text Box 17">
          <a:extLst>
            <a:ext uri="{FF2B5EF4-FFF2-40B4-BE49-F238E27FC236}">
              <a16:creationId xmlns:a16="http://schemas.microsoft.com/office/drawing/2014/main" id="{01A8DAEA-38AC-46C4-A8C1-FB5DD8DA68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79" name="Text Box 6">
          <a:extLst>
            <a:ext uri="{FF2B5EF4-FFF2-40B4-BE49-F238E27FC236}">
              <a16:creationId xmlns:a16="http://schemas.microsoft.com/office/drawing/2014/main" id="{BEFE18C6-DDE3-4A65-9552-23FFC06D4C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0" name="Text Box 7">
          <a:extLst>
            <a:ext uri="{FF2B5EF4-FFF2-40B4-BE49-F238E27FC236}">
              <a16:creationId xmlns:a16="http://schemas.microsoft.com/office/drawing/2014/main" id="{10D2D74A-41C7-4F5E-A5A8-8BDFE07084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1" name="Text Box 8">
          <a:extLst>
            <a:ext uri="{FF2B5EF4-FFF2-40B4-BE49-F238E27FC236}">
              <a16:creationId xmlns:a16="http://schemas.microsoft.com/office/drawing/2014/main" id="{D3B899FB-B4CE-4264-8A38-E6CC31E27C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2" name="Text Box 9">
          <a:extLst>
            <a:ext uri="{FF2B5EF4-FFF2-40B4-BE49-F238E27FC236}">
              <a16:creationId xmlns:a16="http://schemas.microsoft.com/office/drawing/2014/main" id="{6404A690-E577-4A3F-A45D-37CABA0C05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3" name="Text Box 10">
          <a:extLst>
            <a:ext uri="{FF2B5EF4-FFF2-40B4-BE49-F238E27FC236}">
              <a16:creationId xmlns:a16="http://schemas.microsoft.com/office/drawing/2014/main" id="{8FBEE827-2B93-4E65-90D4-D5868354693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4" name="Text Box 11">
          <a:extLst>
            <a:ext uri="{FF2B5EF4-FFF2-40B4-BE49-F238E27FC236}">
              <a16:creationId xmlns:a16="http://schemas.microsoft.com/office/drawing/2014/main" id="{3D3BF2EC-4168-493E-B45B-3735AABEEE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5" name="Text Box 12">
          <a:extLst>
            <a:ext uri="{FF2B5EF4-FFF2-40B4-BE49-F238E27FC236}">
              <a16:creationId xmlns:a16="http://schemas.microsoft.com/office/drawing/2014/main" id="{A15ADE4C-A21F-4A94-B754-3DB6683246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6" name="Text Box 13">
          <a:extLst>
            <a:ext uri="{FF2B5EF4-FFF2-40B4-BE49-F238E27FC236}">
              <a16:creationId xmlns:a16="http://schemas.microsoft.com/office/drawing/2014/main" id="{3B1AFE15-079C-43CF-A956-FC09E1CB42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7" name="Text Box 14">
          <a:extLst>
            <a:ext uri="{FF2B5EF4-FFF2-40B4-BE49-F238E27FC236}">
              <a16:creationId xmlns:a16="http://schemas.microsoft.com/office/drawing/2014/main" id="{C35733AD-A9E6-4F90-B598-7EE5025B45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8" name="Text Box 15">
          <a:extLst>
            <a:ext uri="{FF2B5EF4-FFF2-40B4-BE49-F238E27FC236}">
              <a16:creationId xmlns:a16="http://schemas.microsoft.com/office/drawing/2014/main" id="{6C3A30B7-AFFC-4666-A3FE-FBAD773A11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89" name="Text Box 16">
          <a:extLst>
            <a:ext uri="{FF2B5EF4-FFF2-40B4-BE49-F238E27FC236}">
              <a16:creationId xmlns:a16="http://schemas.microsoft.com/office/drawing/2014/main" id="{BF7511ED-9D7E-4769-A536-8C9B6BE39E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0" name="Text Box 17">
          <a:extLst>
            <a:ext uri="{FF2B5EF4-FFF2-40B4-BE49-F238E27FC236}">
              <a16:creationId xmlns:a16="http://schemas.microsoft.com/office/drawing/2014/main" id="{525C6F3C-22CB-461F-B1E6-1747E1D628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1" name="Text Box 7">
          <a:extLst>
            <a:ext uri="{FF2B5EF4-FFF2-40B4-BE49-F238E27FC236}">
              <a16:creationId xmlns:a16="http://schemas.microsoft.com/office/drawing/2014/main" id="{16C67555-6066-4F6E-BDDE-0DB879FD73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2" name="Text Box 8">
          <a:extLst>
            <a:ext uri="{FF2B5EF4-FFF2-40B4-BE49-F238E27FC236}">
              <a16:creationId xmlns:a16="http://schemas.microsoft.com/office/drawing/2014/main" id="{02A8D9A5-9F23-4F68-9441-682A2EAD01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3" name="Text Box 9">
          <a:extLst>
            <a:ext uri="{FF2B5EF4-FFF2-40B4-BE49-F238E27FC236}">
              <a16:creationId xmlns:a16="http://schemas.microsoft.com/office/drawing/2014/main" id="{045E7EBD-4FE2-46C8-AA58-2FAD92DAD2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4" name="Text Box 10">
          <a:extLst>
            <a:ext uri="{FF2B5EF4-FFF2-40B4-BE49-F238E27FC236}">
              <a16:creationId xmlns:a16="http://schemas.microsoft.com/office/drawing/2014/main" id="{5B6A37EE-3555-4B17-956E-196DB6829D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5" name="Text Box 11">
          <a:extLst>
            <a:ext uri="{FF2B5EF4-FFF2-40B4-BE49-F238E27FC236}">
              <a16:creationId xmlns:a16="http://schemas.microsoft.com/office/drawing/2014/main" id="{AE4AE54F-D23A-4854-99FD-F11B01B19D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6" name="Text Box 12">
          <a:extLst>
            <a:ext uri="{FF2B5EF4-FFF2-40B4-BE49-F238E27FC236}">
              <a16:creationId xmlns:a16="http://schemas.microsoft.com/office/drawing/2014/main" id="{D91799EA-EB03-4578-9434-B1059EF787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7" name="Text Box 13">
          <a:extLst>
            <a:ext uri="{FF2B5EF4-FFF2-40B4-BE49-F238E27FC236}">
              <a16:creationId xmlns:a16="http://schemas.microsoft.com/office/drawing/2014/main" id="{702EE4E0-6E01-4024-81C1-4B0BBD69F6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8" name="Text Box 14">
          <a:extLst>
            <a:ext uri="{FF2B5EF4-FFF2-40B4-BE49-F238E27FC236}">
              <a16:creationId xmlns:a16="http://schemas.microsoft.com/office/drawing/2014/main" id="{F0A68296-A0E2-4A8D-A272-5061711B32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799" name="Text Box 15">
          <a:extLst>
            <a:ext uri="{FF2B5EF4-FFF2-40B4-BE49-F238E27FC236}">
              <a16:creationId xmlns:a16="http://schemas.microsoft.com/office/drawing/2014/main" id="{D6E18B92-9F78-43AD-B80C-2428CD3E9E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0" name="Text Box 16">
          <a:extLst>
            <a:ext uri="{FF2B5EF4-FFF2-40B4-BE49-F238E27FC236}">
              <a16:creationId xmlns:a16="http://schemas.microsoft.com/office/drawing/2014/main" id="{CCB6C0D8-D9FD-4CFD-93A4-8DFCF0B958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1" name="Text Box 17">
          <a:extLst>
            <a:ext uri="{FF2B5EF4-FFF2-40B4-BE49-F238E27FC236}">
              <a16:creationId xmlns:a16="http://schemas.microsoft.com/office/drawing/2014/main" id="{F0AD83BE-BD01-4AB8-87F5-D1BB9832E8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2" name="Text Box 6">
          <a:extLst>
            <a:ext uri="{FF2B5EF4-FFF2-40B4-BE49-F238E27FC236}">
              <a16:creationId xmlns:a16="http://schemas.microsoft.com/office/drawing/2014/main" id="{2633ED50-6961-44D4-9DFE-15C24461A7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3" name="Text Box 7">
          <a:extLst>
            <a:ext uri="{FF2B5EF4-FFF2-40B4-BE49-F238E27FC236}">
              <a16:creationId xmlns:a16="http://schemas.microsoft.com/office/drawing/2014/main" id="{0C624BB9-F96D-448C-A55F-A46E4D977E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4" name="Text Box 8">
          <a:extLst>
            <a:ext uri="{FF2B5EF4-FFF2-40B4-BE49-F238E27FC236}">
              <a16:creationId xmlns:a16="http://schemas.microsoft.com/office/drawing/2014/main" id="{E2B9BABA-8A11-4401-AAE5-7E934F8E79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5" name="Text Box 9">
          <a:extLst>
            <a:ext uri="{FF2B5EF4-FFF2-40B4-BE49-F238E27FC236}">
              <a16:creationId xmlns:a16="http://schemas.microsoft.com/office/drawing/2014/main" id="{4E4BBE27-4AE7-4C0E-A7C0-FC3EFD0C39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6" name="Text Box 10">
          <a:extLst>
            <a:ext uri="{FF2B5EF4-FFF2-40B4-BE49-F238E27FC236}">
              <a16:creationId xmlns:a16="http://schemas.microsoft.com/office/drawing/2014/main" id="{F5A40024-9A08-4B3D-A77E-AB7AE163D2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7" name="Text Box 11">
          <a:extLst>
            <a:ext uri="{FF2B5EF4-FFF2-40B4-BE49-F238E27FC236}">
              <a16:creationId xmlns:a16="http://schemas.microsoft.com/office/drawing/2014/main" id="{66DB568B-8A58-4F60-8234-A62317BB00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8" name="Text Box 12">
          <a:extLst>
            <a:ext uri="{FF2B5EF4-FFF2-40B4-BE49-F238E27FC236}">
              <a16:creationId xmlns:a16="http://schemas.microsoft.com/office/drawing/2014/main" id="{64302532-1FAD-4960-8514-0A32D872D8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09" name="Text Box 13">
          <a:extLst>
            <a:ext uri="{FF2B5EF4-FFF2-40B4-BE49-F238E27FC236}">
              <a16:creationId xmlns:a16="http://schemas.microsoft.com/office/drawing/2014/main" id="{189FC440-795A-4772-B36A-CDB6BAA2DA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0" name="Text Box 14">
          <a:extLst>
            <a:ext uri="{FF2B5EF4-FFF2-40B4-BE49-F238E27FC236}">
              <a16:creationId xmlns:a16="http://schemas.microsoft.com/office/drawing/2014/main" id="{D617E9BE-AD04-44CD-A62C-649CD260D8D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1" name="Text Box 15">
          <a:extLst>
            <a:ext uri="{FF2B5EF4-FFF2-40B4-BE49-F238E27FC236}">
              <a16:creationId xmlns:a16="http://schemas.microsoft.com/office/drawing/2014/main" id="{BAF60B71-4F97-4F83-9F22-84EB31EB26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2" name="Text Box 16">
          <a:extLst>
            <a:ext uri="{FF2B5EF4-FFF2-40B4-BE49-F238E27FC236}">
              <a16:creationId xmlns:a16="http://schemas.microsoft.com/office/drawing/2014/main" id="{D6CC1584-09B1-4D13-A22F-448ECEF17E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3" name="Text Box 17">
          <a:extLst>
            <a:ext uri="{FF2B5EF4-FFF2-40B4-BE49-F238E27FC236}">
              <a16:creationId xmlns:a16="http://schemas.microsoft.com/office/drawing/2014/main" id="{0AA2983C-144F-4D2D-9141-DC2B3ABBF4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4" name="Text Box 6">
          <a:extLst>
            <a:ext uri="{FF2B5EF4-FFF2-40B4-BE49-F238E27FC236}">
              <a16:creationId xmlns:a16="http://schemas.microsoft.com/office/drawing/2014/main" id="{E5C1FC58-98E2-4FEE-A50C-5A0BB1D86D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5" name="Text Box 7">
          <a:extLst>
            <a:ext uri="{FF2B5EF4-FFF2-40B4-BE49-F238E27FC236}">
              <a16:creationId xmlns:a16="http://schemas.microsoft.com/office/drawing/2014/main" id="{AF9731BD-C63E-4360-AF06-DBDD1B231F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6" name="Text Box 8">
          <a:extLst>
            <a:ext uri="{FF2B5EF4-FFF2-40B4-BE49-F238E27FC236}">
              <a16:creationId xmlns:a16="http://schemas.microsoft.com/office/drawing/2014/main" id="{EAC84C19-85EE-40C7-98FB-5F2F27D27C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7" name="Text Box 9">
          <a:extLst>
            <a:ext uri="{FF2B5EF4-FFF2-40B4-BE49-F238E27FC236}">
              <a16:creationId xmlns:a16="http://schemas.microsoft.com/office/drawing/2014/main" id="{BE38CEE2-0761-4B68-942C-373BD55E2F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8" name="Text Box 10">
          <a:extLst>
            <a:ext uri="{FF2B5EF4-FFF2-40B4-BE49-F238E27FC236}">
              <a16:creationId xmlns:a16="http://schemas.microsoft.com/office/drawing/2014/main" id="{BC4D6BD7-04FF-4C42-9330-99F15E6E85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19" name="Text Box 11">
          <a:extLst>
            <a:ext uri="{FF2B5EF4-FFF2-40B4-BE49-F238E27FC236}">
              <a16:creationId xmlns:a16="http://schemas.microsoft.com/office/drawing/2014/main" id="{B9E524CC-9273-4E59-8C86-343E801125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0" name="Text Box 12">
          <a:extLst>
            <a:ext uri="{FF2B5EF4-FFF2-40B4-BE49-F238E27FC236}">
              <a16:creationId xmlns:a16="http://schemas.microsoft.com/office/drawing/2014/main" id="{0B6C4D24-F512-4AA5-B05C-415E5049B3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1" name="Text Box 13">
          <a:extLst>
            <a:ext uri="{FF2B5EF4-FFF2-40B4-BE49-F238E27FC236}">
              <a16:creationId xmlns:a16="http://schemas.microsoft.com/office/drawing/2014/main" id="{24BF468F-EADA-457C-96C5-5A8CABDC3C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2" name="Text Box 14">
          <a:extLst>
            <a:ext uri="{FF2B5EF4-FFF2-40B4-BE49-F238E27FC236}">
              <a16:creationId xmlns:a16="http://schemas.microsoft.com/office/drawing/2014/main" id="{07975B89-2C42-4762-A096-68496825E5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3" name="Text Box 15">
          <a:extLst>
            <a:ext uri="{FF2B5EF4-FFF2-40B4-BE49-F238E27FC236}">
              <a16:creationId xmlns:a16="http://schemas.microsoft.com/office/drawing/2014/main" id="{0A9C79A4-7967-4A6E-A35C-2016918717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4" name="Text Box 16">
          <a:extLst>
            <a:ext uri="{FF2B5EF4-FFF2-40B4-BE49-F238E27FC236}">
              <a16:creationId xmlns:a16="http://schemas.microsoft.com/office/drawing/2014/main" id="{AC562372-0F6C-4DAC-98A0-2411B94FC3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5" name="Text Box 17">
          <a:extLst>
            <a:ext uri="{FF2B5EF4-FFF2-40B4-BE49-F238E27FC236}">
              <a16:creationId xmlns:a16="http://schemas.microsoft.com/office/drawing/2014/main" id="{577CD881-72B3-4187-AC81-DB47BBD785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6" name="Text Box 6">
          <a:extLst>
            <a:ext uri="{FF2B5EF4-FFF2-40B4-BE49-F238E27FC236}">
              <a16:creationId xmlns:a16="http://schemas.microsoft.com/office/drawing/2014/main" id="{1F9DE69D-B481-47D4-8898-E586C8E3B8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7" name="Text Box 7">
          <a:extLst>
            <a:ext uri="{FF2B5EF4-FFF2-40B4-BE49-F238E27FC236}">
              <a16:creationId xmlns:a16="http://schemas.microsoft.com/office/drawing/2014/main" id="{2001FC0E-B023-4490-89AF-BA2D563557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8" name="Text Box 8">
          <a:extLst>
            <a:ext uri="{FF2B5EF4-FFF2-40B4-BE49-F238E27FC236}">
              <a16:creationId xmlns:a16="http://schemas.microsoft.com/office/drawing/2014/main" id="{D4FF2AD8-9089-4F84-B2F9-06C77B8F49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29" name="Text Box 9">
          <a:extLst>
            <a:ext uri="{FF2B5EF4-FFF2-40B4-BE49-F238E27FC236}">
              <a16:creationId xmlns:a16="http://schemas.microsoft.com/office/drawing/2014/main" id="{609B8527-D3E6-460A-95B7-25391B3825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0" name="Text Box 10">
          <a:extLst>
            <a:ext uri="{FF2B5EF4-FFF2-40B4-BE49-F238E27FC236}">
              <a16:creationId xmlns:a16="http://schemas.microsoft.com/office/drawing/2014/main" id="{0D02F91E-CB4A-41D6-B2A2-4BB217E3E0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1" name="Text Box 11">
          <a:extLst>
            <a:ext uri="{FF2B5EF4-FFF2-40B4-BE49-F238E27FC236}">
              <a16:creationId xmlns:a16="http://schemas.microsoft.com/office/drawing/2014/main" id="{C2FD9EFB-DE3A-4EC2-871D-5190E79D3B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2" name="Text Box 12">
          <a:extLst>
            <a:ext uri="{FF2B5EF4-FFF2-40B4-BE49-F238E27FC236}">
              <a16:creationId xmlns:a16="http://schemas.microsoft.com/office/drawing/2014/main" id="{B0D33BE6-E85F-4451-9C96-02AF218AB3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3" name="Text Box 13">
          <a:extLst>
            <a:ext uri="{FF2B5EF4-FFF2-40B4-BE49-F238E27FC236}">
              <a16:creationId xmlns:a16="http://schemas.microsoft.com/office/drawing/2014/main" id="{7CF78547-DB1E-4861-A9FB-04D2206202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4" name="Text Box 14">
          <a:extLst>
            <a:ext uri="{FF2B5EF4-FFF2-40B4-BE49-F238E27FC236}">
              <a16:creationId xmlns:a16="http://schemas.microsoft.com/office/drawing/2014/main" id="{E947E028-C3D2-4F33-B62E-0DC747AD6F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5" name="Text Box 15">
          <a:extLst>
            <a:ext uri="{FF2B5EF4-FFF2-40B4-BE49-F238E27FC236}">
              <a16:creationId xmlns:a16="http://schemas.microsoft.com/office/drawing/2014/main" id="{B8E4314C-1623-44F4-87F7-0CEED1B0AC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6" name="Text Box 16">
          <a:extLst>
            <a:ext uri="{FF2B5EF4-FFF2-40B4-BE49-F238E27FC236}">
              <a16:creationId xmlns:a16="http://schemas.microsoft.com/office/drawing/2014/main" id="{C1746318-7939-4754-8E33-AE8D32226A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7" name="Text Box 17">
          <a:extLst>
            <a:ext uri="{FF2B5EF4-FFF2-40B4-BE49-F238E27FC236}">
              <a16:creationId xmlns:a16="http://schemas.microsoft.com/office/drawing/2014/main" id="{985C1D11-4662-446C-A695-96AFE2F22B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8" name="Text Box 7">
          <a:extLst>
            <a:ext uri="{FF2B5EF4-FFF2-40B4-BE49-F238E27FC236}">
              <a16:creationId xmlns:a16="http://schemas.microsoft.com/office/drawing/2014/main" id="{EE11A177-4F57-479F-9EAB-4EB497965A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39" name="Text Box 8">
          <a:extLst>
            <a:ext uri="{FF2B5EF4-FFF2-40B4-BE49-F238E27FC236}">
              <a16:creationId xmlns:a16="http://schemas.microsoft.com/office/drawing/2014/main" id="{08FEB642-CB6B-4E90-BB19-DA4E3818A6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0" name="Text Box 9">
          <a:extLst>
            <a:ext uri="{FF2B5EF4-FFF2-40B4-BE49-F238E27FC236}">
              <a16:creationId xmlns:a16="http://schemas.microsoft.com/office/drawing/2014/main" id="{EB7B0E14-1398-4D3D-AD7C-3695669F8B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1" name="Text Box 10">
          <a:extLst>
            <a:ext uri="{FF2B5EF4-FFF2-40B4-BE49-F238E27FC236}">
              <a16:creationId xmlns:a16="http://schemas.microsoft.com/office/drawing/2014/main" id="{2A8BB45F-87FF-4F8C-BBE8-75C2FF2F42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2" name="Text Box 11">
          <a:extLst>
            <a:ext uri="{FF2B5EF4-FFF2-40B4-BE49-F238E27FC236}">
              <a16:creationId xmlns:a16="http://schemas.microsoft.com/office/drawing/2014/main" id="{DA80C046-0EA7-4C0B-BE67-A5115C318A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3" name="Text Box 12">
          <a:extLst>
            <a:ext uri="{FF2B5EF4-FFF2-40B4-BE49-F238E27FC236}">
              <a16:creationId xmlns:a16="http://schemas.microsoft.com/office/drawing/2014/main" id="{A4BF7AD9-4B99-4FE0-B209-D15D8D3989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4" name="Text Box 13">
          <a:extLst>
            <a:ext uri="{FF2B5EF4-FFF2-40B4-BE49-F238E27FC236}">
              <a16:creationId xmlns:a16="http://schemas.microsoft.com/office/drawing/2014/main" id="{06F004C1-E891-4680-9D17-CA92558373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5" name="Text Box 14">
          <a:extLst>
            <a:ext uri="{FF2B5EF4-FFF2-40B4-BE49-F238E27FC236}">
              <a16:creationId xmlns:a16="http://schemas.microsoft.com/office/drawing/2014/main" id="{7961E3B7-2EE9-4444-9560-045192A82A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6" name="Text Box 15">
          <a:extLst>
            <a:ext uri="{FF2B5EF4-FFF2-40B4-BE49-F238E27FC236}">
              <a16:creationId xmlns:a16="http://schemas.microsoft.com/office/drawing/2014/main" id="{B91513E9-A76A-45BD-8111-BB1D224B74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7" name="Text Box 16">
          <a:extLst>
            <a:ext uri="{FF2B5EF4-FFF2-40B4-BE49-F238E27FC236}">
              <a16:creationId xmlns:a16="http://schemas.microsoft.com/office/drawing/2014/main" id="{F034E30C-A0C4-4A45-9F9F-BAE82BE3E8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8" name="Text Box 17">
          <a:extLst>
            <a:ext uri="{FF2B5EF4-FFF2-40B4-BE49-F238E27FC236}">
              <a16:creationId xmlns:a16="http://schemas.microsoft.com/office/drawing/2014/main" id="{7A18CE6F-1DC5-4978-9A94-DA0BC99365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49" name="Text Box 6">
          <a:extLst>
            <a:ext uri="{FF2B5EF4-FFF2-40B4-BE49-F238E27FC236}">
              <a16:creationId xmlns:a16="http://schemas.microsoft.com/office/drawing/2014/main" id="{ABCCD13E-9F82-453E-ADEC-1889F0B7D6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0" name="Text Box 7">
          <a:extLst>
            <a:ext uri="{FF2B5EF4-FFF2-40B4-BE49-F238E27FC236}">
              <a16:creationId xmlns:a16="http://schemas.microsoft.com/office/drawing/2014/main" id="{F6F91A49-9C6C-4460-BBA3-991A1F3C68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1" name="Text Box 8">
          <a:extLst>
            <a:ext uri="{FF2B5EF4-FFF2-40B4-BE49-F238E27FC236}">
              <a16:creationId xmlns:a16="http://schemas.microsoft.com/office/drawing/2014/main" id="{C19384BA-3FFC-40EE-AF97-66C5A3CF2E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2" name="Text Box 9">
          <a:extLst>
            <a:ext uri="{FF2B5EF4-FFF2-40B4-BE49-F238E27FC236}">
              <a16:creationId xmlns:a16="http://schemas.microsoft.com/office/drawing/2014/main" id="{6194EC58-94D7-4D69-A5C9-F27B97D52F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3" name="Text Box 10">
          <a:extLst>
            <a:ext uri="{FF2B5EF4-FFF2-40B4-BE49-F238E27FC236}">
              <a16:creationId xmlns:a16="http://schemas.microsoft.com/office/drawing/2014/main" id="{1B7F5A77-7ED6-4234-AE63-D541BF9253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4" name="Text Box 11">
          <a:extLst>
            <a:ext uri="{FF2B5EF4-FFF2-40B4-BE49-F238E27FC236}">
              <a16:creationId xmlns:a16="http://schemas.microsoft.com/office/drawing/2014/main" id="{6B971B47-6A96-4BC0-864E-BFBD278A12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5" name="Text Box 12">
          <a:extLst>
            <a:ext uri="{FF2B5EF4-FFF2-40B4-BE49-F238E27FC236}">
              <a16:creationId xmlns:a16="http://schemas.microsoft.com/office/drawing/2014/main" id="{F5B38C0B-5DEB-4BF1-A6A4-1ED64F31F1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6" name="Text Box 13">
          <a:extLst>
            <a:ext uri="{FF2B5EF4-FFF2-40B4-BE49-F238E27FC236}">
              <a16:creationId xmlns:a16="http://schemas.microsoft.com/office/drawing/2014/main" id="{9E87EE5A-6C66-451E-A29C-84D942B416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7" name="Text Box 14">
          <a:extLst>
            <a:ext uri="{FF2B5EF4-FFF2-40B4-BE49-F238E27FC236}">
              <a16:creationId xmlns:a16="http://schemas.microsoft.com/office/drawing/2014/main" id="{F2B572A2-75EF-4919-A067-63358B7225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8" name="Text Box 15">
          <a:extLst>
            <a:ext uri="{FF2B5EF4-FFF2-40B4-BE49-F238E27FC236}">
              <a16:creationId xmlns:a16="http://schemas.microsoft.com/office/drawing/2014/main" id="{B1CC0F79-2466-4E4A-9163-3A9ADDA254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59" name="Text Box 16">
          <a:extLst>
            <a:ext uri="{FF2B5EF4-FFF2-40B4-BE49-F238E27FC236}">
              <a16:creationId xmlns:a16="http://schemas.microsoft.com/office/drawing/2014/main" id="{6607F952-FF1A-4C6E-9F8C-ECAE11B0C6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0" name="Text Box 17">
          <a:extLst>
            <a:ext uri="{FF2B5EF4-FFF2-40B4-BE49-F238E27FC236}">
              <a16:creationId xmlns:a16="http://schemas.microsoft.com/office/drawing/2014/main" id="{4416AF57-259F-4191-BCAD-3C8FA3582A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1" name="Text Box 6">
          <a:extLst>
            <a:ext uri="{FF2B5EF4-FFF2-40B4-BE49-F238E27FC236}">
              <a16:creationId xmlns:a16="http://schemas.microsoft.com/office/drawing/2014/main" id="{12244E63-93AB-4CDF-9996-9B5BB7792E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2" name="Text Box 7">
          <a:extLst>
            <a:ext uri="{FF2B5EF4-FFF2-40B4-BE49-F238E27FC236}">
              <a16:creationId xmlns:a16="http://schemas.microsoft.com/office/drawing/2014/main" id="{4A9B8D93-E6BC-40A4-99C6-E969758172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3" name="Text Box 8">
          <a:extLst>
            <a:ext uri="{FF2B5EF4-FFF2-40B4-BE49-F238E27FC236}">
              <a16:creationId xmlns:a16="http://schemas.microsoft.com/office/drawing/2014/main" id="{B3E97E79-E5AD-4C1A-89B1-3DFC79485D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4" name="Text Box 9">
          <a:extLst>
            <a:ext uri="{FF2B5EF4-FFF2-40B4-BE49-F238E27FC236}">
              <a16:creationId xmlns:a16="http://schemas.microsoft.com/office/drawing/2014/main" id="{55C681C3-C0F8-4D18-910C-67B035266C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5" name="Text Box 10">
          <a:extLst>
            <a:ext uri="{FF2B5EF4-FFF2-40B4-BE49-F238E27FC236}">
              <a16:creationId xmlns:a16="http://schemas.microsoft.com/office/drawing/2014/main" id="{61A9F072-9999-486A-BF47-2FBD33AB5D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6" name="Text Box 11">
          <a:extLst>
            <a:ext uri="{FF2B5EF4-FFF2-40B4-BE49-F238E27FC236}">
              <a16:creationId xmlns:a16="http://schemas.microsoft.com/office/drawing/2014/main" id="{1FFBF865-2D24-4D8B-B76F-F972D7ACB4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7" name="Text Box 12">
          <a:extLst>
            <a:ext uri="{FF2B5EF4-FFF2-40B4-BE49-F238E27FC236}">
              <a16:creationId xmlns:a16="http://schemas.microsoft.com/office/drawing/2014/main" id="{3DBA05ED-0A23-44E9-9CA9-E8CF76A8CC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8" name="Text Box 13">
          <a:extLst>
            <a:ext uri="{FF2B5EF4-FFF2-40B4-BE49-F238E27FC236}">
              <a16:creationId xmlns:a16="http://schemas.microsoft.com/office/drawing/2014/main" id="{2AB54D3E-EE62-46D3-BBAF-E6C9239691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69" name="Text Box 14">
          <a:extLst>
            <a:ext uri="{FF2B5EF4-FFF2-40B4-BE49-F238E27FC236}">
              <a16:creationId xmlns:a16="http://schemas.microsoft.com/office/drawing/2014/main" id="{7A48C691-E96F-485A-B714-2797493FB7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0" name="Text Box 15">
          <a:extLst>
            <a:ext uri="{FF2B5EF4-FFF2-40B4-BE49-F238E27FC236}">
              <a16:creationId xmlns:a16="http://schemas.microsoft.com/office/drawing/2014/main" id="{DDD1741D-DFD3-44C8-BF20-F884A235B6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1" name="Text Box 16">
          <a:extLst>
            <a:ext uri="{FF2B5EF4-FFF2-40B4-BE49-F238E27FC236}">
              <a16:creationId xmlns:a16="http://schemas.microsoft.com/office/drawing/2014/main" id="{AE3B277F-0C25-48B1-9F1D-009F8F1151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2" name="Text Box 17">
          <a:extLst>
            <a:ext uri="{FF2B5EF4-FFF2-40B4-BE49-F238E27FC236}">
              <a16:creationId xmlns:a16="http://schemas.microsoft.com/office/drawing/2014/main" id="{9109F0A4-2C03-4E61-B65C-879EE209E8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3" name="Text Box 6">
          <a:extLst>
            <a:ext uri="{FF2B5EF4-FFF2-40B4-BE49-F238E27FC236}">
              <a16:creationId xmlns:a16="http://schemas.microsoft.com/office/drawing/2014/main" id="{B1E03BCA-877D-4C42-8BAF-F4A54466B4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4" name="Text Box 7">
          <a:extLst>
            <a:ext uri="{FF2B5EF4-FFF2-40B4-BE49-F238E27FC236}">
              <a16:creationId xmlns:a16="http://schemas.microsoft.com/office/drawing/2014/main" id="{4CD5A0C0-337C-43E9-A023-2B659D70E2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5" name="Text Box 8">
          <a:extLst>
            <a:ext uri="{FF2B5EF4-FFF2-40B4-BE49-F238E27FC236}">
              <a16:creationId xmlns:a16="http://schemas.microsoft.com/office/drawing/2014/main" id="{E00BE78D-1799-4B45-BF85-8B0F17BAE4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6" name="Text Box 9">
          <a:extLst>
            <a:ext uri="{FF2B5EF4-FFF2-40B4-BE49-F238E27FC236}">
              <a16:creationId xmlns:a16="http://schemas.microsoft.com/office/drawing/2014/main" id="{AF162D06-D3B7-43BD-93BB-D5BA8A674F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7" name="Text Box 10">
          <a:extLst>
            <a:ext uri="{FF2B5EF4-FFF2-40B4-BE49-F238E27FC236}">
              <a16:creationId xmlns:a16="http://schemas.microsoft.com/office/drawing/2014/main" id="{0A103DE4-6A76-4BEB-824F-53A9D6DB11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8" name="Text Box 11">
          <a:extLst>
            <a:ext uri="{FF2B5EF4-FFF2-40B4-BE49-F238E27FC236}">
              <a16:creationId xmlns:a16="http://schemas.microsoft.com/office/drawing/2014/main" id="{4744463F-BA84-4512-B46D-765D3EA9B5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79" name="Text Box 12">
          <a:extLst>
            <a:ext uri="{FF2B5EF4-FFF2-40B4-BE49-F238E27FC236}">
              <a16:creationId xmlns:a16="http://schemas.microsoft.com/office/drawing/2014/main" id="{B27084F5-49C1-41F7-A95F-3664437865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0" name="Text Box 13">
          <a:extLst>
            <a:ext uri="{FF2B5EF4-FFF2-40B4-BE49-F238E27FC236}">
              <a16:creationId xmlns:a16="http://schemas.microsoft.com/office/drawing/2014/main" id="{9EAC7B1F-BDDF-4A52-91B1-3D02AE9C7A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1" name="Text Box 14">
          <a:extLst>
            <a:ext uri="{FF2B5EF4-FFF2-40B4-BE49-F238E27FC236}">
              <a16:creationId xmlns:a16="http://schemas.microsoft.com/office/drawing/2014/main" id="{8C3EDBEF-B47A-4E26-85B3-2BCDF3C141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2" name="Text Box 15">
          <a:extLst>
            <a:ext uri="{FF2B5EF4-FFF2-40B4-BE49-F238E27FC236}">
              <a16:creationId xmlns:a16="http://schemas.microsoft.com/office/drawing/2014/main" id="{AAC2A6C7-0C9B-4288-926A-79E3EE0290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3" name="Text Box 16">
          <a:extLst>
            <a:ext uri="{FF2B5EF4-FFF2-40B4-BE49-F238E27FC236}">
              <a16:creationId xmlns:a16="http://schemas.microsoft.com/office/drawing/2014/main" id="{84939E36-1FF6-43E0-8F39-A21CD7BD05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4" name="Text Box 17">
          <a:extLst>
            <a:ext uri="{FF2B5EF4-FFF2-40B4-BE49-F238E27FC236}">
              <a16:creationId xmlns:a16="http://schemas.microsoft.com/office/drawing/2014/main" id="{A8E3FA25-0E80-41C9-80A8-8F00417087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5" name="Text Box 7">
          <a:extLst>
            <a:ext uri="{FF2B5EF4-FFF2-40B4-BE49-F238E27FC236}">
              <a16:creationId xmlns:a16="http://schemas.microsoft.com/office/drawing/2014/main" id="{D8A0E3AB-E636-4252-8EBA-41932C728C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6" name="Text Box 8">
          <a:extLst>
            <a:ext uri="{FF2B5EF4-FFF2-40B4-BE49-F238E27FC236}">
              <a16:creationId xmlns:a16="http://schemas.microsoft.com/office/drawing/2014/main" id="{7E419EBB-2CF6-4655-BF6F-E876F07294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7" name="Text Box 9">
          <a:extLst>
            <a:ext uri="{FF2B5EF4-FFF2-40B4-BE49-F238E27FC236}">
              <a16:creationId xmlns:a16="http://schemas.microsoft.com/office/drawing/2014/main" id="{91C57559-ED9E-476D-86E3-8FE8ACF5953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8" name="Text Box 10">
          <a:extLst>
            <a:ext uri="{FF2B5EF4-FFF2-40B4-BE49-F238E27FC236}">
              <a16:creationId xmlns:a16="http://schemas.microsoft.com/office/drawing/2014/main" id="{B0BA1474-B6D1-405E-B3DD-EB33220897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89" name="Text Box 11">
          <a:extLst>
            <a:ext uri="{FF2B5EF4-FFF2-40B4-BE49-F238E27FC236}">
              <a16:creationId xmlns:a16="http://schemas.microsoft.com/office/drawing/2014/main" id="{0AD239E9-8C23-4E78-8F02-742C2A3161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0" name="Text Box 12">
          <a:extLst>
            <a:ext uri="{FF2B5EF4-FFF2-40B4-BE49-F238E27FC236}">
              <a16:creationId xmlns:a16="http://schemas.microsoft.com/office/drawing/2014/main" id="{21064B9A-D751-45A7-AA61-6C0FFD5445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1" name="Text Box 13">
          <a:extLst>
            <a:ext uri="{FF2B5EF4-FFF2-40B4-BE49-F238E27FC236}">
              <a16:creationId xmlns:a16="http://schemas.microsoft.com/office/drawing/2014/main" id="{11E785D9-0217-4B10-AE28-37E83AC373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2" name="Text Box 14">
          <a:extLst>
            <a:ext uri="{FF2B5EF4-FFF2-40B4-BE49-F238E27FC236}">
              <a16:creationId xmlns:a16="http://schemas.microsoft.com/office/drawing/2014/main" id="{ECF36066-7519-42FD-86E4-CA95FBDB03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3" name="Text Box 15">
          <a:extLst>
            <a:ext uri="{FF2B5EF4-FFF2-40B4-BE49-F238E27FC236}">
              <a16:creationId xmlns:a16="http://schemas.microsoft.com/office/drawing/2014/main" id="{D22D8390-D15A-4362-B330-1DF94C37B5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4" name="Text Box 16">
          <a:extLst>
            <a:ext uri="{FF2B5EF4-FFF2-40B4-BE49-F238E27FC236}">
              <a16:creationId xmlns:a16="http://schemas.microsoft.com/office/drawing/2014/main" id="{2BA04A7D-AFFF-47A2-B523-82FCC66641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5" name="Text Box 17">
          <a:extLst>
            <a:ext uri="{FF2B5EF4-FFF2-40B4-BE49-F238E27FC236}">
              <a16:creationId xmlns:a16="http://schemas.microsoft.com/office/drawing/2014/main" id="{3155E1C1-9751-4270-B8EB-74F3FD6BDA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6" name="Text Box 6">
          <a:extLst>
            <a:ext uri="{FF2B5EF4-FFF2-40B4-BE49-F238E27FC236}">
              <a16:creationId xmlns:a16="http://schemas.microsoft.com/office/drawing/2014/main" id="{C17FE818-1B62-4DA2-8711-1D835EEED4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7" name="Text Box 7">
          <a:extLst>
            <a:ext uri="{FF2B5EF4-FFF2-40B4-BE49-F238E27FC236}">
              <a16:creationId xmlns:a16="http://schemas.microsoft.com/office/drawing/2014/main" id="{E04AB931-47DF-45E1-9570-D228883D2B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8" name="Text Box 8">
          <a:extLst>
            <a:ext uri="{FF2B5EF4-FFF2-40B4-BE49-F238E27FC236}">
              <a16:creationId xmlns:a16="http://schemas.microsoft.com/office/drawing/2014/main" id="{FD8FC20C-E8BB-473E-AE75-3610B79D31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899" name="Text Box 9">
          <a:extLst>
            <a:ext uri="{FF2B5EF4-FFF2-40B4-BE49-F238E27FC236}">
              <a16:creationId xmlns:a16="http://schemas.microsoft.com/office/drawing/2014/main" id="{3398A699-1774-4C12-89F9-77372F5FE4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0" name="Text Box 10">
          <a:extLst>
            <a:ext uri="{FF2B5EF4-FFF2-40B4-BE49-F238E27FC236}">
              <a16:creationId xmlns:a16="http://schemas.microsoft.com/office/drawing/2014/main" id="{CD3898EC-778E-4A7D-9802-4FD3E0B092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1" name="Text Box 11">
          <a:extLst>
            <a:ext uri="{FF2B5EF4-FFF2-40B4-BE49-F238E27FC236}">
              <a16:creationId xmlns:a16="http://schemas.microsoft.com/office/drawing/2014/main" id="{2D18473F-A809-4639-ACC2-9F4E797278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2" name="Text Box 12">
          <a:extLst>
            <a:ext uri="{FF2B5EF4-FFF2-40B4-BE49-F238E27FC236}">
              <a16:creationId xmlns:a16="http://schemas.microsoft.com/office/drawing/2014/main" id="{B00C51E1-DB89-45FD-9BD4-4FD01A44F3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3" name="Text Box 13">
          <a:extLst>
            <a:ext uri="{FF2B5EF4-FFF2-40B4-BE49-F238E27FC236}">
              <a16:creationId xmlns:a16="http://schemas.microsoft.com/office/drawing/2014/main" id="{582B447A-0988-43D6-BE0C-0B5DCF4BB6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4" name="Text Box 14">
          <a:extLst>
            <a:ext uri="{FF2B5EF4-FFF2-40B4-BE49-F238E27FC236}">
              <a16:creationId xmlns:a16="http://schemas.microsoft.com/office/drawing/2014/main" id="{34A031C1-36BD-4555-8480-A389A9CA43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5" name="Text Box 15">
          <a:extLst>
            <a:ext uri="{FF2B5EF4-FFF2-40B4-BE49-F238E27FC236}">
              <a16:creationId xmlns:a16="http://schemas.microsoft.com/office/drawing/2014/main" id="{2096C814-AABC-4DC1-A47A-EE7A8199E7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6" name="Text Box 16">
          <a:extLst>
            <a:ext uri="{FF2B5EF4-FFF2-40B4-BE49-F238E27FC236}">
              <a16:creationId xmlns:a16="http://schemas.microsoft.com/office/drawing/2014/main" id="{6F265DB4-B63D-41C9-B936-805A468F80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7" name="Text Box 17">
          <a:extLst>
            <a:ext uri="{FF2B5EF4-FFF2-40B4-BE49-F238E27FC236}">
              <a16:creationId xmlns:a16="http://schemas.microsoft.com/office/drawing/2014/main" id="{430C8B10-A430-47A4-B0DA-BAD12F61BA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8" name="Text Box 6">
          <a:extLst>
            <a:ext uri="{FF2B5EF4-FFF2-40B4-BE49-F238E27FC236}">
              <a16:creationId xmlns:a16="http://schemas.microsoft.com/office/drawing/2014/main" id="{FC204757-BC2C-4039-A78C-57AA3D77A7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09" name="Text Box 7">
          <a:extLst>
            <a:ext uri="{FF2B5EF4-FFF2-40B4-BE49-F238E27FC236}">
              <a16:creationId xmlns:a16="http://schemas.microsoft.com/office/drawing/2014/main" id="{BC6E7803-80CA-487B-9528-21A39DBA22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0" name="Text Box 8">
          <a:extLst>
            <a:ext uri="{FF2B5EF4-FFF2-40B4-BE49-F238E27FC236}">
              <a16:creationId xmlns:a16="http://schemas.microsoft.com/office/drawing/2014/main" id="{A7CFA163-FB1F-42D6-B175-14DF7E859B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1" name="Text Box 9">
          <a:extLst>
            <a:ext uri="{FF2B5EF4-FFF2-40B4-BE49-F238E27FC236}">
              <a16:creationId xmlns:a16="http://schemas.microsoft.com/office/drawing/2014/main" id="{F02F5B09-BDE2-449A-81C2-8BB6C79901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2" name="Text Box 10">
          <a:extLst>
            <a:ext uri="{FF2B5EF4-FFF2-40B4-BE49-F238E27FC236}">
              <a16:creationId xmlns:a16="http://schemas.microsoft.com/office/drawing/2014/main" id="{7C7903F0-9859-42AC-899F-F49713DB54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3" name="Text Box 11">
          <a:extLst>
            <a:ext uri="{FF2B5EF4-FFF2-40B4-BE49-F238E27FC236}">
              <a16:creationId xmlns:a16="http://schemas.microsoft.com/office/drawing/2014/main" id="{6FC323DE-FA4B-43EF-A298-D88AD33CF1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4" name="Text Box 12">
          <a:extLst>
            <a:ext uri="{FF2B5EF4-FFF2-40B4-BE49-F238E27FC236}">
              <a16:creationId xmlns:a16="http://schemas.microsoft.com/office/drawing/2014/main" id="{1E64EC02-00D8-417E-8BFC-A6A6CF0421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5" name="Text Box 13">
          <a:extLst>
            <a:ext uri="{FF2B5EF4-FFF2-40B4-BE49-F238E27FC236}">
              <a16:creationId xmlns:a16="http://schemas.microsoft.com/office/drawing/2014/main" id="{61522848-4E0F-418C-B60B-810F0734FB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6" name="Text Box 14">
          <a:extLst>
            <a:ext uri="{FF2B5EF4-FFF2-40B4-BE49-F238E27FC236}">
              <a16:creationId xmlns:a16="http://schemas.microsoft.com/office/drawing/2014/main" id="{ADC6A141-8282-4FC9-B4CB-458EA3EF10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7" name="Text Box 15">
          <a:extLst>
            <a:ext uri="{FF2B5EF4-FFF2-40B4-BE49-F238E27FC236}">
              <a16:creationId xmlns:a16="http://schemas.microsoft.com/office/drawing/2014/main" id="{4E634F60-3C49-4EA5-B9C3-42FC7B6E5F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8" name="Text Box 16">
          <a:extLst>
            <a:ext uri="{FF2B5EF4-FFF2-40B4-BE49-F238E27FC236}">
              <a16:creationId xmlns:a16="http://schemas.microsoft.com/office/drawing/2014/main" id="{D2E3895D-3111-4E12-B0A1-8C30C405CB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19" name="Text Box 17">
          <a:extLst>
            <a:ext uri="{FF2B5EF4-FFF2-40B4-BE49-F238E27FC236}">
              <a16:creationId xmlns:a16="http://schemas.microsoft.com/office/drawing/2014/main" id="{9A507290-D863-4A66-88B6-80F11669FA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0" name="Text Box 6">
          <a:extLst>
            <a:ext uri="{FF2B5EF4-FFF2-40B4-BE49-F238E27FC236}">
              <a16:creationId xmlns:a16="http://schemas.microsoft.com/office/drawing/2014/main" id="{E9FC1592-33CF-4DE9-8A58-729380C278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1" name="Text Box 7">
          <a:extLst>
            <a:ext uri="{FF2B5EF4-FFF2-40B4-BE49-F238E27FC236}">
              <a16:creationId xmlns:a16="http://schemas.microsoft.com/office/drawing/2014/main" id="{966AEE27-E8D8-4644-9257-13E2206A9A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2" name="Text Box 8">
          <a:extLst>
            <a:ext uri="{FF2B5EF4-FFF2-40B4-BE49-F238E27FC236}">
              <a16:creationId xmlns:a16="http://schemas.microsoft.com/office/drawing/2014/main" id="{1202DCDB-DB04-4B82-9CB8-A5F2C622EB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3" name="Text Box 9">
          <a:extLst>
            <a:ext uri="{FF2B5EF4-FFF2-40B4-BE49-F238E27FC236}">
              <a16:creationId xmlns:a16="http://schemas.microsoft.com/office/drawing/2014/main" id="{876CA1E6-0F5E-4BAE-9673-FC8BDDA430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4" name="Text Box 10">
          <a:extLst>
            <a:ext uri="{FF2B5EF4-FFF2-40B4-BE49-F238E27FC236}">
              <a16:creationId xmlns:a16="http://schemas.microsoft.com/office/drawing/2014/main" id="{50D9860E-2E69-4425-BAA4-1760BD508A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5" name="Text Box 11">
          <a:extLst>
            <a:ext uri="{FF2B5EF4-FFF2-40B4-BE49-F238E27FC236}">
              <a16:creationId xmlns:a16="http://schemas.microsoft.com/office/drawing/2014/main" id="{94849255-256E-4D89-BF5F-7F3AE12B39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6" name="Text Box 12">
          <a:extLst>
            <a:ext uri="{FF2B5EF4-FFF2-40B4-BE49-F238E27FC236}">
              <a16:creationId xmlns:a16="http://schemas.microsoft.com/office/drawing/2014/main" id="{B94405F9-4566-4D08-8C38-33B43CFF82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7" name="Text Box 13">
          <a:extLst>
            <a:ext uri="{FF2B5EF4-FFF2-40B4-BE49-F238E27FC236}">
              <a16:creationId xmlns:a16="http://schemas.microsoft.com/office/drawing/2014/main" id="{C9A7235D-3FB7-4A04-ADE1-BEA5E683E4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8" name="Text Box 14">
          <a:extLst>
            <a:ext uri="{FF2B5EF4-FFF2-40B4-BE49-F238E27FC236}">
              <a16:creationId xmlns:a16="http://schemas.microsoft.com/office/drawing/2014/main" id="{30BFFCA6-C6E1-48BC-A277-5C2991D01D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29" name="Text Box 15">
          <a:extLst>
            <a:ext uri="{FF2B5EF4-FFF2-40B4-BE49-F238E27FC236}">
              <a16:creationId xmlns:a16="http://schemas.microsoft.com/office/drawing/2014/main" id="{AD4EC335-FC5E-46C2-A931-8306E759CC5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0" name="Text Box 16">
          <a:extLst>
            <a:ext uri="{FF2B5EF4-FFF2-40B4-BE49-F238E27FC236}">
              <a16:creationId xmlns:a16="http://schemas.microsoft.com/office/drawing/2014/main" id="{B804730F-A03D-4EA5-99CF-31E1985F8E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1" name="Text Box 17">
          <a:extLst>
            <a:ext uri="{FF2B5EF4-FFF2-40B4-BE49-F238E27FC236}">
              <a16:creationId xmlns:a16="http://schemas.microsoft.com/office/drawing/2014/main" id="{6649869F-1C8A-4DD8-83A3-AFCB7B93F3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2" name="Text Box 7">
          <a:extLst>
            <a:ext uri="{FF2B5EF4-FFF2-40B4-BE49-F238E27FC236}">
              <a16:creationId xmlns:a16="http://schemas.microsoft.com/office/drawing/2014/main" id="{2362B7B5-7531-43F4-9FF8-50EB5C76A5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3" name="Text Box 8">
          <a:extLst>
            <a:ext uri="{FF2B5EF4-FFF2-40B4-BE49-F238E27FC236}">
              <a16:creationId xmlns:a16="http://schemas.microsoft.com/office/drawing/2014/main" id="{89B5570B-7001-4751-A94F-5E1A281C35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4" name="Text Box 9">
          <a:extLst>
            <a:ext uri="{FF2B5EF4-FFF2-40B4-BE49-F238E27FC236}">
              <a16:creationId xmlns:a16="http://schemas.microsoft.com/office/drawing/2014/main" id="{4F110298-B2F1-4E99-A07C-FFE0410D21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5" name="Text Box 10">
          <a:extLst>
            <a:ext uri="{FF2B5EF4-FFF2-40B4-BE49-F238E27FC236}">
              <a16:creationId xmlns:a16="http://schemas.microsoft.com/office/drawing/2014/main" id="{8CD4863F-738D-437D-B9E7-F8E3FACE7F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6" name="Text Box 11">
          <a:extLst>
            <a:ext uri="{FF2B5EF4-FFF2-40B4-BE49-F238E27FC236}">
              <a16:creationId xmlns:a16="http://schemas.microsoft.com/office/drawing/2014/main" id="{3AE5E17D-397B-421E-9C31-F92212401C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7" name="Text Box 12">
          <a:extLst>
            <a:ext uri="{FF2B5EF4-FFF2-40B4-BE49-F238E27FC236}">
              <a16:creationId xmlns:a16="http://schemas.microsoft.com/office/drawing/2014/main" id="{7DA12910-B9B3-4B72-AF8B-B4E2685559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8" name="Text Box 13">
          <a:extLst>
            <a:ext uri="{FF2B5EF4-FFF2-40B4-BE49-F238E27FC236}">
              <a16:creationId xmlns:a16="http://schemas.microsoft.com/office/drawing/2014/main" id="{2F51D244-4711-47F6-A647-475192EE13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39" name="Text Box 14">
          <a:extLst>
            <a:ext uri="{FF2B5EF4-FFF2-40B4-BE49-F238E27FC236}">
              <a16:creationId xmlns:a16="http://schemas.microsoft.com/office/drawing/2014/main" id="{907E51EB-1504-42DD-9D07-4558A1B5A6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0" name="Text Box 15">
          <a:extLst>
            <a:ext uri="{FF2B5EF4-FFF2-40B4-BE49-F238E27FC236}">
              <a16:creationId xmlns:a16="http://schemas.microsoft.com/office/drawing/2014/main" id="{ED0D2460-CE73-4631-A1D0-B5C1CCB807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1" name="Text Box 16">
          <a:extLst>
            <a:ext uri="{FF2B5EF4-FFF2-40B4-BE49-F238E27FC236}">
              <a16:creationId xmlns:a16="http://schemas.microsoft.com/office/drawing/2014/main" id="{C0BC472C-D10E-4D68-BF8D-42A8E0BA44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2" name="Text Box 17">
          <a:extLst>
            <a:ext uri="{FF2B5EF4-FFF2-40B4-BE49-F238E27FC236}">
              <a16:creationId xmlns:a16="http://schemas.microsoft.com/office/drawing/2014/main" id="{307DB9DD-8634-407E-A982-C8BAC468CC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3" name="Text Box 6">
          <a:extLst>
            <a:ext uri="{FF2B5EF4-FFF2-40B4-BE49-F238E27FC236}">
              <a16:creationId xmlns:a16="http://schemas.microsoft.com/office/drawing/2014/main" id="{5A2179C9-019B-4C68-9997-DF438F2886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4" name="Text Box 7">
          <a:extLst>
            <a:ext uri="{FF2B5EF4-FFF2-40B4-BE49-F238E27FC236}">
              <a16:creationId xmlns:a16="http://schemas.microsoft.com/office/drawing/2014/main" id="{E22E7C58-831C-4E40-AB27-1675E2692D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5" name="Text Box 8">
          <a:extLst>
            <a:ext uri="{FF2B5EF4-FFF2-40B4-BE49-F238E27FC236}">
              <a16:creationId xmlns:a16="http://schemas.microsoft.com/office/drawing/2014/main" id="{C38F8ECF-2FA7-4CA7-90B4-8D3C1A9D76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6" name="Text Box 9">
          <a:extLst>
            <a:ext uri="{FF2B5EF4-FFF2-40B4-BE49-F238E27FC236}">
              <a16:creationId xmlns:a16="http://schemas.microsoft.com/office/drawing/2014/main" id="{239A2753-A8C9-4900-9CC1-6482D4532A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7" name="Text Box 10">
          <a:extLst>
            <a:ext uri="{FF2B5EF4-FFF2-40B4-BE49-F238E27FC236}">
              <a16:creationId xmlns:a16="http://schemas.microsoft.com/office/drawing/2014/main" id="{87FFE13D-BD81-44DF-8ADE-F27C3C3EF2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8" name="Text Box 11">
          <a:extLst>
            <a:ext uri="{FF2B5EF4-FFF2-40B4-BE49-F238E27FC236}">
              <a16:creationId xmlns:a16="http://schemas.microsoft.com/office/drawing/2014/main" id="{118E12F2-F336-4C60-90E2-F6D7B45262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49" name="Text Box 12">
          <a:extLst>
            <a:ext uri="{FF2B5EF4-FFF2-40B4-BE49-F238E27FC236}">
              <a16:creationId xmlns:a16="http://schemas.microsoft.com/office/drawing/2014/main" id="{297B6E64-A5B3-468E-9720-20CF2E1F82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50" name="Text Box 13">
          <a:extLst>
            <a:ext uri="{FF2B5EF4-FFF2-40B4-BE49-F238E27FC236}">
              <a16:creationId xmlns:a16="http://schemas.microsoft.com/office/drawing/2014/main" id="{EA57730A-3096-484E-99DD-A6AE9B95133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51" name="Text Box 14">
          <a:extLst>
            <a:ext uri="{FF2B5EF4-FFF2-40B4-BE49-F238E27FC236}">
              <a16:creationId xmlns:a16="http://schemas.microsoft.com/office/drawing/2014/main" id="{ADEF7C8C-0BBD-4D40-B480-46701F9AB2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52" name="Text Box 15">
          <a:extLst>
            <a:ext uri="{FF2B5EF4-FFF2-40B4-BE49-F238E27FC236}">
              <a16:creationId xmlns:a16="http://schemas.microsoft.com/office/drawing/2014/main" id="{1E4939C6-6267-40E2-91A5-B1B885CC95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53" name="Text Box 16">
          <a:extLst>
            <a:ext uri="{FF2B5EF4-FFF2-40B4-BE49-F238E27FC236}">
              <a16:creationId xmlns:a16="http://schemas.microsoft.com/office/drawing/2014/main" id="{5F27EA08-ED5C-4E11-91FA-3920379170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5954" name="Text Box 17">
          <a:extLst>
            <a:ext uri="{FF2B5EF4-FFF2-40B4-BE49-F238E27FC236}">
              <a16:creationId xmlns:a16="http://schemas.microsoft.com/office/drawing/2014/main" id="{96A2E959-C2BF-416E-9190-F9FA3A8387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55" name="Text Box 6">
          <a:extLst>
            <a:ext uri="{FF2B5EF4-FFF2-40B4-BE49-F238E27FC236}">
              <a16:creationId xmlns:a16="http://schemas.microsoft.com/office/drawing/2014/main" id="{63DDF033-CA7A-4C28-A04C-6ECF3BF7B4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56" name="Text Box 7">
          <a:extLst>
            <a:ext uri="{FF2B5EF4-FFF2-40B4-BE49-F238E27FC236}">
              <a16:creationId xmlns:a16="http://schemas.microsoft.com/office/drawing/2014/main" id="{54BA9E00-DAB2-448E-AB40-FE0B87A8059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57" name="Text Box 8">
          <a:extLst>
            <a:ext uri="{FF2B5EF4-FFF2-40B4-BE49-F238E27FC236}">
              <a16:creationId xmlns:a16="http://schemas.microsoft.com/office/drawing/2014/main" id="{AE7DC439-43E3-496C-B3F9-3117E3AF3E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58" name="Text Box 9">
          <a:extLst>
            <a:ext uri="{FF2B5EF4-FFF2-40B4-BE49-F238E27FC236}">
              <a16:creationId xmlns:a16="http://schemas.microsoft.com/office/drawing/2014/main" id="{6FE7E93A-4156-4FA9-BEA1-70EBF3A037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59" name="Text Box 10">
          <a:extLst>
            <a:ext uri="{FF2B5EF4-FFF2-40B4-BE49-F238E27FC236}">
              <a16:creationId xmlns:a16="http://schemas.microsoft.com/office/drawing/2014/main" id="{FC02FDB8-BE4E-4486-AF06-10311A02087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0" name="Text Box 11">
          <a:extLst>
            <a:ext uri="{FF2B5EF4-FFF2-40B4-BE49-F238E27FC236}">
              <a16:creationId xmlns:a16="http://schemas.microsoft.com/office/drawing/2014/main" id="{8111D87C-6400-4E63-A91B-2DF1DF2E127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1" name="Text Box 12">
          <a:extLst>
            <a:ext uri="{FF2B5EF4-FFF2-40B4-BE49-F238E27FC236}">
              <a16:creationId xmlns:a16="http://schemas.microsoft.com/office/drawing/2014/main" id="{772DB9B9-C977-473C-A830-E1F3ED348B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2" name="Text Box 13">
          <a:extLst>
            <a:ext uri="{FF2B5EF4-FFF2-40B4-BE49-F238E27FC236}">
              <a16:creationId xmlns:a16="http://schemas.microsoft.com/office/drawing/2014/main" id="{352753EB-9A93-4387-ACA1-45D50A8F8A7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3" name="Text Box 14">
          <a:extLst>
            <a:ext uri="{FF2B5EF4-FFF2-40B4-BE49-F238E27FC236}">
              <a16:creationId xmlns:a16="http://schemas.microsoft.com/office/drawing/2014/main" id="{07793E67-9A80-4CCF-85EE-1B754CA1F5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4" name="Text Box 15">
          <a:extLst>
            <a:ext uri="{FF2B5EF4-FFF2-40B4-BE49-F238E27FC236}">
              <a16:creationId xmlns:a16="http://schemas.microsoft.com/office/drawing/2014/main" id="{B81F3BB9-E27B-48F2-947A-2573A9386AE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5" name="Text Box 16">
          <a:extLst>
            <a:ext uri="{FF2B5EF4-FFF2-40B4-BE49-F238E27FC236}">
              <a16:creationId xmlns:a16="http://schemas.microsoft.com/office/drawing/2014/main" id="{2B856215-2440-4AB1-BFFB-1C16A308C21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6" name="Text Box 17">
          <a:extLst>
            <a:ext uri="{FF2B5EF4-FFF2-40B4-BE49-F238E27FC236}">
              <a16:creationId xmlns:a16="http://schemas.microsoft.com/office/drawing/2014/main" id="{515D2404-B22C-478C-B0CD-C2BE2F1CF7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7" name="Text Box 6">
          <a:extLst>
            <a:ext uri="{FF2B5EF4-FFF2-40B4-BE49-F238E27FC236}">
              <a16:creationId xmlns:a16="http://schemas.microsoft.com/office/drawing/2014/main" id="{846BE982-6599-4C02-904B-4D12D07B34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8" name="Text Box 7">
          <a:extLst>
            <a:ext uri="{FF2B5EF4-FFF2-40B4-BE49-F238E27FC236}">
              <a16:creationId xmlns:a16="http://schemas.microsoft.com/office/drawing/2014/main" id="{2C54294B-2C6D-43F9-9D22-AF8ED4E120A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69" name="Text Box 8">
          <a:extLst>
            <a:ext uri="{FF2B5EF4-FFF2-40B4-BE49-F238E27FC236}">
              <a16:creationId xmlns:a16="http://schemas.microsoft.com/office/drawing/2014/main" id="{1B209AA0-8894-4EEC-9600-E2CEBE17EA5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0" name="Text Box 9">
          <a:extLst>
            <a:ext uri="{FF2B5EF4-FFF2-40B4-BE49-F238E27FC236}">
              <a16:creationId xmlns:a16="http://schemas.microsoft.com/office/drawing/2014/main" id="{A0C2A030-AD54-4AEA-A556-76A206CCF2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1" name="Text Box 10">
          <a:extLst>
            <a:ext uri="{FF2B5EF4-FFF2-40B4-BE49-F238E27FC236}">
              <a16:creationId xmlns:a16="http://schemas.microsoft.com/office/drawing/2014/main" id="{51472015-0BA4-40B4-94C0-ED9F00833B3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2" name="Text Box 11">
          <a:extLst>
            <a:ext uri="{FF2B5EF4-FFF2-40B4-BE49-F238E27FC236}">
              <a16:creationId xmlns:a16="http://schemas.microsoft.com/office/drawing/2014/main" id="{76E3C530-18A6-4940-999E-CA84A44B630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3" name="Text Box 12">
          <a:extLst>
            <a:ext uri="{FF2B5EF4-FFF2-40B4-BE49-F238E27FC236}">
              <a16:creationId xmlns:a16="http://schemas.microsoft.com/office/drawing/2014/main" id="{1C46B2F4-ACC4-4C93-98C4-188B252BE7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4" name="Text Box 13">
          <a:extLst>
            <a:ext uri="{FF2B5EF4-FFF2-40B4-BE49-F238E27FC236}">
              <a16:creationId xmlns:a16="http://schemas.microsoft.com/office/drawing/2014/main" id="{814FDEB9-7FF7-4677-8741-8FBED308EF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5" name="Text Box 14">
          <a:extLst>
            <a:ext uri="{FF2B5EF4-FFF2-40B4-BE49-F238E27FC236}">
              <a16:creationId xmlns:a16="http://schemas.microsoft.com/office/drawing/2014/main" id="{FC747ACA-D63D-412C-9E1D-C4415005B6D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6" name="Text Box 15">
          <a:extLst>
            <a:ext uri="{FF2B5EF4-FFF2-40B4-BE49-F238E27FC236}">
              <a16:creationId xmlns:a16="http://schemas.microsoft.com/office/drawing/2014/main" id="{A980C754-C288-45A2-99D6-4B37354A9BA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7" name="Text Box 16">
          <a:extLst>
            <a:ext uri="{FF2B5EF4-FFF2-40B4-BE49-F238E27FC236}">
              <a16:creationId xmlns:a16="http://schemas.microsoft.com/office/drawing/2014/main" id="{29D2C85C-E7CB-4A34-A995-9F3C02ED9D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8" name="Text Box 17">
          <a:extLst>
            <a:ext uri="{FF2B5EF4-FFF2-40B4-BE49-F238E27FC236}">
              <a16:creationId xmlns:a16="http://schemas.microsoft.com/office/drawing/2014/main" id="{2E99833B-2958-4D55-9257-5A0DC3DF6E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79" name="Text Box 7">
          <a:extLst>
            <a:ext uri="{FF2B5EF4-FFF2-40B4-BE49-F238E27FC236}">
              <a16:creationId xmlns:a16="http://schemas.microsoft.com/office/drawing/2014/main" id="{0F591DC2-B87A-45AA-B297-45BBCBC402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0" name="Text Box 8">
          <a:extLst>
            <a:ext uri="{FF2B5EF4-FFF2-40B4-BE49-F238E27FC236}">
              <a16:creationId xmlns:a16="http://schemas.microsoft.com/office/drawing/2014/main" id="{E6D36A8A-CE74-455B-9A53-AB43B2D0C0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1" name="Text Box 9">
          <a:extLst>
            <a:ext uri="{FF2B5EF4-FFF2-40B4-BE49-F238E27FC236}">
              <a16:creationId xmlns:a16="http://schemas.microsoft.com/office/drawing/2014/main" id="{CD077F6F-8223-408B-9B87-FF77F298E5E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2" name="Text Box 10">
          <a:extLst>
            <a:ext uri="{FF2B5EF4-FFF2-40B4-BE49-F238E27FC236}">
              <a16:creationId xmlns:a16="http://schemas.microsoft.com/office/drawing/2014/main" id="{0E696C36-D8BA-4EBA-A9D3-BF8E51648A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3" name="Text Box 11">
          <a:extLst>
            <a:ext uri="{FF2B5EF4-FFF2-40B4-BE49-F238E27FC236}">
              <a16:creationId xmlns:a16="http://schemas.microsoft.com/office/drawing/2014/main" id="{B0B743C9-DBAC-42A5-BCA6-1FA4155977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4" name="Text Box 12">
          <a:extLst>
            <a:ext uri="{FF2B5EF4-FFF2-40B4-BE49-F238E27FC236}">
              <a16:creationId xmlns:a16="http://schemas.microsoft.com/office/drawing/2014/main" id="{66E0E15D-CCDA-4960-B86C-58F31835A71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5" name="Text Box 13">
          <a:extLst>
            <a:ext uri="{FF2B5EF4-FFF2-40B4-BE49-F238E27FC236}">
              <a16:creationId xmlns:a16="http://schemas.microsoft.com/office/drawing/2014/main" id="{E46CDD26-8628-4B60-B6B9-40E1D868F87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6" name="Text Box 14">
          <a:extLst>
            <a:ext uri="{FF2B5EF4-FFF2-40B4-BE49-F238E27FC236}">
              <a16:creationId xmlns:a16="http://schemas.microsoft.com/office/drawing/2014/main" id="{EBDE029A-D13D-4611-9811-E7932B92BDF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7" name="Text Box 15">
          <a:extLst>
            <a:ext uri="{FF2B5EF4-FFF2-40B4-BE49-F238E27FC236}">
              <a16:creationId xmlns:a16="http://schemas.microsoft.com/office/drawing/2014/main" id="{844D330D-69FE-401B-9D48-66749E9179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8" name="Text Box 16">
          <a:extLst>
            <a:ext uri="{FF2B5EF4-FFF2-40B4-BE49-F238E27FC236}">
              <a16:creationId xmlns:a16="http://schemas.microsoft.com/office/drawing/2014/main" id="{430DA6EC-CF6C-434F-9E7E-9BCA6771CE6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89" name="Text Box 17">
          <a:extLst>
            <a:ext uri="{FF2B5EF4-FFF2-40B4-BE49-F238E27FC236}">
              <a16:creationId xmlns:a16="http://schemas.microsoft.com/office/drawing/2014/main" id="{0F198E39-DBCB-46AC-A7DB-BEBDAE8956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0" name="Text Box 6">
          <a:extLst>
            <a:ext uri="{FF2B5EF4-FFF2-40B4-BE49-F238E27FC236}">
              <a16:creationId xmlns:a16="http://schemas.microsoft.com/office/drawing/2014/main" id="{1192C627-09CB-4640-BE59-9B39BFBF46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1" name="Text Box 7">
          <a:extLst>
            <a:ext uri="{FF2B5EF4-FFF2-40B4-BE49-F238E27FC236}">
              <a16:creationId xmlns:a16="http://schemas.microsoft.com/office/drawing/2014/main" id="{A8775AA4-8AA1-4C54-8817-4CDA6D46C8D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2" name="Text Box 8">
          <a:extLst>
            <a:ext uri="{FF2B5EF4-FFF2-40B4-BE49-F238E27FC236}">
              <a16:creationId xmlns:a16="http://schemas.microsoft.com/office/drawing/2014/main" id="{92574B44-4D18-4C29-8CD8-4E58F8ED19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3" name="Text Box 9">
          <a:extLst>
            <a:ext uri="{FF2B5EF4-FFF2-40B4-BE49-F238E27FC236}">
              <a16:creationId xmlns:a16="http://schemas.microsoft.com/office/drawing/2014/main" id="{16359638-7564-4884-91C8-EFAB774B74F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4" name="Text Box 10">
          <a:extLst>
            <a:ext uri="{FF2B5EF4-FFF2-40B4-BE49-F238E27FC236}">
              <a16:creationId xmlns:a16="http://schemas.microsoft.com/office/drawing/2014/main" id="{574A3CA7-ABD9-4D2A-AE57-746291BF74F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5" name="Text Box 11">
          <a:extLst>
            <a:ext uri="{FF2B5EF4-FFF2-40B4-BE49-F238E27FC236}">
              <a16:creationId xmlns:a16="http://schemas.microsoft.com/office/drawing/2014/main" id="{ACF94566-4139-401F-8B97-A468AB6BDB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6" name="Text Box 12">
          <a:extLst>
            <a:ext uri="{FF2B5EF4-FFF2-40B4-BE49-F238E27FC236}">
              <a16:creationId xmlns:a16="http://schemas.microsoft.com/office/drawing/2014/main" id="{1FB60CF7-6D80-4940-A765-504C5E8E54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7" name="Text Box 13">
          <a:extLst>
            <a:ext uri="{FF2B5EF4-FFF2-40B4-BE49-F238E27FC236}">
              <a16:creationId xmlns:a16="http://schemas.microsoft.com/office/drawing/2014/main" id="{5C1B5DB6-684C-40F0-9E2C-02DC088CBE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8" name="Text Box 14">
          <a:extLst>
            <a:ext uri="{FF2B5EF4-FFF2-40B4-BE49-F238E27FC236}">
              <a16:creationId xmlns:a16="http://schemas.microsoft.com/office/drawing/2014/main" id="{10E3B99A-9B96-4D87-9789-148DC89791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5999" name="Text Box 15">
          <a:extLst>
            <a:ext uri="{FF2B5EF4-FFF2-40B4-BE49-F238E27FC236}">
              <a16:creationId xmlns:a16="http://schemas.microsoft.com/office/drawing/2014/main" id="{6F9BB7A3-3098-4F11-B698-3B74C9BA0F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0" name="Text Box 16">
          <a:extLst>
            <a:ext uri="{FF2B5EF4-FFF2-40B4-BE49-F238E27FC236}">
              <a16:creationId xmlns:a16="http://schemas.microsoft.com/office/drawing/2014/main" id="{FBF1E9EF-9CA5-47B6-A0BB-9BE707B9D57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1" name="Text Box 17">
          <a:extLst>
            <a:ext uri="{FF2B5EF4-FFF2-40B4-BE49-F238E27FC236}">
              <a16:creationId xmlns:a16="http://schemas.microsoft.com/office/drawing/2014/main" id="{28ABC082-F2F7-4BFE-A098-8F9E86BD5F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2" name="Text Box 6">
          <a:extLst>
            <a:ext uri="{FF2B5EF4-FFF2-40B4-BE49-F238E27FC236}">
              <a16:creationId xmlns:a16="http://schemas.microsoft.com/office/drawing/2014/main" id="{87E82688-DE95-45A9-B763-972AF940D0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3" name="Text Box 7">
          <a:extLst>
            <a:ext uri="{FF2B5EF4-FFF2-40B4-BE49-F238E27FC236}">
              <a16:creationId xmlns:a16="http://schemas.microsoft.com/office/drawing/2014/main" id="{0603B57C-E822-4326-A9E9-FAAD09AC85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4" name="Text Box 8">
          <a:extLst>
            <a:ext uri="{FF2B5EF4-FFF2-40B4-BE49-F238E27FC236}">
              <a16:creationId xmlns:a16="http://schemas.microsoft.com/office/drawing/2014/main" id="{FA4272BF-ACF6-4B50-8650-3E89BCAC59E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5" name="Text Box 9">
          <a:extLst>
            <a:ext uri="{FF2B5EF4-FFF2-40B4-BE49-F238E27FC236}">
              <a16:creationId xmlns:a16="http://schemas.microsoft.com/office/drawing/2014/main" id="{D453D412-7783-4B5A-8E5F-F7F6F1735E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6" name="Text Box 10">
          <a:extLst>
            <a:ext uri="{FF2B5EF4-FFF2-40B4-BE49-F238E27FC236}">
              <a16:creationId xmlns:a16="http://schemas.microsoft.com/office/drawing/2014/main" id="{83828A0E-818D-42EF-858F-9133F852EAB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7" name="Text Box 11">
          <a:extLst>
            <a:ext uri="{FF2B5EF4-FFF2-40B4-BE49-F238E27FC236}">
              <a16:creationId xmlns:a16="http://schemas.microsoft.com/office/drawing/2014/main" id="{74C08497-590E-423B-AF38-6330363BFE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8" name="Text Box 12">
          <a:extLst>
            <a:ext uri="{FF2B5EF4-FFF2-40B4-BE49-F238E27FC236}">
              <a16:creationId xmlns:a16="http://schemas.microsoft.com/office/drawing/2014/main" id="{C2A37963-0279-435C-9724-1B6B189444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09" name="Text Box 13">
          <a:extLst>
            <a:ext uri="{FF2B5EF4-FFF2-40B4-BE49-F238E27FC236}">
              <a16:creationId xmlns:a16="http://schemas.microsoft.com/office/drawing/2014/main" id="{5DCE4F42-ADD9-42D6-9119-D356940C36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0" name="Text Box 14">
          <a:extLst>
            <a:ext uri="{FF2B5EF4-FFF2-40B4-BE49-F238E27FC236}">
              <a16:creationId xmlns:a16="http://schemas.microsoft.com/office/drawing/2014/main" id="{DD93A827-41AA-4FF0-9BB4-D650F1EC31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1" name="Text Box 15">
          <a:extLst>
            <a:ext uri="{FF2B5EF4-FFF2-40B4-BE49-F238E27FC236}">
              <a16:creationId xmlns:a16="http://schemas.microsoft.com/office/drawing/2014/main" id="{9E00FBAC-6B57-4AA2-85C0-636F5B952E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2" name="Text Box 16">
          <a:extLst>
            <a:ext uri="{FF2B5EF4-FFF2-40B4-BE49-F238E27FC236}">
              <a16:creationId xmlns:a16="http://schemas.microsoft.com/office/drawing/2014/main" id="{14042D3A-A631-492D-8ED0-A88423B2417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3" name="Text Box 17">
          <a:extLst>
            <a:ext uri="{FF2B5EF4-FFF2-40B4-BE49-F238E27FC236}">
              <a16:creationId xmlns:a16="http://schemas.microsoft.com/office/drawing/2014/main" id="{65B95E68-2D09-476E-BD60-537E996198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4" name="Text Box 6">
          <a:extLst>
            <a:ext uri="{FF2B5EF4-FFF2-40B4-BE49-F238E27FC236}">
              <a16:creationId xmlns:a16="http://schemas.microsoft.com/office/drawing/2014/main" id="{14E58AC7-3D0F-405A-B5A3-1640484621D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5" name="Text Box 7">
          <a:extLst>
            <a:ext uri="{FF2B5EF4-FFF2-40B4-BE49-F238E27FC236}">
              <a16:creationId xmlns:a16="http://schemas.microsoft.com/office/drawing/2014/main" id="{C7F5152C-B8C6-4DA9-A66F-74BED9CC16B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6" name="Text Box 8">
          <a:extLst>
            <a:ext uri="{FF2B5EF4-FFF2-40B4-BE49-F238E27FC236}">
              <a16:creationId xmlns:a16="http://schemas.microsoft.com/office/drawing/2014/main" id="{C2418F2E-E355-4FE0-8324-AF40CF9E606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7" name="Text Box 9">
          <a:extLst>
            <a:ext uri="{FF2B5EF4-FFF2-40B4-BE49-F238E27FC236}">
              <a16:creationId xmlns:a16="http://schemas.microsoft.com/office/drawing/2014/main" id="{9A859230-76E2-4061-82B7-70C779E97E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8" name="Text Box 10">
          <a:extLst>
            <a:ext uri="{FF2B5EF4-FFF2-40B4-BE49-F238E27FC236}">
              <a16:creationId xmlns:a16="http://schemas.microsoft.com/office/drawing/2014/main" id="{5BDF6A39-65EF-49B0-87F9-33D30CD14E8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19" name="Text Box 11">
          <a:extLst>
            <a:ext uri="{FF2B5EF4-FFF2-40B4-BE49-F238E27FC236}">
              <a16:creationId xmlns:a16="http://schemas.microsoft.com/office/drawing/2014/main" id="{0A4ACBAB-1331-40F1-9D81-0628D68519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0" name="Text Box 12">
          <a:extLst>
            <a:ext uri="{FF2B5EF4-FFF2-40B4-BE49-F238E27FC236}">
              <a16:creationId xmlns:a16="http://schemas.microsoft.com/office/drawing/2014/main" id="{40BE0333-75B0-41DB-BB3F-5B91E63B1E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1" name="Text Box 13">
          <a:extLst>
            <a:ext uri="{FF2B5EF4-FFF2-40B4-BE49-F238E27FC236}">
              <a16:creationId xmlns:a16="http://schemas.microsoft.com/office/drawing/2014/main" id="{E2170592-E8E8-41BC-802A-249B3BF580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2" name="Text Box 14">
          <a:extLst>
            <a:ext uri="{FF2B5EF4-FFF2-40B4-BE49-F238E27FC236}">
              <a16:creationId xmlns:a16="http://schemas.microsoft.com/office/drawing/2014/main" id="{2F0E0403-1E65-45C0-97D0-8EDD681AE4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3" name="Text Box 15">
          <a:extLst>
            <a:ext uri="{FF2B5EF4-FFF2-40B4-BE49-F238E27FC236}">
              <a16:creationId xmlns:a16="http://schemas.microsoft.com/office/drawing/2014/main" id="{36DC3ACB-43BB-4CCA-8007-1D1F1AC5AA9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4" name="Text Box 16">
          <a:extLst>
            <a:ext uri="{FF2B5EF4-FFF2-40B4-BE49-F238E27FC236}">
              <a16:creationId xmlns:a16="http://schemas.microsoft.com/office/drawing/2014/main" id="{724B0854-B3DA-424A-BADD-2C67065255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5" name="Text Box 17">
          <a:extLst>
            <a:ext uri="{FF2B5EF4-FFF2-40B4-BE49-F238E27FC236}">
              <a16:creationId xmlns:a16="http://schemas.microsoft.com/office/drawing/2014/main" id="{EFA864DF-E9C3-41B1-B69E-FABFD51945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6" name="Text Box 7">
          <a:extLst>
            <a:ext uri="{FF2B5EF4-FFF2-40B4-BE49-F238E27FC236}">
              <a16:creationId xmlns:a16="http://schemas.microsoft.com/office/drawing/2014/main" id="{B7FB3368-AAAC-4119-8074-8382FFBD22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7" name="Text Box 8">
          <a:extLst>
            <a:ext uri="{FF2B5EF4-FFF2-40B4-BE49-F238E27FC236}">
              <a16:creationId xmlns:a16="http://schemas.microsoft.com/office/drawing/2014/main" id="{A6439332-D0D1-43BE-81BB-34FF4B0A1BD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8" name="Text Box 9">
          <a:extLst>
            <a:ext uri="{FF2B5EF4-FFF2-40B4-BE49-F238E27FC236}">
              <a16:creationId xmlns:a16="http://schemas.microsoft.com/office/drawing/2014/main" id="{04496DDD-A4F1-4677-8DF2-A7441AF0B4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29" name="Text Box 10">
          <a:extLst>
            <a:ext uri="{FF2B5EF4-FFF2-40B4-BE49-F238E27FC236}">
              <a16:creationId xmlns:a16="http://schemas.microsoft.com/office/drawing/2014/main" id="{5D4AE1B8-5C83-4966-ADAC-8196B08DF9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0" name="Text Box 11">
          <a:extLst>
            <a:ext uri="{FF2B5EF4-FFF2-40B4-BE49-F238E27FC236}">
              <a16:creationId xmlns:a16="http://schemas.microsoft.com/office/drawing/2014/main" id="{18A54719-A1B2-4249-BA7C-5CCC8E57DA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1" name="Text Box 12">
          <a:extLst>
            <a:ext uri="{FF2B5EF4-FFF2-40B4-BE49-F238E27FC236}">
              <a16:creationId xmlns:a16="http://schemas.microsoft.com/office/drawing/2014/main" id="{0A794C63-36DD-4C6C-BE0F-DE015FBCC75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2" name="Text Box 13">
          <a:extLst>
            <a:ext uri="{FF2B5EF4-FFF2-40B4-BE49-F238E27FC236}">
              <a16:creationId xmlns:a16="http://schemas.microsoft.com/office/drawing/2014/main" id="{77D6E917-61CB-4098-8DDA-7AF9819432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3" name="Text Box 14">
          <a:extLst>
            <a:ext uri="{FF2B5EF4-FFF2-40B4-BE49-F238E27FC236}">
              <a16:creationId xmlns:a16="http://schemas.microsoft.com/office/drawing/2014/main" id="{0F3D4F76-CBD0-49C9-AD45-49CBD89DDBA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4" name="Text Box 15">
          <a:extLst>
            <a:ext uri="{FF2B5EF4-FFF2-40B4-BE49-F238E27FC236}">
              <a16:creationId xmlns:a16="http://schemas.microsoft.com/office/drawing/2014/main" id="{6DD1E57A-CEFF-4F33-AF71-95F81B4A0C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5" name="Text Box 16">
          <a:extLst>
            <a:ext uri="{FF2B5EF4-FFF2-40B4-BE49-F238E27FC236}">
              <a16:creationId xmlns:a16="http://schemas.microsoft.com/office/drawing/2014/main" id="{9008076A-D80B-4832-B45C-CBA6D0F8244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6" name="Text Box 17">
          <a:extLst>
            <a:ext uri="{FF2B5EF4-FFF2-40B4-BE49-F238E27FC236}">
              <a16:creationId xmlns:a16="http://schemas.microsoft.com/office/drawing/2014/main" id="{304E880A-27D3-4B16-9E9D-7207A46630B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7" name="Text Box 6">
          <a:extLst>
            <a:ext uri="{FF2B5EF4-FFF2-40B4-BE49-F238E27FC236}">
              <a16:creationId xmlns:a16="http://schemas.microsoft.com/office/drawing/2014/main" id="{65F1E09E-6931-4375-A11A-2F4F869F14E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8" name="Text Box 7">
          <a:extLst>
            <a:ext uri="{FF2B5EF4-FFF2-40B4-BE49-F238E27FC236}">
              <a16:creationId xmlns:a16="http://schemas.microsoft.com/office/drawing/2014/main" id="{B59A3B52-1A72-4494-9F05-53CE321B866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39" name="Text Box 8">
          <a:extLst>
            <a:ext uri="{FF2B5EF4-FFF2-40B4-BE49-F238E27FC236}">
              <a16:creationId xmlns:a16="http://schemas.microsoft.com/office/drawing/2014/main" id="{8C1D7FC4-D722-481F-B704-2A33C3C7161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0" name="Text Box 9">
          <a:extLst>
            <a:ext uri="{FF2B5EF4-FFF2-40B4-BE49-F238E27FC236}">
              <a16:creationId xmlns:a16="http://schemas.microsoft.com/office/drawing/2014/main" id="{4A6BF742-A456-4E3D-ACA4-D6E9C815F0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1" name="Text Box 10">
          <a:extLst>
            <a:ext uri="{FF2B5EF4-FFF2-40B4-BE49-F238E27FC236}">
              <a16:creationId xmlns:a16="http://schemas.microsoft.com/office/drawing/2014/main" id="{FDB23C21-7EBB-42D0-B829-443BED3951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2" name="Text Box 11">
          <a:extLst>
            <a:ext uri="{FF2B5EF4-FFF2-40B4-BE49-F238E27FC236}">
              <a16:creationId xmlns:a16="http://schemas.microsoft.com/office/drawing/2014/main" id="{46B5127F-B7BB-437E-B2CF-CF1206DE66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3" name="Text Box 12">
          <a:extLst>
            <a:ext uri="{FF2B5EF4-FFF2-40B4-BE49-F238E27FC236}">
              <a16:creationId xmlns:a16="http://schemas.microsoft.com/office/drawing/2014/main" id="{5AF592FC-F2FC-4D17-8EB5-DD31A1787D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4" name="Text Box 13">
          <a:extLst>
            <a:ext uri="{FF2B5EF4-FFF2-40B4-BE49-F238E27FC236}">
              <a16:creationId xmlns:a16="http://schemas.microsoft.com/office/drawing/2014/main" id="{6EA4DEF9-3888-496A-8A92-F65DDA5D38B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5" name="Text Box 14">
          <a:extLst>
            <a:ext uri="{FF2B5EF4-FFF2-40B4-BE49-F238E27FC236}">
              <a16:creationId xmlns:a16="http://schemas.microsoft.com/office/drawing/2014/main" id="{AA80E68C-FE4D-496E-9E0C-69C3CD1774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6" name="Text Box 15">
          <a:extLst>
            <a:ext uri="{FF2B5EF4-FFF2-40B4-BE49-F238E27FC236}">
              <a16:creationId xmlns:a16="http://schemas.microsoft.com/office/drawing/2014/main" id="{42CF4A6C-631D-41CC-A6D4-A04436DFE5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7" name="Text Box 16">
          <a:extLst>
            <a:ext uri="{FF2B5EF4-FFF2-40B4-BE49-F238E27FC236}">
              <a16:creationId xmlns:a16="http://schemas.microsoft.com/office/drawing/2014/main" id="{1C4B3AC4-D3A3-4C5E-8DD7-2E7232DC3D5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8" name="Text Box 17">
          <a:extLst>
            <a:ext uri="{FF2B5EF4-FFF2-40B4-BE49-F238E27FC236}">
              <a16:creationId xmlns:a16="http://schemas.microsoft.com/office/drawing/2014/main" id="{54470DB6-3F33-4C2F-90D3-3C5E19E166D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49" name="Text Box 6">
          <a:extLst>
            <a:ext uri="{FF2B5EF4-FFF2-40B4-BE49-F238E27FC236}">
              <a16:creationId xmlns:a16="http://schemas.microsoft.com/office/drawing/2014/main" id="{D7064228-7E27-4524-A870-D726FE9C8CA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0" name="Text Box 7">
          <a:extLst>
            <a:ext uri="{FF2B5EF4-FFF2-40B4-BE49-F238E27FC236}">
              <a16:creationId xmlns:a16="http://schemas.microsoft.com/office/drawing/2014/main" id="{348BB2B1-678B-4954-8CCD-60AEFCB2915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1" name="Text Box 8">
          <a:extLst>
            <a:ext uri="{FF2B5EF4-FFF2-40B4-BE49-F238E27FC236}">
              <a16:creationId xmlns:a16="http://schemas.microsoft.com/office/drawing/2014/main" id="{D7C93A0D-64E3-44C6-AF3C-E08D1A72023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2" name="Text Box 9">
          <a:extLst>
            <a:ext uri="{FF2B5EF4-FFF2-40B4-BE49-F238E27FC236}">
              <a16:creationId xmlns:a16="http://schemas.microsoft.com/office/drawing/2014/main" id="{6B587843-8A86-4AD3-8D34-65F541FD9E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3" name="Text Box 10">
          <a:extLst>
            <a:ext uri="{FF2B5EF4-FFF2-40B4-BE49-F238E27FC236}">
              <a16:creationId xmlns:a16="http://schemas.microsoft.com/office/drawing/2014/main" id="{C1CB6621-5834-4AE8-8DC1-6CE78665078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4" name="Text Box 11">
          <a:extLst>
            <a:ext uri="{FF2B5EF4-FFF2-40B4-BE49-F238E27FC236}">
              <a16:creationId xmlns:a16="http://schemas.microsoft.com/office/drawing/2014/main" id="{8374631D-8432-41B3-A1A6-5218D81CD6C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5" name="Text Box 12">
          <a:extLst>
            <a:ext uri="{FF2B5EF4-FFF2-40B4-BE49-F238E27FC236}">
              <a16:creationId xmlns:a16="http://schemas.microsoft.com/office/drawing/2014/main" id="{DD3F8CDB-0BB7-4039-A7EA-C66A7DE062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6" name="Text Box 13">
          <a:extLst>
            <a:ext uri="{FF2B5EF4-FFF2-40B4-BE49-F238E27FC236}">
              <a16:creationId xmlns:a16="http://schemas.microsoft.com/office/drawing/2014/main" id="{7E101808-7536-4470-AACD-C4FC625B22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7" name="Text Box 14">
          <a:extLst>
            <a:ext uri="{FF2B5EF4-FFF2-40B4-BE49-F238E27FC236}">
              <a16:creationId xmlns:a16="http://schemas.microsoft.com/office/drawing/2014/main" id="{72664F6A-AA6D-4EF6-ADE1-EECD823ECE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8" name="Text Box 15">
          <a:extLst>
            <a:ext uri="{FF2B5EF4-FFF2-40B4-BE49-F238E27FC236}">
              <a16:creationId xmlns:a16="http://schemas.microsoft.com/office/drawing/2014/main" id="{C4E03D6D-A2B0-45FD-AE50-AD4F82C906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59" name="Text Box 16">
          <a:extLst>
            <a:ext uri="{FF2B5EF4-FFF2-40B4-BE49-F238E27FC236}">
              <a16:creationId xmlns:a16="http://schemas.microsoft.com/office/drawing/2014/main" id="{1047F914-09CE-4EE2-B545-6BB5DB5F01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0" name="Text Box 17">
          <a:extLst>
            <a:ext uri="{FF2B5EF4-FFF2-40B4-BE49-F238E27FC236}">
              <a16:creationId xmlns:a16="http://schemas.microsoft.com/office/drawing/2014/main" id="{A92865B5-0A00-45EA-B0EE-219A905A31C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1" name="Text Box 6">
          <a:extLst>
            <a:ext uri="{FF2B5EF4-FFF2-40B4-BE49-F238E27FC236}">
              <a16:creationId xmlns:a16="http://schemas.microsoft.com/office/drawing/2014/main" id="{3A7AE7B7-00FC-45A8-BD74-3BCE1DCBB2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2" name="Text Box 7">
          <a:extLst>
            <a:ext uri="{FF2B5EF4-FFF2-40B4-BE49-F238E27FC236}">
              <a16:creationId xmlns:a16="http://schemas.microsoft.com/office/drawing/2014/main" id="{A9E0E891-FCD0-4984-9F04-3B5D2F90C13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3" name="Text Box 8">
          <a:extLst>
            <a:ext uri="{FF2B5EF4-FFF2-40B4-BE49-F238E27FC236}">
              <a16:creationId xmlns:a16="http://schemas.microsoft.com/office/drawing/2014/main" id="{B1584307-74D4-4721-9A2E-CECF06086B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4" name="Text Box 9">
          <a:extLst>
            <a:ext uri="{FF2B5EF4-FFF2-40B4-BE49-F238E27FC236}">
              <a16:creationId xmlns:a16="http://schemas.microsoft.com/office/drawing/2014/main" id="{083658DA-3B4E-49EB-94F8-AD751C2FE4F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5" name="Text Box 10">
          <a:extLst>
            <a:ext uri="{FF2B5EF4-FFF2-40B4-BE49-F238E27FC236}">
              <a16:creationId xmlns:a16="http://schemas.microsoft.com/office/drawing/2014/main" id="{6C34AA03-1559-4B98-9AB9-F88F4EA7EB0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6" name="Text Box 11">
          <a:extLst>
            <a:ext uri="{FF2B5EF4-FFF2-40B4-BE49-F238E27FC236}">
              <a16:creationId xmlns:a16="http://schemas.microsoft.com/office/drawing/2014/main" id="{AE6E3291-4364-4D88-9E14-45B849D360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7" name="Text Box 12">
          <a:extLst>
            <a:ext uri="{FF2B5EF4-FFF2-40B4-BE49-F238E27FC236}">
              <a16:creationId xmlns:a16="http://schemas.microsoft.com/office/drawing/2014/main" id="{6F48B061-BF9E-4D05-A382-A634356015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8" name="Text Box 13">
          <a:extLst>
            <a:ext uri="{FF2B5EF4-FFF2-40B4-BE49-F238E27FC236}">
              <a16:creationId xmlns:a16="http://schemas.microsoft.com/office/drawing/2014/main" id="{2A24061B-7605-45F2-93F3-A46A80E0FE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69" name="Text Box 14">
          <a:extLst>
            <a:ext uri="{FF2B5EF4-FFF2-40B4-BE49-F238E27FC236}">
              <a16:creationId xmlns:a16="http://schemas.microsoft.com/office/drawing/2014/main" id="{533E4E57-2091-463B-B265-EC79DD98A73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0" name="Text Box 15">
          <a:extLst>
            <a:ext uri="{FF2B5EF4-FFF2-40B4-BE49-F238E27FC236}">
              <a16:creationId xmlns:a16="http://schemas.microsoft.com/office/drawing/2014/main" id="{5C3B9B67-D1DC-40AC-A154-FEF836B9960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1" name="Text Box 16">
          <a:extLst>
            <a:ext uri="{FF2B5EF4-FFF2-40B4-BE49-F238E27FC236}">
              <a16:creationId xmlns:a16="http://schemas.microsoft.com/office/drawing/2014/main" id="{D050785D-24E8-4039-B3A3-A8DE5DC4ADC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2" name="Text Box 17">
          <a:extLst>
            <a:ext uri="{FF2B5EF4-FFF2-40B4-BE49-F238E27FC236}">
              <a16:creationId xmlns:a16="http://schemas.microsoft.com/office/drawing/2014/main" id="{9645A4E0-4A30-4D90-83D7-17F62D1EFB7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3" name="Text Box 7">
          <a:extLst>
            <a:ext uri="{FF2B5EF4-FFF2-40B4-BE49-F238E27FC236}">
              <a16:creationId xmlns:a16="http://schemas.microsoft.com/office/drawing/2014/main" id="{F0F1EC7E-F8FA-4218-A6EE-B68828FE6FC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4" name="Text Box 8">
          <a:extLst>
            <a:ext uri="{FF2B5EF4-FFF2-40B4-BE49-F238E27FC236}">
              <a16:creationId xmlns:a16="http://schemas.microsoft.com/office/drawing/2014/main" id="{EF6A36C1-A290-4024-B5E7-95E429ADB0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5" name="Text Box 9">
          <a:extLst>
            <a:ext uri="{FF2B5EF4-FFF2-40B4-BE49-F238E27FC236}">
              <a16:creationId xmlns:a16="http://schemas.microsoft.com/office/drawing/2014/main" id="{ADA1BBBE-33E3-4655-945A-CEB338BC5D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6" name="Text Box 10">
          <a:extLst>
            <a:ext uri="{FF2B5EF4-FFF2-40B4-BE49-F238E27FC236}">
              <a16:creationId xmlns:a16="http://schemas.microsoft.com/office/drawing/2014/main" id="{528EAE87-10C3-4DD5-ACF1-021D1F24BC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7" name="Text Box 11">
          <a:extLst>
            <a:ext uri="{FF2B5EF4-FFF2-40B4-BE49-F238E27FC236}">
              <a16:creationId xmlns:a16="http://schemas.microsoft.com/office/drawing/2014/main" id="{39A6EA57-3446-4A85-B44E-B29F4EC8F0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8" name="Text Box 12">
          <a:extLst>
            <a:ext uri="{FF2B5EF4-FFF2-40B4-BE49-F238E27FC236}">
              <a16:creationId xmlns:a16="http://schemas.microsoft.com/office/drawing/2014/main" id="{B1386C2E-2535-453F-B893-59F430A837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79" name="Text Box 13">
          <a:extLst>
            <a:ext uri="{FF2B5EF4-FFF2-40B4-BE49-F238E27FC236}">
              <a16:creationId xmlns:a16="http://schemas.microsoft.com/office/drawing/2014/main" id="{8A5DD235-A26B-4ADB-B815-D16757F0CED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0" name="Text Box 14">
          <a:extLst>
            <a:ext uri="{FF2B5EF4-FFF2-40B4-BE49-F238E27FC236}">
              <a16:creationId xmlns:a16="http://schemas.microsoft.com/office/drawing/2014/main" id="{099377AE-2DBD-4C35-AFFD-7AA47A6E90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1" name="Text Box 15">
          <a:extLst>
            <a:ext uri="{FF2B5EF4-FFF2-40B4-BE49-F238E27FC236}">
              <a16:creationId xmlns:a16="http://schemas.microsoft.com/office/drawing/2014/main" id="{966DE869-E7E1-4B3D-AABF-ECDC278B98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2" name="Text Box 16">
          <a:extLst>
            <a:ext uri="{FF2B5EF4-FFF2-40B4-BE49-F238E27FC236}">
              <a16:creationId xmlns:a16="http://schemas.microsoft.com/office/drawing/2014/main" id="{75FD0B6A-5CCA-43CB-92B1-89E30A33AE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3" name="Text Box 17">
          <a:extLst>
            <a:ext uri="{FF2B5EF4-FFF2-40B4-BE49-F238E27FC236}">
              <a16:creationId xmlns:a16="http://schemas.microsoft.com/office/drawing/2014/main" id="{13E1D0C5-5AEA-45D3-8C47-E2381A2C580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4" name="Text Box 6">
          <a:extLst>
            <a:ext uri="{FF2B5EF4-FFF2-40B4-BE49-F238E27FC236}">
              <a16:creationId xmlns:a16="http://schemas.microsoft.com/office/drawing/2014/main" id="{0C4CC4EF-55E8-4F2B-8835-259F9566A9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5" name="Text Box 7">
          <a:extLst>
            <a:ext uri="{FF2B5EF4-FFF2-40B4-BE49-F238E27FC236}">
              <a16:creationId xmlns:a16="http://schemas.microsoft.com/office/drawing/2014/main" id="{6D7C7D13-94C0-463B-803D-AD9675C42B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6" name="Text Box 8">
          <a:extLst>
            <a:ext uri="{FF2B5EF4-FFF2-40B4-BE49-F238E27FC236}">
              <a16:creationId xmlns:a16="http://schemas.microsoft.com/office/drawing/2014/main" id="{235E87E9-4DB5-4E7D-A49C-3569ED42822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7" name="Text Box 9">
          <a:extLst>
            <a:ext uri="{FF2B5EF4-FFF2-40B4-BE49-F238E27FC236}">
              <a16:creationId xmlns:a16="http://schemas.microsoft.com/office/drawing/2014/main" id="{E45BBC81-0D86-4EAC-95FE-2C8E9184BE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8" name="Text Box 10">
          <a:extLst>
            <a:ext uri="{FF2B5EF4-FFF2-40B4-BE49-F238E27FC236}">
              <a16:creationId xmlns:a16="http://schemas.microsoft.com/office/drawing/2014/main" id="{17C7FD5B-91FF-46D7-932C-0ADE919733F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89" name="Text Box 11">
          <a:extLst>
            <a:ext uri="{FF2B5EF4-FFF2-40B4-BE49-F238E27FC236}">
              <a16:creationId xmlns:a16="http://schemas.microsoft.com/office/drawing/2014/main" id="{E7F389CB-8A92-4BEE-BDDB-F612CE321C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0" name="Text Box 12">
          <a:extLst>
            <a:ext uri="{FF2B5EF4-FFF2-40B4-BE49-F238E27FC236}">
              <a16:creationId xmlns:a16="http://schemas.microsoft.com/office/drawing/2014/main" id="{18D287A1-781A-41E9-A4F5-0D63517E7A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1" name="Text Box 13">
          <a:extLst>
            <a:ext uri="{FF2B5EF4-FFF2-40B4-BE49-F238E27FC236}">
              <a16:creationId xmlns:a16="http://schemas.microsoft.com/office/drawing/2014/main" id="{90F23421-0E60-442C-99FF-BD2F7D80C78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2" name="Text Box 14">
          <a:extLst>
            <a:ext uri="{FF2B5EF4-FFF2-40B4-BE49-F238E27FC236}">
              <a16:creationId xmlns:a16="http://schemas.microsoft.com/office/drawing/2014/main" id="{C54D4AF6-72DD-43BA-88BC-BC6720D95E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3" name="Text Box 15">
          <a:extLst>
            <a:ext uri="{FF2B5EF4-FFF2-40B4-BE49-F238E27FC236}">
              <a16:creationId xmlns:a16="http://schemas.microsoft.com/office/drawing/2014/main" id="{918BA10E-BC11-487D-8C6A-7175BE86BF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4" name="Text Box 16">
          <a:extLst>
            <a:ext uri="{FF2B5EF4-FFF2-40B4-BE49-F238E27FC236}">
              <a16:creationId xmlns:a16="http://schemas.microsoft.com/office/drawing/2014/main" id="{998AD8C0-0A0C-49D4-B7EE-2B9D324A100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5" name="Text Box 17">
          <a:extLst>
            <a:ext uri="{FF2B5EF4-FFF2-40B4-BE49-F238E27FC236}">
              <a16:creationId xmlns:a16="http://schemas.microsoft.com/office/drawing/2014/main" id="{0846D1AA-7D78-4CDA-A8D4-3077E5B86D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6" name="Text Box 6">
          <a:extLst>
            <a:ext uri="{FF2B5EF4-FFF2-40B4-BE49-F238E27FC236}">
              <a16:creationId xmlns:a16="http://schemas.microsoft.com/office/drawing/2014/main" id="{4E1FB3CB-0A9F-4635-934F-004D74139D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7" name="Text Box 7">
          <a:extLst>
            <a:ext uri="{FF2B5EF4-FFF2-40B4-BE49-F238E27FC236}">
              <a16:creationId xmlns:a16="http://schemas.microsoft.com/office/drawing/2014/main" id="{ADBD5CF5-5DC4-4223-A17D-1294C40BBB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8" name="Text Box 8">
          <a:extLst>
            <a:ext uri="{FF2B5EF4-FFF2-40B4-BE49-F238E27FC236}">
              <a16:creationId xmlns:a16="http://schemas.microsoft.com/office/drawing/2014/main" id="{249694DB-D3FB-4C5A-BD2C-956464F948E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099" name="Text Box 9">
          <a:extLst>
            <a:ext uri="{FF2B5EF4-FFF2-40B4-BE49-F238E27FC236}">
              <a16:creationId xmlns:a16="http://schemas.microsoft.com/office/drawing/2014/main" id="{C740A85F-D86A-4D5E-97BD-E14474F5DF0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0" name="Text Box 10">
          <a:extLst>
            <a:ext uri="{FF2B5EF4-FFF2-40B4-BE49-F238E27FC236}">
              <a16:creationId xmlns:a16="http://schemas.microsoft.com/office/drawing/2014/main" id="{E52385DA-1F55-47F3-8523-20B2EA2E16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1" name="Text Box 11">
          <a:extLst>
            <a:ext uri="{FF2B5EF4-FFF2-40B4-BE49-F238E27FC236}">
              <a16:creationId xmlns:a16="http://schemas.microsoft.com/office/drawing/2014/main" id="{2AF31A93-4794-4F54-BFCC-A942E56A826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2" name="Text Box 12">
          <a:extLst>
            <a:ext uri="{FF2B5EF4-FFF2-40B4-BE49-F238E27FC236}">
              <a16:creationId xmlns:a16="http://schemas.microsoft.com/office/drawing/2014/main" id="{BE62D0F3-3F3C-4484-A596-6BE42352925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3" name="Text Box 13">
          <a:extLst>
            <a:ext uri="{FF2B5EF4-FFF2-40B4-BE49-F238E27FC236}">
              <a16:creationId xmlns:a16="http://schemas.microsoft.com/office/drawing/2014/main" id="{010AAD2E-2671-4BCA-B1FA-945B8FECD6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4" name="Text Box 14">
          <a:extLst>
            <a:ext uri="{FF2B5EF4-FFF2-40B4-BE49-F238E27FC236}">
              <a16:creationId xmlns:a16="http://schemas.microsoft.com/office/drawing/2014/main" id="{0DA0135F-3980-424D-A256-3DABFFE0283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5" name="Text Box 15">
          <a:extLst>
            <a:ext uri="{FF2B5EF4-FFF2-40B4-BE49-F238E27FC236}">
              <a16:creationId xmlns:a16="http://schemas.microsoft.com/office/drawing/2014/main" id="{01344F87-2CA3-438A-BF14-B49E4E6EDE6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6" name="Text Box 16">
          <a:extLst>
            <a:ext uri="{FF2B5EF4-FFF2-40B4-BE49-F238E27FC236}">
              <a16:creationId xmlns:a16="http://schemas.microsoft.com/office/drawing/2014/main" id="{1F50E8C8-4D51-4737-A848-B3E2C3A204F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7" name="Text Box 17">
          <a:extLst>
            <a:ext uri="{FF2B5EF4-FFF2-40B4-BE49-F238E27FC236}">
              <a16:creationId xmlns:a16="http://schemas.microsoft.com/office/drawing/2014/main" id="{B1660305-A325-49A1-BB3D-06B2CB59E9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8" name="Text Box 6">
          <a:extLst>
            <a:ext uri="{FF2B5EF4-FFF2-40B4-BE49-F238E27FC236}">
              <a16:creationId xmlns:a16="http://schemas.microsoft.com/office/drawing/2014/main" id="{07E05E5C-62FA-4227-9C33-231AEF734EB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09" name="Text Box 7">
          <a:extLst>
            <a:ext uri="{FF2B5EF4-FFF2-40B4-BE49-F238E27FC236}">
              <a16:creationId xmlns:a16="http://schemas.microsoft.com/office/drawing/2014/main" id="{60939C5E-2471-4F32-9519-CDEEBC008E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0" name="Text Box 8">
          <a:extLst>
            <a:ext uri="{FF2B5EF4-FFF2-40B4-BE49-F238E27FC236}">
              <a16:creationId xmlns:a16="http://schemas.microsoft.com/office/drawing/2014/main" id="{18A3B818-FC47-4D7B-B3A9-C4595CC19FC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1" name="Text Box 9">
          <a:extLst>
            <a:ext uri="{FF2B5EF4-FFF2-40B4-BE49-F238E27FC236}">
              <a16:creationId xmlns:a16="http://schemas.microsoft.com/office/drawing/2014/main" id="{F5815EED-51C0-4789-B5AF-B99C454E88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2" name="Text Box 10">
          <a:extLst>
            <a:ext uri="{FF2B5EF4-FFF2-40B4-BE49-F238E27FC236}">
              <a16:creationId xmlns:a16="http://schemas.microsoft.com/office/drawing/2014/main" id="{EEF5B6A1-3C76-449A-8BFC-411E82BD445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3" name="Text Box 11">
          <a:extLst>
            <a:ext uri="{FF2B5EF4-FFF2-40B4-BE49-F238E27FC236}">
              <a16:creationId xmlns:a16="http://schemas.microsoft.com/office/drawing/2014/main" id="{4E400687-E68E-425E-9E09-206481C9613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4" name="Text Box 12">
          <a:extLst>
            <a:ext uri="{FF2B5EF4-FFF2-40B4-BE49-F238E27FC236}">
              <a16:creationId xmlns:a16="http://schemas.microsoft.com/office/drawing/2014/main" id="{8A4C63B8-0CB0-452A-97D5-8ECE144229C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5" name="Text Box 13">
          <a:extLst>
            <a:ext uri="{FF2B5EF4-FFF2-40B4-BE49-F238E27FC236}">
              <a16:creationId xmlns:a16="http://schemas.microsoft.com/office/drawing/2014/main" id="{7EB553E1-25C4-4801-8007-7D7C0098BD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6" name="Text Box 14">
          <a:extLst>
            <a:ext uri="{FF2B5EF4-FFF2-40B4-BE49-F238E27FC236}">
              <a16:creationId xmlns:a16="http://schemas.microsoft.com/office/drawing/2014/main" id="{AE6630FF-50F4-4FE2-AB91-B1F05FDADED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7" name="Text Box 15">
          <a:extLst>
            <a:ext uri="{FF2B5EF4-FFF2-40B4-BE49-F238E27FC236}">
              <a16:creationId xmlns:a16="http://schemas.microsoft.com/office/drawing/2014/main" id="{5DBEBC22-99F5-46F6-B3B7-E78EA38415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8" name="Text Box 16">
          <a:extLst>
            <a:ext uri="{FF2B5EF4-FFF2-40B4-BE49-F238E27FC236}">
              <a16:creationId xmlns:a16="http://schemas.microsoft.com/office/drawing/2014/main" id="{217EAD7E-2BA7-4809-B8A0-B7DC06C1944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19" name="Text Box 17">
          <a:extLst>
            <a:ext uri="{FF2B5EF4-FFF2-40B4-BE49-F238E27FC236}">
              <a16:creationId xmlns:a16="http://schemas.microsoft.com/office/drawing/2014/main" id="{8EBA4901-21E3-49AC-AF1B-6006F9FFFB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0" name="Text Box 7">
          <a:extLst>
            <a:ext uri="{FF2B5EF4-FFF2-40B4-BE49-F238E27FC236}">
              <a16:creationId xmlns:a16="http://schemas.microsoft.com/office/drawing/2014/main" id="{38FE6048-0391-4D00-976C-A3FD83F0C6C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1" name="Text Box 8">
          <a:extLst>
            <a:ext uri="{FF2B5EF4-FFF2-40B4-BE49-F238E27FC236}">
              <a16:creationId xmlns:a16="http://schemas.microsoft.com/office/drawing/2014/main" id="{975E2A02-A04F-405F-B6A7-DEFC4FC76B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2" name="Text Box 9">
          <a:extLst>
            <a:ext uri="{FF2B5EF4-FFF2-40B4-BE49-F238E27FC236}">
              <a16:creationId xmlns:a16="http://schemas.microsoft.com/office/drawing/2014/main" id="{F9267E5E-BA61-4AD4-A1CA-D4B28737D4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3" name="Text Box 10">
          <a:extLst>
            <a:ext uri="{FF2B5EF4-FFF2-40B4-BE49-F238E27FC236}">
              <a16:creationId xmlns:a16="http://schemas.microsoft.com/office/drawing/2014/main" id="{CFEB6BCC-90CE-4096-B66E-6EA2989CEFF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4" name="Text Box 11">
          <a:extLst>
            <a:ext uri="{FF2B5EF4-FFF2-40B4-BE49-F238E27FC236}">
              <a16:creationId xmlns:a16="http://schemas.microsoft.com/office/drawing/2014/main" id="{220E9607-103B-4413-BA21-FA7F1426ED1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5" name="Text Box 12">
          <a:extLst>
            <a:ext uri="{FF2B5EF4-FFF2-40B4-BE49-F238E27FC236}">
              <a16:creationId xmlns:a16="http://schemas.microsoft.com/office/drawing/2014/main" id="{BCDBF7A9-6002-4D41-9FFE-4119A71E536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6" name="Text Box 13">
          <a:extLst>
            <a:ext uri="{FF2B5EF4-FFF2-40B4-BE49-F238E27FC236}">
              <a16:creationId xmlns:a16="http://schemas.microsoft.com/office/drawing/2014/main" id="{22E0A7BC-E6DF-4096-BF8D-E81942E7343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7" name="Text Box 14">
          <a:extLst>
            <a:ext uri="{FF2B5EF4-FFF2-40B4-BE49-F238E27FC236}">
              <a16:creationId xmlns:a16="http://schemas.microsoft.com/office/drawing/2014/main" id="{474625C5-E233-4AFC-810A-A055E8DD771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8" name="Text Box 15">
          <a:extLst>
            <a:ext uri="{FF2B5EF4-FFF2-40B4-BE49-F238E27FC236}">
              <a16:creationId xmlns:a16="http://schemas.microsoft.com/office/drawing/2014/main" id="{75165EDB-5907-4A96-A167-B6AED5AACB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29" name="Text Box 16">
          <a:extLst>
            <a:ext uri="{FF2B5EF4-FFF2-40B4-BE49-F238E27FC236}">
              <a16:creationId xmlns:a16="http://schemas.microsoft.com/office/drawing/2014/main" id="{B53F8A09-BD1E-4413-A363-A197187D2EB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0" name="Text Box 17">
          <a:extLst>
            <a:ext uri="{FF2B5EF4-FFF2-40B4-BE49-F238E27FC236}">
              <a16:creationId xmlns:a16="http://schemas.microsoft.com/office/drawing/2014/main" id="{AC43B1D2-A560-479E-9FB7-7578077E512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1" name="Text Box 6">
          <a:extLst>
            <a:ext uri="{FF2B5EF4-FFF2-40B4-BE49-F238E27FC236}">
              <a16:creationId xmlns:a16="http://schemas.microsoft.com/office/drawing/2014/main" id="{81A7E7D5-4A14-440F-A60F-AB0B0B2E10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2" name="Text Box 7">
          <a:extLst>
            <a:ext uri="{FF2B5EF4-FFF2-40B4-BE49-F238E27FC236}">
              <a16:creationId xmlns:a16="http://schemas.microsoft.com/office/drawing/2014/main" id="{72B4F4EB-ABD0-4F16-AB03-92BF8670B7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3" name="Text Box 8">
          <a:extLst>
            <a:ext uri="{FF2B5EF4-FFF2-40B4-BE49-F238E27FC236}">
              <a16:creationId xmlns:a16="http://schemas.microsoft.com/office/drawing/2014/main" id="{BB466626-5177-44CB-8E4E-31D9EEF981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4" name="Text Box 9">
          <a:extLst>
            <a:ext uri="{FF2B5EF4-FFF2-40B4-BE49-F238E27FC236}">
              <a16:creationId xmlns:a16="http://schemas.microsoft.com/office/drawing/2014/main" id="{A1A7311D-3E83-4B58-B547-1F692269D60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5" name="Text Box 10">
          <a:extLst>
            <a:ext uri="{FF2B5EF4-FFF2-40B4-BE49-F238E27FC236}">
              <a16:creationId xmlns:a16="http://schemas.microsoft.com/office/drawing/2014/main" id="{A032C2D3-B455-4436-A7A5-B96725581C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6" name="Text Box 11">
          <a:extLst>
            <a:ext uri="{FF2B5EF4-FFF2-40B4-BE49-F238E27FC236}">
              <a16:creationId xmlns:a16="http://schemas.microsoft.com/office/drawing/2014/main" id="{37B631D8-5347-406E-A9FD-0537D354DD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7" name="Text Box 12">
          <a:extLst>
            <a:ext uri="{FF2B5EF4-FFF2-40B4-BE49-F238E27FC236}">
              <a16:creationId xmlns:a16="http://schemas.microsoft.com/office/drawing/2014/main" id="{71FE78E3-1542-47BF-9E6D-D3CDCA79C81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8" name="Text Box 13">
          <a:extLst>
            <a:ext uri="{FF2B5EF4-FFF2-40B4-BE49-F238E27FC236}">
              <a16:creationId xmlns:a16="http://schemas.microsoft.com/office/drawing/2014/main" id="{9A81D6B4-F904-437A-8EED-348A8918A3C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39" name="Text Box 14">
          <a:extLst>
            <a:ext uri="{FF2B5EF4-FFF2-40B4-BE49-F238E27FC236}">
              <a16:creationId xmlns:a16="http://schemas.microsoft.com/office/drawing/2014/main" id="{54F56D5C-B000-41A0-8412-53B205EA016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0" name="Text Box 15">
          <a:extLst>
            <a:ext uri="{FF2B5EF4-FFF2-40B4-BE49-F238E27FC236}">
              <a16:creationId xmlns:a16="http://schemas.microsoft.com/office/drawing/2014/main" id="{7A4B06C1-59ED-4AF5-BF11-603CD414C5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1" name="Text Box 16">
          <a:extLst>
            <a:ext uri="{FF2B5EF4-FFF2-40B4-BE49-F238E27FC236}">
              <a16:creationId xmlns:a16="http://schemas.microsoft.com/office/drawing/2014/main" id="{C9074526-2BED-41D5-97CF-7455B0AD9FC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2" name="Text Box 17">
          <a:extLst>
            <a:ext uri="{FF2B5EF4-FFF2-40B4-BE49-F238E27FC236}">
              <a16:creationId xmlns:a16="http://schemas.microsoft.com/office/drawing/2014/main" id="{5883A3D1-F98D-46B2-889D-1D5BAB157D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3" name="Text Box 6">
          <a:extLst>
            <a:ext uri="{FF2B5EF4-FFF2-40B4-BE49-F238E27FC236}">
              <a16:creationId xmlns:a16="http://schemas.microsoft.com/office/drawing/2014/main" id="{6CED1BAF-1B36-43B7-917E-3889D7B8C96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4" name="Text Box 7">
          <a:extLst>
            <a:ext uri="{FF2B5EF4-FFF2-40B4-BE49-F238E27FC236}">
              <a16:creationId xmlns:a16="http://schemas.microsoft.com/office/drawing/2014/main" id="{47F5AF61-E6FB-412A-B95A-716C1D630BB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5" name="Text Box 8">
          <a:extLst>
            <a:ext uri="{FF2B5EF4-FFF2-40B4-BE49-F238E27FC236}">
              <a16:creationId xmlns:a16="http://schemas.microsoft.com/office/drawing/2014/main" id="{B1DAFC1A-A6B3-416D-AE79-29D444E93E6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6" name="Text Box 9">
          <a:extLst>
            <a:ext uri="{FF2B5EF4-FFF2-40B4-BE49-F238E27FC236}">
              <a16:creationId xmlns:a16="http://schemas.microsoft.com/office/drawing/2014/main" id="{7919A6A0-4683-406E-BE71-63AEBA130B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7" name="Text Box 10">
          <a:extLst>
            <a:ext uri="{FF2B5EF4-FFF2-40B4-BE49-F238E27FC236}">
              <a16:creationId xmlns:a16="http://schemas.microsoft.com/office/drawing/2014/main" id="{35C37F01-57B3-4C69-8F0C-C096A23718D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8" name="Text Box 11">
          <a:extLst>
            <a:ext uri="{FF2B5EF4-FFF2-40B4-BE49-F238E27FC236}">
              <a16:creationId xmlns:a16="http://schemas.microsoft.com/office/drawing/2014/main" id="{A344B07F-5D48-4CE5-BC78-44161322DB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49" name="Text Box 12">
          <a:extLst>
            <a:ext uri="{FF2B5EF4-FFF2-40B4-BE49-F238E27FC236}">
              <a16:creationId xmlns:a16="http://schemas.microsoft.com/office/drawing/2014/main" id="{E3155EC4-6A2C-4ED9-8D80-2505727D3FE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0" name="Text Box 13">
          <a:extLst>
            <a:ext uri="{FF2B5EF4-FFF2-40B4-BE49-F238E27FC236}">
              <a16:creationId xmlns:a16="http://schemas.microsoft.com/office/drawing/2014/main" id="{73E683D5-BD9C-4852-8CAA-599DBE50F24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1" name="Text Box 14">
          <a:extLst>
            <a:ext uri="{FF2B5EF4-FFF2-40B4-BE49-F238E27FC236}">
              <a16:creationId xmlns:a16="http://schemas.microsoft.com/office/drawing/2014/main" id="{C04F3E4E-19B9-464F-815F-590CEDE44C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2" name="Text Box 15">
          <a:extLst>
            <a:ext uri="{FF2B5EF4-FFF2-40B4-BE49-F238E27FC236}">
              <a16:creationId xmlns:a16="http://schemas.microsoft.com/office/drawing/2014/main" id="{3039CD31-2216-402E-8D26-2F3A0C753A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3" name="Text Box 16">
          <a:extLst>
            <a:ext uri="{FF2B5EF4-FFF2-40B4-BE49-F238E27FC236}">
              <a16:creationId xmlns:a16="http://schemas.microsoft.com/office/drawing/2014/main" id="{5A185847-D37F-4B0B-BEE7-3CC3F5313C0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4" name="Text Box 17">
          <a:extLst>
            <a:ext uri="{FF2B5EF4-FFF2-40B4-BE49-F238E27FC236}">
              <a16:creationId xmlns:a16="http://schemas.microsoft.com/office/drawing/2014/main" id="{F6B03C33-1C61-44BE-B21A-F14A351A0BC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5" name="Text Box 6">
          <a:extLst>
            <a:ext uri="{FF2B5EF4-FFF2-40B4-BE49-F238E27FC236}">
              <a16:creationId xmlns:a16="http://schemas.microsoft.com/office/drawing/2014/main" id="{1DDF95A8-A8A7-4459-8EF5-8D0F33A6B7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6" name="Text Box 7">
          <a:extLst>
            <a:ext uri="{FF2B5EF4-FFF2-40B4-BE49-F238E27FC236}">
              <a16:creationId xmlns:a16="http://schemas.microsoft.com/office/drawing/2014/main" id="{82AE8AD9-EFAC-46D1-932F-4BE3B5312A7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7" name="Text Box 8">
          <a:extLst>
            <a:ext uri="{FF2B5EF4-FFF2-40B4-BE49-F238E27FC236}">
              <a16:creationId xmlns:a16="http://schemas.microsoft.com/office/drawing/2014/main" id="{D83284C6-131E-4FDB-AA2C-3B8B8E5852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8" name="Text Box 9">
          <a:extLst>
            <a:ext uri="{FF2B5EF4-FFF2-40B4-BE49-F238E27FC236}">
              <a16:creationId xmlns:a16="http://schemas.microsoft.com/office/drawing/2014/main" id="{25662487-AAA1-4B58-B105-47E71F3E827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59" name="Text Box 10">
          <a:extLst>
            <a:ext uri="{FF2B5EF4-FFF2-40B4-BE49-F238E27FC236}">
              <a16:creationId xmlns:a16="http://schemas.microsoft.com/office/drawing/2014/main" id="{10DF1523-CF76-4C34-9AF6-A266E10422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0" name="Text Box 11">
          <a:extLst>
            <a:ext uri="{FF2B5EF4-FFF2-40B4-BE49-F238E27FC236}">
              <a16:creationId xmlns:a16="http://schemas.microsoft.com/office/drawing/2014/main" id="{B01E085E-85A8-470F-BE2A-E08B3897C65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1" name="Text Box 12">
          <a:extLst>
            <a:ext uri="{FF2B5EF4-FFF2-40B4-BE49-F238E27FC236}">
              <a16:creationId xmlns:a16="http://schemas.microsoft.com/office/drawing/2014/main" id="{28080FDB-E330-4723-84AF-833E5090B6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2" name="Text Box 13">
          <a:extLst>
            <a:ext uri="{FF2B5EF4-FFF2-40B4-BE49-F238E27FC236}">
              <a16:creationId xmlns:a16="http://schemas.microsoft.com/office/drawing/2014/main" id="{4C4BAE48-C254-4E2B-968C-5CD0CBB8A72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3" name="Text Box 14">
          <a:extLst>
            <a:ext uri="{FF2B5EF4-FFF2-40B4-BE49-F238E27FC236}">
              <a16:creationId xmlns:a16="http://schemas.microsoft.com/office/drawing/2014/main" id="{D8822221-0DCB-4483-BED0-2F3AAEB8055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4" name="Text Box 15">
          <a:extLst>
            <a:ext uri="{FF2B5EF4-FFF2-40B4-BE49-F238E27FC236}">
              <a16:creationId xmlns:a16="http://schemas.microsoft.com/office/drawing/2014/main" id="{A84C620A-83FE-455E-82C4-87B37383E8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5" name="Text Box 16">
          <a:extLst>
            <a:ext uri="{FF2B5EF4-FFF2-40B4-BE49-F238E27FC236}">
              <a16:creationId xmlns:a16="http://schemas.microsoft.com/office/drawing/2014/main" id="{7B7B71E4-040A-43E0-A783-99325967156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6" name="Text Box 17">
          <a:extLst>
            <a:ext uri="{FF2B5EF4-FFF2-40B4-BE49-F238E27FC236}">
              <a16:creationId xmlns:a16="http://schemas.microsoft.com/office/drawing/2014/main" id="{272EE2CB-3FAC-43F0-A3E4-67101C61E2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7" name="Text Box 7">
          <a:extLst>
            <a:ext uri="{FF2B5EF4-FFF2-40B4-BE49-F238E27FC236}">
              <a16:creationId xmlns:a16="http://schemas.microsoft.com/office/drawing/2014/main" id="{6C33563C-DA3B-442F-922C-8995EF24A60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8" name="Text Box 8">
          <a:extLst>
            <a:ext uri="{FF2B5EF4-FFF2-40B4-BE49-F238E27FC236}">
              <a16:creationId xmlns:a16="http://schemas.microsoft.com/office/drawing/2014/main" id="{286DD963-FD8B-49CF-87B5-6E577BEA771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69" name="Text Box 9">
          <a:extLst>
            <a:ext uri="{FF2B5EF4-FFF2-40B4-BE49-F238E27FC236}">
              <a16:creationId xmlns:a16="http://schemas.microsoft.com/office/drawing/2014/main" id="{EBB92D38-E2F4-47E8-BCDE-982D3AB4E6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0" name="Text Box 10">
          <a:extLst>
            <a:ext uri="{FF2B5EF4-FFF2-40B4-BE49-F238E27FC236}">
              <a16:creationId xmlns:a16="http://schemas.microsoft.com/office/drawing/2014/main" id="{657626E8-3CE5-4535-873D-3D37185BD3C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1" name="Text Box 11">
          <a:extLst>
            <a:ext uri="{FF2B5EF4-FFF2-40B4-BE49-F238E27FC236}">
              <a16:creationId xmlns:a16="http://schemas.microsoft.com/office/drawing/2014/main" id="{BF3D786E-1D86-4198-8CF8-44CACCA3FF2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2" name="Text Box 12">
          <a:extLst>
            <a:ext uri="{FF2B5EF4-FFF2-40B4-BE49-F238E27FC236}">
              <a16:creationId xmlns:a16="http://schemas.microsoft.com/office/drawing/2014/main" id="{5C932D26-D7AA-4EAB-80B9-4CE3BE0BEA4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3" name="Text Box 13">
          <a:extLst>
            <a:ext uri="{FF2B5EF4-FFF2-40B4-BE49-F238E27FC236}">
              <a16:creationId xmlns:a16="http://schemas.microsoft.com/office/drawing/2014/main" id="{5229CAB4-390B-41CB-9577-49A680CA06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4" name="Text Box 14">
          <a:extLst>
            <a:ext uri="{FF2B5EF4-FFF2-40B4-BE49-F238E27FC236}">
              <a16:creationId xmlns:a16="http://schemas.microsoft.com/office/drawing/2014/main" id="{F29A3071-2E54-4CD5-8091-4B77824098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5" name="Text Box 15">
          <a:extLst>
            <a:ext uri="{FF2B5EF4-FFF2-40B4-BE49-F238E27FC236}">
              <a16:creationId xmlns:a16="http://schemas.microsoft.com/office/drawing/2014/main" id="{078D2753-C822-42C0-8472-6C295A1DD2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6" name="Text Box 16">
          <a:extLst>
            <a:ext uri="{FF2B5EF4-FFF2-40B4-BE49-F238E27FC236}">
              <a16:creationId xmlns:a16="http://schemas.microsoft.com/office/drawing/2014/main" id="{ECF32D53-7FB6-43A5-8D66-5591815ABB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7" name="Text Box 17">
          <a:extLst>
            <a:ext uri="{FF2B5EF4-FFF2-40B4-BE49-F238E27FC236}">
              <a16:creationId xmlns:a16="http://schemas.microsoft.com/office/drawing/2014/main" id="{FA08A08C-9909-4A77-AC94-EC422793526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8" name="Text Box 6">
          <a:extLst>
            <a:ext uri="{FF2B5EF4-FFF2-40B4-BE49-F238E27FC236}">
              <a16:creationId xmlns:a16="http://schemas.microsoft.com/office/drawing/2014/main" id="{D182E8DF-C5E8-4AC1-B9D7-8D5A3F86976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79" name="Text Box 7">
          <a:extLst>
            <a:ext uri="{FF2B5EF4-FFF2-40B4-BE49-F238E27FC236}">
              <a16:creationId xmlns:a16="http://schemas.microsoft.com/office/drawing/2014/main" id="{645C4AC1-176E-4FDB-8137-202F7F27B8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0" name="Text Box 8">
          <a:extLst>
            <a:ext uri="{FF2B5EF4-FFF2-40B4-BE49-F238E27FC236}">
              <a16:creationId xmlns:a16="http://schemas.microsoft.com/office/drawing/2014/main" id="{18FA5079-9ADA-4978-8AD2-D12A497AC29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1" name="Text Box 9">
          <a:extLst>
            <a:ext uri="{FF2B5EF4-FFF2-40B4-BE49-F238E27FC236}">
              <a16:creationId xmlns:a16="http://schemas.microsoft.com/office/drawing/2014/main" id="{2C8AB897-4AA6-461F-A817-17D281FD32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2" name="Text Box 10">
          <a:extLst>
            <a:ext uri="{FF2B5EF4-FFF2-40B4-BE49-F238E27FC236}">
              <a16:creationId xmlns:a16="http://schemas.microsoft.com/office/drawing/2014/main" id="{FC90CE03-E34A-4E01-9040-AC38FA5E00F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3" name="Text Box 11">
          <a:extLst>
            <a:ext uri="{FF2B5EF4-FFF2-40B4-BE49-F238E27FC236}">
              <a16:creationId xmlns:a16="http://schemas.microsoft.com/office/drawing/2014/main" id="{B3599AC4-ED6C-416D-9C53-9FC8FB509A2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4" name="Text Box 12">
          <a:extLst>
            <a:ext uri="{FF2B5EF4-FFF2-40B4-BE49-F238E27FC236}">
              <a16:creationId xmlns:a16="http://schemas.microsoft.com/office/drawing/2014/main" id="{4489D165-F277-4A64-9CB5-B2454CD0CB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5" name="Text Box 13">
          <a:extLst>
            <a:ext uri="{FF2B5EF4-FFF2-40B4-BE49-F238E27FC236}">
              <a16:creationId xmlns:a16="http://schemas.microsoft.com/office/drawing/2014/main" id="{2EB1D9C4-2DE6-4770-9BE0-6F2F2EA0177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6" name="Text Box 14">
          <a:extLst>
            <a:ext uri="{FF2B5EF4-FFF2-40B4-BE49-F238E27FC236}">
              <a16:creationId xmlns:a16="http://schemas.microsoft.com/office/drawing/2014/main" id="{458104E9-D942-4522-9317-1A64A1B9169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7" name="Text Box 15">
          <a:extLst>
            <a:ext uri="{FF2B5EF4-FFF2-40B4-BE49-F238E27FC236}">
              <a16:creationId xmlns:a16="http://schemas.microsoft.com/office/drawing/2014/main" id="{46CDADBF-B5B1-4555-BB50-78635368D5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8" name="Text Box 16">
          <a:extLst>
            <a:ext uri="{FF2B5EF4-FFF2-40B4-BE49-F238E27FC236}">
              <a16:creationId xmlns:a16="http://schemas.microsoft.com/office/drawing/2014/main" id="{C3C1069D-CA5D-4EE4-89CC-60CF41A832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89" name="Text Box 17">
          <a:extLst>
            <a:ext uri="{FF2B5EF4-FFF2-40B4-BE49-F238E27FC236}">
              <a16:creationId xmlns:a16="http://schemas.microsoft.com/office/drawing/2014/main" id="{716B0E11-83F6-4176-B4AD-8DD1E6D79DF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0" name="Text Box 6">
          <a:extLst>
            <a:ext uri="{FF2B5EF4-FFF2-40B4-BE49-F238E27FC236}">
              <a16:creationId xmlns:a16="http://schemas.microsoft.com/office/drawing/2014/main" id="{67AC80F0-515B-422A-A80F-D4D859CC9F9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1" name="Text Box 7">
          <a:extLst>
            <a:ext uri="{FF2B5EF4-FFF2-40B4-BE49-F238E27FC236}">
              <a16:creationId xmlns:a16="http://schemas.microsoft.com/office/drawing/2014/main" id="{D92BBF3F-3DE1-42BF-9D7F-8923A0A6C08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2" name="Text Box 8">
          <a:extLst>
            <a:ext uri="{FF2B5EF4-FFF2-40B4-BE49-F238E27FC236}">
              <a16:creationId xmlns:a16="http://schemas.microsoft.com/office/drawing/2014/main" id="{45CCBA31-54FB-4664-92B1-B942F79BCB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3" name="Text Box 9">
          <a:extLst>
            <a:ext uri="{FF2B5EF4-FFF2-40B4-BE49-F238E27FC236}">
              <a16:creationId xmlns:a16="http://schemas.microsoft.com/office/drawing/2014/main" id="{BEE32975-C094-43F8-8F14-B543D824F3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4" name="Text Box 10">
          <a:extLst>
            <a:ext uri="{FF2B5EF4-FFF2-40B4-BE49-F238E27FC236}">
              <a16:creationId xmlns:a16="http://schemas.microsoft.com/office/drawing/2014/main" id="{EF39D42D-121F-4C7D-A6E0-B41B3AFA7E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5" name="Text Box 11">
          <a:extLst>
            <a:ext uri="{FF2B5EF4-FFF2-40B4-BE49-F238E27FC236}">
              <a16:creationId xmlns:a16="http://schemas.microsoft.com/office/drawing/2014/main" id="{ECA74E88-BD2A-404C-8648-5B44CD0B0C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6" name="Text Box 12">
          <a:extLst>
            <a:ext uri="{FF2B5EF4-FFF2-40B4-BE49-F238E27FC236}">
              <a16:creationId xmlns:a16="http://schemas.microsoft.com/office/drawing/2014/main" id="{75BA049E-6B48-4805-9EEE-924FE6EFDCC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7" name="Text Box 13">
          <a:extLst>
            <a:ext uri="{FF2B5EF4-FFF2-40B4-BE49-F238E27FC236}">
              <a16:creationId xmlns:a16="http://schemas.microsoft.com/office/drawing/2014/main" id="{B220078E-77A7-47AF-834F-A77F77048D2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8" name="Text Box 14">
          <a:extLst>
            <a:ext uri="{FF2B5EF4-FFF2-40B4-BE49-F238E27FC236}">
              <a16:creationId xmlns:a16="http://schemas.microsoft.com/office/drawing/2014/main" id="{AB85F1FA-ED06-4E66-8F9B-6FCDB77934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199" name="Text Box 15">
          <a:extLst>
            <a:ext uri="{FF2B5EF4-FFF2-40B4-BE49-F238E27FC236}">
              <a16:creationId xmlns:a16="http://schemas.microsoft.com/office/drawing/2014/main" id="{3322B50A-4DC1-4509-BF7B-C614BDDD261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0" name="Text Box 16">
          <a:extLst>
            <a:ext uri="{FF2B5EF4-FFF2-40B4-BE49-F238E27FC236}">
              <a16:creationId xmlns:a16="http://schemas.microsoft.com/office/drawing/2014/main" id="{6D41773E-7556-430E-ADAB-21714EAF7F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1" name="Text Box 17">
          <a:extLst>
            <a:ext uri="{FF2B5EF4-FFF2-40B4-BE49-F238E27FC236}">
              <a16:creationId xmlns:a16="http://schemas.microsoft.com/office/drawing/2014/main" id="{16DEB15D-D00A-423D-9F90-81B0330CB24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2" name="Text Box 6">
          <a:extLst>
            <a:ext uri="{FF2B5EF4-FFF2-40B4-BE49-F238E27FC236}">
              <a16:creationId xmlns:a16="http://schemas.microsoft.com/office/drawing/2014/main" id="{DC2ECB0F-1B70-41DA-8C26-062A4D89E3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3" name="Text Box 7">
          <a:extLst>
            <a:ext uri="{FF2B5EF4-FFF2-40B4-BE49-F238E27FC236}">
              <a16:creationId xmlns:a16="http://schemas.microsoft.com/office/drawing/2014/main" id="{7AAF3817-5714-45DA-857E-11C859552C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4" name="Text Box 8">
          <a:extLst>
            <a:ext uri="{FF2B5EF4-FFF2-40B4-BE49-F238E27FC236}">
              <a16:creationId xmlns:a16="http://schemas.microsoft.com/office/drawing/2014/main" id="{E7F59C92-3608-4662-A1A4-2B07B801F6B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5" name="Text Box 9">
          <a:extLst>
            <a:ext uri="{FF2B5EF4-FFF2-40B4-BE49-F238E27FC236}">
              <a16:creationId xmlns:a16="http://schemas.microsoft.com/office/drawing/2014/main" id="{2FF0FC87-F975-43C2-9AD7-D92B8ACC19E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6" name="Text Box 10">
          <a:extLst>
            <a:ext uri="{FF2B5EF4-FFF2-40B4-BE49-F238E27FC236}">
              <a16:creationId xmlns:a16="http://schemas.microsoft.com/office/drawing/2014/main" id="{468816D2-49E6-4624-A11C-3E6A8A8B992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7" name="Text Box 11">
          <a:extLst>
            <a:ext uri="{FF2B5EF4-FFF2-40B4-BE49-F238E27FC236}">
              <a16:creationId xmlns:a16="http://schemas.microsoft.com/office/drawing/2014/main" id="{A57CBBB0-3FBB-45BB-B371-64C7AA2BF0D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8" name="Text Box 12">
          <a:extLst>
            <a:ext uri="{FF2B5EF4-FFF2-40B4-BE49-F238E27FC236}">
              <a16:creationId xmlns:a16="http://schemas.microsoft.com/office/drawing/2014/main" id="{050308E5-C2FC-41F8-ABDE-95F50B7DDF2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09" name="Text Box 13">
          <a:extLst>
            <a:ext uri="{FF2B5EF4-FFF2-40B4-BE49-F238E27FC236}">
              <a16:creationId xmlns:a16="http://schemas.microsoft.com/office/drawing/2014/main" id="{600F585D-F8F1-4294-9E17-5664F584818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0" name="Text Box 14">
          <a:extLst>
            <a:ext uri="{FF2B5EF4-FFF2-40B4-BE49-F238E27FC236}">
              <a16:creationId xmlns:a16="http://schemas.microsoft.com/office/drawing/2014/main" id="{22852A4E-F172-42A1-AC4E-C041B3949B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1" name="Text Box 15">
          <a:extLst>
            <a:ext uri="{FF2B5EF4-FFF2-40B4-BE49-F238E27FC236}">
              <a16:creationId xmlns:a16="http://schemas.microsoft.com/office/drawing/2014/main" id="{59741FC2-933E-4EB4-88CA-855F15FF8F6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2" name="Text Box 16">
          <a:extLst>
            <a:ext uri="{FF2B5EF4-FFF2-40B4-BE49-F238E27FC236}">
              <a16:creationId xmlns:a16="http://schemas.microsoft.com/office/drawing/2014/main" id="{6721ED56-1748-4B56-9359-78105B72B36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3" name="Text Box 17">
          <a:extLst>
            <a:ext uri="{FF2B5EF4-FFF2-40B4-BE49-F238E27FC236}">
              <a16:creationId xmlns:a16="http://schemas.microsoft.com/office/drawing/2014/main" id="{5983E41D-1DB6-47D5-B2BF-49941D2FA68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4" name="Text Box 7">
          <a:extLst>
            <a:ext uri="{FF2B5EF4-FFF2-40B4-BE49-F238E27FC236}">
              <a16:creationId xmlns:a16="http://schemas.microsoft.com/office/drawing/2014/main" id="{EC12F353-986F-4A79-9386-A30749B987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5" name="Text Box 8">
          <a:extLst>
            <a:ext uri="{FF2B5EF4-FFF2-40B4-BE49-F238E27FC236}">
              <a16:creationId xmlns:a16="http://schemas.microsoft.com/office/drawing/2014/main" id="{AB1B1ADC-A076-4FC7-B24D-2453A07338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6" name="Text Box 9">
          <a:extLst>
            <a:ext uri="{FF2B5EF4-FFF2-40B4-BE49-F238E27FC236}">
              <a16:creationId xmlns:a16="http://schemas.microsoft.com/office/drawing/2014/main" id="{0B9FC989-3794-4D1A-A4AF-DE3EF47EBDD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7" name="Text Box 10">
          <a:extLst>
            <a:ext uri="{FF2B5EF4-FFF2-40B4-BE49-F238E27FC236}">
              <a16:creationId xmlns:a16="http://schemas.microsoft.com/office/drawing/2014/main" id="{91CAEC64-23A7-47F4-A484-C4187DEB07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8" name="Text Box 11">
          <a:extLst>
            <a:ext uri="{FF2B5EF4-FFF2-40B4-BE49-F238E27FC236}">
              <a16:creationId xmlns:a16="http://schemas.microsoft.com/office/drawing/2014/main" id="{A17AA7ED-5B1D-4860-AB0D-AB62E9DFCDB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19" name="Text Box 12">
          <a:extLst>
            <a:ext uri="{FF2B5EF4-FFF2-40B4-BE49-F238E27FC236}">
              <a16:creationId xmlns:a16="http://schemas.microsoft.com/office/drawing/2014/main" id="{B0931D32-69A5-440B-A32A-BF0C67658F0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0" name="Text Box 13">
          <a:extLst>
            <a:ext uri="{FF2B5EF4-FFF2-40B4-BE49-F238E27FC236}">
              <a16:creationId xmlns:a16="http://schemas.microsoft.com/office/drawing/2014/main" id="{B099AE70-57D9-46E7-8DA7-FEC415DE0EF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1" name="Text Box 14">
          <a:extLst>
            <a:ext uri="{FF2B5EF4-FFF2-40B4-BE49-F238E27FC236}">
              <a16:creationId xmlns:a16="http://schemas.microsoft.com/office/drawing/2014/main" id="{BDECD987-6375-4551-AE60-E78BEE82846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2" name="Text Box 15">
          <a:extLst>
            <a:ext uri="{FF2B5EF4-FFF2-40B4-BE49-F238E27FC236}">
              <a16:creationId xmlns:a16="http://schemas.microsoft.com/office/drawing/2014/main" id="{35A71359-AB53-4CE3-AD3F-4D10E58F00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3" name="Text Box 16">
          <a:extLst>
            <a:ext uri="{FF2B5EF4-FFF2-40B4-BE49-F238E27FC236}">
              <a16:creationId xmlns:a16="http://schemas.microsoft.com/office/drawing/2014/main" id="{CF5A4331-8EEF-43C2-9B93-E67AAB5222D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4" name="Text Box 17">
          <a:extLst>
            <a:ext uri="{FF2B5EF4-FFF2-40B4-BE49-F238E27FC236}">
              <a16:creationId xmlns:a16="http://schemas.microsoft.com/office/drawing/2014/main" id="{D4ECE224-6E93-4E98-8A29-19B38A19EF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5" name="Text Box 6">
          <a:extLst>
            <a:ext uri="{FF2B5EF4-FFF2-40B4-BE49-F238E27FC236}">
              <a16:creationId xmlns:a16="http://schemas.microsoft.com/office/drawing/2014/main" id="{4F42A732-136B-47AA-B49E-E211CE34469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6" name="Text Box 7">
          <a:extLst>
            <a:ext uri="{FF2B5EF4-FFF2-40B4-BE49-F238E27FC236}">
              <a16:creationId xmlns:a16="http://schemas.microsoft.com/office/drawing/2014/main" id="{90D70B8A-4900-4DBE-A024-3991BA3406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7" name="Text Box 8">
          <a:extLst>
            <a:ext uri="{FF2B5EF4-FFF2-40B4-BE49-F238E27FC236}">
              <a16:creationId xmlns:a16="http://schemas.microsoft.com/office/drawing/2014/main" id="{583D66C4-955C-42C7-962A-8E457EBCA7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8" name="Text Box 9">
          <a:extLst>
            <a:ext uri="{FF2B5EF4-FFF2-40B4-BE49-F238E27FC236}">
              <a16:creationId xmlns:a16="http://schemas.microsoft.com/office/drawing/2014/main" id="{8EC97CFB-1566-4471-A999-285CD59519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29" name="Text Box 10">
          <a:extLst>
            <a:ext uri="{FF2B5EF4-FFF2-40B4-BE49-F238E27FC236}">
              <a16:creationId xmlns:a16="http://schemas.microsoft.com/office/drawing/2014/main" id="{B3EE0B99-FDE1-4653-A3CA-8A4069B0327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0" name="Text Box 11">
          <a:extLst>
            <a:ext uri="{FF2B5EF4-FFF2-40B4-BE49-F238E27FC236}">
              <a16:creationId xmlns:a16="http://schemas.microsoft.com/office/drawing/2014/main" id="{DF57A17A-7703-409F-8490-6AA69E74DA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1" name="Text Box 12">
          <a:extLst>
            <a:ext uri="{FF2B5EF4-FFF2-40B4-BE49-F238E27FC236}">
              <a16:creationId xmlns:a16="http://schemas.microsoft.com/office/drawing/2014/main" id="{75477E66-9EB6-4E42-B4A8-17D856960F2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2" name="Text Box 13">
          <a:extLst>
            <a:ext uri="{FF2B5EF4-FFF2-40B4-BE49-F238E27FC236}">
              <a16:creationId xmlns:a16="http://schemas.microsoft.com/office/drawing/2014/main" id="{758F0110-524B-437F-856B-6D7B60F84BA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3" name="Text Box 14">
          <a:extLst>
            <a:ext uri="{FF2B5EF4-FFF2-40B4-BE49-F238E27FC236}">
              <a16:creationId xmlns:a16="http://schemas.microsoft.com/office/drawing/2014/main" id="{41768212-15B6-43CA-884D-37F0C19AD2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4" name="Text Box 15">
          <a:extLst>
            <a:ext uri="{FF2B5EF4-FFF2-40B4-BE49-F238E27FC236}">
              <a16:creationId xmlns:a16="http://schemas.microsoft.com/office/drawing/2014/main" id="{D9E8B5B8-C6A8-41A1-9DC3-8B5056C272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5" name="Text Box 16">
          <a:extLst>
            <a:ext uri="{FF2B5EF4-FFF2-40B4-BE49-F238E27FC236}">
              <a16:creationId xmlns:a16="http://schemas.microsoft.com/office/drawing/2014/main" id="{10BC3CB2-CC95-4FB8-B943-2774ED7279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6" name="Text Box 17">
          <a:extLst>
            <a:ext uri="{FF2B5EF4-FFF2-40B4-BE49-F238E27FC236}">
              <a16:creationId xmlns:a16="http://schemas.microsoft.com/office/drawing/2014/main" id="{801F51A9-56BB-4A4D-A79B-EA7898E160B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7" name="Text Box 6">
          <a:extLst>
            <a:ext uri="{FF2B5EF4-FFF2-40B4-BE49-F238E27FC236}">
              <a16:creationId xmlns:a16="http://schemas.microsoft.com/office/drawing/2014/main" id="{6210CCC2-7BD0-4F91-8B04-F3EEF299EAE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8" name="Text Box 7">
          <a:extLst>
            <a:ext uri="{FF2B5EF4-FFF2-40B4-BE49-F238E27FC236}">
              <a16:creationId xmlns:a16="http://schemas.microsoft.com/office/drawing/2014/main" id="{C73896EF-B053-4A78-A9D0-23CC74A100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39" name="Text Box 8">
          <a:extLst>
            <a:ext uri="{FF2B5EF4-FFF2-40B4-BE49-F238E27FC236}">
              <a16:creationId xmlns:a16="http://schemas.microsoft.com/office/drawing/2014/main" id="{04CBB0D8-03E7-4A32-AFAB-94EE84202DF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0" name="Text Box 9">
          <a:extLst>
            <a:ext uri="{FF2B5EF4-FFF2-40B4-BE49-F238E27FC236}">
              <a16:creationId xmlns:a16="http://schemas.microsoft.com/office/drawing/2014/main" id="{B2448E37-DA28-430E-AAAE-0DAB78E38A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1" name="Text Box 10">
          <a:extLst>
            <a:ext uri="{FF2B5EF4-FFF2-40B4-BE49-F238E27FC236}">
              <a16:creationId xmlns:a16="http://schemas.microsoft.com/office/drawing/2014/main" id="{4A94E23C-EFB8-4F13-B6FA-4E6101E0FD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2" name="Text Box 11">
          <a:extLst>
            <a:ext uri="{FF2B5EF4-FFF2-40B4-BE49-F238E27FC236}">
              <a16:creationId xmlns:a16="http://schemas.microsoft.com/office/drawing/2014/main" id="{34C9FAEE-0701-45BC-8108-4E288DD5E67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3" name="Text Box 12">
          <a:extLst>
            <a:ext uri="{FF2B5EF4-FFF2-40B4-BE49-F238E27FC236}">
              <a16:creationId xmlns:a16="http://schemas.microsoft.com/office/drawing/2014/main" id="{5790FA95-5A78-4076-A5BD-531FF0D3B3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4" name="Text Box 13">
          <a:extLst>
            <a:ext uri="{FF2B5EF4-FFF2-40B4-BE49-F238E27FC236}">
              <a16:creationId xmlns:a16="http://schemas.microsoft.com/office/drawing/2014/main" id="{C62C571B-E63C-40B4-9B68-88364069DF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5" name="Text Box 14">
          <a:extLst>
            <a:ext uri="{FF2B5EF4-FFF2-40B4-BE49-F238E27FC236}">
              <a16:creationId xmlns:a16="http://schemas.microsoft.com/office/drawing/2014/main" id="{2BE3FB85-AEC0-47AD-B0D6-D935E329D5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6" name="Text Box 15">
          <a:extLst>
            <a:ext uri="{FF2B5EF4-FFF2-40B4-BE49-F238E27FC236}">
              <a16:creationId xmlns:a16="http://schemas.microsoft.com/office/drawing/2014/main" id="{47D46894-F0A9-4839-A07C-067DC9E275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7" name="Text Box 16">
          <a:extLst>
            <a:ext uri="{FF2B5EF4-FFF2-40B4-BE49-F238E27FC236}">
              <a16:creationId xmlns:a16="http://schemas.microsoft.com/office/drawing/2014/main" id="{38B4AC14-CDD6-4A87-B460-85BE8D51B92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8" name="Text Box 17">
          <a:extLst>
            <a:ext uri="{FF2B5EF4-FFF2-40B4-BE49-F238E27FC236}">
              <a16:creationId xmlns:a16="http://schemas.microsoft.com/office/drawing/2014/main" id="{A5705B72-752D-4E72-9345-7CB1CA63AE9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49" name="Text Box 6">
          <a:extLst>
            <a:ext uri="{FF2B5EF4-FFF2-40B4-BE49-F238E27FC236}">
              <a16:creationId xmlns:a16="http://schemas.microsoft.com/office/drawing/2014/main" id="{9F64849C-C75E-4DB3-AE7B-CABDBCF3D5B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0" name="Text Box 7">
          <a:extLst>
            <a:ext uri="{FF2B5EF4-FFF2-40B4-BE49-F238E27FC236}">
              <a16:creationId xmlns:a16="http://schemas.microsoft.com/office/drawing/2014/main" id="{2312F067-3D72-4340-AD08-DFE10F0A5D0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1" name="Text Box 8">
          <a:extLst>
            <a:ext uri="{FF2B5EF4-FFF2-40B4-BE49-F238E27FC236}">
              <a16:creationId xmlns:a16="http://schemas.microsoft.com/office/drawing/2014/main" id="{9CD214B1-2F8F-4872-853D-A64BDCD800A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2" name="Text Box 9">
          <a:extLst>
            <a:ext uri="{FF2B5EF4-FFF2-40B4-BE49-F238E27FC236}">
              <a16:creationId xmlns:a16="http://schemas.microsoft.com/office/drawing/2014/main" id="{9D475902-2AD0-4DBF-9943-C0A35539EC0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3" name="Text Box 10">
          <a:extLst>
            <a:ext uri="{FF2B5EF4-FFF2-40B4-BE49-F238E27FC236}">
              <a16:creationId xmlns:a16="http://schemas.microsoft.com/office/drawing/2014/main" id="{8D7B9F73-0B05-4B0A-B4CF-9FC5F38D38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4" name="Text Box 11">
          <a:extLst>
            <a:ext uri="{FF2B5EF4-FFF2-40B4-BE49-F238E27FC236}">
              <a16:creationId xmlns:a16="http://schemas.microsoft.com/office/drawing/2014/main" id="{4EE1D5EE-0C79-4AF2-89A8-63FCF29C5B8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5" name="Text Box 12">
          <a:extLst>
            <a:ext uri="{FF2B5EF4-FFF2-40B4-BE49-F238E27FC236}">
              <a16:creationId xmlns:a16="http://schemas.microsoft.com/office/drawing/2014/main" id="{FD96B586-E301-43FC-9390-A13D8A6A450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6" name="Text Box 13">
          <a:extLst>
            <a:ext uri="{FF2B5EF4-FFF2-40B4-BE49-F238E27FC236}">
              <a16:creationId xmlns:a16="http://schemas.microsoft.com/office/drawing/2014/main" id="{EE99C59F-28EE-4111-8B7F-E40C4DE5D16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7" name="Text Box 14">
          <a:extLst>
            <a:ext uri="{FF2B5EF4-FFF2-40B4-BE49-F238E27FC236}">
              <a16:creationId xmlns:a16="http://schemas.microsoft.com/office/drawing/2014/main" id="{5F86CC8E-DE81-4E9B-8522-B20E636C3D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8" name="Text Box 15">
          <a:extLst>
            <a:ext uri="{FF2B5EF4-FFF2-40B4-BE49-F238E27FC236}">
              <a16:creationId xmlns:a16="http://schemas.microsoft.com/office/drawing/2014/main" id="{DFAADF7D-3A4A-4C27-84D9-52A57F05C9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59" name="Text Box 16">
          <a:extLst>
            <a:ext uri="{FF2B5EF4-FFF2-40B4-BE49-F238E27FC236}">
              <a16:creationId xmlns:a16="http://schemas.microsoft.com/office/drawing/2014/main" id="{7B70C5D2-251F-411E-863D-94D757D259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0" name="Text Box 17">
          <a:extLst>
            <a:ext uri="{FF2B5EF4-FFF2-40B4-BE49-F238E27FC236}">
              <a16:creationId xmlns:a16="http://schemas.microsoft.com/office/drawing/2014/main" id="{32F4270E-9CD4-40E9-9473-DA8FA1394F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1" name="Text Box 7">
          <a:extLst>
            <a:ext uri="{FF2B5EF4-FFF2-40B4-BE49-F238E27FC236}">
              <a16:creationId xmlns:a16="http://schemas.microsoft.com/office/drawing/2014/main" id="{AA8F1CD8-D19B-4B96-8F41-0CC7170B86B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2" name="Text Box 8">
          <a:extLst>
            <a:ext uri="{FF2B5EF4-FFF2-40B4-BE49-F238E27FC236}">
              <a16:creationId xmlns:a16="http://schemas.microsoft.com/office/drawing/2014/main" id="{0CE05D44-48E1-4AB3-A471-0461AA6C3E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3" name="Text Box 9">
          <a:extLst>
            <a:ext uri="{FF2B5EF4-FFF2-40B4-BE49-F238E27FC236}">
              <a16:creationId xmlns:a16="http://schemas.microsoft.com/office/drawing/2014/main" id="{9BB0AB5B-6039-4F34-BE81-3FD9873D417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4" name="Text Box 10">
          <a:extLst>
            <a:ext uri="{FF2B5EF4-FFF2-40B4-BE49-F238E27FC236}">
              <a16:creationId xmlns:a16="http://schemas.microsoft.com/office/drawing/2014/main" id="{E5BFF284-37B7-4A13-9FEC-B42EC42BFB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5" name="Text Box 11">
          <a:extLst>
            <a:ext uri="{FF2B5EF4-FFF2-40B4-BE49-F238E27FC236}">
              <a16:creationId xmlns:a16="http://schemas.microsoft.com/office/drawing/2014/main" id="{0C921ACE-9718-41C9-AC92-03A355F8C61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6" name="Text Box 12">
          <a:extLst>
            <a:ext uri="{FF2B5EF4-FFF2-40B4-BE49-F238E27FC236}">
              <a16:creationId xmlns:a16="http://schemas.microsoft.com/office/drawing/2014/main" id="{FFE6B6BA-40F7-4000-AFAB-A55B24656B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7" name="Text Box 13">
          <a:extLst>
            <a:ext uri="{FF2B5EF4-FFF2-40B4-BE49-F238E27FC236}">
              <a16:creationId xmlns:a16="http://schemas.microsoft.com/office/drawing/2014/main" id="{B63D17B5-A53D-495A-A026-F45048C144D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8" name="Text Box 14">
          <a:extLst>
            <a:ext uri="{FF2B5EF4-FFF2-40B4-BE49-F238E27FC236}">
              <a16:creationId xmlns:a16="http://schemas.microsoft.com/office/drawing/2014/main" id="{32A56516-5041-40D4-9885-0B85DF07FF1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69" name="Text Box 15">
          <a:extLst>
            <a:ext uri="{FF2B5EF4-FFF2-40B4-BE49-F238E27FC236}">
              <a16:creationId xmlns:a16="http://schemas.microsoft.com/office/drawing/2014/main" id="{5C1A9819-F959-4374-B376-2843307A87D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0" name="Text Box 16">
          <a:extLst>
            <a:ext uri="{FF2B5EF4-FFF2-40B4-BE49-F238E27FC236}">
              <a16:creationId xmlns:a16="http://schemas.microsoft.com/office/drawing/2014/main" id="{09BF90DA-6C63-4302-8AE6-18C17ECA68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1" name="Text Box 17">
          <a:extLst>
            <a:ext uri="{FF2B5EF4-FFF2-40B4-BE49-F238E27FC236}">
              <a16:creationId xmlns:a16="http://schemas.microsoft.com/office/drawing/2014/main" id="{537CFB6B-2AA4-4C76-8B31-C8F37CE9393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2" name="Text Box 6">
          <a:extLst>
            <a:ext uri="{FF2B5EF4-FFF2-40B4-BE49-F238E27FC236}">
              <a16:creationId xmlns:a16="http://schemas.microsoft.com/office/drawing/2014/main" id="{424E52A1-6648-43B5-985A-4F05AAECB2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3" name="Text Box 7">
          <a:extLst>
            <a:ext uri="{FF2B5EF4-FFF2-40B4-BE49-F238E27FC236}">
              <a16:creationId xmlns:a16="http://schemas.microsoft.com/office/drawing/2014/main" id="{C5DC5D58-D010-415D-A0D4-D33E32CF98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4" name="Text Box 8">
          <a:extLst>
            <a:ext uri="{FF2B5EF4-FFF2-40B4-BE49-F238E27FC236}">
              <a16:creationId xmlns:a16="http://schemas.microsoft.com/office/drawing/2014/main" id="{A28E4074-7493-4986-A93D-C71736B4AA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5" name="Text Box 9">
          <a:extLst>
            <a:ext uri="{FF2B5EF4-FFF2-40B4-BE49-F238E27FC236}">
              <a16:creationId xmlns:a16="http://schemas.microsoft.com/office/drawing/2014/main" id="{F7196EE8-77FA-4D3F-8DD5-78C322A94A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6" name="Text Box 10">
          <a:extLst>
            <a:ext uri="{FF2B5EF4-FFF2-40B4-BE49-F238E27FC236}">
              <a16:creationId xmlns:a16="http://schemas.microsoft.com/office/drawing/2014/main" id="{732F5BD3-43CC-45AC-9712-4D77CB709EC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7" name="Text Box 11">
          <a:extLst>
            <a:ext uri="{FF2B5EF4-FFF2-40B4-BE49-F238E27FC236}">
              <a16:creationId xmlns:a16="http://schemas.microsoft.com/office/drawing/2014/main" id="{3652F0B3-7C5F-4AAC-A1F9-C08C7D2B2A8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8" name="Text Box 12">
          <a:extLst>
            <a:ext uri="{FF2B5EF4-FFF2-40B4-BE49-F238E27FC236}">
              <a16:creationId xmlns:a16="http://schemas.microsoft.com/office/drawing/2014/main" id="{5964D6EE-DFD2-4948-BAF6-7CBA7198D05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79" name="Text Box 13">
          <a:extLst>
            <a:ext uri="{FF2B5EF4-FFF2-40B4-BE49-F238E27FC236}">
              <a16:creationId xmlns:a16="http://schemas.microsoft.com/office/drawing/2014/main" id="{754F62D6-B1C2-4E5A-AC3B-FA582241BE0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0" name="Text Box 14">
          <a:extLst>
            <a:ext uri="{FF2B5EF4-FFF2-40B4-BE49-F238E27FC236}">
              <a16:creationId xmlns:a16="http://schemas.microsoft.com/office/drawing/2014/main" id="{F294E73D-8DB4-41DD-ACFD-6DCC0671F96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1" name="Text Box 15">
          <a:extLst>
            <a:ext uri="{FF2B5EF4-FFF2-40B4-BE49-F238E27FC236}">
              <a16:creationId xmlns:a16="http://schemas.microsoft.com/office/drawing/2014/main" id="{AA8A0B13-D8E5-4B2F-9B01-99214CD8C9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2" name="Text Box 16">
          <a:extLst>
            <a:ext uri="{FF2B5EF4-FFF2-40B4-BE49-F238E27FC236}">
              <a16:creationId xmlns:a16="http://schemas.microsoft.com/office/drawing/2014/main" id="{A25B0EC0-5A78-441C-931F-FE1329671A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3" name="Text Box 17">
          <a:extLst>
            <a:ext uri="{FF2B5EF4-FFF2-40B4-BE49-F238E27FC236}">
              <a16:creationId xmlns:a16="http://schemas.microsoft.com/office/drawing/2014/main" id="{9359DC07-06FF-4323-A5B9-0ACFD0A2C20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4" name="Text Box 6">
          <a:extLst>
            <a:ext uri="{FF2B5EF4-FFF2-40B4-BE49-F238E27FC236}">
              <a16:creationId xmlns:a16="http://schemas.microsoft.com/office/drawing/2014/main" id="{89A7AA16-2714-40A0-BDA8-B728AA4C030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5" name="Text Box 7">
          <a:extLst>
            <a:ext uri="{FF2B5EF4-FFF2-40B4-BE49-F238E27FC236}">
              <a16:creationId xmlns:a16="http://schemas.microsoft.com/office/drawing/2014/main" id="{C095C354-73CE-4B7A-8C72-6E4BFB86947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6" name="Text Box 8">
          <a:extLst>
            <a:ext uri="{FF2B5EF4-FFF2-40B4-BE49-F238E27FC236}">
              <a16:creationId xmlns:a16="http://schemas.microsoft.com/office/drawing/2014/main" id="{E49C91BB-A95C-4716-9C57-ECCCA5B760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7" name="Text Box 9">
          <a:extLst>
            <a:ext uri="{FF2B5EF4-FFF2-40B4-BE49-F238E27FC236}">
              <a16:creationId xmlns:a16="http://schemas.microsoft.com/office/drawing/2014/main" id="{1510E9B9-892E-4EBC-A3C7-8F1C949BDAA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8" name="Text Box 10">
          <a:extLst>
            <a:ext uri="{FF2B5EF4-FFF2-40B4-BE49-F238E27FC236}">
              <a16:creationId xmlns:a16="http://schemas.microsoft.com/office/drawing/2014/main" id="{E19AA3D2-47C1-4EE0-8B08-A9220AC992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89" name="Text Box 11">
          <a:extLst>
            <a:ext uri="{FF2B5EF4-FFF2-40B4-BE49-F238E27FC236}">
              <a16:creationId xmlns:a16="http://schemas.microsoft.com/office/drawing/2014/main" id="{0E2A6DBE-D127-410E-8E04-3434AD6C1B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0" name="Text Box 12">
          <a:extLst>
            <a:ext uri="{FF2B5EF4-FFF2-40B4-BE49-F238E27FC236}">
              <a16:creationId xmlns:a16="http://schemas.microsoft.com/office/drawing/2014/main" id="{A9956444-6BBE-449A-B094-6258ABABC4C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1" name="Text Box 13">
          <a:extLst>
            <a:ext uri="{FF2B5EF4-FFF2-40B4-BE49-F238E27FC236}">
              <a16:creationId xmlns:a16="http://schemas.microsoft.com/office/drawing/2014/main" id="{DEABB060-9F6D-41D9-B9FB-B3183799D33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2" name="Text Box 14">
          <a:extLst>
            <a:ext uri="{FF2B5EF4-FFF2-40B4-BE49-F238E27FC236}">
              <a16:creationId xmlns:a16="http://schemas.microsoft.com/office/drawing/2014/main" id="{9C3F55AC-04DA-4FDB-8DB4-6402E8DCCC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3" name="Text Box 15">
          <a:extLst>
            <a:ext uri="{FF2B5EF4-FFF2-40B4-BE49-F238E27FC236}">
              <a16:creationId xmlns:a16="http://schemas.microsoft.com/office/drawing/2014/main" id="{7BDE3FB2-69D6-4A7F-9CFC-63A9ABF3B3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4" name="Text Box 16">
          <a:extLst>
            <a:ext uri="{FF2B5EF4-FFF2-40B4-BE49-F238E27FC236}">
              <a16:creationId xmlns:a16="http://schemas.microsoft.com/office/drawing/2014/main" id="{ED56197D-D15B-42C2-9A31-EC8598DF42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5" name="Text Box 17">
          <a:extLst>
            <a:ext uri="{FF2B5EF4-FFF2-40B4-BE49-F238E27FC236}">
              <a16:creationId xmlns:a16="http://schemas.microsoft.com/office/drawing/2014/main" id="{8DEFEB35-F65C-4136-B3C5-C0150EDA01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6" name="Text Box 6">
          <a:extLst>
            <a:ext uri="{FF2B5EF4-FFF2-40B4-BE49-F238E27FC236}">
              <a16:creationId xmlns:a16="http://schemas.microsoft.com/office/drawing/2014/main" id="{855EA885-AE02-4A2A-88DC-6686228716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7" name="Text Box 7">
          <a:extLst>
            <a:ext uri="{FF2B5EF4-FFF2-40B4-BE49-F238E27FC236}">
              <a16:creationId xmlns:a16="http://schemas.microsoft.com/office/drawing/2014/main" id="{D1475562-771B-400B-8F33-E3250AC261A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8" name="Text Box 8">
          <a:extLst>
            <a:ext uri="{FF2B5EF4-FFF2-40B4-BE49-F238E27FC236}">
              <a16:creationId xmlns:a16="http://schemas.microsoft.com/office/drawing/2014/main" id="{ED7DAA0C-B531-412B-BCBE-B14B4D864B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299" name="Text Box 9">
          <a:extLst>
            <a:ext uri="{FF2B5EF4-FFF2-40B4-BE49-F238E27FC236}">
              <a16:creationId xmlns:a16="http://schemas.microsoft.com/office/drawing/2014/main" id="{B4BA4592-2D1E-42EA-828C-8EF96D87CCC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0" name="Text Box 10">
          <a:extLst>
            <a:ext uri="{FF2B5EF4-FFF2-40B4-BE49-F238E27FC236}">
              <a16:creationId xmlns:a16="http://schemas.microsoft.com/office/drawing/2014/main" id="{15050C47-BE89-467D-B8D8-E1C266EC50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1" name="Text Box 11">
          <a:extLst>
            <a:ext uri="{FF2B5EF4-FFF2-40B4-BE49-F238E27FC236}">
              <a16:creationId xmlns:a16="http://schemas.microsoft.com/office/drawing/2014/main" id="{B9926A6D-F717-4DE1-848A-4D042FCB60F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2" name="Text Box 12">
          <a:extLst>
            <a:ext uri="{FF2B5EF4-FFF2-40B4-BE49-F238E27FC236}">
              <a16:creationId xmlns:a16="http://schemas.microsoft.com/office/drawing/2014/main" id="{43BDCE13-EEF7-454B-A4A4-33D7A5B0AC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3" name="Text Box 13">
          <a:extLst>
            <a:ext uri="{FF2B5EF4-FFF2-40B4-BE49-F238E27FC236}">
              <a16:creationId xmlns:a16="http://schemas.microsoft.com/office/drawing/2014/main" id="{CA01C24E-B342-482B-890D-12FCD0512D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4" name="Text Box 14">
          <a:extLst>
            <a:ext uri="{FF2B5EF4-FFF2-40B4-BE49-F238E27FC236}">
              <a16:creationId xmlns:a16="http://schemas.microsoft.com/office/drawing/2014/main" id="{B8E3032C-D73C-42EF-85BB-A3E79CD988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5" name="Text Box 15">
          <a:extLst>
            <a:ext uri="{FF2B5EF4-FFF2-40B4-BE49-F238E27FC236}">
              <a16:creationId xmlns:a16="http://schemas.microsoft.com/office/drawing/2014/main" id="{7BD4CDFC-BA65-45E1-B963-18B824EDC6E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6" name="Text Box 16">
          <a:extLst>
            <a:ext uri="{FF2B5EF4-FFF2-40B4-BE49-F238E27FC236}">
              <a16:creationId xmlns:a16="http://schemas.microsoft.com/office/drawing/2014/main" id="{293C1BC8-AFBD-4DEC-ACBF-63D1B28B71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7" name="Text Box 17">
          <a:extLst>
            <a:ext uri="{FF2B5EF4-FFF2-40B4-BE49-F238E27FC236}">
              <a16:creationId xmlns:a16="http://schemas.microsoft.com/office/drawing/2014/main" id="{BBDAAFE9-6E68-4915-B847-21CBABC030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8" name="Text Box 7">
          <a:extLst>
            <a:ext uri="{FF2B5EF4-FFF2-40B4-BE49-F238E27FC236}">
              <a16:creationId xmlns:a16="http://schemas.microsoft.com/office/drawing/2014/main" id="{3F22DF56-FD2E-47FB-8A3E-282A9049C9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09" name="Text Box 8">
          <a:extLst>
            <a:ext uri="{FF2B5EF4-FFF2-40B4-BE49-F238E27FC236}">
              <a16:creationId xmlns:a16="http://schemas.microsoft.com/office/drawing/2014/main" id="{F816B84C-5978-4638-9363-B81284D353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0" name="Text Box 9">
          <a:extLst>
            <a:ext uri="{FF2B5EF4-FFF2-40B4-BE49-F238E27FC236}">
              <a16:creationId xmlns:a16="http://schemas.microsoft.com/office/drawing/2014/main" id="{4195A391-3772-497D-AA7A-E8C60BA5D5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1" name="Text Box 10">
          <a:extLst>
            <a:ext uri="{FF2B5EF4-FFF2-40B4-BE49-F238E27FC236}">
              <a16:creationId xmlns:a16="http://schemas.microsoft.com/office/drawing/2014/main" id="{B531F153-D202-40A6-B86F-174A041DDF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2" name="Text Box 11">
          <a:extLst>
            <a:ext uri="{FF2B5EF4-FFF2-40B4-BE49-F238E27FC236}">
              <a16:creationId xmlns:a16="http://schemas.microsoft.com/office/drawing/2014/main" id="{3A415BA2-C0D3-4BF0-BD23-3E4141DAA88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3" name="Text Box 12">
          <a:extLst>
            <a:ext uri="{FF2B5EF4-FFF2-40B4-BE49-F238E27FC236}">
              <a16:creationId xmlns:a16="http://schemas.microsoft.com/office/drawing/2014/main" id="{6FF2D757-9E75-4E09-A799-DECD714AF3B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4" name="Text Box 13">
          <a:extLst>
            <a:ext uri="{FF2B5EF4-FFF2-40B4-BE49-F238E27FC236}">
              <a16:creationId xmlns:a16="http://schemas.microsoft.com/office/drawing/2014/main" id="{5714EE73-7D6F-4CD7-AF32-50A49E5B2BA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5" name="Text Box 14">
          <a:extLst>
            <a:ext uri="{FF2B5EF4-FFF2-40B4-BE49-F238E27FC236}">
              <a16:creationId xmlns:a16="http://schemas.microsoft.com/office/drawing/2014/main" id="{B3D2AE06-4053-4204-B872-8CDE6D94B4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6" name="Text Box 15">
          <a:extLst>
            <a:ext uri="{FF2B5EF4-FFF2-40B4-BE49-F238E27FC236}">
              <a16:creationId xmlns:a16="http://schemas.microsoft.com/office/drawing/2014/main" id="{13317E8C-AFEE-49BF-9865-D8E247D8E3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7" name="Text Box 16">
          <a:extLst>
            <a:ext uri="{FF2B5EF4-FFF2-40B4-BE49-F238E27FC236}">
              <a16:creationId xmlns:a16="http://schemas.microsoft.com/office/drawing/2014/main" id="{C604A2F2-6D05-4E04-B210-46EB0C9196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8" name="Text Box 17">
          <a:extLst>
            <a:ext uri="{FF2B5EF4-FFF2-40B4-BE49-F238E27FC236}">
              <a16:creationId xmlns:a16="http://schemas.microsoft.com/office/drawing/2014/main" id="{6260814C-4F69-409C-A69F-8E01A89D46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19" name="Text Box 6">
          <a:extLst>
            <a:ext uri="{FF2B5EF4-FFF2-40B4-BE49-F238E27FC236}">
              <a16:creationId xmlns:a16="http://schemas.microsoft.com/office/drawing/2014/main" id="{6ABACF2D-5CE5-4008-9947-A55294BDD8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0" name="Text Box 7">
          <a:extLst>
            <a:ext uri="{FF2B5EF4-FFF2-40B4-BE49-F238E27FC236}">
              <a16:creationId xmlns:a16="http://schemas.microsoft.com/office/drawing/2014/main" id="{F1AE7632-D493-40C7-B49D-02B6F95369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1" name="Text Box 8">
          <a:extLst>
            <a:ext uri="{FF2B5EF4-FFF2-40B4-BE49-F238E27FC236}">
              <a16:creationId xmlns:a16="http://schemas.microsoft.com/office/drawing/2014/main" id="{DE5E028C-3DFE-40BE-8B8F-F8C7C22A54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2" name="Text Box 9">
          <a:extLst>
            <a:ext uri="{FF2B5EF4-FFF2-40B4-BE49-F238E27FC236}">
              <a16:creationId xmlns:a16="http://schemas.microsoft.com/office/drawing/2014/main" id="{C1F2CEFB-E6BC-4C31-A3F0-C802E590EED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3" name="Text Box 10">
          <a:extLst>
            <a:ext uri="{FF2B5EF4-FFF2-40B4-BE49-F238E27FC236}">
              <a16:creationId xmlns:a16="http://schemas.microsoft.com/office/drawing/2014/main" id="{61BF50F2-F238-4193-97E7-CCE0D4CF4A1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4" name="Text Box 11">
          <a:extLst>
            <a:ext uri="{FF2B5EF4-FFF2-40B4-BE49-F238E27FC236}">
              <a16:creationId xmlns:a16="http://schemas.microsoft.com/office/drawing/2014/main" id="{949B8AD6-7601-4214-8AAF-451031E004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5" name="Text Box 12">
          <a:extLst>
            <a:ext uri="{FF2B5EF4-FFF2-40B4-BE49-F238E27FC236}">
              <a16:creationId xmlns:a16="http://schemas.microsoft.com/office/drawing/2014/main" id="{6A14AE8C-2848-46ED-8322-EBA3981324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6" name="Text Box 13">
          <a:extLst>
            <a:ext uri="{FF2B5EF4-FFF2-40B4-BE49-F238E27FC236}">
              <a16:creationId xmlns:a16="http://schemas.microsoft.com/office/drawing/2014/main" id="{7D8AB7E3-00AB-42EA-A6D2-A024D147F1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562</xdr:rowOff>
    </xdr:to>
    <xdr:sp macro="" textlink="">
      <xdr:nvSpPr>
        <xdr:cNvPr id="6327" name="Text Box 14">
          <a:extLst>
            <a:ext uri="{FF2B5EF4-FFF2-40B4-BE49-F238E27FC236}">
              <a16:creationId xmlns:a16="http://schemas.microsoft.com/office/drawing/2014/main" id="{00C5B9FD-5F55-4B82-B7F9-A905A95FFF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28" name="Text Box 6">
          <a:extLst>
            <a:ext uri="{FF2B5EF4-FFF2-40B4-BE49-F238E27FC236}">
              <a16:creationId xmlns:a16="http://schemas.microsoft.com/office/drawing/2014/main" id="{36F6865C-C047-4836-8942-B190EFC473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29" name="Text Box 7">
          <a:extLst>
            <a:ext uri="{FF2B5EF4-FFF2-40B4-BE49-F238E27FC236}">
              <a16:creationId xmlns:a16="http://schemas.microsoft.com/office/drawing/2014/main" id="{E86E409F-CD13-4F40-A45C-84C4323D6D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0" name="Text Box 8">
          <a:extLst>
            <a:ext uri="{FF2B5EF4-FFF2-40B4-BE49-F238E27FC236}">
              <a16:creationId xmlns:a16="http://schemas.microsoft.com/office/drawing/2014/main" id="{C086D9A0-3BF0-4FEE-9750-D89B424287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1" name="Text Box 9">
          <a:extLst>
            <a:ext uri="{FF2B5EF4-FFF2-40B4-BE49-F238E27FC236}">
              <a16:creationId xmlns:a16="http://schemas.microsoft.com/office/drawing/2014/main" id="{A531C0E1-FD51-4FD3-9180-A53AC3368E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2" name="Text Box 10">
          <a:extLst>
            <a:ext uri="{FF2B5EF4-FFF2-40B4-BE49-F238E27FC236}">
              <a16:creationId xmlns:a16="http://schemas.microsoft.com/office/drawing/2014/main" id="{36773BE4-86ED-4706-90F9-DF9BCC64D7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3" name="Text Box 11">
          <a:extLst>
            <a:ext uri="{FF2B5EF4-FFF2-40B4-BE49-F238E27FC236}">
              <a16:creationId xmlns:a16="http://schemas.microsoft.com/office/drawing/2014/main" id="{4B9BD627-188A-4BE2-BACE-FA5575FDDE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4" name="Text Box 12">
          <a:extLst>
            <a:ext uri="{FF2B5EF4-FFF2-40B4-BE49-F238E27FC236}">
              <a16:creationId xmlns:a16="http://schemas.microsoft.com/office/drawing/2014/main" id="{36CCB88B-7EED-4BEA-A119-CBEA36F13C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5" name="Text Box 13">
          <a:extLst>
            <a:ext uri="{FF2B5EF4-FFF2-40B4-BE49-F238E27FC236}">
              <a16:creationId xmlns:a16="http://schemas.microsoft.com/office/drawing/2014/main" id="{ACDD8B44-2762-46BD-92BC-D8D81148BB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6" name="Text Box 14">
          <a:extLst>
            <a:ext uri="{FF2B5EF4-FFF2-40B4-BE49-F238E27FC236}">
              <a16:creationId xmlns:a16="http://schemas.microsoft.com/office/drawing/2014/main" id="{E28F48CB-D736-4F24-A839-0D7105D779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7" name="Text Box 15">
          <a:extLst>
            <a:ext uri="{FF2B5EF4-FFF2-40B4-BE49-F238E27FC236}">
              <a16:creationId xmlns:a16="http://schemas.microsoft.com/office/drawing/2014/main" id="{E94824AF-5D12-4015-9E59-E60932180F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8" name="Text Box 16">
          <a:extLst>
            <a:ext uri="{FF2B5EF4-FFF2-40B4-BE49-F238E27FC236}">
              <a16:creationId xmlns:a16="http://schemas.microsoft.com/office/drawing/2014/main" id="{00C40BFD-C491-4ACA-8709-305AA481E5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39" name="Text Box 17">
          <a:extLst>
            <a:ext uri="{FF2B5EF4-FFF2-40B4-BE49-F238E27FC236}">
              <a16:creationId xmlns:a16="http://schemas.microsoft.com/office/drawing/2014/main" id="{9943C68D-E722-4C05-AA77-4D5FDCBDE6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0" name="Text Box 6">
          <a:extLst>
            <a:ext uri="{FF2B5EF4-FFF2-40B4-BE49-F238E27FC236}">
              <a16:creationId xmlns:a16="http://schemas.microsoft.com/office/drawing/2014/main" id="{D5B1E6D0-14B7-4498-AC5B-AB081AAB36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1" name="Text Box 7">
          <a:extLst>
            <a:ext uri="{FF2B5EF4-FFF2-40B4-BE49-F238E27FC236}">
              <a16:creationId xmlns:a16="http://schemas.microsoft.com/office/drawing/2014/main" id="{979B4380-7F6D-4D13-8A96-A5A2C9C984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2" name="Text Box 8">
          <a:extLst>
            <a:ext uri="{FF2B5EF4-FFF2-40B4-BE49-F238E27FC236}">
              <a16:creationId xmlns:a16="http://schemas.microsoft.com/office/drawing/2014/main" id="{70C49262-7F91-4383-B790-A578131449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3" name="Text Box 9">
          <a:extLst>
            <a:ext uri="{FF2B5EF4-FFF2-40B4-BE49-F238E27FC236}">
              <a16:creationId xmlns:a16="http://schemas.microsoft.com/office/drawing/2014/main" id="{CE58D9C4-A394-49EC-9FE3-D4090B2DB0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4" name="Text Box 10">
          <a:extLst>
            <a:ext uri="{FF2B5EF4-FFF2-40B4-BE49-F238E27FC236}">
              <a16:creationId xmlns:a16="http://schemas.microsoft.com/office/drawing/2014/main" id="{9E029359-C665-43F5-AA68-22EB6A5234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5" name="Text Box 11">
          <a:extLst>
            <a:ext uri="{FF2B5EF4-FFF2-40B4-BE49-F238E27FC236}">
              <a16:creationId xmlns:a16="http://schemas.microsoft.com/office/drawing/2014/main" id="{C0FF272F-E1FE-431E-A7E6-03917C2595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6" name="Text Box 12">
          <a:extLst>
            <a:ext uri="{FF2B5EF4-FFF2-40B4-BE49-F238E27FC236}">
              <a16:creationId xmlns:a16="http://schemas.microsoft.com/office/drawing/2014/main" id="{759A41EB-7C9C-4F89-AB5C-6376D8759C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7" name="Text Box 13">
          <a:extLst>
            <a:ext uri="{FF2B5EF4-FFF2-40B4-BE49-F238E27FC236}">
              <a16:creationId xmlns:a16="http://schemas.microsoft.com/office/drawing/2014/main" id="{9BBD5A56-FE24-46B2-A63B-D6C831C327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8" name="Text Box 14">
          <a:extLst>
            <a:ext uri="{FF2B5EF4-FFF2-40B4-BE49-F238E27FC236}">
              <a16:creationId xmlns:a16="http://schemas.microsoft.com/office/drawing/2014/main" id="{9A012ADB-E2E7-4FA1-BD7A-A6579E8A18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49" name="Text Box 15">
          <a:extLst>
            <a:ext uri="{FF2B5EF4-FFF2-40B4-BE49-F238E27FC236}">
              <a16:creationId xmlns:a16="http://schemas.microsoft.com/office/drawing/2014/main" id="{BEE10B41-1AB5-4E7E-AA8A-E9D930E521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0" name="Text Box 16">
          <a:extLst>
            <a:ext uri="{FF2B5EF4-FFF2-40B4-BE49-F238E27FC236}">
              <a16:creationId xmlns:a16="http://schemas.microsoft.com/office/drawing/2014/main" id="{3B44DB58-3111-4BC7-9BC4-3BA122FFB4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1" name="Text Box 17">
          <a:extLst>
            <a:ext uri="{FF2B5EF4-FFF2-40B4-BE49-F238E27FC236}">
              <a16:creationId xmlns:a16="http://schemas.microsoft.com/office/drawing/2014/main" id="{663C6552-A707-41C3-90D7-550781DA1C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2" name="Text Box 7">
          <a:extLst>
            <a:ext uri="{FF2B5EF4-FFF2-40B4-BE49-F238E27FC236}">
              <a16:creationId xmlns:a16="http://schemas.microsoft.com/office/drawing/2014/main" id="{BCC59CAF-0371-4605-AF4D-4428F28CDC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3" name="Text Box 8">
          <a:extLst>
            <a:ext uri="{FF2B5EF4-FFF2-40B4-BE49-F238E27FC236}">
              <a16:creationId xmlns:a16="http://schemas.microsoft.com/office/drawing/2014/main" id="{35607FAD-A40A-4A31-9C83-1B4AF29C8A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4" name="Text Box 9">
          <a:extLst>
            <a:ext uri="{FF2B5EF4-FFF2-40B4-BE49-F238E27FC236}">
              <a16:creationId xmlns:a16="http://schemas.microsoft.com/office/drawing/2014/main" id="{447DC712-DE8E-480F-B068-9CC71AB598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5" name="Text Box 10">
          <a:extLst>
            <a:ext uri="{FF2B5EF4-FFF2-40B4-BE49-F238E27FC236}">
              <a16:creationId xmlns:a16="http://schemas.microsoft.com/office/drawing/2014/main" id="{79A7DAF1-66FB-4526-A887-C1E913A115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6" name="Text Box 11">
          <a:extLst>
            <a:ext uri="{FF2B5EF4-FFF2-40B4-BE49-F238E27FC236}">
              <a16:creationId xmlns:a16="http://schemas.microsoft.com/office/drawing/2014/main" id="{3361B12F-1FFF-4B0C-BF80-916A13FF42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7" name="Text Box 12">
          <a:extLst>
            <a:ext uri="{FF2B5EF4-FFF2-40B4-BE49-F238E27FC236}">
              <a16:creationId xmlns:a16="http://schemas.microsoft.com/office/drawing/2014/main" id="{2E9D782E-0D29-45FB-9EDB-DC734358E8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8" name="Text Box 13">
          <a:extLst>
            <a:ext uri="{FF2B5EF4-FFF2-40B4-BE49-F238E27FC236}">
              <a16:creationId xmlns:a16="http://schemas.microsoft.com/office/drawing/2014/main" id="{355359B8-81DC-490C-92FE-869D1105C6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59" name="Text Box 14">
          <a:extLst>
            <a:ext uri="{FF2B5EF4-FFF2-40B4-BE49-F238E27FC236}">
              <a16:creationId xmlns:a16="http://schemas.microsoft.com/office/drawing/2014/main" id="{5AFC733D-8E1A-49B7-B68A-2588393533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0" name="Text Box 15">
          <a:extLst>
            <a:ext uri="{FF2B5EF4-FFF2-40B4-BE49-F238E27FC236}">
              <a16:creationId xmlns:a16="http://schemas.microsoft.com/office/drawing/2014/main" id="{7B5A3F55-754A-4C1C-BA50-FC9496E9EF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1" name="Text Box 16">
          <a:extLst>
            <a:ext uri="{FF2B5EF4-FFF2-40B4-BE49-F238E27FC236}">
              <a16:creationId xmlns:a16="http://schemas.microsoft.com/office/drawing/2014/main" id="{E564FEFB-D49B-472D-B561-3E7CA21ABE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2" name="Text Box 17">
          <a:extLst>
            <a:ext uri="{FF2B5EF4-FFF2-40B4-BE49-F238E27FC236}">
              <a16:creationId xmlns:a16="http://schemas.microsoft.com/office/drawing/2014/main" id="{548C9F46-BB4A-49C4-8B77-BD05E9B0C2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3" name="Text Box 6">
          <a:extLst>
            <a:ext uri="{FF2B5EF4-FFF2-40B4-BE49-F238E27FC236}">
              <a16:creationId xmlns:a16="http://schemas.microsoft.com/office/drawing/2014/main" id="{E9D23BAF-AE05-4925-9892-E9E5EB622C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4" name="Text Box 7">
          <a:extLst>
            <a:ext uri="{FF2B5EF4-FFF2-40B4-BE49-F238E27FC236}">
              <a16:creationId xmlns:a16="http://schemas.microsoft.com/office/drawing/2014/main" id="{4BA72FEC-204B-4C93-BC1F-0352707D43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5" name="Text Box 8">
          <a:extLst>
            <a:ext uri="{FF2B5EF4-FFF2-40B4-BE49-F238E27FC236}">
              <a16:creationId xmlns:a16="http://schemas.microsoft.com/office/drawing/2014/main" id="{784D9D6C-DCDE-4102-8E1C-39C46A3D32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6" name="Text Box 9">
          <a:extLst>
            <a:ext uri="{FF2B5EF4-FFF2-40B4-BE49-F238E27FC236}">
              <a16:creationId xmlns:a16="http://schemas.microsoft.com/office/drawing/2014/main" id="{AB077168-C420-4C6B-A951-61CC49D234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7" name="Text Box 10">
          <a:extLst>
            <a:ext uri="{FF2B5EF4-FFF2-40B4-BE49-F238E27FC236}">
              <a16:creationId xmlns:a16="http://schemas.microsoft.com/office/drawing/2014/main" id="{E90D5031-E5FC-4D5C-AD54-FDA6EE1BA0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8" name="Text Box 11">
          <a:extLst>
            <a:ext uri="{FF2B5EF4-FFF2-40B4-BE49-F238E27FC236}">
              <a16:creationId xmlns:a16="http://schemas.microsoft.com/office/drawing/2014/main" id="{54B7B2E6-BC57-4535-8FBC-581BB62EFC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69" name="Text Box 12">
          <a:extLst>
            <a:ext uri="{FF2B5EF4-FFF2-40B4-BE49-F238E27FC236}">
              <a16:creationId xmlns:a16="http://schemas.microsoft.com/office/drawing/2014/main" id="{9DAE2A9B-6B50-410C-A892-E8483DD624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0" name="Text Box 13">
          <a:extLst>
            <a:ext uri="{FF2B5EF4-FFF2-40B4-BE49-F238E27FC236}">
              <a16:creationId xmlns:a16="http://schemas.microsoft.com/office/drawing/2014/main" id="{4AB377E7-60FB-4105-8CD8-C773223818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1" name="Text Box 14">
          <a:extLst>
            <a:ext uri="{FF2B5EF4-FFF2-40B4-BE49-F238E27FC236}">
              <a16:creationId xmlns:a16="http://schemas.microsoft.com/office/drawing/2014/main" id="{B1C3ACD6-B121-4938-856A-BD2C7FF5B5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2" name="Text Box 15">
          <a:extLst>
            <a:ext uri="{FF2B5EF4-FFF2-40B4-BE49-F238E27FC236}">
              <a16:creationId xmlns:a16="http://schemas.microsoft.com/office/drawing/2014/main" id="{BE604F7C-972B-4975-8AB8-E0E2D20DCF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3" name="Text Box 16">
          <a:extLst>
            <a:ext uri="{FF2B5EF4-FFF2-40B4-BE49-F238E27FC236}">
              <a16:creationId xmlns:a16="http://schemas.microsoft.com/office/drawing/2014/main" id="{BF4A547A-DA3E-484E-82ED-6F0E991EAE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4" name="Text Box 17">
          <a:extLst>
            <a:ext uri="{FF2B5EF4-FFF2-40B4-BE49-F238E27FC236}">
              <a16:creationId xmlns:a16="http://schemas.microsoft.com/office/drawing/2014/main" id="{017A464F-4290-4EA2-B205-DB5F08F256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5" name="Text Box 6">
          <a:extLst>
            <a:ext uri="{FF2B5EF4-FFF2-40B4-BE49-F238E27FC236}">
              <a16:creationId xmlns:a16="http://schemas.microsoft.com/office/drawing/2014/main" id="{4B40B225-05BE-4577-986B-0D4E66CBC7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6" name="Text Box 7">
          <a:extLst>
            <a:ext uri="{FF2B5EF4-FFF2-40B4-BE49-F238E27FC236}">
              <a16:creationId xmlns:a16="http://schemas.microsoft.com/office/drawing/2014/main" id="{5AF56451-BD98-4223-8C58-9B50E911D1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7" name="Text Box 8">
          <a:extLst>
            <a:ext uri="{FF2B5EF4-FFF2-40B4-BE49-F238E27FC236}">
              <a16:creationId xmlns:a16="http://schemas.microsoft.com/office/drawing/2014/main" id="{5475663A-7FBF-4C64-B9FA-B3DD0D72BD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8" name="Text Box 9">
          <a:extLst>
            <a:ext uri="{FF2B5EF4-FFF2-40B4-BE49-F238E27FC236}">
              <a16:creationId xmlns:a16="http://schemas.microsoft.com/office/drawing/2014/main" id="{C75FA9D4-7EF8-4488-A9AA-97FDFA49AF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79" name="Text Box 10">
          <a:extLst>
            <a:ext uri="{FF2B5EF4-FFF2-40B4-BE49-F238E27FC236}">
              <a16:creationId xmlns:a16="http://schemas.microsoft.com/office/drawing/2014/main" id="{6360E66F-E141-4162-8849-D466828D0A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0" name="Text Box 11">
          <a:extLst>
            <a:ext uri="{FF2B5EF4-FFF2-40B4-BE49-F238E27FC236}">
              <a16:creationId xmlns:a16="http://schemas.microsoft.com/office/drawing/2014/main" id="{43F9422F-1F52-4E28-BCB0-207684CAAC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1" name="Text Box 12">
          <a:extLst>
            <a:ext uri="{FF2B5EF4-FFF2-40B4-BE49-F238E27FC236}">
              <a16:creationId xmlns:a16="http://schemas.microsoft.com/office/drawing/2014/main" id="{2F8C3A49-BD65-472D-A51C-1F2071D5DD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2" name="Text Box 13">
          <a:extLst>
            <a:ext uri="{FF2B5EF4-FFF2-40B4-BE49-F238E27FC236}">
              <a16:creationId xmlns:a16="http://schemas.microsoft.com/office/drawing/2014/main" id="{FC7541C9-EAA3-4638-8DE8-092CF4CFA9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3" name="Text Box 14">
          <a:extLst>
            <a:ext uri="{FF2B5EF4-FFF2-40B4-BE49-F238E27FC236}">
              <a16:creationId xmlns:a16="http://schemas.microsoft.com/office/drawing/2014/main" id="{06FE78D5-301A-48A5-9AA7-DC0B99AB68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4" name="Text Box 15">
          <a:extLst>
            <a:ext uri="{FF2B5EF4-FFF2-40B4-BE49-F238E27FC236}">
              <a16:creationId xmlns:a16="http://schemas.microsoft.com/office/drawing/2014/main" id="{1881490F-9B11-4C35-8B1B-038DC284DD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5" name="Text Box 16">
          <a:extLst>
            <a:ext uri="{FF2B5EF4-FFF2-40B4-BE49-F238E27FC236}">
              <a16:creationId xmlns:a16="http://schemas.microsoft.com/office/drawing/2014/main" id="{D5A90550-FCCB-4639-B2DF-95F9D15A3A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6" name="Text Box 17">
          <a:extLst>
            <a:ext uri="{FF2B5EF4-FFF2-40B4-BE49-F238E27FC236}">
              <a16:creationId xmlns:a16="http://schemas.microsoft.com/office/drawing/2014/main" id="{111C38FC-AFB0-4A5B-A777-4EC01BCF9D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7" name="Text Box 6">
          <a:extLst>
            <a:ext uri="{FF2B5EF4-FFF2-40B4-BE49-F238E27FC236}">
              <a16:creationId xmlns:a16="http://schemas.microsoft.com/office/drawing/2014/main" id="{91094D5C-00A3-4FC8-94C2-2858B52840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8" name="Text Box 7">
          <a:extLst>
            <a:ext uri="{FF2B5EF4-FFF2-40B4-BE49-F238E27FC236}">
              <a16:creationId xmlns:a16="http://schemas.microsoft.com/office/drawing/2014/main" id="{CBD12970-43A0-4401-970A-F03E5D2152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89" name="Text Box 8">
          <a:extLst>
            <a:ext uri="{FF2B5EF4-FFF2-40B4-BE49-F238E27FC236}">
              <a16:creationId xmlns:a16="http://schemas.microsoft.com/office/drawing/2014/main" id="{AA687331-FBE2-4C02-A573-995E1E243A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0" name="Text Box 9">
          <a:extLst>
            <a:ext uri="{FF2B5EF4-FFF2-40B4-BE49-F238E27FC236}">
              <a16:creationId xmlns:a16="http://schemas.microsoft.com/office/drawing/2014/main" id="{E217033A-0A77-474D-A85B-C4768567192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1" name="Text Box 10">
          <a:extLst>
            <a:ext uri="{FF2B5EF4-FFF2-40B4-BE49-F238E27FC236}">
              <a16:creationId xmlns:a16="http://schemas.microsoft.com/office/drawing/2014/main" id="{055AFF27-DD3B-4E4A-8455-DBEFC4035B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2" name="Text Box 11">
          <a:extLst>
            <a:ext uri="{FF2B5EF4-FFF2-40B4-BE49-F238E27FC236}">
              <a16:creationId xmlns:a16="http://schemas.microsoft.com/office/drawing/2014/main" id="{EA0FA8FF-3612-45A7-8C6F-861EA8C27E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3" name="Text Box 12">
          <a:extLst>
            <a:ext uri="{FF2B5EF4-FFF2-40B4-BE49-F238E27FC236}">
              <a16:creationId xmlns:a16="http://schemas.microsoft.com/office/drawing/2014/main" id="{1CF5BE11-ECC3-426A-8901-483464F317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4" name="Text Box 13">
          <a:extLst>
            <a:ext uri="{FF2B5EF4-FFF2-40B4-BE49-F238E27FC236}">
              <a16:creationId xmlns:a16="http://schemas.microsoft.com/office/drawing/2014/main" id="{F92BEC9B-2870-4890-9818-F1E8E23468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5" name="Text Box 14">
          <a:extLst>
            <a:ext uri="{FF2B5EF4-FFF2-40B4-BE49-F238E27FC236}">
              <a16:creationId xmlns:a16="http://schemas.microsoft.com/office/drawing/2014/main" id="{7DC9D309-66A2-49DB-BF4E-6385DC0AAC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6" name="Text Box 15">
          <a:extLst>
            <a:ext uri="{FF2B5EF4-FFF2-40B4-BE49-F238E27FC236}">
              <a16:creationId xmlns:a16="http://schemas.microsoft.com/office/drawing/2014/main" id="{048354BD-C3B5-4F77-9AC6-E20F7A9F4C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7" name="Text Box 16">
          <a:extLst>
            <a:ext uri="{FF2B5EF4-FFF2-40B4-BE49-F238E27FC236}">
              <a16:creationId xmlns:a16="http://schemas.microsoft.com/office/drawing/2014/main" id="{493F978F-AA51-49F3-89BB-3B44B87D03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8" name="Text Box 17">
          <a:extLst>
            <a:ext uri="{FF2B5EF4-FFF2-40B4-BE49-F238E27FC236}">
              <a16:creationId xmlns:a16="http://schemas.microsoft.com/office/drawing/2014/main" id="{1476E9E7-CC50-4DC5-B8AD-19ADF4CA84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399" name="Text Box 7">
          <a:extLst>
            <a:ext uri="{FF2B5EF4-FFF2-40B4-BE49-F238E27FC236}">
              <a16:creationId xmlns:a16="http://schemas.microsoft.com/office/drawing/2014/main" id="{A19FDE80-7F44-43FB-9C77-99D3A4D967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0" name="Text Box 8">
          <a:extLst>
            <a:ext uri="{FF2B5EF4-FFF2-40B4-BE49-F238E27FC236}">
              <a16:creationId xmlns:a16="http://schemas.microsoft.com/office/drawing/2014/main" id="{2F842062-D9CF-47DC-A7C9-5932A87DEE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1" name="Text Box 9">
          <a:extLst>
            <a:ext uri="{FF2B5EF4-FFF2-40B4-BE49-F238E27FC236}">
              <a16:creationId xmlns:a16="http://schemas.microsoft.com/office/drawing/2014/main" id="{56FC48DA-4612-4A32-947A-B5D5AFDC45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2" name="Text Box 10">
          <a:extLst>
            <a:ext uri="{FF2B5EF4-FFF2-40B4-BE49-F238E27FC236}">
              <a16:creationId xmlns:a16="http://schemas.microsoft.com/office/drawing/2014/main" id="{0EA0E762-EC77-4D01-BA01-F5C1E2F6A9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3" name="Text Box 11">
          <a:extLst>
            <a:ext uri="{FF2B5EF4-FFF2-40B4-BE49-F238E27FC236}">
              <a16:creationId xmlns:a16="http://schemas.microsoft.com/office/drawing/2014/main" id="{2745E133-BEED-458E-AE5D-B8D301330F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4" name="Text Box 12">
          <a:extLst>
            <a:ext uri="{FF2B5EF4-FFF2-40B4-BE49-F238E27FC236}">
              <a16:creationId xmlns:a16="http://schemas.microsoft.com/office/drawing/2014/main" id="{AE6EFBA9-F05E-4C4E-B387-58052679B8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5" name="Text Box 13">
          <a:extLst>
            <a:ext uri="{FF2B5EF4-FFF2-40B4-BE49-F238E27FC236}">
              <a16:creationId xmlns:a16="http://schemas.microsoft.com/office/drawing/2014/main" id="{394D087C-18D3-4B81-A293-F8726EB9C3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6" name="Text Box 14">
          <a:extLst>
            <a:ext uri="{FF2B5EF4-FFF2-40B4-BE49-F238E27FC236}">
              <a16:creationId xmlns:a16="http://schemas.microsoft.com/office/drawing/2014/main" id="{8478CDF6-81F8-414D-95E9-EF8205A1A3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7" name="Text Box 15">
          <a:extLst>
            <a:ext uri="{FF2B5EF4-FFF2-40B4-BE49-F238E27FC236}">
              <a16:creationId xmlns:a16="http://schemas.microsoft.com/office/drawing/2014/main" id="{2B22C1E5-E671-45BB-8E88-AD0FA96259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8" name="Text Box 16">
          <a:extLst>
            <a:ext uri="{FF2B5EF4-FFF2-40B4-BE49-F238E27FC236}">
              <a16:creationId xmlns:a16="http://schemas.microsoft.com/office/drawing/2014/main" id="{05C4E601-9D2F-48F8-9B1A-69DA9142CA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09" name="Text Box 17">
          <a:extLst>
            <a:ext uri="{FF2B5EF4-FFF2-40B4-BE49-F238E27FC236}">
              <a16:creationId xmlns:a16="http://schemas.microsoft.com/office/drawing/2014/main" id="{33236C4B-FA7F-434B-90B6-4AF1FB52EA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0" name="Text Box 6">
          <a:extLst>
            <a:ext uri="{FF2B5EF4-FFF2-40B4-BE49-F238E27FC236}">
              <a16:creationId xmlns:a16="http://schemas.microsoft.com/office/drawing/2014/main" id="{8F05461B-1BC6-49F7-B0C2-EFF9B6F615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1" name="Text Box 7">
          <a:extLst>
            <a:ext uri="{FF2B5EF4-FFF2-40B4-BE49-F238E27FC236}">
              <a16:creationId xmlns:a16="http://schemas.microsoft.com/office/drawing/2014/main" id="{7950DF3A-4A28-46A8-B38B-BFB18254FF2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2" name="Text Box 8">
          <a:extLst>
            <a:ext uri="{FF2B5EF4-FFF2-40B4-BE49-F238E27FC236}">
              <a16:creationId xmlns:a16="http://schemas.microsoft.com/office/drawing/2014/main" id="{7C747E07-E0FE-486C-8908-8B0B693D9A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3" name="Text Box 9">
          <a:extLst>
            <a:ext uri="{FF2B5EF4-FFF2-40B4-BE49-F238E27FC236}">
              <a16:creationId xmlns:a16="http://schemas.microsoft.com/office/drawing/2014/main" id="{3DC035B7-C8DC-4D5C-A8E3-C5E8491D1D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4" name="Text Box 10">
          <a:extLst>
            <a:ext uri="{FF2B5EF4-FFF2-40B4-BE49-F238E27FC236}">
              <a16:creationId xmlns:a16="http://schemas.microsoft.com/office/drawing/2014/main" id="{C41A5735-0D39-4300-AD80-A6BB3EC089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5" name="Text Box 11">
          <a:extLst>
            <a:ext uri="{FF2B5EF4-FFF2-40B4-BE49-F238E27FC236}">
              <a16:creationId xmlns:a16="http://schemas.microsoft.com/office/drawing/2014/main" id="{56AA2BA1-FF17-4A14-891D-9E2938D972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6" name="Text Box 12">
          <a:extLst>
            <a:ext uri="{FF2B5EF4-FFF2-40B4-BE49-F238E27FC236}">
              <a16:creationId xmlns:a16="http://schemas.microsoft.com/office/drawing/2014/main" id="{D26C448B-4A48-4117-9347-A39081973D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7" name="Text Box 13">
          <a:extLst>
            <a:ext uri="{FF2B5EF4-FFF2-40B4-BE49-F238E27FC236}">
              <a16:creationId xmlns:a16="http://schemas.microsoft.com/office/drawing/2014/main" id="{5EC06CBA-02A8-4EB1-9CB5-D52C693730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8" name="Text Box 14">
          <a:extLst>
            <a:ext uri="{FF2B5EF4-FFF2-40B4-BE49-F238E27FC236}">
              <a16:creationId xmlns:a16="http://schemas.microsoft.com/office/drawing/2014/main" id="{EF80EA0E-A57F-4DDC-A759-102680EFE7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19" name="Text Box 15">
          <a:extLst>
            <a:ext uri="{FF2B5EF4-FFF2-40B4-BE49-F238E27FC236}">
              <a16:creationId xmlns:a16="http://schemas.microsoft.com/office/drawing/2014/main" id="{DBC87EF9-D9FD-478F-8E9C-F51D9AF877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0" name="Text Box 16">
          <a:extLst>
            <a:ext uri="{FF2B5EF4-FFF2-40B4-BE49-F238E27FC236}">
              <a16:creationId xmlns:a16="http://schemas.microsoft.com/office/drawing/2014/main" id="{62E38164-D102-4FC5-A916-DE89CE30C3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1" name="Text Box 17">
          <a:extLst>
            <a:ext uri="{FF2B5EF4-FFF2-40B4-BE49-F238E27FC236}">
              <a16:creationId xmlns:a16="http://schemas.microsoft.com/office/drawing/2014/main" id="{52F08262-3656-4E3A-92B2-496FDB6E53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2" name="Text Box 6">
          <a:extLst>
            <a:ext uri="{FF2B5EF4-FFF2-40B4-BE49-F238E27FC236}">
              <a16:creationId xmlns:a16="http://schemas.microsoft.com/office/drawing/2014/main" id="{5BE8EB5D-A7FF-45EF-AE4C-55D29D5107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3" name="Text Box 7">
          <a:extLst>
            <a:ext uri="{FF2B5EF4-FFF2-40B4-BE49-F238E27FC236}">
              <a16:creationId xmlns:a16="http://schemas.microsoft.com/office/drawing/2014/main" id="{92F4ED3A-0F00-4961-A7A0-730C005D4F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4" name="Text Box 8">
          <a:extLst>
            <a:ext uri="{FF2B5EF4-FFF2-40B4-BE49-F238E27FC236}">
              <a16:creationId xmlns:a16="http://schemas.microsoft.com/office/drawing/2014/main" id="{E3A50EB9-F4EE-4A62-A98D-6ADF331D9D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5" name="Text Box 9">
          <a:extLst>
            <a:ext uri="{FF2B5EF4-FFF2-40B4-BE49-F238E27FC236}">
              <a16:creationId xmlns:a16="http://schemas.microsoft.com/office/drawing/2014/main" id="{9B1B1CC3-F6C8-4A37-B80A-11B69DE9EB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6" name="Text Box 10">
          <a:extLst>
            <a:ext uri="{FF2B5EF4-FFF2-40B4-BE49-F238E27FC236}">
              <a16:creationId xmlns:a16="http://schemas.microsoft.com/office/drawing/2014/main" id="{44FBAEE3-A4C5-488E-AD45-F222FE9613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7" name="Text Box 11">
          <a:extLst>
            <a:ext uri="{FF2B5EF4-FFF2-40B4-BE49-F238E27FC236}">
              <a16:creationId xmlns:a16="http://schemas.microsoft.com/office/drawing/2014/main" id="{4E2149C3-D0A0-4C46-BF55-9FD382BC91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8" name="Text Box 12">
          <a:extLst>
            <a:ext uri="{FF2B5EF4-FFF2-40B4-BE49-F238E27FC236}">
              <a16:creationId xmlns:a16="http://schemas.microsoft.com/office/drawing/2014/main" id="{7E404D9D-6286-4389-9E46-745B37D081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29" name="Text Box 13">
          <a:extLst>
            <a:ext uri="{FF2B5EF4-FFF2-40B4-BE49-F238E27FC236}">
              <a16:creationId xmlns:a16="http://schemas.microsoft.com/office/drawing/2014/main" id="{59C7E5AC-A1DB-4D4A-BF15-7137D623A2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0" name="Text Box 14">
          <a:extLst>
            <a:ext uri="{FF2B5EF4-FFF2-40B4-BE49-F238E27FC236}">
              <a16:creationId xmlns:a16="http://schemas.microsoft.com/office/drawing/2014/main" id="{84FA3C40-45A4-44A1-9724-EA7560CA33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1" name="Text Box 15">
          <a:extLst>
            <a:ext uri="{FF2B5EF4-FFF2-40B4-BE49-F238E27FC236}">
              <a16:creationId xmlns:a16="http://schemas.microsoft.com/office/drawing/2014/main" id="{5A4D20AB-3FEB-4E8C-B456-0FBE7D86A3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2" name="Text Box 16">
          <a:extLst>
            <a:ext uri="{FF2B5EF4-FFF2-40B4-BE49-F238E27FC236}">
              <a16:creationId xmlns:a16="http://schemas.microsoft.com/office/drawing/2014/main" id="{CF299AF1-F6A2-4242-BEB9-29F87B9C94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3" name="Text Box 17">
          <a:extLst>
            <a:ext uri="{FF2B5EF4-FFF2-40B4-BE49-F238E27FC236}">
              <a16:creationId xmlns:a16="http://schemas.microsoft.com/office/drawing/2014/main" id="{5A7BC6E6-1CBD-4A2D-8A7B-960CE011AA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4" name="Text Box 6">
          <a:extLst>
            <a:ext uri="{FF2B5EF4-FFF2-40B4-BE49-F238E27FC236}">
              <a16:creationId xmlns:a16="http://schemas.microsoft.com/office/drawing/2014/main" id="{DAF0384C-3256-4177-8074-FE95783DBC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5" name="Text Box 7">
          <a:extLst>
            <a:ext uri="{FF2B5EF4-FFF2-40B4-BE49-F238E27FC236}">
              <a16:creationId xmlns:a16="http://schemas.microsoft.com/office/drawing/2014/main" id="{25034C97-261A-4CB9-9A1D-F23FC87DDB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6" name="Text Box 8">
          <a:extLst>
            <a:ext uri="{FF2B5EF4-FFF2-40B4-BE49-F238E27FC236}">
              <a16:creationId xmlns:a16="http://schemas.microsoft.com/office/drawing/2014/main" id="{C47E0732-7C6F-465C-B55C-1236966AD1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7" name="Text Box 9">
          <a:extLst>
            <a:ext uri="{FF2B5EF4-FFF2-40B4-BE49-F238E27FC236}">
              <a16:creationId xmlns:a16="http://schemas.microsoft.com/office/drawing/2014/main" id="{F5C71C12-A99F-432C-8442-D7F62A3D95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8" name="Text Box 10">
          <a:extLst>
            <a:ext uri="{FF2B5EF4-FFF2-40B4-BE49-F238E27FC236}">
              <a16:creationId xmlns:a16="http://schemas.microsoft.com/office/drawing/2014/main" id="{8991732D-E518-447F-BCDA-63B010B89D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39" name="Text Box 11">
          <a:extLst>
            <a:ext uri="{FF2B5EF4-FFF2-40B4-BE49-F238E27FC236}">
              <a16:creationId xmlns:a16="http://schemas.microsoft.com/office/drawing/2014/main" id="{BF1F8343-1D8D-4702-ADD8-DC7983FE92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0" name="Text Box 12">
          <a:extLst>
            <a:ext uri="{FF2B5EF4-FFF2-40B4-BE49-F238E27FC236}">
              <a16:creationId xmlns:a16="http://schemas.microsoft.com/office/drawing/2014/main" id="{F24E69F9-D6BE-4C04-AAC8-5A6E3B229A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1" name="Text Box 13">
          <a:extLst>
            <a:ext uri="{FF2B5EF4-FFF2-40B4-BE49-F238E27FC236}">
              <a16:creationId xmlns:a16="http://schemas.microsoft.com/office/drawing/2014/main" id="{42E5E701-2D86-4BC5-A29F-11AA418D0D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2" name="Text Box 14">
          <a:extLst>
            <a:ext uri="{FF2B5EF4-FFF2-40B4-BE49-F238E27FC236}">
              <a16:creationId xmlns:a16="http://schemas.microsoft.com/office/drawing/2014/main" id="{D9A46F4F-649A-486C-A428-9D601D66C3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3" name="Text Box 15">
          <a:extLst>
            <a:ext uri="{FF2B5EF4-FFF2-40B4-BE49-F238E27FC236}">
              <a16:creationId xmlns:a16="http://schemas.microsoft.com/office/drawing/2014/main" id="{27176123-964E-4F5C-8C97-1CD75278C1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4" name="Text Box 16">
          <a:extLst>
            <a:ext uri="{FF2B5EF4-FFF2-40B4-BE49-F238E27FC236}">
              <a16:creationId xmlns:a16="http://schemas.microsoft.com/office/drawing/2014/main" id="{EFD5384C-36EF-4426-8E17-571891CD1B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5" name="Text Box 17">
          <a:extLst>
            <a:ext uri="{FF2B5EF4-FFF2-40B4-BE49-F238E27FC236}">
              <a16:creationId xmlns:a16="http://schemas.microsoft.com/office/drawing/2014/main" id="{0E069C81-2C66-4898-B2F2-2ECA3A5DAB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6" name="Text Box 7">
          <a:extLst>
            <a:ext uri="{FF2B5EF4-FFF2-40B4-BE49-F238E27FC236}">
              <a16:creationId xmlns:a16="http://schemas.microsoft.com/office/drawing/2014/main" id="{CAC957C0-9F97-4289-9034-593AB1B01F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7" name="Text Box 8">
          <a:extLst>
            <a:ext uri="{FF2B5EF4-FFF2-40B4-BE49-F238E27FC236}">
              <a16:creationId xmlns:a16="http://schemas.microsoft.com/office/drawing/2014/main" id="{8F664B8D-A992-4E9B-835F-F94967E75E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8" name="Text Box 9">
          <a:extLst>
            <a:ext uri="{FF2B5EF4-FFF2-40B4-BE49-F238E27FC236}">
              <a16:creationId xmlns:a16="http://schemas.microsoft.com/office/drawing/2014/main" id="{282955B0-E854-439F-AD56-26C22654CD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49" name="Text Box 10">
          <a:extLst>
            <a:ext uri="{FF2B5EF4-FFF2-40B4-BE49-F238E27FC236}">
              <a16:creationId xmlns:a16="http://schemas.microsoft.com/office/drawing/2014/main" id="{3E670794-95D4-4388-80B5-BFCB9C48EA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0" name="Text Box 11">
          <a:extLst>
            <a:ext uri="{FF2B5EF4-FFF2-40B4-BE49-F238E27FC236}">
              <a16:creationId xmlns:a16="http://schemas.microsoft.com/office/drawing/2014/main" id="{3F7A423A-067F-496E-9F8C-0B5BCE71D8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1" name="Text Box 12">
          <a:extLst>
            <a:ext uri="{FF2B5EF4-FFF2-40B4-BE49-F238E27FC236}">
              <a16:creationId xmlns:a16="http://schemas.microsoft.com/office/drawing/2014/main" id="{3075CA7E-03B3-405A-8150-DEE3DA3BE1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2" name="Text Box 13">
          <a:extLst>
            <a:ext uri="{FF2B5EF4-FFF2-40B4-BE49-F238E27FC236}">
              <a16:creationId xmlns:a16="http://schemas.microsoft.com/office/drawing/2014/main" id="{AD485AC6-A9F8-4E2F-8A41-8444F782FF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3" name="Text Box 14">
          <a:extLst>
            <a:ext uri="{FF2B5EF4-FFF2-40B4-BE49-F238E27FC236}">
              <a16:creationId xmlns:a16="http://schemas.microsoft.com/office/drawing/2014/main" id="{B8A8FE26-086B-484F-9A94-2B9C58DFBF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4" name="Text Box 15">
          <a:extLst>
            <a:ext uri="{FF2B5EF4-FFF2-40B4-BE49-F238E27FC236}">
              <a16:creationId xmlns:a16="http://schemas.microsoft.com/office/drawing/2014/main" id="{ED55E04C-2A0E-458B-878F-B2567CFAF1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5" name="Text Box 16">
          <a:extLst>
            <a:ext uri="{FF2B5EF4-FFF2-40B4-BE49-F238E27FC236}">
              <a16:creationId xmlns:a16="http://schemas.microsoft.com/office/drawing/2014/main" id="{63710277-FA31-47D9-BB6D-C76A56727D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6" name="Text Box 17">
          <a:extLst>
            <a:ext uri="{FF2B5EF4-FFF2-40B4-BE49-F238E27FC236}">
              <a16:creationId xmlns:a16="http://schemas.microsoft.com/office/drawing/2014/main" id="{0C7A79DB-AAA2-4958-A965-6CDF8AFE4A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7" name="Text Box 6">
          <a:extLst>
            <a:ext uri="{FF2B5EF4-FFF2-40B4-BE49-F238E27FC236}">
              <a16:creationId xmlns:a16="http://schemas.microsoft.com/office/drawing/2014/main" id="{7FE3787B-6826-4BE5-B270-27B43E1E0E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8" name="Text Box 7">
          <a:extLst>
            <a:ext uri="{FF2B5EF4-FFF2-40B4-BE49-F238E27FC236}">
              <a16:creationId xmlns:a16="http://schemas.microsoft.com/office/drawing/2014/main" id="{D9EF2270-A826-4CFF-B81C-5DF5F2C36C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59" name="Text Box 8">
          <a:extLst>
            <a:ext uri="{FF2B5EF4-FFF2-40B4-BE49-F238E27FC236}">
              <a16:creationId xmlns:a16="http://schemas.microsoft.com/office/drawing/2014/main" id="{E869A901-9C14-4C0E-A4AE-1199F9B760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0" name="Text Box 9">
          <a:extLst>
            <a:ext uri="{FF2B5EF4-FFF2-40B4-BE49-F238E27FC236}">
              <a16:creationId xmlns:a16="http://schemas.microsoft.com/office/drawing/2014/main" id="{8A47F50E-8649-4DD4-8800-AA51B53A24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1" name="Text Box 10">
          <a:extLst>
            <a:ext uri="{FF2B5EF4-FFF2-40B4-BE49-F238E27FC236}">
              <a16:creationId xmlns:a16="http://schemas.microsoft.com/office/drawing/2014/main" id="{649F75DB-356B-4E50-A849-8CE14ECFC8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2" name="Text Box 11">
          <a:extLst>
            <a:ext uri="{FF2B5EF4-FFF2-40B4-BE49-F238E27FC236}">
              <a16:creationId xmlns:a16="http://schemas.microsoft.com/office/drawing/2014/main" id="{292ABB2B-BAE6-4AA8-8999-5B56EC4216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3" name="Text Box 12">
          <a:extLst>
            <a:ext uri="{FF2B5EF4-FFF2-40B4-BE49-F238E27FC236}">
              <a16:creationId xmlns:a16="http://schemas.microsoft.com/office/drawing/2014/main" id="{01185034-F590-4CA3-A893-C667DD6F5F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4" name="Text Box 13">
          <a:extLst>
            <a:ext uri="{FF2B5EF4-FFF2-40B4-BE49-F238E27FC236}">
              <a16:creationId xmlns:a16="http://schemas.microsoft.com/office/drawing/2014/main" id="{08D6F16A-306F-4CB1-B259-67058768A7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5" name="Text Box 14">
          <a:extLst>
            <a:ext uri="{FF2B5EF4-FFF2-40B4-BE49-F238E27FC236}">
              <a16:creationId xmlns:a16="http://schemas.microsoft.com/office/drawing/2014/main" id="{1EF5BD24-C81F-4942-BD83-4075401FC3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6" name="Text Box 15">
          <a:extLst>
            <a:ext uri="{FF2B5EF4-FFF2-40B4-BE49-F238E27FC236}">
              <a16:creationId xmlns:a16="http://schemas.microsoft.com/office/drawing/2014/main" id="{3B20F0F9-6E42-4D00-BF22-A3FC3AD524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7" name="Text Box 16">
          <a:extLst>
            <a:ext uri="{FF2B5EF4-FFF2-40B4-BE49-F238E27FC236}">
              <a16:creationId xmlns:a16="http://schemas.microsoft.com/office/drawing/2014/main" id="{FE65923D-66F1-4727-B59B-142BEE06D0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8" name="Text Box 17">
          <a:extLst>
            <a:ext uri="{FF2B5EF4-FFF2-40B4-BE49-F238E27FC236}">
              <a16:creationId xmlns:a16="http://schemas.microsoft.com/office/drawing/2014/main" id="{D7A4D172-A084-4D02-8EFC-9C601AE1255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69" name="Text Box 6">
          <a:extLst>
            <a:ext uri="{FF2B5EF4-FFF2-40B4-BE49-F238E27FC236}">
              <a16:creationId xmlns:a16="http://schemas.microsoft.com/office/drawing/2014/main" id="{12874C82-6899-451F-B1FD-449CD10219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0" name="Text Box 7">
          <a:extLst>
            <a:ext uri="{FF2B5EF4-FFF2-40B4-BE49-F238E27FC236}">
              <a16:creationId xmlns:a16="http://schemas.microsoft.com/office/drawing/2014/main" id="{2F6183B5-A425-4C83-A352-74199D2402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1" name="Text Box 8">
          <a:extLst>
            <a:ext uri="{FF2B5EF4-FFF2-40B4-BE49-F238E27FC236}">
              <a16:creationId xmlns:a16="http://schemas.microsoft.com/office/drawing/2014/main" id="{8236C113-AF0D-4062-86EF-0C35E5AA9A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2" name="Text Box 9">
          <a:extLst>
            <a:ext uri="{FF2B5EF4-FFF2-40B4-BE49-F238E27FC236}">
              <a16:creationId xmlns:a16="http://schemas.microsoft.com/office/drawing/2014/main" id="{FD19364E-E9CB-4139-B9C5-2F05FD0CFB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3" name="Text Box 10">
          <a:extLst>
            <a:ext uri="{FF2B5EF4-FFF2-40B4-BE49-F238E27FC236}">
              <a16:creationId xmlns:a16="http://schemas.microsoft.com/office/drawing/2014/main" id="{3673C504-6F4E-4476-8CA6-B259D20D24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4" name="Text Box 11">
          <a:extLst>
            <a:ext uri="{FF2B5EF4-FFF2-40B4-BE49-F238E27FC236}">
              <a16:creationId xmlns:a16="http://schemas.microsoft.com/office/drawing/2014/main" id="{AB7F7926-AB95-4770-976F-E4E9EE7C44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5" name="Text Box 12">
          <a:extLst>
            <a:ext uri="{FF2B5EF4-FFF2-40B4-BE49-F238E27FC236}">
              <a16:creationId xmlns:a16="http://schemas.microsoft.com/office/drawing/2014/main" id="{3D13CCB9-42E9-4BCD-96A0-600D0A7021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6" name="Text Box 13">
          <a:extLst>
            <a:ext uri="{FF2B5EF4-FFF2-40B4-BE49-F238E27FC236}">
              <a16:creationId xmlns:a16="http://schemas.microsoft.com/office/drawing/2014/main" id="{D34C2EC1-D3F3-4048-A206-17469F157A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7" name="Text Box 14">
          <a:extLst>
            <a:ext uri="{FF2B5EF4-FFF2-40B4-BE49-F238E27FC236}">
              <a16:creationId xmlns:a16="http://schemas.microsoft.com/office/drawing/2014/main" id="{9D6F9985-8ED8-43BA-B68D-7085AEBFD5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8" name="Text Box 15">
          <a:extLst>
            <a:ext uri="{FF2B5EF4-FFF2-40B4-BE49-F238E27FC236}">
              <a16:creationId xmlns:a16="http://schemas.microsoft.com/office/drawing/2014/main" id="{467E18FF-D486-427F-9233-68DBE714C6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79" name="Text Box 16">
          <a:extLst>
            <a:ext uri="{FF2B5EF4-FFF2-40B4-BE49-F238E27FC236}">
              <a16:creationId xmlns:a16="http://schemas.microsoft.com/office/drawing/2014/main" id="{D350A676-AD10-4726-9ECD-A552027280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0" name="Text Box 17">
          <a:extLst>
            <a:ext uri="{FF2B5EF4-FFF2-40B4-BE49-F238E27FC236}">
              <a16:creationId xmlns:a16="http://schemas.microsoft.com/office/drawing/2014/main" id="{BF0387C4-CE1B-403A-860B-37C87775D9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1" name="Text Box 6">
          <a:extLst>
            <a:ext uri="{FF2B5EF4-FFF2-40B4-BE49-F238E27FC236}">
              <a16:creationId xmlns:a16="http://schemas.microsoft.com/office/drawing/2014/main" id="{74308015-25A4-41C7-953E-12834DC18C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2" name="Text Box 7">
          <a:extLst>
            <a:ext uri="{FF2B5EF4-FFF2-40B4-BE49-F238E27FC236}">
              <a16:creationId xmlns:a16="http://schemas.microsoft.com/office/drawing/2014/main" id="{7F174A50-4248-4CAA-A107-A67B50463A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3" name="Text Box 8">
          <a:extLst>
            <a:ext uri="{FF2B5EF4-FFF2-40B4-BE49-F238E27FC236}">
              <a16:creationId xmlns:a16="http://schemas.microsoft.com/office/drawing/2014/main" id="{CA622E13-DB2C-4361-BA4F-0465020716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4" name="Text Box 9">
          <a:extLst>
            <a:ext uri="{FF2B5EF4-FFF2-40B4-BE49-F238E27FC236}">
              <a16:creationId xmlns:a16="http://schemas.microsoft.com/office/drawing/2014/main" id="{B9F43E95-A959-40E9-A2DB-385719DDEE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5" name="Text Box 10">
          <a:extLst>
            <a:ext uri="{FF2B5EF4-FFF2-40B4-BE49-F238E27FC236}">
              <a16:creationId xmlns:a16="http://schemas.microsoft.com/office/drawing/2014/main" id="{990E3032-82AC-4BFA-8D83-F682047B50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6" name="Text Box 11">
          <a:extLst>
            <a:ext uri="{FF2B5EF4-FFF2-40B4-BE49-F238E27FC236}">
              <a16:creationId xmlns:a16="http://schemas.microsoft.com/office/drawing/2014/main" id="{CAA5A897-5505-4A49-8DF4-210A17A43C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7" name="Text Box 12">
          <a:extLst>
            <a:ext uri="{FF2B5EF4-FFF2-40B4-BE49-F238E27FC236}">
              <a16:creationId xmlns:a16="http://schemas.microsoft.com/office/drawing/2014/main" id="{93A23721-001A-42C3-AD26-EE1D429310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8" name="Text Box 13">
          <a:extLst>
            <a:ext uri="{FF2B5EF4-FFF2-40B4-BE49-F238E27FC236}">
              <a16:creationId xmlns:a16="http://schemas.microsoft.com/office/drawing/2014/main" id="{27383709-E2B6-4EBF-8024-B1F4FE09D3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89" name="Text Box 14">
          <a:extLst>
            <a:ext uri="{FF2B5EF4-FFF2-40B4-BE49-F238E27FC236}">
              <a16:creationId xmlns:a16="http://schemas.microsoft.com/office/drawing/2014/main" id="{8DCA0055-B360-4369-A7AF-203AC5597E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0" name="Text Box 15">
          <a:extLst>
            <a:ext uri="{FF2B5EF4-FFF2-40B4-BE49-F238E27FC236}">
              <a16:creationId xmlns:a16="http://schemas.microsoft.com/office/drawing/2014/main" id="{32D47F4E-33B9-4C76-AC41-49FF10FF55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1" name="Text Box 16">
          <a:extLst>
            <a:ext uri="{FF2B5EF4-FFF2-40B4-BE49-F238E27FC236}">
              <a16:creationId xmlns:a16="http://schemas.microsoft.com/office/drawing/2014/main" id="{1A612B98-5FB9-4123-B9CF-875C5BC91A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2" name="Text Box 17">
          <a:extLst>
            <a:ext uri="{FF2B5EF4-FFF2-40B4-BE49-F238E27FC236}">
              <a16:creationId xmlns:a16="http://schemas.microsoft.com/office/drawing/2014/main" id="{2306477E-3E9D-4BFA-87D6-D5DAA4C897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3" name="Text Box 7">
          <a:extLst>
            <a:ext uri="{FF2B5EF4-FFF2-40B4-BE49-F238E27FC236}">
              <a16:creationId xmlns:a16="http://schemas.microsoft.com/office/drawing/2014/main" id="{269690BE-64F1-4506-9204-A2E6C77EF3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4" name="Text Box 8">
          <a:extLst>
            <a:ext uri="{FF2B5EF4-FFF2-40B4-BE49-F238E27FC236}">
              <a16:creationId xmlns:a16="http://schemas.microsoft.com/office/drawing/2014/main" id="{5A70EAF9-0375-4C14-8D03-D36FAB57FA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5" name="Text Box 9">
          <a:extLst>
            <a:ext uri="{FF2B5EF4-FFF2-40B4-BE49-F238E27FC236}">
              <a16:creationId xmlns:a16="http://schemas.microsoft.com/office/drawing/2014/main" id="{05232E50-8021-4D3A-A8CD-77374120B2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6" name="Text Box 10">
          <a:extLst>
            <a:ext uri="{FF2B5EF4-FFF2-40B4-BE49-F238E27FC236}">
              <a16:creationId xmlns:a16="http://schemas.microsoft.com/office/drawing/2014/main" id="{A97B8967-C000-4F4B-96D7-F68C1D62F2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7" name="Text Box 11">
          <a:extLst>
            <a:ext uri="{FF2B5EF4-FFF2-40B4-BE49-F238E27FC236}">
              <a16:creationId xmlns:a16="http://schemas.microsoft.com/office/drawing/2014/main" id="{E8A81458-178C-4E16-9441-13A3F764F5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8" name="Text Box 12">
          <a:extLst>
            <a:ext uri="{FF2B5EF4-FFF2-40B4-BE49-F238E27FC236}">
              <a16:creationId xmlns:a16="http://schemas.microsoft.com/office/drawing/2014/main" id="{31AA8F98-8469-4935-A473-80CA284145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499" name="Text Box 13">
          <a:extLst>
            <a:ext uri="{FF2B5EF4-FFF2-40B4-BE49-F238E27FC236}">
              <a16:creationId xmlns:a16="http://schemas.microsoft.com/office/drawing/2014/main" id="{F8820BBD-4622-4145-A7C1-4BA417759A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0" name="Text Box 14">
          <a:extLst>
            <a:ext uri="{FF2B5EF4-FFF2-40B4-BE49-F238E27FC236}">
              <a16:creationId xmlns:a16="http://schemas.microsoft.com/office/drawing/2014/main" id="{F4EC8CF8-CCB2-49C3-BB36-D010F101A5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1" name="Text Box 15">
          <a:extLst>
            <a:ext uri="{FF2B5EF4-FFF2-40B4-BE49-F238E27FC236}">
              <a16:creationId xmlns:a16="http://schemas.microsoft.com/office/drawing/2014/main" id="{1DA0AF98-E464-4204-9DF9-52D54B9DF5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2" name="Text Box 16">
          <a:extLst>
            <a:ext uri="{FF2B5EF4-FFF2-40B4-BE49-F238E27FC236}">
              <a16:creationId xmlns:a16="http://schemas.microsoft.com/office/drawing/2014/main" id="{86E971D0-8DA2-4D43-9DF7-54CB566C23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3" name="Text Box 17">
          <a:extLst>
            <a:ext uri="{FF2B5EF4-FFF2-40B4-BE49-F238E27FC236}">
              <a16:creationId xmlns:a16="http://schemas.microsoft.com/office/drawing/2014/main" id="{438FEB12-61A9-476F-A397-A8660F4704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4" name="Text Box 6">
          <a:extLst>
            <a:ext uri="{FF2B5EF4-FFF2-40B4-BE49-F238E27FC236}">
              <a16:creationId xmlns:a16="http://schemas.microsoft.com/office/drawing/2014/main" id="{82AF8B17-A3B8-400E-881F-3B5451B33C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5" name="Text Box 7">
          <a:extLst>
            <a:ext uri="{FF2B5EF4-FFF2-40B4-BE49-F238E27FC236}">
              <a16:creationId xmlns:a16="http://schemas.microsoft.com/office/drawing/2014/main" id="{649F9281-18E7-4EFC-9113-0CCDF23156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6" name="Text Box 8">
          <a:extLst>
            <a:ext uri="{FF2B5EF4-FFF2-40B4-BE49-F238E27FC236}">
              <a16:creationId xmlns:a16="http://schemas.microsoft.com/office/drawing/2014/main" id="{3D250C50-A691-4CB3-B01B-C6A056EEF5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7" name="Text Box 9">
          <a:extLst>
            <a:ext uri="{FF2B5EF4-FFF2-40B4-BE49-F238E27FC236}">
              <a16:creationId xmlns:a16="http://schemas.microsoft.com/office/drawing/2014/main" id="{3E7D83C6-FBE8-4BDD-AC61-84F7EFA547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8" name="Text Box 10">
          <a:extLst>
            <a:ext uri="{FF2B5EF4-FFF2-40B4-BE49-F238E27FC236}">
              <a16:creationId xmlns:a16="http://schemas.microsoft.com/office/drawing/2014/main" id="{11612EC0-A129-47CA-9C3F-2740DFFA17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09" name="Text Box 11">
          <a:extLst>
            <a:ext uri="{FF2B5EF4-FFF2-40B4-BE49-F238E27FC236}">
              <a16:creationId xmlns:a16="http://schemas.microsoft.com/office/drawing/2014/main" id="{4DAE92A7-CDCA-4CB7-9F19-A341138A48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0" name="Text Box 12">
          <a:extLst>
            <a:ext uri="{FF2B5EF4-FFF2-40B4-BE49-F238E27FC236}">
              <a16:creationId xmlns:a16="http://schemas.microsoft.com/office/drawing/2014/main" id="{0BD154C9-86A7-407C-804A-A0689A5319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1" name="Text Box 13">
          <a:extLst>
            <a:ext uri="{FF2B5EF4-FFF2-40B4-BE49-F238E27FC236}">
              <a16:creationId xmlns:a16="http://schemas.microsoft.com/office/drawing/2014/main" id="{75554B88-1230-43AF-AD6A-9EFAF7B6ADD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2" name="Text Box 14">
          <a:extLst>
            <a:ext uri="{FF2B5EF4-FFF2-40B4-BE49-F238E27FC236}">
              <a16:creationId xmlns:a16="http://schemas.microsoft.com/office/drawing/2014/main" id="{961DC9FC-6A65-4B48-83A7-CEF2ED46EF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3" name="Text Box 15">
          <a:extLst>
            <a:ext uri="{FF2B5EF4-FFF2-40B4-BE49-F238E27FC236}">
              <a16:creationId xmlns:a16="http://schemas.microsoft.com/office/drawing/2014/main" id="{C9889130-DD72-48F1-A239-A11165AE56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4" name="Text Box 16">
          <a:extLst>
            <a:ext uri="{FF2B5EF4-FFF2-40B4-BE49-F238E27FC236}">
              <a16:creationId xmlns:a16="http://schemas.microsoft.com/office/drawing/2014/main" id="{59D22D80-9E04-41CB-A943-76EE50F139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5" name="Text Box 17">
          <a:extLst>
            <a:ext uri="{FF2B5EF4-FFF2-40B4-BE49-F238E27FC236}">
              <a16:creationId xmlns:a16="http://schemas.microsoft.com/office/drawing/2014/main" id="{95E2529D-8811-4B7F-A3D0-DDB9A7D06C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6" name="Text Box 6">
          <a:extLst>
            <a:ext uri="{FF2B5EF4-FFF2-40B4-BE49-F238E27FC236}">
              <a16:creationId xmlns:a16="http://schemas.microsoft.com/office/drawing/2014/main" id="{ADA2A9A0-6AD9-4445-B6C8-B91867B4E0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7" name="Text Box 7">
          <a:extLst>
            <a:ext uri="{FF2B5EF4-FFF2-40B4-BE49-F238E27FC236}">
              <a16:creationId xmlns:a16="http://schemas.microsoft.com/office/drawing/2014/main" id="{A64BB990-B016-445C-8521-2DD4B90A8D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8" name="Text Box 8">
          <a:extLst>
            <a:ext uri="{FF2B5EF4-FFF2-40B4-BE49-F238E27FC236}">
              <a16:creationId xmlns:a16="http://schemas.microsoft.com/office/drawing/2014/main" id="{840C8710-9B93-47C9-B7BC-98C3246356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19" name="Text Box 9">
          <a:extLst>
            <a:ext uri="{FF2B5EF4-FFF2-40B4-BE49-F238E27FC236}">
              <a16:creationId xmlns:a16="http://schemas.microsoft.com/office/drawing/2014/main" id="{73BA1893-6634-477C-804B-1DC8A3BDB7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0" name="Text Box 10">
          <a:extLst>
            <a:ext uri="{FF2B5EF4-FFF2-40B4-BE49-F238E27FC236}">
              <a16:creationId xmlns:a16="http://schemas.microsoft.com/office/drawing/2014/main" id="{37BE5B17-62B5-4F30-AE39-08E99495B0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1" name="Text Box 11">
          <a:extLst>
            <a:ext uri="{FF2B5EF4-FFF2-40B4-BE49-F238E27FC236}">
              <a16:creationId xmlns:a16="http://schemas.microsoft.com/office/drawing/2014/main" id="{B4C3CD18-2115-4F6C-BD92-195272ACDB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2" name="Text Box 12">
          <a:extLst>
            <a:ext uri="{FF2B5EF4-FFF2-40B4-BE49-F238E27FC236}">
              <a16:creationId xmlns:a16="http://schemas.microsoft.com/office/drawing/2014/main" id="{352B06F4-3E04-418B-9BB6-19DE152529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3" name="Text Box 13">
          <a:extLst>
            <a:ext uri="{FF2B5EF4-FFF2-40B4-BE49-F238E27FC236}">
              <a16:creationId xmlns:a16="http://schemas.microsoft.com/office/drawing/2014/main" id="{FEEF3C62-5F43-4D15-94F7-DE069E488C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4" name="Text Box 14">
          <a:extLst>
            <a:ext uri="{FF2B5EF4-FFF2-40B4-BE49-F238E27FC236}">
              <a16:creationId xmlns:a16="http://schemas.microsoft.com/office/drawing/2014/main" id="{2E3FF945-2FB4-4D23-B23F-78CDD48AC8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5" name="Text Box 15">
          <a:extLst>
            <a:ext uri="{FF2B5EF4-FFF2-40B4-BE49-F238E27FC236}">
              <a16:creationId xmlns:a16="http://schemas.microsoft.com/office/drawing/2014/main" id="{A552315A-B6AC-4583-989A-0892A6AF0B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6" name="Text Box 16">
          <a:extLst>
            <a:ext uri="{FF2B5EF4-FFF2-40B4-BE49-F238E27FC236}">
              <a16:creationId xmlns:a16="http://schemas.microsoft.com/office/drawing/2014/main" id="{A21CE135-DFBD-4484-A51E-54658D75B8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7" name="Text Box 17">
          <a:extLst>
            <a:ext uri="{FF2B5EF4-FFF2-40B4-BE49-F238E27FC236}">
              <a16:creationId xmlns:a16="http://schemas.microsoft.com/office/drawing/2014/main" id="{23883EF5-675B-4A82-9FCF-720945A392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8" name="Text Box 6">
          <a:extLst>
            <a:ext uri="{FF2B5EF4-FFF2-40B4-BE49-F238E27FC236}">
              <a16:creationId xmlns:a16="http://schemas.microsoft.com/office/drawing/2014/main" id="{7BC24EA8-60B5-435F-8103-5D9A44E831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29" name="Text Box 7">
          <a:extLst>
            <a:ext uri="{FF2B5EF4-FFF2-40B4-BE49-F238E27FC236}">
              <a16:creationId xmlns:a16="http://schemas.microsoft.com/office/drawing/2014/main" id="{ED25305C-1421-4854-AB5C-208473A70C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0" name="Text Box 8">
          <a:extLst>
            <a:ext uri="{FF2B5EF4-FFF2-40B4-BE49-F238E27FC236}">
              <a16:creationId xmlns:a16="http://schemas.microsoft.com/office/drawing/2014/main" id="{EDC3AAA0-431F-477B-B0EE-9D175755A8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1" name="Text Box 9">
          <a:extLst>
            <a:ext uri="{FF2B5EF4-FFF2-40B4-BE49-F238E27FC236}">
              <a16:creationId xmlns:a16="http://schemas.microsoft.com/office/drawing/2014/main" id="{0856369D-71E0-4B2D-BD31-E2978E55AA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2" name="Text Box 10">
          <a:extLst>
            <a:ext uri="{FF2B5EF4-FFF2-40B4-BE49-F238E27FC236}">
              <a16:creationId xmlns:a16="http://schemas.microsoft.com/office/drawing/2014/main" id="{1654CDB3-7760-43C2-AD48-159B01286E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3" name="Text Box 11">
          <a:extLst>
            <a:ext uri="{FF2B5EF4-FFF2-40B4-BE49-F238E27FC236}">
              <a16:creationId xmlns:a16="http://schemas.microsoft.com/office/drawing/2014/main" id="{6E51C1E1-91F2-4714-8DF4-0815600796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4" name="Text Box 12">
          <a:extLst>
            <a:ext uri="{FF2B5EF4-FFF2-40B4-BE49-F238E27FC236}">
              <a16:creationId xmlns:a16="http://schemas.microsoft.com/office/drawing/2014/main" id="{3A057590-737B-433B-A0FB-B9E1480D95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5" name="Text Box 13">
          <a:extLst>
            <a:ext uri="{FF2B5EF4-FFF2-40B4-BE49-F238E27FC236}">
              <a16:creationId xmlns:a16="http://schemas.microsoft.com/office/drawing/2014/main" id="{2705FFF4-6CF5-42A5-9D5B-8952F8CF71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6" name="Text Box 14">
          <a:extLst>
            <a:ext uri="{FF2B5EF4-FFF2-40B4-BE49-F238E27FC236}">
              <a16:creationId xmlns:a16="http://schemas.microsoft.com/office/drawing/2014/main" id="{F243A215-96D0-4339-BDE7-399F367FBF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7" name="Text Box 15">
          <a:extLst>
            <a:ext uri="{FF2B5EF4-FFF2-40B4-BE49-F238E27FC236}">
              <a16:creationId xmlns:a16="http://schemas.microsoft.com/office/drawing/2014/main" id="{36E9B561-56CF-4BC6-98FD-C2C779BDF7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8" name="Text Box 16">
          <a:extLst>
            <a:ext uri="{FF2B5EF4-FFF2-40B4-BE49-F238E27FC236}">
              <a16:creationId xmlns:a16="http://schemas.microsoft.com/office/drawing/2014/main" id="{132FCF58-E7DA-41B3-8E13-AE9B5940F3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39" name="Text Box 17">
          <a:extLst>
            <a:ext uri="{FF2B5EF4-FFF2-40B4-BE49-F238E27FC236}">
              <a16:creationId xmlns:a16="http://schemas.microsoft.com/office/drawing/2014/main" id="{8664DE8A-3323-4CAE-B960-7F859A2716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0" name="Text Box 7">
          <a:extLst>
            <a:ext uri="{FF2B5EF4-FFF2-40B4-BE49-F238E27FC236}">
              <a16:creationId xmlns:a16="http://schemas.microsoft.com/office/drawing/2014/main" id="{FEF62698-A7F0-45A4-B599-13094FDF32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1" name="Text Box 8">
          <a:extLst>
            <a:ext uri="{FF2B5EF4-FFF2-40B4-BE49-F238E27FC236}">
              <a16:creationId xmlns:a16="http://schemas.microsoft.com/office/drawing/2014/main" id="{0269719C-40FA-4F5B-889A-571C49F775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2" name="Text Box 9">
          <a:extLst>
            <a:ext uri="{FF2B5EF4-FFF2-40B4-BE49-F238E27FC236}">
              <a16:creationId xmlns:a16="http://schemas.microsoft.com/office/drawing/2014/main" id="{58B23848-5060-4242-AECA-6E726FD54E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3" name="Text Box 10">
          <a:extLst>
            <a:ext uri="{FF2B5EF4-FFF2-40B4-BE49-F238E27FC236}">
              <a16:creationId xmlns:a16="http://schemas.microsoft.com/office/drawing/2014/main" id="{4F5D2EB8-976F-43C9-9783-3A07EEDFC1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4" name="Text Box 11">
          <a:extLst>
            <a:ext uri="{FF2B5EF4-FFF2-40B4-BE49-F238E27FC236}">
              <a16:creationId xmlns:a16="http://schemas.microsoft.com/office/drawing/2014/main" id="{612AB62F-5E6B-4838-ABCE-1EFA2E079E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5" name="Text Box 12">
          <a:extLst>
            <a:ext uri="{FF2B5EF4-FFF2-40B4-BE49-F238E27FC236}">
              <a16:creationId xmlns:a16="http://schemas.microsoft.com/office/drawing/2014/main" id="{24344A5B-ED58-4C57-A255-FF4E6F9B49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6" name="Text Box 13">
          <a:extLst>
            <a:ext uri="{FF2B5EF4-FFF2-40B4-BE49-F238E27FC236}">
              <a16:creationId xmlns:a16="http://schemas.microsoft.com/office/drawing/2014/main" id="{D86A07E3-E223-429C-A30A-10D0576CD3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7" name="Text Box 14">
          <a:extLst>
            <a:ext uri="{FF2B5EF4-FFF2-40B4-BE49-F238E27FC236}">
              <a16:creationId xmlns:a16="http://schemas.microsoft.com/office/drawing/2014/main" id="{2479A293-4549-45D5-BDD5-924CA47F7C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8" name="Text Box 15">
          <a:extLst>
            <a:ext uri="{FF2B5EF4-FFF2-40B4-BE49-F238E27FC236}">
              <a16:creationId xmlns:a16="http://schemas.microsoft.com/office/drawing/2014/main" id="{CA059FFC-238F-4BC3-8353-D5334BDEBC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49" name="Text Box 16">
          <a:extLst>
            <a:ext uri="{FF2B5EF4-FFF2-40B4-BE49-F238E27FC236}">
              <a16:creationId xmlns:a16="http://schemas.microsoft.com/office/drawing/2014/main" id="{674B8FE1-4258-4120-A804-2F80AB9E18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0" name="Text Box 17">
          <a:extLst>
            <a:ext uri="{FF2B5EF4-FFF2-40B4-BE49-F238E27FC236}">
              <a16:creationId xmlns:a16="http://schemas.microsoft.com/office/drawing/2014/main" id="{2E076E2F-0688-48AB-80D3-419D96AAA6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1" name="Text Box 6">
          <a:extLst>
            <a:ext uri="{FF2B5EF4-FFF2-40B4-BE49-F238E27FC236}">
              <a16:creationId xmlns:a16="http://schemas.microsoft.com/office/drawing/2014/main" id="{D8A4C582-2A3C-4D97-9AEE-4CCA3EA07A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2" name="Text Box 7">
          <a:extLst>
            <a:ext uri="{FF2B5EF4-FFF2-40B4-BE49-F238E27FC236}">
              <a16:creationId xmlns:a16="http://schemas.microsoft.com/office/drawing/2014/main" id="{637CCB46-19A4-49CA-A93B-060ED7FF7D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3" name="Text Box 8">
          <a:extLst>
            <a:ext uri="{FF2B5EF4-FFF2-40B4-BE49-F238E27FC236}">
              <a16:creationId xmlns:a16="http://schemas.microsoft.com/office/drawing/2014/main" id="{553B2EDD-9BCE-4A93-971A-17FD87EC7A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4" name="Text Box 9">
          <a:extLst>
            <a:ext uri="{FF2B5EF4-FFF2-40B4-BE49-F238E27FC236}">
              <a16:creationId xmlns:a16="http://schemas.microsoft.com/office/drawing/2014/main" id="{5B4BC753-F352-4861-AEC9-AA057AECB0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5" name="Text Box 10">
          <a:extLst>
            <a:ext uri="{FF2B5EF4-FFF2-40B4-BE49-F238E27FC236}">
              <a16:creationId xmlns:a16="http://schemas.microsoft.com/office/drawing/2014/main" id="{B2DF2582-7ED9-4567-8C0E-51CB35D871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6" name="Text Box 11">
          <a:extLst>
            <a:ext uri="{FF2B5EF4-FFF2-40B4-BE49-F238E27FC236}">
              <a16:creationId xmlns:a16="http://schemas.microsoft.com/office/drawing/2014/main" id="{28863E41-0CC2-470F-BBC4-BD835921DF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7" name="Text Box 12">
          <a:extLst>
            <a:ext uri="{FF2B5EF4-FFF2-40B4-BE49-F238E27FC236}">
              <a16:creationId xmlns:a16="http://schemas.microsoft.com/office/drawing/2014/main" id="{5C6D5EE8-1EFF-4B43-8BF9-F10CB9521C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8" name="Text Box 13">
          <a:extLst>
            <a:ext uri="{FF2B5EF4-FFF2-40B4-BE49-F238E27FC236}">
              <a16:creationId xmlns:a16="http://schemas.microsoft.com/office/drawing/2014/main" id="{FEB8D3F4-6AF1-45E8-9C84-6B5A08C45C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59" name="Text Box 14">
          <a:extLst>
            <a:ext uri="{FF2B5EF4-FFF2-40B4-BE49-F238E27FC236}">
              <a16:creationId xmlns:a16="http://schemas.microsoft.com/office/drawing/2014/main" id="{46B2B310-0BAC-4CB1-AFF6-B3B5A00BCF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0" name="Text Box 15">
          <a:extLst>
            <a:ext uri="{FF2B5EF4-FFF2-40B4-BE49-F238E27FC236}">
              <a16:creationId xmlns:a16="http://schemas.microsoft.com/office/drawing/2014/main" id="{4202DF39-98F6-402C-8891-79CFBC292E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1" name="Text Box 16">
          <a:extLst>
            <a:ext uri="{FF2B5EF4-FFF2-40B4-BE49-F238E27FC236}">
              <a16:creationId xmlns:a16="http://schemas.microsoft.com/office/drawing/2014/main" id="{F1521FC0-9455-4A5C-8317-A8F98E3B0F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2" name="Text Box 17">
          <a:extLst>
            <a:ext uri="{FF2B5EF4-FFF2-40B4-BE49-F238E27FC236}">
              <a16:creationId xmlns:a16="http://schemas.microsoft.com/office/drawing/2014/main" id="{59C07B71-1BE8-4F2C-9367-258FBE4788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3" name="Text Box 6">
          <a:extLst>
            <a:ext uri="{FF2B5EF4-FFF2-40B4-BE49-F238E27FC236}">
              <a16:creationId xmlns:a16="http://schemas.microsoft.com/office/drawing/2014/main" id="{F940F014-E670-40BE-B4A6-C93DC9BC1D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4" name="Text Box 7">
          <a:extLst>
            <a:ext uri="{FF2B5EF4-FFF2-40B4-BE49-F238E27FC236}">
              <a16:creationId xmlns:a16="http://schemas.microsoft.com/office/drawing/2014/main" id="{3123008E-2934-46C0-A9D3-C965A3914B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5" name="Text Box 8">
          <a:extLst>
            <a:ext uri="{FF2B5EF4-FFF2-40B4-BE49-F238E27FC236}">
              <a16:creationId xmlns:a16="http://schemas.microsoft.com/office/drawing/2014/main" id="{9088B54B-8541-4256-89A2-42D8A1E581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6" name="Text Box 9">
          <a:extLst>
            <a:ext uri="{FF2B5EF4-FFF2-40B4-BE49-F238E27FC236}">
              <a16:creationId xmlns:a16="http://schemas.microsoft.com/office/drawing/2014/main" id="{86A995AD-4DD8-417C-B6BC-BF2BBC746A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7" name="Text Box 10">
          <a:extLst>
            <a:ext uri="{FF2B5EF4-FFF2-40B4-BE49-F238E27FC236}">
              <a16:creationId xmlns:a16="http://schemas.microsoft.com/office/drawing/2014/main" id="{EF320A46-7C53-44E6-87FD-9AFC856ADD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8" name="Text Box 11">
          <a:extLst>
            <a:ext uri="{FF2B5EF4-FFF2-40B4-BE49-F238E27FC236}">
              <a16:creationId xmlns:a16="http://schemas.microsoft.com/office/drawing/2014/main" id="{75C94AF8-B0DB-4123-8824-E29C09AC6F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69" name="Text Box 12">
          <a:extLst>
            <a:ext uri="{FF2B5EF4-FFF2-40B4-BE49-F238E27FC236}">
              <a16:creationId xmlns:a16="http://schemas.microsoft.com/office/drawing/2014/main" id="{A870281C-56EB-4585-A157-8E5E27BB6DD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0" name="Text Box 13">
          <a:extLst>
            <a:ext uri="{FF2B5EF4-FFF2-40B4-BE49-F238E27FC236}">
              <a16:creationId xmlns:a16="http://schemas.microsoft.com/office/drawing/2014/main" id="{FFB657F2-8067-4091-94CE-FFAF7A6254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1" name="Text Box 14">
          <a:extLst>
            <a:ext uri="{FF2B5EF4-FFF2-40B4-BE49-F238E27FC236}">
              <a16:creationId xmlns:a16="http://schemas.microsoft.com/office/drawing/2014/main" id="{020A7390-D453-4ABD-AD13-68FF013CEB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2" name="Text Box 15">
          <a:extLst>
            <a:ext uri="{FF2B5EF4-FFF2-40B4-BE49-F238E27FC236}">
              <a16:creationId xmlns:a16="http://schemas.microsoft.com/office/drawing/2014/main" id="{44D72616-15D6-403D-B124-BC1063DD8A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3" name="Text Box 16">
          <a:extLst>
            <a:ext uri="{FF2B5EF4-FFF2-40B4-BE49-F238E27FC236}">
              <a16:creationId xmlns:a16="http://schemas.microsoft.com/office/drawing/2014/main" id="{1D81A3EC-42F7-44EF-8A12-792F8B5AC3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4" name="Text Box 17">
          <a:extLst>
            <a:ext uri="{FF2B5EF4-FFF2-40B4-BE49-F238E27FC236}">
              <a16:creationId xmlns:a16="http://schemas.microsoft.com/office/drawing/2014/main" id="{88480E0D-B5B5-4B33-B80E-0AE6A1DABB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5" name="Text Box 6">
          <a:extLst>
            <a:ext uri="{FF2B5EF4-FFF2-40B4-BE49-F238E27FC236}">
              <a16:creationId xmlns:a16="http://schemas.microsoft.com/office/drawing/2014/main" id="{95CFB7F9-C16A-41BC-AF1A-7A818AF2B9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6" name="Text Box 7">
          <a:extLst>
            <a:ext uri="{FF2B5EF4-FFF2-40B4-BE49-F238E27FC236}">
              <a16:creationId xmlns:a16="http://schemas.microsoft.com/office/drawing/2014/main" id="{22665530-F4F4-4527-8A01-7BDE66ADB6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7" name="Text Box 8">
          <a:extLst>
            <a:ext uri="{FF2B5EF4-FFF2-40B4-BE49-F238E27FC236}">
              <a16:creationId xmlns:a16="http://schemas.microsoft.com/office/drawing/2014/main" id="{52876A16-92F5-4746-B12D-C6D5679BAF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8" name="Text Box 9">
          <a:extLst>
            <a:ext uri="{FF2B5EF4-FFF2-40B4-BE49-F238E27FC236}">
              <a16:creationId xmlns:a16="http://schemas.microsoft.com/office/drawing/2014/main" id="{56A8ED2E-D839-4A42-B7D0-CD477649F1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79" name="Text Box 10">
          <a:extLst>
            <a:ext uri="{FF2B5EF4-FFF2-40B4-BE49-F238E27FC236}">
              <a16:creationId xmlns:a16="http://schemas.microsoft.com/office/drawing/2014/main" id="{5B9D7487-4DDA-4F5F-851A-A2F0BFF79F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0" name="Text Box 11">
          <a:extLst>
            <a:ext uri="{FF2B5EF4-FFF2-40B4-BE49-F238E27FC236}">
              <a16:creationId xmlns:a16="http://schemas.microsoft.com/office/drawing/2014/main" id="{D896BECC-3F45-4C45-968F-D4874F4C3D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1" name="Text Box 12">
          <a:extLst>
            <a:ext uri="{FF2B5EF4-FFF2-40B4-BE49-F238E27FC236}">
              <a16:creationId xmlns:a16="http://schemas.microsoft.com/office/drawing/2014/main" id="{C4153517-C433-4CA4-870F-65B614BCF4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2" name="Text Box 13">
          <a:extLst>
            <a:ext uri="{FF2B5EF4-FFF2-40B4-BE49-F238E27FC236}">
              <a16:creationId xmlns:a16="http://schemas.microsoft.com/office/drawing/2014/main" id="{29A43E5E-A36B-4DD0-9820-CBAB794121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3" name="Text Box 14">
          <a:extLst>
            <a:ext uri="{FF2B5EF4-FFF2-40B4-BE49-F238E27FC236}">
              <a16:creationId xmlns:a16="http://schemas.microsoft.com/office/drawing/2014/main" id="{E4E65181-F4B9-4800-BEAC-2BC26D2673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4" name="Text Box 15">
          <a:extLst>
            <a:ext uri="{FF2B5EF4-FFF2-40B4-BE49-F238E27FC236}">
              <a16:creationId xmlns:a16="http://schemas.microsoft.com/office/drawing/2014/main" id="{20A005D2-6654-47AA-8FF7-2CD4D8361B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5" name="Text Box 16">
          <a:extLst>
            <a:ext uri="{FF2B5EF4-FFF2-40B4-BE49-F238E27FC236}">
              <a16:creationId xmlns:a16="http://schemas.microsoft.com/office/drawing/2014/main" id="{75B6F153-A298-482C-8560-2147656737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6" name="Text Box 17">
          <a:extLst>
            <a:ext uri="{FF2B5EF4-FFF2-40B4-BE49-F238E27FC236}">
              <a16:creationId xmlns:a16="http://schemas.microsoft.com/office/drawing/2014/main" id="{A3BBB799-9AC8-4E39-A11C-D42D1A1962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7" name="Text Box 7">
          <a:extLst>
            <a:ext uri="{FF2B5EF4-FFF2-40B4-BE49-F238E27FC236}">
              <a16:creationId xmlns:a16="http://schemas.microsoft.com/office/drawing/2014/main" id="{87A31AC6-212C-40A9-941F-47437C5264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8" name="Text Box 8">
          <a:extLst>
            <a:ext uri="{FF2B5EF4-FFF2-40B4-BE49-F238E27FC236}">
              <a16:creationId xmlns:a16="http://schemas.microsoft.com/office/drawing/2014/main" id="{DFFAA8F4-B78F-4B7B-A286-B06FF9078D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89" name="Text Box 9">
          <a:extLst>
            <a:ext uri="{FF2B5EF4-FFF2-40B4-BE49-F238E27FC236}">
              <a16:creationId xmlns:a16="http://schemas.microsoft.com/office/drawing/2014/main" id="{7DEBEC87-C612-404D-B594-B49ED981D3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0" name="Text Box 10">
          <a:extLst>
            <a:ext uri="{FF2B5EF4-FFF2-40B4-BE49-F238E27FC236}">
              <a16:creationId xmlns:a16="http://schemas.microsoft.com/office/drawing/2014/main" id="{7D4F38F6-08C5-4661-878B-5CB930BED4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1" name="Text Box 11">
          <a:extLst>
            <a:ext uri="{FF2B5EF4-FFF2-40B4-BE49-F238E27FC236}">
              <a16:creationId xmlns:a16="http://schemas.microsoft.com/office/drawing/2014/main" id="{A32CBEC3-E038-4AE7-ADFD-B29A968A16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2" name="Text Box 12">
          <a:extLst>
            <a:ext uri="{FF2B5EF4-FFF2-40B4-BE49-F238E27FC236}">
              <a16:creationId xmlns:a16="http://schemas.microsoft.com/office/drawing/2014/main" id="{909E1A24-9BBD-4823-A72A-9FAD1B7208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3" name="Text Box 13">
          <a:extLst>
            <a:ext uri="{FF2B5EF4-FFF2-40B4-BE49-F238E27FC236}">
              <a16:creationId xmlns:a16="http://schemas.microsoft.com/office/drawing/2014/main" id="{612EBA6E-5EB5-4062-9185-D347A15286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4" name="Text Box 14">
          <a:extLst>
            <a:ext uri="{FF2B5EF4-FFF2-40B4-BE49-F238E27FC236}">
              <a16:creationId xmlns:a16="http://schemas.microsoft.com/office/drawing/2014/main" id="{27FE9491-E792-42E0-BD85-44ECD0C889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5" name="Text Box 15">
          <a:extLst>
            <a:ext uri="{FF2B5EF4-FFF2-40B4-BE49-F238E27FC236}">
              <a16:creationId xmlns:a16="http://schemas.microsoft.com/office/drawing/2014/main" id="{493B65B6-A83C-4102-B7D6-EC2AB12401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6" name="Text Box 16">
          <a:extLst>
            <a:ext uri="{FF2B5EF4-FFF2-40B4-BE49-F238E27FC236}">
              <a16:creationId xmlns:a16="http://schemas.microsoft.com/office/drawing/2014/main" id="{15B00D69-F110-4E3D-890B-445050094A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7" name="Text Box 17">
          <a:extLst>
            <a:ext uri="{FF2B5EF4-FFF2-40B4-BE49-F238E27FC236}">
              <a16:creationId xmlns:a16="http://schemas.microsoft.com/office/drawing/2014/main" id="{48515ABA-A708-40D0-9307-7EB76A42C7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8" name="Text Box 6">
          <a:extLst>
            <a:ext uri="{FF2B5EF4-FFF2-40B4-BE49-F238E27FC236}">
              <a16:creationId xmlns:a16="http://schemas.microsoft.com/office/drawing/2014/main" id="{CCBDF908-B696-4618-90B6-6275310954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599" name="Text Box 7">
          <a:extLst>
            <a:ext uri="{FF2B5EF4-FFF2-40B4-BE49-F238E27FC236}">
              <a16:creationId xmlns:a16="http://schemas.microsoft.com/office/drawing/2014/main" id="{17B37A55-BC59-459C-899F-F9578EDE6D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0" name="Text Box 8">
          <a:extLst>
            <a:ext uri="{FF2B5EF4-FFF2-40B4-BE49-F238E27FC236}">
              <a16:creationId xmlns:a16="http://schemas.microsoft.com/office/drawing/2014/main" id="{D58D97E4-DCFD-452E-873F-051ECC798A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1" name="Text Box 9">
          <a:extLst>
            <a:ext uri="{FF2B5EF4-FFF2-40B4-BE49-F238E27FC236}">
              <a16:creationId xmlns:a16="http://schemas.microsoft.com/office/drawing/2014/main" id="{D583A92D-DE9F-40EB-8D45-7599E2FCD5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2" name="Text Box 10">
          <a:extLst>
            <a:ext uri="{FF2B5EF4-FFF2-40B4-BE49-F238E27FC236}">
              <a16:creationId xmlns:a16="http://schemas.microsoft.com/office/drawing/2014/main" id="{EE01606B-2D0C-480C-A77C-973AE07674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3" name="Text Box 11">
          <a:extLst>
            <a:ext uri="{FF2B5EF4-FFF2-40B4-BE49-F238E27FC236}">
              <a16:creationId xmlns:a16="http://schemas.microsoft.com/office/drawing/2014/main" id="{D6B29C34-5283-4CED-B410-710B7BBCFE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4" name="Text Box 12">
          <a:extLst>
            <a:ext uri="{FF2B5EF4-FFF2-40B4-BE49-F238E27FC236}">
              <a16:creationId xmlns:a16="http://schemas.microsoft.com/office/drawing/2014/main" id="{AE8C2E58-820C-429E-8382-86CD4DBD66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5" name="Text Box 13">
          <a:extLst>
            <a:ext uri="{FF2B5EF4-FFF2-40B4-BE49-F238E27FC236}">
              <a16:creationId xmlns:a16="http://schemas.microsoft.com/office/drawing/2014/main" id="{83718B0B-8AE0-42C1-BA2F-B4A3575FA5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6" name="Text Box 14">
          <a:extLst>
            <a:ext uri="{FF2B5EF4-FFF2-40B4-BE49-F238E27FC236}">
              <a16:creationId xmlns:a16="http://schemas.microsoft.com/office/drawing/2014/main" id="{818BDA9A-CD73-4086-AF98-06C5FD70FD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7" name="Text Box 15">
          <a:extLst>
            <a:ext uri="{FF2B5EF4-FFF2-40B4-BE49-F238E27FC236}">
              <a16:creationId xmlns:a16="http://schemas.microsoft.com/office/drawing/2014/main" id="{7BE726CC-E02E-4002-BFA0-6D716D1BD8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8" name="Text Box 16">
          <a:extLst>
            <a:ext uri="{FF2B5EF4-FFF2-40B4-BE49-F238E27FC236}">
              <a16:creationId xmlns:a16="http://schemas.microsoft.com/office/drawing/2014/main" id="{E127D2B0-CCD2-4598-84BC-0808DE4558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09" name="Text Box 17">
          <a:extLst>
            <a:ext uri="{FF2B5EF4-FFF2-40B4-BE49-F238E27FC236}">
              <a16:creationId xmlns:a16="http://schemas.microsoft.com/office/drawing/2014/main" id="{8CEC6258-9A1D-47D2-A374-4E98513AEF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0" name="Text Box 6">
          <a:extLst>
            <a:ext uri="{FF2B5EF4-FFF2-40B4-BE49-F238E27FC236}">
              <a16:creationId xmlns:a16="http://schemas.microsoft.com/office/drawing/2014/main" id="{7C231AF1-F0B9-4AC3-BE9A-232BD25166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1" name="Text Box 7">
          <a:extLst>
            <a:ext uri="{FF2B5EF4-FFF2-40B4-BE49-F238E27FC236}">
              <a16:creationId xmlns:a16="http://schemas.microsoft.com/office/drawing/2014/main" id="{51A5DE88-E779-4F34-9099-9B5869C387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2" name="Text Box 8">
          <a:extLst>
            <a:ext uri="{FF2B5EF4-FFF2-40B4-BE49-F238E27FC236}">
              <a16:creationId xmlns:a16="http://schemas.microsoft.com/office/drawing/2014/main" id="{3BB34248-6FDC-44E8-A95D-9192F7FBF8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3" name="Text Box 9">
          <a:extLst>
            <a:ext uri="{FF2B5EF4-FFF2-40B4-BE49-F238E27FC236}">
              <a16:creationId xmlns:a16="http://schemas.microsoft.com/office/drawing/2014/main" id="{E48A2E1E-8D8D-4393-B198-E657512F10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4" name="Text Box 10">
          <a:extLst>
            <a:ext uri="{FF2B5EF4-FFF2-40B4-BE49-F238E27FC236}">
              <a16:creationId xmlns:a16="http://schemas.microsoft.com/office/drawing/2014/main" id="{FC864ABA-78E0-446D-B201-C0F8AB2C70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5" name="Text Box 11">
          <a:extLst>
            <a:ext uri="{FF2B5EF4-FFF2-40B4-BE49-F238E27FC236}">
              <a16:creationId xmlns:a16="http://schemas.microsoft.com/office/drawing/2014/main" id="{4EBEBC4F-E057-4D6D-BD7A-3DD1E0699E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6" name="Text Box 12">
          <a:extLst>
            <a:ext uri="{FF2B5EF4-FFF2-40B4-BE49-F238E27FC236}">
              <a16:creationId xmlns:a16="http://schemas.microsoft.com/office/drawing/2014/main" id="{09037FCF-612C-4FD2-8D5D-3E867964AF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7" name="Text Box 13">
          <a:extLst>
            <a:ext uri="{FF2B5EF4-FFF2-40B4-BE49-F238E27FC236}">
              <a16:creationId xmlns:a16="http://schemas.microsoft.com/office/drawing/2014/main" id="{1A6443E1-F047-4EE8-BD4D-8B334F5D5C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8" name="Text Box 14">
          <a:extLst>
            <a:ext uri="{FF2B5EF4-FFF2-40B4-BE49-F238E27FC236}">
              <a16:creationId xmlns:a16="http://schemas.microsoft.com/office/drawing/2014/main" id="{B727EDE7-C050-4EA4-BC27-B63C6B3E8E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19" name="Text Box 15">
          <a:extLst>
            <a:ext uri="{FF2B5EF4-FFF2-40B4-BE49-F238E27FC236}">
              <a16:creationId xmlns:a16="http://schemas.microsoft.com/office/drawing/2014/main" id="{B0402A35-3352-450B-8B10-B26A52328C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0" name="Text Box 16">
          <a:extLst>
            <a:ext uri="{FF2B5EF4-FFF2-40B4-BE49-F238E27FC236}">
              <a16:creationId xmlns:a16="http://schemas.microsoft.com/office/drawing/2014/main" id="{2DBB129A-47F4-4FD5-BDFE-FD10E71394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1" name="Text Box 17">
          <a:extLst>
            <a:ext uri="{FF2B5EF4-FFF2-40B4-BE49-F238E27FC236}">
              <a16:creationId xmlns:a16="http://schemas.microsoft.com/office/drawing/2014/main" id="{EA03C9DC-63EC-4C0A-ABDC-256A950AAE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2" name="Text Box 6">
          <a:extLst>
            <a:ext uri="{FF2B5EF4-FFF2-40B4-BE49-F238E27FC236}">
              <a16:creationId xmlns:a16="http://schemas.microsoft.com/office/drawing/2014/main" id="{D99A2AD2-A3B9-45CB-B5AE-9692B21E25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3" name="Text Box 7">
          <a:extLst>
            <a:ext uri="{FF2B5EF4-FFF2-40B4-BE49-F238E27FC236}">
              <a16:creationId xmlns:a16="http://schemas.microsoft.com/office/drawing/2014/main" id="{52C663F7-8FF4-46EB-9FF6-A2233D2C0C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4" name="Text Box 8">
          <a:extLst>
            <a:ext uri="{FF2B5EF4-FFF2-40B4-BE49-F238E27FC236}">
              <a16:creationId xmlns:a16="http://schemas.microsoft.com/office/drawing/2014/main" id="{B524476B-34CB-4168-ADD7-640B96CE14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5" name="Text Box 9">
          <a:extLst>
            <a:ext uri="{FF2B5EF4-FFF2-40B4-BE49-F238E27FC236}">
              <a16:creationId xmlns:a16="http://schemas.microsoft.com/office/drawing/2014/main" id="{8A4ED1E7-B32E-4EC4-9AE2-EB7BD8DFA3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6" name="Text Box 10">
          <a:extLst>
            <a:ext uri="{FF2B5EF4-FFF2-40B4-BE49-F238E27FC236}">
              <a16:creationId xmlns:a16="http://schemas.microsoft.com/office/drawing/2014/main" id="{BE7D29D4-EF86-4366-86C8-0C79267E58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7" name="Text Box 11">
          <a:extLst>
            <a:ext uri="{FF2B5EF4-FFF2-40B4-BE49-F238E27FC236}">
              <a16:creationId xmlns:a16="http://schemas.microsoft.com/office/drawing/2014/main" id="{4394BCC2-3B44-4B63-9562-A284D0802F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8" name="Text Box 12">
          <a:extLst>
            <a:ext uri="{FF2B5EF4-FFF2-40B4-BE49-F238E27FC236}">
              <a16:creationId xmlns:a16="http://schemas.microsoft.com/office/drawing/2014/main" id="{324B9C40-329E-4A68-8DBB-40213A37CF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29" name="Text Box 13">
          <a:extLst>
            <a:ext uri="{FF2B5EF4-FFF2-40B4-BE49-F238E27FC236}">
              <a16:creationId xmlns:a16="http://schemas.microsoft.com/office/drawing/2014/main" id="{A125114B-644A-46CF-82B7-22EEBB6F01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0" name="Text Box 14">
          <a:extLst>
            <a:ext uri="{FF2B5EF4-FFF2-40B4-BE49-F238E27FC236}">
              <a16:creationId xmlns:a16="http://schemas.microsoft.com/office/drawing/2014/main" id="{97FE393F-AB1A-4BB0-BEA5-1E4409B62A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1" name="Text Box 15">
          <a:extLst>
            <a:ext uri="{FF2B5EF4-FFF2-40B4-BE49-F238E27FC236}">
              <a16:creationId xmlns:a16="http://schemas.microsoft.com/office/drawing/2014/main" id="{6AB9A227-B41B-49B6-B886-787714A7C9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2" name="Text Box 16">
          <a:extLst>
            <a:ext uri="{FF2B5EF4-FFF2-40B4-BE49-F238E27FC236}">
              <a16:creationId xmlns:a16="http://schemas.microsoft.com/office/drawing/2014/main" id="{BED9BE5E-6FD7-44E0-BDB2-BD13E607EB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3" name="Text Box 17">
          <a:extLst>
            <a:ext uri="{FF2B5EF4-FFF2-40B4-BE49-F238E27FC236}">
              <a16:creationId xmlns:a16="http://schemas.microsoft.com/office/drawing/2014/main" id="{CBD077F0-8158-40A0-B68C-5297850E3A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4" name="Text Box 7">
          <a:extLst>
            <a:ext uri="{FF2B5EF4-FFF2-40B4-BE49-F238E27FC236}">
              <a16:creationId xmlns:a16="http://schemas.microsoft.com/office/drawing/2014/main" id="{E0D09AF8-38D1-4A50-94D4-ACBEF78B7D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5" name="Text Box 8">
          <a:extLst>
            <a:ext uri="{FF2B5EF4-FFF2-40B4-BE49-F238E27FC236}">
              <a16:creationId xmlns:a16="http://schemas.microsoft.com/office/drawing/2014/main" id="{D1387982-FB36-4DD0-83A4-E877C807CE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6" name="Text Box 9">
          <a:extLst>
            <a:ext uri="{FF2B5EF4-FFF2-40B4-BE49-F238E27FC236}">
              <a16:creationId xmlns:a16="http://schemas.microsoft.com/office/drawing/2014/main" id="{1EC60C9F-E96F-4909-8680-4748EE5E0F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7" name="Text Box 10">
          <a:extLst>
            <a:ext uri="{FF2B5EF4-FFF2-40B4-BE49-F238E27FC236}">
              <a16:creationId xmlns:a16="http://schemas.microsoft.com/office/drawing/2014/main" id="{41D36491-64CA-48E6-8197-82FE5356E8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8" name="Text Box 11">
          <a:extLst>
            <a:ext uri="{FF2B5EF4-FFF2-40B4-BE49-F238E27FC236}">
              <a16:creationId xmlns:a16="http://schemas.microsoft.com/office/drawing/2014/main" id="{EB4C5B03-ADB0-43C7-8F09-29155DB685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39" name="Text Box 12">
          <a:extLst>
            <a:ext uri="{FF2B5EF4-FFF2-40B4-BE49-F238E27FC236}">
              <a16:creationId xmlns:a16="http://schemas.microsoft.com/office/drawing/2014/main" id="{8E7C5EC0-A6EC-426A-A702-20D39ACAD2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0" name="Text Box 13">
          <a:extLst>
            <a:ext uri="{FF2B5EF4-FFF2-40B4-BE49-F238E27FC236}">
              <a16:creationId xmlns:a16="http://schemas.microsoft.com/office/drawing/2014/main" id="{2315D66F-964C-4954-A96F-D3CA27E477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1" name="Text Box 14">
          <a:extLst>
            <a:ext uri="{FF2B5EF4-FFF2-40B4-BE49-F238E27FC236}">
              <a16:creationId xmlns:a16="http://schemas.microsoft.com/office/drawing/2014/main" id="{5304A9AF-E176-4D72-9FE1-8B8F3D5AC9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2" name="Text Box 15">
          <a:extLst>
            <a:ext uri="{FF2B5EF4-FFF2-40B4-BE49-F238E27FC236}">
              <a16:creationId xmlns:a16="http://schemas.microsoft.com/office/drawing/2014/main" id="{92301548-FB94-42F8-864C-8E9B04A053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3" name="Text Box 16">
          <a:extLst>
            <a:ext uri="{FF2B5EF4-FFF2-40B4-BE49-F238E27FC236}">
              <a16:creationId xmlns:a16="http://schemas.microsoft.com/office/drawing/2014/main" id="{69CCA26B-3121-4149-91AE-1B621EEB0B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4" name="Text Box 17">
          <a:extLst>
            <a:ext uri="{FF2B5EF4-FFF2-40B4-BE49-F238E27FC236}">
              <a16:creationId xmlns:a16="http://schemas.microsoft.com/office/drawing/2014/main" id="{7B7B2317-4D09-42D5-B1A5-88F69A8CAB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5" name="Text Box 6">
          <a:extLst>
            <a:ext uri="{FF2B5EF4-FFF2-40B4-BE49-F238E27FC236}">
              <a16:creationId xmlns:a16="http://schemas.microsoft.com/office/drawing/2014/main" id="{7BB23C67-A0AE-4E06-9B3E-F04B404446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6" name="Text Box 7">
          <a:extLst>
            <a:ext uri="{FF2B5EF4-FFF2-40B4-BE49-F238E27FC236}">
              <a16:creationId xmlns:a16="http://schemas.microsoft.com/office/drawing/2014/main" id="{6F0DC322-049C-4E78-96C1-31F14A7810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7" name="Text Box 8">
          <a:extLst>
            <a:ext uri="{FF2B5EF4-FFF2-40B4-BE49-F238E27FC236}">
              <a16:creationId xmlns:a16="http://schemas.microsoft.com/office/drawing/2014/main" id="{120387AC-23EC-44C7-8358-2AC6B18B67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8" name="Text Box 9">
          <a:extLst>
            <a:ext uri="{FF2B5EF4-FFF2-40B4-BE49-F238E27FC236}">
              <a16:creationId xmlns:a16="http://schemas.microsoft.com/office/drawing/2014/main" id="{9B1208C5-080C-44B1-95E0-4A00218197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49" name="Text Box 10">
          <a:extLst>
            <a:ext uri="{FF2B5EF4-FFF2-40B4-BE49-F238E27FC236}">
              <a16:creationId xmlns:a16="http://schemas.microsoft.com/office/drawing/2014/main" id="{6B8E8CC5-2675-47B3-BE6D-58B6FEC664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0" name="Text Box 11">
          <a:extLst>
            <a:ext uri="{FF2B5EF4-FFF2-40B4-BE49-F238E27FC236}">
              <a16:creationId xmlns:a16="http://schemas.microsoft.com/office/drawing/2014/main" id="{17F9484B-EAB7-4D02-80EB-DFD3037339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1" name="Text Box 12">
          <a:extLst>
            <a:ext uri="{FF2B5EF4-FFF2-40B4-BE49-F238E27FC236}">
              <a16:creationId xmlns:a16="http://schemas.microsoft.com/office/drawing/2014/main" id="{AB55BDC8-C93D-436F-9DA4-F9D1A30AA7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2" name="Text Box 13">
          <a:extLst>
            <a:ext uri="{FF2B5EF4-FFF2-40B4-BE49-F238E27FC236}">
              <a16:creationId xmlns:a16="http://schemas.microsoft.com/office/drawing/2014/main" id="{DD41F26B-10BE-43A1-B269-8B31FF3402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3" name="Text Box 14">
          <a:extLst>
            <a:ext uri="{FF2B5EF4-FFF2-40B4-BE49-F238E27FC236}">
              <a16:creationId xmlns:a16="http://schemas.microsoft.com/office/drawing/2014/main" id="{36684D0D-DF6A-4AAF-B6F6-4EBB74079C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4" name="Text Box 15">
          <a:extLst>
            <a:ext uri="{FF2B5EF4-FFF2-40B4-BE49-F238E27FC236}">
              <a16:creationId xmlns:a16="http://schemas.microsoft.com/office/drawing/2014/main" id="{BB1A33BB-A0C4-4C6B-800D-CF742CE1A9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5" name="Text Box 16">
          <a:extLst>
            <a:ext uri="{FF2B5EF4-FFF2-40B4-BE49-F238E27FC236}">
              <a16:creationId xmlns:a16="http://schemas.microsoft.com/office/drawing/2014/main" id="{4E002C09-07C0-4BA0-B434-773375511C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6" name="Text Box 17">
          <a:extLst>
            <a:ext uri="{FF2B5EF4-FFF2-40B4-BE49-F238E27FC236}">
              <a16:creationId xmlns:a16="http://schemas.microsoft.com/office/drawing/2014/main" id="{8CAC54C1-9847-4D52-93DF-FCCF8FC546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7" name="Text Box 6">
          <a:extLst>
            <a:ext uri="{FF2B5EF4-FFF2-40B4-BE49-F238E27FC236}">
              <a16:creationId xmlns:a16="http://schemas.microsoft.com/office/drawing/2014/main" id="{801DD480-2DE5-47AB-9137-979EE5EDC1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8" name="Text Box 7">
          <a:extLst>
            <a:ext uri="{FF2B5EF4-FFF2-40B4-BE49-F238E27FC236}">
              <a16:creationId xmlns:a16="http://schemas.microsoft.com/office/drawing/2014/main" id="{C22C6B35-5D94-47F6-B4B2-8F9983CD16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59" name="Text Box 8">
          <a:extLst>
            <a:ext uri="{FF2B5EF4-FFF2-40B4-BE49-F238E27FC236}">
              <a16:creationId xmlns:a16="http://schemas.microsoft.com/office/drawing/2014/main" id="{55709450-2297-436B-967B-4BDA7A0539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0" name="Text Box 9">
          <a:extLst>
            <a:ext uri="{FF2B5EF4-FFF2-40B4-BE49-F238E27FC236}">
              <a16:creationId xmlns:a16="http://schemas.microsoft.com/office/drawing/2014/main" id="{F4632C04-C045-4BEC-B945-19F01C1A39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1" name="Text Box 10">
          <a:extLst>
            <a:ext uri="{FF2B5EF4-FFF2-40B4-BE49-F238E27FC236}">
              <a16:creationId xmlns:a16="http://schemas.microsoft.com/office/drawing/2014/main" id="{649FAE01-04FD-40AB-BF2E-06C14A46A7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2" name="Text Box 11">
          <a:extLst>
            <a:ext uri="{FF2B5EF4-FFF2-40B4-BE49-F238E27FC236}">
              <a16:creationId xmlns:a16="http://schemas.microsoft.com/office/drawing/2014/main" id="{DDAEC491-CC99-4512-9A9B-27DA311B1E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3" name="Text Box 12">
          <a:extLst>
            <a:ext uri="{FF2B5EF4-FFF2-40B4-BE49-F238E27FC236}">
              <a16:creationId xmlns:a16="http://schemas.microsoft.com/office/drawing/2014/main" id="{35C6F248-92A5-4AD4-A226-4DBB4DBF6F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4" name="Text Box 13">
          <a:extLst>
            <a:ext uri="{FF2B5EF4-FFF2-40B4-BE49-F238E27FC236}">
              <a16:creationId xmlns:a16="http://schemas.microsoft.com/office/drawing/2014/main" id="{52EEF75F-C891-415B-9B59-51474CA75E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5" name="Text Box 14">
          <a:extLst>
            <a:ext uri="{FF2B5EF4-FFF2-40B4-BE49-F238E27FC236}">
              <a16:creationId xmlns:a16="http://schemas.microsoft.com/office/drawing/2014/main" id="{49C0A4A1-2F8E-4837-A625-165BA167A5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6" name="Text Box 15">
          <a:extLst>
            <a:ext uri="{FF2B5EF4-FFF2-40B4-BE49-F238E27FC236}">
              <a16:creationId xmlns:a16="http://schemas.microsoft.com/office/drawing/2014/main" id="{B1562A51-3349-4187-84FA-0E01572F28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7" name="Text Box 16">
          <a:extLst>
            <a:ext uri="{FF2B5EF4-FFF2-40B4-BE49-F238E27FC236}">
              <a16:creationId xmlns:a16="http://schemas.microsoft.com/office/drawing/2014/main" id="{3FB4D3E2-0925-4090-8C91-544616F658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8" name="Text Box 17">
          <a:extLst>
            <a:ext uri="{FF2B5EF4-FFF2-40B4-BE49-F238E27FC236}">
              <a16:creationId xmlns:a16="http://schemas.microsoft.com/office/drawing/2014/main" id="{93D5DA11-B2FF-494B-AC91-49C905EFD9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69" name="Text Box 6">
          <a:extLst>
            <a:ext uri="{FF2B5EF4-FFF2-40B4-BE49-F238E27FC236}">
              <a16:creationId xmlns:a16="http://schemas.microsoft.com/office/drawing/2014/main" id="{1552528B-A1CC-4227-8464-9E5EE34A42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0" name="Text Box 7">
          <a:extLst>
            <a:ext uri="{FF2B5EF4-FFF2-40B4-BE49-F238E27FC236}">
              <a16:creationId xmlns:a16="http://schemas.microsoft.com/office/drawing/2014/main" id="{C75CACE3-DDAB-4F38-B8D6-62538D643E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1" name="Text Box 8">
          <a:extLst>
            <a:ext uri="{FF2B5EF4-FFF2-40B4-BE49-F238E27FC236}">
              <a16:creationId xmlns:a16="http://schemas.microsoft.com/office/drawing/2014/main" id="{CAAA849B-0CBC-402C-81A9-3A4EE1AB29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2" name="Text Box 9">
          <a:extLst>
            <a:ext uri="{FF2B5EF4-FFF2-40B4-BE49-F238E27FC236}">
              <a16:creationId xmlns:a16="http://schemas.microsoft.com/office/drawing/2014/main" id="{A332F403-AB2F-440A-B0D9-FED727CF8A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3" name="Text Box 10">
          <a:extLst>
            <a:ext uri="{FF2B5EF4-FFF2-40B4-BE49-F238E27FC236}">
              <a16:creationId xmlns:a16="http://schemas.microsoft.com/office/drawing/2014/main" id="{C83CC701-72FF-42DE-AD96-0B5BAE85D8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4" name="Text Box 11">
          <a:extLst>
            <a:ext uri="{FF2B5EF4-FFF2-40B4-BE49-F238E27FC236}">
              <a16:creationId xmlns:a16="http://schemas.microsoft.com/office/drawing/2014/main" id="{70164236-5092-4E51-8E41-D42353BD64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5" name="Text Box 12">
          <a:extLst>
            <a:ext uri="{FF2B5EF4-FFF2-40B4-BE49-F238E27FC236}">
              <a16:creationId xmlns:a16="http://schemas.microsoft.com/office/drawing/2014/main" id="{1ED5A9EC-A846-4A91-8372-397E4FEE38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6" name="Text Box 13">
          <a:extLst>
            <a:ext uri="{FF2B5EF4-FFF2-40B4-BE49-F238E27FC236}">
              <a16:creationId xmlns:a16="http://schemas.microsoft.com/office/drawing/2014/main" id="{2386852E-F8C7-4147-B8C5-FA0B601339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7" name="Text Box 14">
          <a:extLst>
            <a:ext uri="{FF2B5EF4-FFF2-40B4-BE49-F238E27FC236}">
              <a16:creationId xmlns:a16="http://schemas.microsoft.com/office/drawing/2014/main" id="{0549B11F-0638-49DE-9F75-E2AA133514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8" name="Text Box 15">
          <a:extLst>
            <a:ext uri="{FF2B5EF4-FFF2-40B4-BE49-F238E27FC236}">
              <a16:creationId xmlns:a16="http://schemas.microsoft.com/office/drawing/2014/main" id="{176187A1-081E-4F30-AF1F-090FF123C9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79" name="Text Box 16">
          <a:extLst>
            <a:ext uri="{FF2B5EF4-FFF2-40B4-BE49-F238E27FC236}">
              <a16:creationId xmlns:a16="http://schemas.microsoft.com/office/drawing/2014/main" id="{FE939C63-816F-4019-9769-E6620DA620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0" name="Text Box 17">
          <a:extLst>
            <a:ext uri="{FF2B5EF4-FFF2-40B4-BE49-F238E27FC236}">
              <a16:creationId xmlns:a16="http://schemas.microsoft.com/office/drawing/2014/main" id="{998E7DD0-740D-4A35-A599-CAEF1883BE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1" name="Text Box 7">
          <a:extLst>
            <a:ext uri="{FF2B5EF4-FFF2-40B4-BE49-F238E27FC236}">
              <a16:creationId xmlns:a16="http://schemas.microsoft.com/office/drawing/2014/main" id="{7FDCAE3A-59A1-42A0-88FE-E3B450D90A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2" name="Text Box 8">
          <a:extLst>
            <a:ext uri="{FF2B5EF4-FFF2-40B4-BE49-F238E27FC236}">
              <a16:creationId xmlns:a16="http://schemas.microsoft.com/office/drawing/2014/main" id="{907B82BD-9028-4064-9BA0-02A797086C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3" name="Text Box 9">
          <a:extLst>
            <a:ext uri="{FF2B5EF4-FFF2-40B4-BE49-F238E27FC236}">
              <a16:creationId xmlns:a16="http://schemas.microsoft.com/office/drawing/2014/main" id="{89C1378B-8E65-444D-B0A0-F76710A620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4" name="Text Box 10">
          <a:extLst>
            <a:ext uri="{FF2B5EF4-FFF2-40B4-BE49-F238E27FC236}">
              <a16:creationId xmlns:a16="http://schemas.microsoft.com/office/drawing/2014/main" id="{74B31BE8-EC77-4D11-A03B-E21858D635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5" name="Text Box 11">
          <a:extLst>
            <a:ext uri="{FF2B5EF4-FFF2-40B4-BE49-F238E27FC236}">
              <a16:creationId xmlns:a16="http://schemas.microsoft.com/office/drawing/2014/main" id="{914CD9CD-8408-40ED-BD1F-003A8591E4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6" name="Text Box 12">
          <a:extLst>
            <a:ext uri="{FF2B5EF4-FFF2-40B4-BE49-F238E27FC236}">
              <a16:creationId xmlns:a16="http://schemas.microsoft.com/office/drawing/2014/main" id="{C5904A9C-17D0-4CDD-95F2-532C843DCB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7" name="Text Box 13">
          <a:extLst>
            <a:ext uri="{FF2B5EF4-FFF2-40B4-BE49-F238E27FC236}">
              <a16:creationId xmlns:a16="http://schemas.microsoft.com/office/drawing/2014/main" id="{D8DE00DA-8AA9-4146-9384-F009DD0ED5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8" name="Text Box 14">
          <a:extLst>
            <a:ext uri="{FF2B5EF4-FFF2-40B4-BE49-F238E27FC236}">
              <a16:creationId xmlns:a16="http://schemas.microsoft.com/office/drawing/2014/main" id="{A2D9C5D5-90DC-4512-B5A1-2EFF3BC860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89" name="Text Box 15">
          <a:extLst>
            <a:ext uri="{FF2B5EF4-FFF2-40B4-BE49-F238E27FC236}">
              <a16:creationId xmlns:a16="http://schemas.microsoft.com/office/drawing/2014/main" id="{33E716B2-3934-42A5-A991-904066637E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0" name="Text Box 16">
          <a:extLst>
            <a:ext uri="{FF2B5EF4-FFF2-40B4-BE49-F238E27FC236}">
              <a16:creationId xmlns:a16="http://schemas.microsoft.com/office/drawing/2014/main" id="{32A8B9FF-9F92-49C0-ADCF-DBE796BE53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1" name="Text Box 17">
          <a:extLst>
            <a:ext uri="{FF2B5EF4-FFF2-40B4-BE49-F238E27FC236}">
              <a16:creationId xmlns:a16="http://schemas.microsoft.com/office/drawing/2014/main" id="{77D965D2-5196-4BB1-A130-FD59501A87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2" name="Text Box 6">
          <a:extLst>
            <a:ext uri="{FF2B5EF4-FFF2-40B4-BE49-F238E27FC236}">
              <a16:creationId xmlns:a16="http://schemas.microsoft.com/office/drawing/2014/main" id="{6B0CE88B-3F03-4ED0-AFDA-E6E4A4C86D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3" name="Text Box 7">
          <a:extLst>
            <a:ext uri="{FF2B5EF4-FFF2-40B4-BE49-F238E27FC236}">
              <a16:creationId xmlns:a16="http://schemas.microsoft.com/office/drawing/2014/main" id="{B916449D-BBAC-4AB2-A508-FE5ABBD817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4" name="Text Box 8">
          <a:extLst>
            <a:ext uri="{FF2B5EF4-FFF2-40B4-BE49-F238E27FC236}">
              <a16:creationId xmlns:a16="http://schemas.microsoft.com/office/drawing/2014/main" id="{D93BA75B-AE62-4836-940E-1EB20AF586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5" name="Text Box 9">
          <a:extLst>
            <a:ext uri="{FF2B5EF4-FFF2-40B4-BE49-F238E27FC236}">
              <a16:creationId xmlns:a16="http://schemas.microsoft.com/office/drawing/2014/main" id="{9E42FCB0-9612-4918-AAE6-E465C8FACE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6" name="Text Box 10">
          <a:extLst>
            <a:ext uri="{FF2B5EF4-FFF2-40B4-BE49-F238E27FC236}">
              <a16:creationId xmlns:a16="http://schemas.microsoft.com/office/drawing/2014/main" id="{760D6E78-B4F9-4B40-BFA5-A224E2D0CD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7" name="Text Box 11">
          <a:extLst>
            <a:ext uri="{FF2B5EF4-FFF2-40B4-BE49-F238E27FC236}">
              <a16:creationId xmlns:a16="http://schemas.microsoft.com/office/drawing/2014/main" id="{452D4E54-AB4F-4D54-B7FD-51795830AA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8" name="Text Box 12">
          <a:extLst>
            <a:ext uri="{FF2B5EF4-FFF2-40B4-BE49-F238E27FC236}">
              <a16:creationId xmlns:a16="http://schemas.microsoft.com/office/drawing/2014/main" id="{96128EBB-E77E-433B-B970-2145F92239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699" name="Text Box 13">
          <a:extLst>
            <a:ext uri="{FF2B5EF4-FFF2-40B4-BE49-F238E27FC236}">
              <a16:creationId xmlns:a16="http://schemas.microsoft.com/office/drawing/2014/main" id="{26B71AC3-D187-47D1-BB9B-8F2532CAEA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700" name="Text Box 14">
          <a:extLst>
            <a:ext uri="{FF2B5EF4-FFF2-40B4-BE49-F238E27FC236}">
              <a16:creationId xmlns:a16="http://schemas.microsoft.com/office/drawing/2014/main" id="{0C7F4E51-E9B8-4CDD-87DA-0B15FAA702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701" name="Text Box 15">
          <a:extLst>
            <a:ext uri="{FF2B5EF4-FFF2-40B4-BE49-F238E27FC236}">
              <a16:creationId xmlns:a16="http://schemas.microsoft.com/office/drawing/2014/main" id="{6760402E-08BE-419F-819D-149C4BEB91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29</xdr:row>
      <xdr:rowOff>0</xdr:rowOff>
    </xdr:from>
    <xdr:to>
      <xdr:col>3</xdr:col>
      <xdr:colOff>85725</xdr:colOff>
      <xdr:row>30</xdr:row>
      <xdr:rowOff>97</xdr:rowOff>
    </xdr:to>
    <xdr:sp macro="" textlink="">
      <xdr:nvSpPr>
        <xdr:cNvPr id="6702" name="Text Box 16">
          <a:extLst>
            <a:ext uri="{FF2B5EF4-FFF2-40B4-BE49-F238E27FC236}">
              <a16:creationId xmlns:a16="http://schemas.microsoft.com/office/drawing/2014/main" id="{CEAC5B29-6F5B-4AA1-8FBD-8E0BD5C46D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 val="Taul4"/>
      <sheetName val="Sat,rād_12"/>
      <sheetName val="_veids211"/>
      <sheetName val="kops2"/>
      <sheetName val="2,2"/>
      <sheetName val="Sat,rād_13"/>
      <sheetName val="_veids212"/>
      <sheetName val="Sat,rād_14"/>
      <sheetName val="_veids213"/>
      <sheetName val="Sat,rād_16"/>
      <sheetName val="_veids215"/>
      <sheetName val="Sat,rād_15"/>
      <sheetName val="_veids214"/>
      <sheetName val="Sat,rād_17"/>
      <sheetName val="_veids216"/>
      <sheetName val="Sat,rād_18"/>
      <sheetName val="_veids217"/>
      <sheetName val="Sat,rād_19"/>
      <sheetName val="_veids218"/>
      <sheetName val="Sat,rād_20"/>
      <sheetName val="_veids219"/>
      <sheetName val="3-1"/>
      <sheetName val="3-2"/>
      <sheetName val="3-3"/>
      <sheetName val="3-4"/>
      <sheetName val="3-5"/>
      <sheetName val="3-6"/>
      <sheetName val="3-7"/>
      <sheetName val="3-8"/>
      <sheetName val="3-9"/>
      <sheetName val="5-1"/>
      <sheetName val="5-5"/>
      <sheetName val="2k.1-1"/>
      <sheetName val="2k.1-2"/>
      <sheetName val="Sat,rād_22"/>
      <sheetName val="_veids221"/>
      <sheetName val="Sat,rād_21"/>
      <sheetName val="_veids220"/>
      <sheetName val="Sat,rād_23"/>
      <sheetName val="_veids222"/>
      <sheetName val="Sat,rād_24"/>
      <sheetName val="_veids223"/>
      <sheetName val="Sat,rād_25"/>
      <sheetName val="_veids224"/>
      <sheetName val="Sat,rād_32"/>
      <sheetName val="_veids231"/>
      <sheetName val="Sat,rād_27"/>
      <sheetName val="_veids226"/>
      <sheetName val="Sat,rād_26"/>
      <sheetName val="_veids225"/>
      <sheetName val="Sat,rād_30"/>
      <sheetName val="_veids229"/>
      <sheetName val="Sat,rād_29"/>
      <sheetName val="_veids228"/>
      <sheetName val="Sat,rād_28"/>
      <sheetName val="_veids227"/>
      <sheetName val="Sat,rād_31"/>
      <sheetName val="_veids230"/>
      <sheetName val="2k_1-1"/>
      <sheetName val="2k_1-2"/>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E46"/>
  <sheetViews>
    <sheetView showZeros="0" view="pageBreakPreview" topLeftCell="A12" zoomScaleNormal="100" zoomScaleSheetLayoutView="100" workbookViewId="0">
      <selection activeCell="C7" sqref="C7"/>
    </sheetView>
  </sheetViews>
  <sheetFormatPr defaultColWidth="9.08984375" defaultRowHeight="14.5"/>
  <cols>
    <col min="1" max="1" width="2.26953125" style="11" customWidth="1"/>
    <col min="2" max="2" width="26.08984375" style="5" customWidth="1"/>
    <col min="3" max="3" width="42" style="5" customWidth="1"/>
    <col min="4" max="4" width="20.36328125" style="5" customWidth="1"/>
    <col min="5" max="5" width="9.08984375" style="5"/>
    <col min="6" max="16384" width="9.08984375" style="11"/>
  </cols>
  <sheetData>
    <row r="1" spans="2:4">
      <c r="D1" s="6"/>
    </row>
    <row r="2" spans="2:4" ht="15.5">
      <c r="D2" s="7" t="s">
        <v>0</v>
      </c>
    </row>
    <row r="3" spans="2:4" ht="15.5">
      <c r="D3" s="7" t="s">
        <v>1</v>
      </c>
    </row>
    <row r="4" spans="2:4">
      <c r="D4" s="6" t="s">
        <v>2</v>
      </c>
    </row>
    <row r="5" spans="2:4" ht="15.5">
      <c r="D5" s="7"/>
    </row>
    <row r="6" spans="2:4" ht="15.5">
      <c r="D6" s="7" t="s">
        <v>3</v>
      </c>
    </row>
    <row r="7" spans="2:4" ht="15.5">
      <c r="D7" s="7" t="s">
        <v>4</v>
      </c>
    </row>
    <row r="8" spans="2:4" ht="15.5">
      <c r="B8" s="8"/>
    </row>
    <row r="9" spans="2:4" ht="20">
      <c r="B9" s="639" t="s">
        <v>1117</v>
      </c>
      <c r="C9" s="640"/>
      <c r="D9" s="641"/>
    </row>
    <row r="10" spans="2:4" ht="15.5">
      <c r="D10" s="7"/>
    </row>
    <row r="11" spans="2:4" ht="15.5">
      <c r="B11" s="9" t="s">
        <v>8</v>
      </c>
      <c r="C11" s="646" t="s">
        <v>403</v>
      </c>
      <c r="D11" s="646"/>
    </row>
    <row r="12" spans="2:4" ht="42.5" customHeight="1">
      <c r="B12" s="9" t="s">
        <v>26</v>
      </c>
      <c r="C12" s="642" t="s">
        <v>402</v>
      </c>
      <c r="D12" s="642"/>
    </row>
    <row r="13" spans="2:4" ht="15.15" customHeight="1">
      <c r="B13" s="9" t="s">
        <v>9</v>
      </c>
      <c r="C13" s="642" t="s">
        <v>64</v>
      </c>
      <c r="D13" s="642"/>
    </row>
    <row r="14" spans="2:4" ht="15.75" customHeight="1">
      <c r="B14" s="109" t="s">
        <v>29</v>
      </c>
      <c r="C14" s="647" t="s">
        <v>65</v>
      </c>
      <c r="D14" s="647"/>
    </row>
    <row r="15" spans="2:4" ht="15.5">
      <c r="D15" s="7"/>
    </row>
    <row r="16" spans="2:4">
      <c r="D16" s="10" t="s">
        <v>1095</v>
      </c>
    </row>
    <row r="17" spans="2:5" ht="15.5">
      <c r="B17" s="168" t="s">
        <v>1091</v>
      </c>
    </row>
    <row r="18" spans="2:5" s="139" customFormat="1">
      <c r="B18" s="643" t="s">
        <v>37</v>
      </c>
      <c r="C18" s="645" t="s">
        <v>5</v>
      </c>
      <c r="D18" s="643" t="s">
        <v>54</v>
      </c>
      <c r="E18" s="123"/>
    </row>
    <row r="19" spans="2:5" s="139" customFormat="1" ht="19.649999999999999" customHeight="1">
      <c r="B19" s="644"/>
      <c r="C19" s="645"/>
      <c r="D19" s="644"/>
      <c r="E19" s="123"/>
    </row>
    <row r="20" spans="2:5" s="139" customFormat="1">
      <c r="B20" s="125"/>
      <c r="C20" s="126"/>
      <c r="D20" s="127"/>
      <c r="E20" s="123"/>
    </row>
    <row r="21" spans="2:5" s="139" customFormat="1">
      <c r="B21" s="128">
        <v>1</v>
      </c>
      <c r="C21" s="129" t="s">
        <v>30</v>
      </c>
      <c r="D21" s="359" t="e">
        <f>kops1_VNI!E33</f>
        <v>#VALUE!</v>
      </c>
      <c r="E21" s="123"/>
    </row>
    <row r="22" spans="2:5" s="139" customFormat="1">
      <c r="B22" s="128">
        <v>2</v>
      </c>
      <c r="C22" s="129" t="s">
        <v>42</v>
      </c>
      <c r="D22" s="359" t="e">
        <f>kops2_VNI!E38</f>
        <v>#VALUE!</v>
      </c>
      <c r="E22" s="123"/>
    </row>
    <row r="23" spans="2:5" s="139" customFormat="1">
      <c r="B23" s="128">
        <v>3</v>
      </c>
      <c r="C23" s="129" t="s">
        <v>43</v>
      </c>
      <c r="D23" s="508" t="e">
        <f>kops3_VNI!E30</f>
        <v>#VALUE!</v>
      </c>
      <c r="E23" s="123"/>
    </row>
    <row r="24" spans="2:5" s="139" customFormat="1">
      <c r="B24" s="130">
        <v>4</v>
      </c>
      <c r="C24" s="131" t="s">
        <v>38</v>
      </c>
      <c r="D24" s="360" t="e">
        <f>kops4_VNI!E27</f>
        <v>#VALUE!</v>
      </c>
      <c r="E24" s="123"/>
    </row>
    <row r="25" spans="2:5" s="1" customFormat="1" ht="15.5">
      <c r="B25" s="132"/>
      <c r="C25" s="385" t="s">
        <v>6</v>
      </c>
      <c r="D25" s="386" t="e">
        <f>SUM(D20:D24)</f>
        <v>#VALUE!</v>
      </c>
    </row>
    <row r="26" spans="2:5" s="1" customFormat="1" ht="15.5">
      <c r="B26" s="132"/>
      <c r="C26" s="133" t="s">
        <v>18</v>
      </c>
      <c r="D26" s="134" t="e">
        <f>SUM(D25:D25)</f>
        <v>#VALUE!</v>
      </c>
    </row>
    <row r="27" spans="2:5" s="139" customFormat="1" ht="16.5">
      <c r="B27" s="136"/>
      <c r="C27" s="136"/>
      <c r="D27" s="137"/>
      <c r="E27" s="138"/>
    </row>
    <row r="28" spans="2:5" s="139" customFormat="1" ht="16.5">
      <c r="B28" s="136"/>
      <c r="C28" s="136"/>
      <c r="D28" s="137"/>
      <c r="E28" s="138"/>
    </row>
    <row r="29" spans="2:5" s="1" customFormat="1" ht="15.5">
      <c r="B29" s="132"/>
      <c r="C29" s="135" t="s">
        <v>39</v>
      </c>
      <c r="D29" s="134" t="e">
        <f>0.21*D26</f>
        <v>#VALUE!</v>
      </c>
    </row>
    <row r="30" spans="2:5" s="139" customFormat="1" ht="16.5">
      <c r="B30" s="136"/>
      <c r="C30" s="136"/>
      <c r="D30" s="137"/>
      <c r="E30" s="138"/>
    </row>
    <row r="31" spans="2:5" s="139" customFormat="1" ht="16.5">
      <c r="B31" s="136"/>
      <c r="C31" s="136"/>
      <c r="D31" s="137"/>
      <c r="E31" s="138"/>
    </row>
    <row r="32" spans="2:5" s="139" customFormat="1" ht="16.5">
      <c r="B32" s="136"/>
      <c r="C32" s="136"/>
      <c r="D32" s="137"/>
      <c r="E32" s="138"/>
    </row>
    <row r="33" spans="2:5" s="139" customFormat="1">
      <c r="B33" s="140"/>
      <c r="C33" s="123"/>
      <c r="D33" s="141"/>
      <c r="E33" s="123"/>
    </row>
    <row r="34" spans="2:5" s="1" customFormat="1" ht="14">
      <c r="B34" s="2" t="s">
        <v>7</v>
      </c>
      <c r="C34" s="3"/>
      <c r="D34" s="122"/>
    </row>
    <row r="35" spans="2:5" s="1" customFormat="1" ht="14">
      <c r="B35" s="3"/>
      <c r="C35" s="144"/>
      <c r="D35" s="144"/>
      <c r="E35" s="144"/>
    </row>
    <row r="36" spans="2:5" s="1" customFormat="1" ht="14">
      <c r="B36" s="2"/>
      <c r="C36" s="143"/>
      <c r="D36" s="107"/>
      <c r="E36" s="107"/>
    </row>
    <row r="37" spans="2:5" s="1" customFormat="1" ht="14">
      <c r="B37" s="2"/>
      <c r="C37" s="143"/>
      <c r="D37" s="107"/>
      <c r="E37" s="107"/>
    </row>
    <row r="38" spans="2:5" s="1" customFormat="1" ht="14">
      <c r="B38" s="2"/>
      <c r="C38" s="143"/>
      <c r="D38" s="107"/>
      <c r="E38" s="107"/>
    </row>
    <row r="39" spans="2:5" s="1" customFormat="1" ht="14">
      <c r="B39" s="4"/>
      <c r="D39" s="143"/>
      <c r="E39" s="143"/>
    </row>
    <row r="40" spans="2:5" s="139" customFormat="1">
      <c r="B40" s="2" t="s">
        <v>36</v>
      </c>
      <c r="C40" s="151"/>
      <c r="D40" s="123"/>
      <c r="E40" s="123"/>
    </row>
    <row r="41" spans="2:5" s="1" customFormat="1" ht="14">
      <c r="B41" s="3"/>
      <c r="C41" s="144"/>
      <c r="D41" s="144"/>
      <c r="E41" s="144"/>
    </row>
    <row r="42" spans="2:5" s="1" customFormat="1" ht="14">
      <c r="B42" s="2"/>
      <c r="C42" s="143"/>
      <c r="D42" s="107"/>
      <c r="E42" s="107"/>
    </row>
    <row r="43" spans="2:5" s="139" customFormat="1">
      <c r="B43" s="150"/>
      <c r="C43" s="123"/>
      <c r="D43" s="123"/>
      <c r="E43" s="123"/>
    </row>
    <row r="44" spans="2:5">
      <c r="B44" s="2"/>
      <c r="C44" s="151"/>
    </row>
    <row r="45" spans="2:5">
      <c r="B45" s="3"/>
      <c r="C45" s="148"/>
    </row>
    <row r="46" spans="2:5">
      <c r="C46" s="149"/>
    </row>
  </sheetData>
  <mergeCells count="8">
    <mergeCell ref="B9:D9"/>
    <mergeCell ref="C12:D12"/>
    <mergeCell ref="B18:B19"/>
    <mergeCell ref="C18:C19"/>
    <mergeCell ref="D18:D19"/>
    <mergeCell ref="C11:D11"/>
    <mergeCell ref="C13:D13"/>
    <mergeCell ref="C14:D14"/>
  </mergeCells>
  <pageMargins left="0.52" right="0.56999999999999995" top="0.75" bottom="0.75" header="0.3" footer="0.3"/>
  <pageSetup paperSize="9" scale="92" orientation="portrait" r:id="rId1"/>
  <colBreaks count="1" manualBreakCount="1">
    <brk id="4"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I44"/>
  <sheetViews>
    <sheetView showZeros="0" view="pageBreakPreview" topLeftCell="A15" zoomScaleNormal="100" zoomScaleSheetLayoutView="100" workbookViewId="0">
      <selection activeCell="C15" sqref="C15"/>
    </sheetView>
  </sheetViews>
  <sheetFormatPr defaultColWidth="9.08984375" defaultRowHeight="12.5"/>
  <cols>
    <col min="1" max="1" width="10.26953125" style="67" customWidth="1"/>
    <col min="2" max="2" width="12.7265625" style="67" customWidth="1"/>
    <col min="3" max="3" width="32.7265625" style="67" customWidth="1"/>
    <col min="4" max="4" width="10" style="67" customWidth="1"/>
    <col min="5" max="5" width="13.26953125" style="67" customWidth="1"/>
    <col min="6" max="6" width="13.7265625" style="67" customWidth="1"/>
    <col min="7" max="7" width="17.6328125" style="67" customWidth="1"/>
    <col min="8" max="8" width="12.90625" style="67" customWidth="1"/>
    <col min="9" max="9" width="16" style="67" customWidth="1"/>
    <col min="10" max="16384" width="9.08984375" style="67"/>
  </cols>
  <sheetData>
    <row r="1" spans="1:9" ht="18">
      <c r="A1" s="66"/>
    </row>
    <row r="2" spans="1:9" ht="18" customHeight="1">
      <c r="A2" s="663" t="s">
        <v>1118</v>
      </c>
      <c r="B2" s="663"/>
      <c r="C2" s="663"/>
      <c r="D2" s="663"/>
      <c r="E2" s="663"/>
      <c r="F2" s="663"/>
      <c r="G2" s="663"/>
      <c r="H2" s="663"/>
      <c r="I2" s="663"/>
    </row>
    <row r="3" spans="1:9" ht="18">
      <c r="C3" s="68"/>
      <c r="D3" s="69"/>
      <c r="F3" s="73"/>
      <c r="G3" s="73"/>
      <c r="H3" s="73"/>
      <c r="I3" s="73"/>
    </row>
    <row r="4" spans="1:9" ht="18">
      <c r="C4" s="68"/>
      <c r="D4" s="69"/>
      <c r="F4" s="73"/>
      <c r="G4" s="73"/>
      <c r="H4" s="73"/>
      <c r="I4" s="73"/>
    </row>
    <row r="5" spans="1:9">
      <c r="A5" s="72"/>
    </row>
    <row r="6" spans="1:9" ht="18">
      <c r="A6" s="666" t="str">
        <f>Koptame_VNI!C21</f>
        <v>Vispārējie būvdarbi</v>
      </c>
      <c r="B6" s="667"/>
      <c r="C6" s="667"/>
      <c r="D6" s="667"/>
      <c r="E6" s="667"/>
      <c r="F6" s="667"/>
      <c r="G6" s="667"/>
      <c r="H6" s="667"/>
      <c r="I6" s="668"/>
    </row>
    <row r="7" spans="1:9">
      <c r="A7" s="72"/>
    </row>
    <row r="8" spans="1:9" ht="15.5">
      <c r="A8" s="656" t="s">
        <v>8</v>
      </c>
      <c r="B8" s="656"/>
      <c r="C8" s="649" t="str">
        <f>Koptame_VNI!C11</f>
        <v>Ēkas pārbūve un teritorijas labiekārtošana</v>
      </c>
      <c r="D8" s="649"/>
      <c r="E8" s="649"/>
      <c r="F8" s="649"/>
      <c r="G8" s="649"/>
      <c r="H8" s="649"/>
      <c r="I8" s="649"/>
    </row>
    <row r="9" spans="1:9" ht="15.9" customHeight="1">
      <c r="A9" s="655" t="s">
        <v>26</v>
      </c>
      <c r="B9" s="655"/>
      <c r="C9" s="650" t="str">
        <f>Koptame_VNI!C12</f>
        <v>Ēkas pārbūve un teritorijas labiekārtošana( VNĪ  līdzekļi)</v>
      </c>
      <c r="D9" s="650"/>
      <c r="E9" s="650"/>
      <c r="F9" s="650"/>
      <c r="G9" s="650"/>
      <c r="H9" s="650"/>
      <c r="I9" s="650"/>
    </row>
    <row r="10" spans="1:9" ht="15.5">
      <c r="A10" s="655" t="s">
        <v>9</v>
      </c>
      <c r="B10" s="655"/>
      <c r="C10" s="650" t="str">
        <f>Koptame_VNI!C13</f>
        <v>Citadeles iela 7, Rīga</v>
      </c>
      <c r="D10" s="650"/>
      <c r="E10" s="650"/>
      <c r="F10" s="650"/>
      <c r="G10" s="650"/>
      <c r="H10" s="650"/>
      <c r="I10" s="650"/>
    </row>
    <row r="11" spans="1:9" ht="15.5">
      <c r="A11" s="655" t="str">
        <f>Koptame_VNI!B14</f>
        <v>Pasūtījuma Nr.</v>
      </c>
      <c r="B11" s="655"/>
      <c r="C11" s="97" t="str">
        <f>Koptame_VNI!C14</f>
        <v>n</v>
      </c>
      <c r="D11" s="73"/>
      <c r="F11" s="74"/>
      <c r="G11" s="74"/>
      <c r="H11" s="74"/>
      <c r="I11" s="74"/>
    </row>
    <row r="12" spans="1:9" ht="15.4" customHeight="1">
      <c r="A12" s="94"/>
      <c r="B12" s="94"/>
      <c r="C12" s="73"/>
      <c r="D12" s="73"/>
      <c r="F12" s="74"/>
      <c r="G12" s="74"/>
      <c r="H12" s="74"/>
      <c r="I12" s="74"/>
    </row>
    <row r="13" spans="1:9" ht="18" customHeight="1">
      <c r="A13" s="75"/>
      <c r="F13" s="664" t="s">
        <v>49</v>
      </c>
      <c r="G13" s="665"/>
      <c r="H13" s="70" t="e">
        <f>E33</f>
        <v>#VALUE!</v>
      </c>
      <c r="I13" s="71"/>
    </row>
    <row r="14" spans="1:9" ht="17.5">
      <c r="A14" s="75"/>
      <c r="F14" s="664" t="s">
        <v>13</v>
      </c>
      <c r="G14" s="665"/>
      <c r="H14" s="70">
        <f>I29</f>
        <v>0</v>
      </c>
      <c r="I14" s="71"/>
    </row>
    <row r="15" spans="1:9">
      <c r="H15" s="163">
        <f>H14+kops2_VNI!H14+kops3_VNI!H14+kops4_VNI!H14</f>
        <v>0</v>
      </c>
    </row>
    <row r="16" spans="1:9" ht="14">
      <c r="G16" s="12"/>
      <c r="H16" s="12" t="str">
        <f>Koptame_VNI!D16</f>
        <v xml:space="preserve">Tāme sastādīta:  </v>
      </c>
    </row>
    <row r="17" spans="1:9" ht="15.5">
      <c r="A17" s="76"/>
    </row>
    <row r="18" spans="1:9" ht="51.4" customHeight="1">
      <c r="A18" s="651" t="s">
        <v>14</v>
      </c>
      <c r="B18" s="651" t="s">
        <v>15</v>
      </c>
      <c r="C18" s="659" t="s">
        <v>59</v>
      </c>
      <c r="D18" s="660"/>
      <c r="E18" s="651" t="s">
        <v>50</v>
      </c>
      <c r="F18" s="651" t="s">
        <v>16</v>
      </c>
      <c r="G18" s="651"/>
      <c r="H18" s="651"/>
      <c r="I18" s="651" t="s">
        <v>17</v>
      </c>
    </row>
    <row r="19" spans="1:9" ht="40.75" customHeight="1">
      <c r="A19" s="651"/>
      <c r="B19" s="651"/>
      <c r="C19" s="661"/>
      <c r="D19" s="662"/>
      <c r="E19" s="651"/>
      <c r="F19" s="153" t="s">
        <v>51</v>
      </c>
      <c r="G19" s="153" t="s">
        <v>57</v>
      </c>
      <c r="H19" s="153" t="s">
        <v>53</v>
      </c>
      <c r="I19" s="651"/>
    </row>
    <row r="20" spans="1:9" ht="17.5">
      <c r="A20" s="77"/>
      <c r="B20" s="78"/>
      <c r="C20" s="657"/>
      <c r="D20" s="658"/>
      <c r="E20" s="78"/>
      <c r="F20" s="78"/>
      <c r="G20" s="78"/>
      <c r="H20" s="78"/>
      <c r="I20" s="79"/>
    </row>
    <row r="21" spans="1:9" ht="13">
      <c r="A21" s="80">
        <v>1</v>
      </c>
      <c r="B21" s="81" t="s">
        <v>1098</v>
      </c>
      <c r="C21" s="652" t="s">
        <v>70</v>
      </c>
      <c r="D21" s="653"/>
      <c r="E21" s="64">
        <f>'1.2._VNI'!P21</f>
        <v>0</v>
      </c>
      <c r="F21" s="64">
        <f>'1.2._VNI'!M21</f>
        <v>0</v>
      </c>
      <c r="G21" s="64">
        <f>'1.2._VNI'!N21</f>
        <v>0</v>
      </c>
      <c r="H21" s="64">
        <f>'1.2._VNI'!O21</f>
        <v>0</v>
      </c>
      <c r="I21" s="65">
        <f>'1.2._VNI'!L21</f>
        <v>0</v>
      </c>
    </row>
    <row r="22" spans="1:9" ht="13">
      <c r="A22" s="80">
        <v>2</v>
      </c>
      <c r="B22" s="81" t="s">
        <v>1097</v>
      </c>
      <c r="C22" s="652" t="s">
        <v>383</v>
      </c>
      <c r="D22" s="653"/>
      <c r="E22" s="64">
        <f>'1.3._VNI'!P21</f>
        <v>0</v>
      </c>
      <c r="F22" s="64">
        <f>'1.3._VNI'!M21</f>
        <v>0</v>
      </c>
      <c r="G22" s="64">
        <f>'1.3._VNI'!N21</f>
        <v>0</v>
      </c>
      <c r="H22" s="64">
        <f>'1.3._VNI'!O21</f>
        <v>0</v>
      </c>
      <c r="I22" s="65">
        <f>'1.3._VNI'!L21</f>
        <v>0</v>
      </c>
    </row>
    <row r="23" spans="1:9" ht="13">
      <c r="A23" s="80">
        <v>3</v>
      </c>
      <c r="B23" s="81" t="s">
        <v>1096</v>
      </c>
      <c r="C23" s="652" t="s">
        <v>77</v>
      </c>
      <c r="D23" s="653"/>
      <c r="E23" s="381">
        <f>'1.4._VNI'!P21</f>
        <v>0</v>
      </c>
      <c r="F23" s="381">
        <f>'1.4._VNI'!M21</f>
        <v>0</v>
      </c>
      <c r="G23" s="381">
        <f>'1.4._VNI'!N21</f>
        <v>0</v>
      </c>
      <c r="H23" s="381">
        <f>'1.4._VNI'!O21</f>
        <v>0</v>
      </c>
      <c r="I23" s="382">
        <f>'1.4._VNI'!L21</f>
        <v>0</v>
      </c>
    </row>
    <row r="24" spans="1:9" ht="12.9" customHeight="1">
      <c r="A24" s="80">
        <v>4</v>
      </c>
      <c r="B24" s="81" t="s">
        <v>1099</v>
      </c>
      <c r="C24" s="652" t="s">
        <v>393</v>
      </c>
      <c r="D24" s="653"/>
      <c r="E24" s="64">
        <f>'1.5._VNI'!P20</f>
        <v>0</v>
      </c>
      <c r="F24" s="64">
        <f>'1.5._VNI'!M20</f>
        <v>0</v>
      </c>
      <c r="G24" s="64">
        <f>'1.5._VNI'!N20</f>
        <v>0</v>
      </c>
      <c r="H24" s="64">
        <f>'1.5._VNI'!O20</f>
        <v>0</v>
      </c>
      <c r="I24" s="65">
        <f>'1.5._VNI'!L20</f>
        <v>0</v>
      </c>
    </row>
    <row r="25" spans="1:9" ht="12.9" customHeight="1">
      <c r="A25" s="80">
        <v>5</v>
      </c>
      <c r="B25" s="81" t="s">
        <v>1100</v>
      </c>
      <c r="C25" s="652" t="s">
        <v>380</v>
      </c>
      <c r="D25" s="653"/>
      <c r="E25" s="64">
        <f>'1.6._VNI'!P20</f>
        <v>0</v>
      </c>
      <c r="F25" s="64">
        <f>'1.6._VNI'!M20</f>
        <v>0</v>
      </c>
      <c r="G25" s="64">
        <f>'1.6._VNI'!N20</f>
        <v>0</v>
      </c>
      <c r="H25" s="64">
        <f>'1.6._VNI'!O20</f>
        <v>0</v>
      </c>
      <c r="I25" s="65">
        <f>'1.6._VNI'!L20</f>
        <v>0</v>
      </c>
    </row>
    <row r="26" spans="1:9" ht="13">
      <c r="A26" s="80">
        <v>6</v>
      </c>
      <c r="B26" s="81" t="s">
        <v>1101</v>
      </c>
      <c r="C26" s="652" t="s">
        <v>382</v>
      </c>
      <c r="D26" s="653"/>
      <c r="E26" s="64">
        <f>'1.7._VNI'!P17</f>
        <v>0</v>
      </c>
      <c r="F26" s="64">
        <f>'1.7._VNI'!M17</f>
        <v>0</v>
      </c>
      <c r="G26" s="64">
        <f>'1.7._VNI'!N17</f>
        <v>0</v>
      </c>
      <c r="H26" s="64">
        <f>'1.7._VNI'!O17</f>
        <v>0</v>
      </c>
      <c r="I26" s="65">
        <f>'1.7._VNI'!L17</f>
        <v>0</v>
      </c>
    </row>
    <row r="27" spans="1:9" ht="13">
      <c r="A27" s="80">
        <v>8</v>
      </c>
      <c r="B27" s="81" t="s">
        <v>1102</v>
      </c>
      <c r="C27" s="652" t="s">
        <v>381</v>
      </c>
      <c r="D27" s="653"/>
      <c r="E27" s="64">
        <f>'1.11._VNI'!P19</f>
        <v>0</v>
      </c>
      <c r="F27" s="64">
        <f>'1.11._VNI'!M19</f>
        <v>0</v>
      </c>
      <c r="G27" s="64">
        <f>'1.11._VNI'!N19</f>
        <v>0</v>
      </c>
      <c r="H27" s="64">
        <f>'1.11._VNI'!O19</f>
        <v>0</v>
      </c>
      <c r="I27" s="65">
        <f>'1.11._VNI'!L19</f>
        <v>0</v>
      </c>
    </row>
    <row r="28" spans="1:9" ht="13">
      <c r="A28" s="80">
        <v>9</v>
      </c>
      <c r="B28" s="81" t="s">
        <v>1103</v>
      </c>
      <c r="C28" s="652" t="s">
        <v>66</v>
      </c>
      <c r="D28" s="653"/>
      <c r="E28" s="82">
        <f>'1.12._VNI'!P17</f>
        <v>0</v>
      </c>
      <c r="F28" s="166">
        <f>'1.12._VNI'!M17</f>
        <v>0</v>
      </c>
      <c r="G28" s="166">
        <f>'1.12._VNI'!N17</f>
        <v>0</v>
      </c>
      <c r="H28" s="166">
        <f>'1.12._VNI'!O17</f>
        <v>0</v>
      </c>
      <c r="I28" s="167">
        <f>'1.12._VNI'!L17</f>
        <v>0</v>
      </c>
    </row>
    <row r="29" spans="1:9" ht="16.5" customHeight="1">
      <c r="A29" s="120"/>
      <c r="B29" s="120"/>
      <c r="C29" s="85" t="s">
        <v>18</v>
      </c>
      <c r="D29" s="85"/>
      <c r="E29" s="86">
        <f>SUM(E21:E28)</f>
        <v>0</v>
      </c>
      <c r="F29" s="86">
        <f>SUM(F21:F28)</f>
        <v>0</v>
      </c>
      <c r="G29" s="86">
        <f>SUM(G21:G28)</f>
        <v>0</v>
      </c>
      <c r="H29" s="86">
        <f>SUM(H21:H28)</f>
        <v>0</v>
      </c>
      <c r="I29" s="86">
        <f>SUM(I21:I28)</f>
        <v>0</v>
      </c>
    </row>
    <row r="30" spans="1:9" ht="15.5">
      <c r="A30" s="654" t="s">
        <v>31</v>
      </c>
      <c r="B30" s="654"/>
      <c r="C30" s="654"/>
      <c r="D30" s="87" t="s">
        <v>1094</v>
      </c>
      <c r="E30" s="88"/>
      <c r="F30" s="74"/>
    </row>
    <row r="31" spans="1:9" ht="15.5">
      <c r="A31" s="119"/>
      <c r="B31" s="119"/>
      <c r="C31" s="142" t="s">
        <v>40</v>
      </c>
      <c r="D31" s="87"/>
      <c r="E31" s="88"/>
      <c r="F31" s="74"/>
    </row>
    <row r="32" spans="1:9" ht="15.5">
      <c r="A32" s="654" t="s">
        <v>27</v>
      </c>
      <c r="B32" s="654"/>
      <c r="C32" s="654"/>
      <c r="D32" s="87" t="s">
        <v>1094</v>
      </c>
      <c r="E32" s="88" t="e">
        <f>ROUND(E29*D32,2)</f>
        <v>#VALUE!</v>
      </c>
      <c r="F32" s="74"/>
    </row>
    <row r="33" spans="1:6" ht="18" customHeight="1">
      <c r="A33" s="648"/>
      <c r="B33" s="648"/>
      <c r="C33" s="85" t="s">
        <v>19</v>
      </c>
      <c r="D33" s="85"/>
      <c r="E33" s="89" t="e">
        <f>E32+E30+E29</f>
        <v>#VALUE!</v>
      </c>
      <c r="F33" s="74"/>
    </row>
    <row r="34" spans="1:6" ht="17.5">
      <c r="A34" s="90"/>
    </row>
    <row r="35" spans="1:6" ht="17.5">
      <c r="A35" s="90"/>
    </row>
    <row r="36" spans="1:6" ht="14">
      <c r="A36" s="91"/>
      <c r="B36" s="2" t="s">
        <v>7</v>
      </c>
      <c r="C36" s="3"/>
      <c r="F36" s="74"/>
    </row>
    <row r="37" spans="1:6" ht="14">
      <c r="A37" s="74"/>
      <c r="B37" s="3"/>
      <c r="C37" s="144">
        <f>Koptame_VNI!C35</f>
        <v>0</v>
      </c>
      <c r="D37" s="92"/>
      <c r="F37" s="74"/>
    </row>
    <row r="38" spans="1:6" ht="14">
      <c r="A38" s="93"/>
      <c r="B38" s="2"/>
      <c r="C38" s="143">
        <f>Koptame_VNI!C36</f>
        <v>0</v>
      </c>
      <c r="D38" s="74"/>
      <c r="F38" s="74"/>
    </row>
    <row r="39" spans="1:6" ht="14">
      <c r="B39" s="2"/>
      <c r="C39" s="143"/>
    </row>
    <row r="40" spans="1:6" ht="14">
      <c r="B40" s="2"/>
    </row>
    <row r="41" spans="1:6" ht="14">
      <c r="B41" s="4"/>
      <c r="C41" s="1"/>
    </row>
    <row r="42" spans="1:6" ht="14">
      <c r="B42" s="2" t="str">
        <f>Koptame_VNI!B40</f>
        <v>Pārbaudīja:</v>
      </c>
      <c r="C42" s="123"/>
    </row>
    <row r="43" spans="1:6" ht="14">
      <c r="B43" s="3"/>
      <c r="C43" s="144">
        <f>Koptame_VNI!C41</f>
        <v>0</v>
      </c>
    </row>
    <row r="44" spans="1:6" ht="14">
      <c r="B44" s="2"/>
      <c r="C44" s="143">
        <f>Koptame_VNI!C42</f>
        <v>0</v>
      </c>
    </row>
  </sheetData>
  <mergeCells count="29">
    <mergeCell ref="A2:I2"/>
    <mergeCell ref="F13:G13"/>
    <mergeCell ref="F14:G14"/>
    <mergeCell ref="A10:B10"/>
    <mergeCell ref="A11:B11"/>
    <mergeCell ref="A6:I6"/>
    <mergeCell ref="C27:D27"/>
    <mergeCell ref="A8:B8"/>
    <mergeCell ref="C20:D20"/>
    <mergeCell ref="A18:A19"/>
    <mergeCell ref="I18:I19"/>
    <mergeCell ref="B18:B19"/>
    <mergeCell ref="C18:D19"/>
    <mergeCell ref="A33:B33"/>
    <mergeCell ref="C8:I8"/>
    <mergeCell ref="C9:I9"/>
    <mergeCell ref="C10:I10"/>
    <mergeCell ref="E18:E19"/>
    <mergeCell ref="F18:H18"/>
    <mergeCell ref="C21:D21"/>
    <mergeCell ref="C22:D22"/>
    <mergeCell ref="A30:C30"/>
    <mergeCell ref="A32:C32"/>
    <mergeCell ref="A9:B9"/>
    <mergeCell ref="C28:D28"/>
    <mergeCell ref="C23:D23"/>
    <mergeCell ref="C24:D24"/>
    <mergeCell ref="C25:D25"/>
    <mergeCell ref="C26:D26"/>
  </mergeCells>
  <phoneticPr fontId="21" type="noConversion"/>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P31"/>
  <sheetViews>
    <sheetView showZeros="0" view="pageBreakPreview" topLeftCell="A9" zoomScale="90" zoomScaleNormal="100" zoomScaleSheetLayoutView="90" workbookViewId="0">
      <selection activeCell="C14" sqref="C14"/>
    </sheetView>
  </sheetViews>
  <sheetFormatPr defaultColWidth="9.08984375" defaultRowHeight="14"/>
  <cols>
    <col min="1" max="1" width="9" style="19" customWidth="1"/>
    <col min="2" max="2" width="9.36328125" style="19" customWidth="1"/>
    <col min="3" max="3" width="40.26953125" style="19" customWidth="1"/>
    <col min="4" max="4" width="8.08984375" style="19" customWidth="1"/>
    <col min="5" max="8" width="9.08984375" style="19"/>
    <col min="9" max="9" width="9.08984375" style="56"/>
    <col min="10" max="11" width="9.08984375" style="19"/>
    <col min="12" max="12" width="11.6328125" style="19" customWidth="1"/>
    <col min="13" max="13" width="12.26953125" style="19" customWidth="1"/>
    <col min="14" max="14" width="12.7265625" style="19" customWidth="1"/>
    <col min="15" max="15" width="11.6328125" style="19" customWidth="1"/>
    <col min="16" max="16" width="12.90625" style="19" customWidth="1"/>
    <col min="17" max="16384" width="9.08984375" style="19"/>
  </cols>
  <sheetData>
    <row r="1" spans="1:16" s="24" customFormat="1">
      <c r="E1" s="21"/>
      <c r="F1" s="21"/>
      <c r="G1" s="165" t="s">
        <v>56</v>
      </c>
      <c r="H1" s="121" t="str">
        <f>kops1_VNI!B21</f>
        <v>1.2._VNI</v>
      </c>
      <c r="I1" s="53"/>
    </row>
    <row r="2" spans="1:16" s="24" customFormat="1">
      <c r="A2" s="680" t="str">
        <f>C13</f>
        <v>Zemes darbi</v>
      </c>
      <c r="B2" s="680"/>
      <c r="C2" s="680"/>
      <c r="D2" s="680"/>
      <c r="E2" s="680"/>
      <c r="F2" s="680"/>
      <c r="G2" s="680"/>
      <c r="H2" s="680"/>
      <c r="I2" s="680"/>
      <c r="J2" s="680"/>
      <c r="K2" s="680"/>
      <c r="L2" s="680"/>
      <c r="M2" s="680"/>
      <c r="N2" s="680"/>
      <c r="O2" s="680"/>
      <c r="P2" s="680"/>
    </row>
    <row r="3" spans="1:16">
      <c r="A3" s="20"/>
      <c r="B3" s="20"/>
      <c r="C3" s="20" t="s">
        <v>10</v>
      </c>
      <c r="D3" s="682" t="str">
        <f>Koptame_VNI!C11</f>
        <v>Ēkas pārbūve un teritorijas labiekārtošana</v>
      </c>
      <c r="E3" s="682"/>
      <c r="F3" s="682"/>
      <c r="G3" s="682"/>
      <c r="H3" s="682"/>
      <c r="I3" s="682"/>
      <c r="J3" s="682"/>
      <c r="K3" s="682"/>
      <c r="L3" s="682"/>
      <c r="M3" s="682"/>
      <c r="N3" s="682"/>
      <c r="O3" s="682"/>
      <c r="P3" s="682"/>
    </row>
    <row r="4" spans="1:16">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6">
      <c r="A5" s="20"/>
      <c r="B5" s="20"/>
      <c r="C5" s="20" t="s">
        <v>12</v>
      </c>
      <c r="D5" s="682" t="str">
        <f>Koptame_VNI!C13</f>
        <v>Citadeles iela 7, Rīga</v>
      </c>
      <c r="E5" s="682"/>
      <c r="F5" s="682"/>
      <c r="G5" s="682"/>
      <c r="H5" s="682"/>
      <c r="I5" s="682"/>
      <c r="J5" s="682"/>
      <c r="K5" s="682"/>
      <c r="L5" s="682"/>
      <c r="M5" s="682"/>
      <c r="N5" s="682"/>
      <c r="O5" s="682"/>
      <c r="P5" s="682"/>
    </row>
    <row r="6" spans="1:16">
      <c r="A6" s="20"/>
      <c r="B6" s="20"/>
      <c r="C6" s="20" t="str">
        <f>Koptame_VNI!B14</f>
        <v>Pasūtījuma Nr.</v>
      </c>
      <c r="D6" s="22" t="str">
        <f>Koptame_VNI!C14</f>
        <v>n</v>
      </c>
      <c r="E6" s="43"/>
      <c r="F6" s="43"/>
      <c r="G6" s="43"/>
      <c r="H6" s="43"/>
      <c r="I6" s="54"/>
      <c r="J6" s="43"/>
      <c r="K6" s="43"/>
      <c r="L6" s="43"/>
      <c r="M6" s="43"/>
      <c r="N6" s="43"/>
      <c r="O6" s="43"/>
      <c r="P6" s="25"/>
    </row>
    <row r="7" spans="1:16">
      <c r="A7" s="3" t="str">
        <f>Koptame_VNI!B17</f>
        <v>Tāme sastādīta 2023.gada tirgus cenās, pamatojoties uz SIA „Baltex Group” būvprojekta rasējumiem un darbu apjomiem</v>
      </c>
      <c r="B7" s="46"/>
      <c r="D7" s="22"/>
      <c r="E7" s="22"/>
      <c r="F7" s="22"/>
      <c r="G7" s="22"/>
      <c r="H7" s="22"/>
      <c r="I7" s="55"/>
      <c r="J7" s="22"/>
      <c r="K7" s="43"/>
      <c r="L7" s="43"/>
      <c r="M7" s="43"/>
      <c r="N7" s="43"/>
      <c r="O7" s="20" t="s">
        <v>55</v>
      </c>
      <c r="P7" s="26">
        <f>P21</f>
        <v>0</v>
      </c>
    </row>
    <row r="8" spans="1:16">
      <c r="A8" s="23"/>
      <c r="B8" s="23"/>
      <c r="D8" s="27"/>
      <c r="E8" s="43"/>
      <c r="F8" s="43"/>
      <c r="G8" s="43"/>
      <c r="H8" s="43"/>
      <c r="I8" s="54"/>
      <c r="J8" s="43"/>
      <c r="K8" s="43"/>
      <c r="N8" s="43"/>
      <c r="O8" s="43"/>
      <c r="P8" s="25"/>
    </row>
    <row r="9" spans="1:16" ht="15.4" customHeight="1">
      <c r="A9" s="45"/>
      <c r="B9" s="45"/>
      <c r="J9" s="44"/>
      <c r="K9" s="44"/>
      <c r="L9" s="681" t="str">
        <f>Koptame_VNI!D16</f>
        <v xml:space="preserve">Tāme sastādīta:  </v>
      </c>
      <c r="M9" s="681"/>
      <c r="N9" s="681"/>
      <c r="O9" s="681"/>
      <c r="P9" s="44"/>
    </row>
    <row r="10" spans="1:16" ht="15.5">
      <c r="A10" s="45"/>
      <c r="B10" s="45"/>
    </row>
    <row r="11" spans="1:16"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6"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row>
    <row r="13" spans="1:16" ht="15.5">
      <c r="A13" s="28"/>
      <c r="B13" s="51">
        <v>0</v>
      </c>
      <c r="C13" s="13" t="str">
        <f>kops1_VNI!C21</f>
        <v>Zemes darbi</v>
      </c>
      <c r="D13" s="14"/>
      <c r="E13" s="15"/>
      <c r="F13" s="30">
        <v>0</v>
      </c>
      <c r="G13" s="29">
        <v>0</v>
      </c>
      <c r="H13" s="31">
        <v>0</v>
      </c>
      <c r="I13" s="29">
        <v>0</v>
      </c>
      <c r="J13" s="29">
        <v>0</v>
      </c>
      <c r="K13" s="29">
        <f t="shared" ref="K13" si="0">SUM(H13:J13)</f>
        <v>0</v>
      </c>
      <c r="L13" s="30">
        <f t="shared" ref="L13" si="1">ROUND(F13*E13,2)</f>
        <v>0</v>
      </c>
      <c r="M13" s="29">
        <f t="shared" ref="M13" si="2">ROUND(H13*E13,2)</f>
        <v>0</v>
      </c>
      <c r="N13" s="29">
        <f t="shared" ref="N13" si="3">ROUND(I13*E13,2)</f>
        <v>0</v>
      </c>
      <c r="O13" s="29">
        <f t="shared" ref="O13" si="4">ROUND(J13*E13,2)</f>
        <v>0</v>
      </c>
      <c r="P13" s="32">
        <f t="shared" ref="P13" si="5">SUM(M13:O13)</f>
        <v>0</v>
      </c>
    </row>
    <row r="14" spans="1:16" s="56" customFormat="1" ht="25">
      <c r="A14" s="172">
        <v>1</v>
      </c>
      <c r="B14" s="173"/>
      <c r="C14" s="174" t="s">
        <v>71</v>
      </c>
      <c r="D14" s="175" t="s">
        <v>69</v>
      </c>
      <c r="E14" s="378">
        <v>1</v>
      </c>
      <c r="F14" s="176"/>
      <c r="G14" s="176"/>
      <c r="H14" s="177"/>
      <c r="I14" s="177"/>
      <c r="J14" s="177"/>
      <c r="K14" s="102">
        <f t="shared" ref="K14:K19" si="6">SUM(H14:J14)</f>
        <v>0</v>
      </c>
      <c r="L14" s="50">
        <f t="shared" ref="L14:L19" si="7">ROUND(F14*E14,2)</f>
        <v>0</v>
      </c>
      <c r="M14" s="102">
        <f t="shared" ref="M14:M19" si="8">ROUND(H14*E14,2)</f>
        <v>0</v>
      </c>
      <c r="N14" s="102">
        <f t="shared" ref="N14:N19" si="9">ROUND(I14*E14,2)</f>
        <v>0</v>
      </c>
      <c r="O14" s="102">
        <f t="shared" ref="O14:O19" si="10">ROUND(J14*E14,2)</f>
        <v>0</v>
      </c>
      <c r="P14" s="103">
        <f t="shared" ref="P14:P19" si="11">SUM(M14:O14)</f>
        <v>0</v>
      </c>
    </row>
    <row r="15" spans="1:16" s="56" customFormat="1" ht="25">
      <c r="A15" s="172">
        <v>2</v>
      </c>
      <c r="B15" s="173"/>
      <c r="C15" s="178" t="s">
        <v>72</v>
      </c>
      <c r="D15" s="379" t="s">
        <v>67</v>
      </c>
      <c r="E15" s="368">
        <v>30</v>
      </c>
      <c r="F15" s="176"/>
      <c r="G15" s="176"/>
      <c r="H15" s="177"/>
      <c r="I15" s="177"/>
      <c r="J15" s="177"/>
      <c r="K15" s="102">
        <f t="shared" si="6"/>
        <v>0</v>
      </c>
      <c r="L15" s="50">
        <f t="shared" si="7"/>
        <v>0</v>
      </c>
      <c r="M15" s="102">
        <f t="shared" si="8"/>
        <v>0</v>
      </c>
      <c r="N15" s="102">
        <f t="shared" si="9"/>
        <v>0</v>
      </c>
      <c r="O15" s="102">
        <f t="shared" si="10"/>
        <v>0</v>
      </c>
      <c r="P15" s="103">
        <f t="shared" si="11"/>
        <v>0</v>
      </c>
    </row>
    <row r="16" spans="1:16" s="56" customFormat="1">
      <c r="A16" s="172">
        <v>3</v>
      </c>
      <c r="B16" s="173"/>
      <c r="C16" s="178" t="s">
        <v>73</v>
      </c>
      <c r="D16" s="379" t="s">
        <v>67</v>
      </c>
      <c r="E16" s="368">
        <v>3</v>
      </c>
      <c r="F16" s="176"/>
      <c r="G16" s="176"/>
      <c r="H16" s="177"/>
      <c r="I16" s="177"/>
      <c r="J16" s="177"/>
      <c r="K16" s="102">
        <f t="shared" si="6"/>
        <v>0</v>
      </c>
      <c r="L16" s="50">
        <f t="shared" si="7"/>
        <v>0</v>
      </c>
      <c r="M16" s="102">
        <f t="shared" si="8"/>
        <v>0</v>
      </c>
      <c r="N16" s="102">
        <f t="shared" si="9"/>
        <v>0</v>
      </c>
      <c r="O16" s="102">
        <f t="shared" si="10"/>
        <v>0</v>
      </c>
      <c r="P16" s="103">
        <f t="shared" si="11"/>
        <v>0</v>
      </c>
    </row>
    <row r="17" spans="1:16" s="56" customFormat="1" ht="25">
      <c r="A17" s="172">
        <v>4</v>
      </c>
      <c r="B17" s="173"/>
      <c r="C17" s="178" t="s">
        <v>74</v>
      </c>
      <c r="D17" s="379" t="s">
        <v>67</v>
      </c>
      <c r="E17" s="368">
        <v>19.5</v>
      </c>
      <c r="F17" s="176"/>
      <c r="G17" s="176"/>
      <c r="H17" s="177"/>
      <c r="I17" s="177"/>
      <c r="J17" s="177"/>
      <c r="K17" s="102">
        <f t="shared" si="6"/>
        <v>0</v>
      </c>
      <c r="L17" s="50">
        <f t="shared" si="7"/>
        <v>0</v>
      </c>
      <c r="M17" s="102">
        <f t="shared" si="8"/>
        <v>0</v>
      </c>
      <c r="N17" s="102">
        <f t="shared" si="9"/>
        <v>0</v>
      </c>
      <c r="O17" s="102">
        <f t="shared" si="10"/>
        <v>0</v>
      </c>
      <c r="P17" s="103">
        <f t="shared" si="11"/>
        <v>0</v>
      </c>
    </row>
    <row r="18" spans="1:16" s="56" customFormat="1" ht="25">
      <c r="A18" s="172">
        <v>5</v>
      </c>
      <c r="B18" s="173"/>
      <c r="C18" s="179" t="s">
        <v>75</v>
      </c>
      <c r="D18" s="379" t="s">
        <v>67</v>
      </c>
      <c r="E18" s="368">
        <v>2.5</v>
      </c>
      <c r="F18" s="176"/>
      <c r="G18" s="176"/>
      <c r="H18" s="177"/>
      <c r="I18" s="177"/>
      <c r="J18" s="177"/>
      <c r="K18" s="102">
        <f t="shared" si="6"/>
        <v>0</v>
      </c>
      <c r="L18" s="50">
        <f t="shared" si="7"/>
        <v>0</v>
      </c>
      <c r="M18" s="102">
        <f t="shared" si="8"/>
        <v>0</v>
      </c>
      <c r="N18" s="102">
        <f t="shared" si="9"/>
        <v>0</v>
      </c>
      <c r="O18" s="102">
        <f t="shared" si="10"/>
        <v>0</v>
      </c>
      <c r="P18" s="103">
        <f t="shared" si="11"/>
        <v>0</v>
      </c>
    </row>
    <row r="19" spans="1:16" s="56" customFormat="1">
      <c r="A19" s="172">
        <v>6</v>
      </c>
      <c r="B19" s="173"/>
      <c r="C19" s="179" t="s">
        <v>76</v>
      </c>
      <c r="D19" s="379" t="s">
        <v>67</v>
      </c>
      <c r="E19" s="368">
        <v>33</v>
      </c>
      <c r="F19" s="176"/>
      <c r="G19" s="176"/>
      <c r="H19" s="177"/>
      <c r="I19" s="177"/>
      <c r="J19" s="177"/>
      <c r="K19" s="102">
        <f t="shared" si="6"/>
        <v>0</v>
      </c>
      <c r="L19" s="50">
        <f t="shared" si="7"/>
        <v>0</v>
      </c>
      <c r="M19" s="102">
        <f t="shared" si="8"/>
        <v>0</v>
      </c>
      <c r="N19" s="102">
        <f t="shared" si="9"/>
        <v>0</v>
      </c>
      <c r="O19" s="102">
        <f t="shared" si="10"/>
        <v>0</v>
      </c>
      <c r="P19" s="103">
        <f t="shared" si="11"/>
        <v>0</v>
      </c>
    </row>
    <row r="20" spans="1:16" s="56" customFormat="1" ht="14.5">
      <c r="A20" s="155"/>
      <c r="B20" s="156"/>
      <c r="C20" s="157"/>
      <c r="D20" s="158"/>
      <c r="E20" s="159"/>
      <c r="F20" s="60"/>
      <c r="G20" s="60"/>
      <c r="H20" s="58"/>
      <c r="I20" s="58"/>
      <c r="J20" s="58"/>
      <c r="K20" s="160"/>
      <c r="L20" s="161"/>
      <c r="M20" s="160"/>
      <c r="N20" s="160"/>
      <c r="O20" s="160"/>
      <c r="P20" s="162"/>
    </row>
    <row r="21" spans="1:16" ht="15.4" customHeight="1">
      <c r="A21" s="41"/>
      <c r="B21" s="41"/>
      <c r="C21" s="678" t="s">
        <v>62</v>
      </c>
      <c r="D21" s="679"/>
      <c r="E21" s="679"/>
      <c r="F21" s="679"/>
      <c r="G21" s="679"/>
      <c r="H21" s="679"/>
      <c r="I21" s="679"/>
      <c r="J21" s="679"/>
      <c r="K21" s="679"/>
      <c r="L21" s="42">
        <f>SUM(L13:L20)</f>
        <v>0</v>
      </c>
      <c r="M21" s="42">
        <f>SUM(M13:M20)</f>
        <v>0</v>
      </c>
      <c r="N21" s="42">
        <f>SUM(N13:N20)</f>
        <v>0</v>
      </c>
      <c r="O21" s="42">
        <f>SUM(O13:O20)</f>
        <v>0</v>
      </c>
      <c r="P21" s="42">
        <f>SUM(P13:P20)</f>
        <v>0</v>
      </c>
    </row>
    <row r="22" spans="1:16" s="124" customFormat="1">
      <c r="I22" s="145"/>
    </row>
    <row r="23" spans="1:16" customFormat="1" ht="12.9" customHeight="1">
      <c r="B23" s="146" t="s">
        <v>401</v>
      </c>
    </row>
    <row r="24" spans="1:16" customFormat="1" ht="45.15" customHeight="1">
      <c r="A24" s="672" t="s">
        <v>61</v>
      </c>
      <c r="B24" s="672"/>
      <c r="C24" s="672"/>
      <c r="D24" s="672"/>
      <c r="E24" s="672"/>
      <c r="F24" s="672"/>
      <c r="G24" s="672"/>
      <c r="H24" s="672"/>
      <c r="I24" s="672"/>
      <c r="J24" s="672"/>
      <c r="K24" s="672"/>
      <c r="L24" s="672"/>
      <c r="M24" s="672"/>
      <c r="N24" s="672"/>
      <c r="O24" s="672"/>
      <c r="P24" s="672"/>
    </row>
    <row r="25" spans="1:16" customFormat="1" ht="79.5" customHeight="1">
      <c r="A25" s="672"/>
      <c r="B25" s="672"/>
      <c r="C25" s="672"/>
      <c r="D25" s="672"/>
      <c r="E25" s="672"/>
      <c r="F25" s="672"/>
      <c r="G25" s="672"/>
      <c r="H25" s="672"/>
      <c r="I25" s="672"/>
      <c r="J25" s="672"/>
      <c r="K25" s="672"/>
      <c r="L25" s="672"/>
      <c r="M25" s="672"/>
      <c r="N25" s="672"/>
      <c r="O25" s="672"/>
      <c r="P25" s="672"/>
    </row>
    <row r="26" spans="1:16" customFormat="1" ht="12.9" customHeight="1">
      <c r="B26" s="147"/>
    </row>
    <row r="27" spans="1:16" customFormat="1" ht="12.9" customHeight="1">
      <c r="B27" s="147"/>
    </row>
    <row r="28" spans="1:16" s="124" customFormat="1">
      <c r="B28" s="124" t="s">
        <v>7</v>
      </c>
      <c r="L28" s="152" t="str">
        <f>Koptame_VNI!B40</f>
        <v>Pārbaudīja:</v>
      </c>
      <c r="M28" s="152"/>
      <c r="N28" s="152"/>
      <c r="O28" s="152"/>
      <c r="P28" s="152"/>
    </row>
    <row r="29" spans="1:16" s="124" customFormat="1" ht="14.25" customHeight="1">
      <c r="C29" s="144">
        <f>Koptame_VNI!C35</f>
        <v>0</v>
      </c>
      <c r="L29" s="144"/>
      <c r="M29" s="669">
        <f>Koptame_VNI!C41</f>
        <v>0</v>
      </c>
      <c r="N29" s="669"/>
      <c r="O29" s="152"/>
      <c r="P29" s="152"/>
    </row>
    <row r="30" spans="1:16" s="124" customFormat="1">
      <c r="C30" s="143">
        <f>Koptame_VNI!C36</f>
        <v>0</v>
      </c>
      <c r="L30" s="143"/>
      <c r="M30" s="670">
        <f>Koptame_VNI!C42</f>
        <v>0</v>
      </c>
      <c r="N30" s="670"/>
      <c r="O30" s="152"/>
      <c r="P30" s="152"/>
    </row>
    <row r="31" spans="1:16" s="124" customFormat="1" collapsed="1">
      <c r="B31" s="145"/>
      <c r="F31" s="145"/>
      <c r="G31" s="145"/>
    </row>
  </sheetData>
  <mergeCells count="17">
    <mergeCell ref="A2:P2"/>
    <mergeCell ref="L9:O9"/>
    <mergeCell ref="D3:P3"/>
    <mergeCell ref="D4:P4"/>
    <mergeCell ref="D5:P5"/>
    <mergeCell ref="M29:N29"/>
    <mergeCell ref="M30:N30"/>
    <mergeCell ref="L11:P11"/>
    <mergeCell ref="A25:P25"/>
    <mergeCell ref="A24:P24"/>
    <mergeCell ref="A11:A12"/>
    <mergeCell ref="B11:B12"/>
    <mergeCell ref="C11:C12"/>
    <mergeCell ref="D11:D12"/>
    <mergeCell ref="C21:K21"/>
    <mergeCell ref="E11:E12"/>
    <mergeCell ref="F11:K11"/>
  </mergeCell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R31"/>
  <sheetViews>
    <sheetView showZeros="0" view="pageBreakPreview" topLeftCell="A12" zoomScale="90" zoomScaleNormal="100" zoomScaleSheetLayoutView="90" workbookViewId="0">
      <selection activeCell="C17" sqref="C17"/>
    </sheetView>
  </sheetViews>
  <sheetFormatPr defaultColWidth="9.08984375" defaultRowHeight="14"/>
  <cols>
    <col min="1" max="1" width="9" style="19" customWidth="1"/>
    <col min="2" max="2" width="10.6328125" style="19" customWidth="1"/>
    <col min="3" max="3" width="40.26953125" style="19" customWidth="1"/>
    <col min="4" max="4" width="8.08984375" style="19" customWidth="1"/>
    <col min="5" max="8" width="9.08984375" style="19"/>
    <col min="9" max="9" width="9.08984375" style="56"/>
    <col min="10" max="11" width="9.08984375" style="19"/>
    <col min="12" max="12" width="13.36328125" style="19" customWidth="1"/>
    <col min="13" max="13" width="12.26953125" style="19" customWidth="1"/>
    <col min="14" max="14" width="12.7265625" style="19" customWidth="1"/>
    <col min="15" max="15" width="11.6328125" style="19" customWidth="1"/>
    <col min="16" max="16" width="12.90625" style="19" customWidth="1"/>
    <col min="17" max="17" width="9.08984375" style="19"/>
    <col min="18" max="18" width="26.08984375" style="19" customWidth="1"/>
    <col min="19" max="16384" width="9.08984375" style="19"/>
  </cols>
  <sheetData>
    <row r="1" spans="1:18" s="24" customFormat="1">
      <c r="E1" s="21"/>
      <c r="F1" s="21"/>
      <c r="G1" s="165" t="s">
        <v>56</v>
      </c>
      <c r="H1" s="121" t="str">
        <f>kops1_VNI!$B$22</f>
        <v>1.3._VNI</v>
      </c>
      <c r="I1" s="53"/>
    </row>
    <row r="2" spans="1:18" s="24" customFormat="1">
      <c r="A2" s="680" t="str">
        <f>C13</f>
        <v>Pamati</v>
      </c>
      <c r="B2" s="680"/>
      <c r="C2" s="680"/>
      <c r="D2" s="680"/>
      <c r="E2" s="680"/>
      <c r="F2" s="680"/>
      <c r="G2" s="680"/>
      <c r="H2" s="680"/>
      <c r="I2" s="680"/>
      <c r="J2" s="680"/>
      <c r="K2" s="680"/>
      <c r="L2" s="680"/>
      <c r="M2" s="680"/>
      <c r="N2" s="680"/>
      <c r="O2" s="680"/>
      <c r="P2" s="680"/>
    </row>
    <row r="3" spans="1:18">
      <c r="A3" s="20"/>
      <c r="B3" s="20"/>
      <c r="C3" s="20" t="s">
        <v>10</v>
      </c>
      <c r="D3" s="682" t="str">
        <f>Koptame_VNI!C11</f>
        <v>Ēkas pārbūve un teritorijas labiekārtošana</v>
      </c>
      <c r="E3" s="682"/>
      <c r="F3" s="682"/>
      <c r="G3" s="682"/>
      <c r="H3" s="682"/>
      <c r="I3" s="682"/>
      <c r="J3" s="682"/>
      <c r="K3" s="682"/>
      <c r="L3" s="682"/>
      <c r="M3" s="682"/>
      <c r="N3" s="682"/>
      <c r="O3" s="682"/>
      <c r="P3" s="682"/>
    </row>
    <row r="4" spans="1:18">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20"/>
      <c r="C5" s="20" t="s">
        <v>12</v>
      </c>
      <c r="D5" s="682" t="str">
        <f>Koptame_VNI!C13</f>
        <v>Citadeles iela 7, Rīga</v>
      </c>
      <c r="E5" s="682"/>
      <c r="F5" s="682"/>
      <c r="G5" s="682"/>
      <c r="H5" s="682"/>
      <c r="I5" s="682"/>
      <c r="J5" s="682"/>
      <c r="K5" s="682"/>
      <c r="L5" s="682"/>
      <c r="M5" s="682"/>
      <c r="N5" s="682"/>
      <c r="O5" s="682"/>
      <c r="P5" s="682"/>
    </row>
    <row r="6" spans="1:18">
      <c r="A6" s="20"/>
      <c r="B6" s="20"/>
      <c r="C6" s="20" t="str">
        <f>Koptame_VNI!B14</f>
        <v>Pasūtījuma Nr.</v>
      </c>
      <c r="D6" s="22" t="str">
        <f>Koptame_VNI!C14</f>
        <v>n</v>
      </c>
      <c r="E6" s="43"/>
      <c r="F6" s="43"/>
      <c r="G6" s="43"/>
      <c r="H6" s="43"/>
      <c r="I6" s="54"/>
      <c r="J6" s="43"/>
      <c r="K6" s="43"/>
      <c r="L6" s="43"/>
      <c r="M6" s="43"/>
      <c r="N6" s="43"/>
      <c r="O6" s="43"/>
      <c r="P6" s="25"/>
    </row>
    <row r="7" spans="1:18">
      <c r="A7" s="3" t="str">
        <f>Koptame_VNI!B17</f>
        <v>Tāme sastādīta 2023.gada tirgus cenās, pamatojoties uz SIA „Baltex Group” būvprojekta rasējumiem un darbu apjomiem</v>
      </c>
      <c r="B7" s="46"/>
      <c r="D7" s="22"/>
      <c r="E7" s="22"/>
      <c r="F7" s="22"/>
      <c r="G7" s="22"/>
      <c r="H7" s="22"/>
      <c r="I7" s="55"/>
      <c r="J7" s="22"/>
      <c r="K7" s="43"/>
      <c r="L7" s="43"/>
      <c r="M7" s="43"/>
      <c r="N7" s="43"/>
      <c r="O7" s="20" t="s">
        <v>55</v>
      </c>
      <c r="P7" s="26">
        <f>P21</f>
        <v>0</v>
      </c>
    </row>
    <row r="8" spans="1:18">
      <c r="A8" s="23"/>
      <c r="B8" s="23"/>
      <c r="D8" s="27"/>
      <c r="E8" s="43"/>
      <c r="F8" s="43"/>
      <c r="G8" s="43"/>
      <c r="H8" s="43"/>
      <c r="I8" s="54"/>
      <c r="J8" s="43"/>
      <c r="K8" s="43"/>
      <c r="N8" s="43"/>
      <c r="O8" s="43"/>
      <c r="P8" s="25"/>
    </row>
    <row r="9" spans="1:18" ht="15.4" customHeight="1">
      <c r="A9" s="45"/>
      <c r="B9" s="45"/>
      <c r="J9" s="44"/>
      <c r="K9" s="44"/>
      <c r="L9" s="681" t="str">
        <f>Koptame_VNI!D16</f>
        <v xml:space="preserve">Tāme sastādīta:  </v>
      </c>
      <c r="M9" s="681"/>
      <c r="N9" s="681"/>
      <c r="O9" s="681"/>
      <c r="P9" s="44"/>
    </row>
    <row r="10" spans="1:18" ht="15.5">
      <c r="A10" s="45"/>
      <c r="B10" s="45"/>
    </row>
    <row r="11" spans="1:18"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8"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28"/>
      <c r="B13" s="51">
        <v>0</v>
      </c>
      <c r="C13" s="13" t="str">
        <f>kops1_VNI!C22</f>
        <v>Pamati</v>
      </c>
      <c r="D13" s="14"/>
      <c r="E13" s="15"/>
      <c r="F13" s="30">
        <v>0</v>
      </c>
      <c r="G13" s="29">
        <v>0</v>
      </c>
      <c r="H13" s="31">
        <v>0</v>
      </c>
      <c r="I13" s="29">
        <v>0</v>
      </c>
      <c r="J13" s="29">
        <v>0</v>
      </c>
      <c r="K13" s="29">
        <f t="shared" ref="K13" si="0">SUM(H13:J13)</f>
        <v>0</v>
      </c>
      <c r="L13" s="30">
        <f t="shared" ref="L13" si="1">ROUND(F13*E13,2)</f>
        <v>0</v>
      </c>
      <c r="M13" s="29">
        <f t="shared" ref="M13" si="2">ROUND(H13*E13,2)</f>
        <v>0</v>
      </c>
      <c r="N13" s="29">
        <f t="shared" ref="N13" si="3">ROUND(I13*E13,2)</f>
        <v>0</v>
      </c>
      <c r="O13" s="29">
        <f t="shared" ref="O13" si="4">ROUND(J13*E13,2)</f>
        <v>0</v>
      </c>
      <c r="P13" s="32">
        <f t="shared" ref="P13" si="5">SUM(M13:O13)</f>
        <v>0</v>
      </c>
      <c r="R13" s="387"/>
    </row>
    <row r="14" spans="1:18" s="56" customFormat="1" ht="26">
      <c r="A14" s="180">
        <v>0</v>
      </c>
      <c r="B14" s="181"/>
      <c r="C14" s="182" t="s">
        <v>404</v>
      </c>
      <c r="D14" s="15"/>
      <c r="E14" s="15"/>
      <c r="F14" s="176"/>
      <c r="G14" s="176"/>
      <c r="H14" s="170">
        <f t="shared" ref="H14" si="6">ROUND(F14*G14,2)</f>
        <v>0</v>
      </c>
      <c r="I14" s="183"/>
      <c r="J14" s="183"/>
      <c r="K14" s="102">
        <f t="shared" ref="K14:K19" si="7">SUM(H14:J14)</f>
        <v>0</v>
      </c>
      <c r="L14" s="50">
        <f t="shared" ref="L14:L19" si="8">ROUND(F14*E14,2)</f>
        <v>0</v>
      </c>
      <c r="M14" s="102">
        <f t="shared" ref="M14:M19" si="9">ROUND(H14*E14,2)</f>
        <v>0</v>
      </c>
      <c r="N14" s="102">
        <f t="shared" ref="N14:N19" si="10">ROUND(I14*E14,2)</f>
        <v>0</v>
      </c>
      <c r="O14" s="102">
        <f t="shared" ref="O14:O19" si="11">ROUND(J14*E14,2)</f>
        <v>0</v>
      </c>
      <c r="P14" s="103">
        <f t="shared" ref="P14:P19" si="12">SUM(M14:O14)</f>
        <v>0</v>
      </c>
      <c r="R14" s="383"/>
    </row>
    <row r="15" spans="1:18" s="56" customFormat="1" ht="25">
      <c r="A15" s="193">
        <v>1</v>
      </c>
      <c r="B15" s="361"/>
      <c r="C15" s="362" t="s">
        <v>384</v>
      </c>
      <c r="D15" s="363" t="s">
        <v>28</v>
      </c>
      <c r="E15" s="480">
        <v>23</v>
      </c>
      <c r="F15" s="176"/>
      <c r="G15" s="176"/>
      <c r="H15" s="170"/>
      <c r="I15" s="192"/>
      <c r="J15" s="192"/>
      <c r="K15" s="102">
        <f t="shared" si="7"/>
        <v>0</v>
      </c>
      <c r="L15" s="50">
        <f t="shared" si="8"/>
        <v>0</v>
      </c>
      <c r="M15" s="102">
        <f t="shared" si="9"/>
        <v>0</v>
      </c>
      <c r="N15" s="102">
        <f t="shared" si="10"/>
        <v>0</v>
      </c>
      <c r="O15" s="102">
        <f t="shared" si="11"/>
        <v>0</v>
      </c>
      <c r="P15" s="103">
        <f t="shared" si="12"/>
        <v>0</v>
      </c>
    </row>
    <row r="16" spans="1:18" s="56" customFormat="1" ht="25">
      <c r="A16" s="193">
        <v>2</v>
      </c>
      <c r="B16" s="361"/>
      <c r="C16" s="364" t="s">
        <v>385</v>
      </c>
      <c r="D16" s="363" t="s">
        <v>67</v>
      </c>
      <c r="E16" s="480">
        <v>1.4510000000000001</v>
      </c>
      <c r="F16" s="176"/>
      <c r="G16" s="176"/>
      <c r="H16" s="170"/>
      <c r="I16" s="192"/>
      <c r="J16" s="192"/>
      <c r="K16" s="102">
        <f t="shared" si="7"/>
        <v>0</v>
      </c>
      <c r="L16" s="50">
        <f t="shared" si="8"/>
        <v>0</v>
      </c>
      <c r="M16" s="102">
        <f t="shared" si="9"/>
        <v>0</v>
      </c>
      <c r="N16" s="102">
        <f t="shared" si="10"/>
        <v>0</v>
      </c>
      <c r="O16" s="102">
        <f t="shared" si="11"/>
        <v>0</v>
      </c>
      <c r="P16" s="103">
        <f t="shared" si="12"/>
        <v>0</v>
      </c>
    </row>
    <row r="17" spans="1:16" s="56" customFormat="1" ht="37.5">
      <c r="A17" s="193">
        <v>3</v>
      </c>
      <c r="B17" s="361"/>
      <c r="C17" s="196" t="s">
        <v>1127</v>
      </c>
      <c r="D17" s="366" t="s">
        <v>67</v>
      </c>
      <c r="E17" s="480">
        <v>0.36399999999999999</v>
      </c>
      <c r="F17" s="176"/>
      <c r="G17" s="176"/>
      <c r="H17" s="170"/>
      <c r="I17" s="192"/>
      <c r="J17" s="192"/>
      <c r="K17" s="102">
        <f t="shared" si="7"/>
        <v>0</v>
      </c>
      <c r="L17" s="50">
        <f t="shared" si="8"/>
        <v>0</v>
      </c>
      <c r="M17" s="102">
        <f t="shared" si="9"/>
        <v>0</v>
      </c>
      <c r="N17" s="102">
        <f t="shared" si="10"/>
        <v>0</v>
      </c>
      <c r="O17" s="102">
        <f t="shared" si="11"/>
        <v>0</v>
      </c>
      <c r="P17" s="103">
        <f t="shared" si="12"/>
        <v>0</v>
      </c>
    </row>
    <row r="18" spans="1:16" s="56" customFormat="1" ht="25">
      <c r="A18" s="193">
        <v>4</v>
      </c>
      <c r="B18" s="365"/>
      <c r="C18" s="196" t="s">
        <v>1126</v>
      </c>
      <c r="D18" s="363" t="s">
        <v>386</v>
      </c>
      <c r="E18" s="485">
        <v>0.28399999999999997</v>
      </c>
      <c r="F18" s="176"/>
      <c r="G18" s="176"/>
      <c r="H18" s="170"/>
      <c r="I18" s="177"/>
      <c r="J18" s="177"/>
      <c r="K18" s="102">
        <f t="shared" si="7"/>
        <v>0</v>
      </c>
      <c r="L18" s="50">
        <f t="shared" si="8"/>
        <v>0</v>
      </c>
      <c r="M18" s="102">
        <f t="shared" si="9"/>
        <v>0</v>
      </c>
      <c r="N18" s="102">
        <f t="shared" si="10"/>
        <v>0</v>
      </c>
      <c r="O18" s="102">
        <f t="shared" si="11"/>
        <v>0</v>
      </c>
      <c r="P18" s="103">
        <f t="shared" si="12"/>
        <v>0</v>
      </c>
    </row>
    <row r="19" spans="1:16" s="56" customFormat="1" ht="37.5">
      <c r="A19" s="193">
        <v>5</v>
      </c>
      <c r="B19" s="361"/>
      <c r="C19" s="196" t="s">
        <v>387</v>
      </c>
      <c r="D19" s="366" t="s">
        <v>67</v>
      </c>
      <c r="E19" s="480">
        <v>2.78</v>
      </c>
      <c r="F19" s="176"/>
      <c r="G19" s="176"/>
      <c r="H19" s="170"/>
      <c r="I19" s="192"/>
      <c r="J19" s="192"/>
      <c r="K19" s="102">
        <f t="shared" si="7"/>
        <v>0</v>
      </c>
      <c r="L19" s="50">
        <f t="shared" si="8"/>
        <v>0</v>
      </c>
      <c r="M19" s="102">
        <f t="shared" si="9"/>
        <v>0</v>
      </c>
      <c r="N19" s="102">
        <f t="shared" si="10"/>
        <v>0</v>
      </c>
      <c r="O19" s="102">
        <f t="shared" si="11"/>
        <v>0</v>
      </c>
      <c r="P19" s="103">
        <f t="shared" si="12"/>
        <v>0</v>
      </c>
    </row>
    <row r="20" spans="1:16" s="56" customFormat="1">
      <c r="A20" s="63"/>
      <c r="B20" s="104"/>
      <c r="C20" s="105"/>
      <c r="D20" s="106"/>
      <c r="E20" s="58"/>
      <c r="F20" s="61"/>
      <c r="G20" s="61"/>
      <c r="H20" s="58"/>
      <c r="I20" s="58"/>
      <c r="J20" s="58"/>
      <c r="K20" s="58"/>
      <c r="L20" s="61"/>
      <c r="M20" s="58"/>
      <c r="N20" s="58"/>
      <c r="O20" s="58"/>
      <c r="P20" s="62"/>
    </row>
    <row r="21" spans="1:16" ht="15.4" customHeight="1">
      <c r="A21" s="41"/>
      <c r="B21" s="41"/>
      <c r="C21" s="678" t="s">
        <v>62</v>
      </c>
      <c r="D21" s="679"/>
      <c r="E21" s="679"/>
      <c r="F21" s="679"/>
      <c r="G21" s="679"/>
      <c r="H21" s="679"/>
      <c r="I21" s="679"/>
      <c r="J21" s="679"/>
      <c r="K21" s="679"/>
      <c r="L21" s="42">
        <f>SUM(L13:L20)</f>
        <v>0</v>
      </c>
      <c r="M21" s="42">
        <f>SUM(M13:M20)</f>
        <v>0</v>
      </c>
      <c r="N21" s="42">
        <f>SUM(N13:N20)</f>
        <v>0</v>
      </c>
      <c r="O21" s="42">
        <f>SUM(O13:O20)</f>
        <v>0</v>
      </c>
      <c r="P21" s="42">
        <f>SUM(P13:P20)</f>
        <v>0</v>
      </c>
    </row>
    <row r="22" spans="1:16" s="124" customFormat="1" collapsed="1">
      <c r="I22" s="145"/>
    </row>
    <row r="23" spans="1:16" customFormat="1" ht="12.9" customHeight="1">
      <c r="B23" s="146" t="s">
        <v>41</v>
      </c>
    </row>
    <row r="24" spans="1:16" customFormat="1" ht="45.15" customHeight="1">
      <c r="A24" s="672" t="s">
        <v>61</v>
      </c>
      <c r="B24" s="672"/>
      <c r="C24" s="672"/>
      <c r="D24" s="672"/>
      <c r="E24" s="672"/>
      <c r="F24" s="672"/>
      <c r="G24" s="672"/>
      <c r="H24" s="672"/>
      <c r="I24" s="672"/>
      <c r="J24" s="672"/>
      <c r="K24" s="672"/>
      <c r="L24" s="672"/>
      <c r="M24" s="672"/>
      <c r="N24" s="672"/>
      <c r="O24" s="672"/>
      <c r="P24" s="672"/>
    </row>
    <row r="25" spans="1:16" customFormat="1" ht="77.25" customHeight="1">
      <c r="A25" s="672"/>
      <c r="B25" s="672"/>
      <c r="C25" s="672"/>
      <c r="D25" s="672"/>
      <c r="E25" s="672"/>
      <c r="F25" s="672"/>
      <c r="G25" s="672"/>
      <c r="H25" s="672"/>
      <c r="I25" s="672"/>
      <c r="J25" s="672"/>
      <c r="K25" s="672"/>
      <c r="L25" s="672"/>
      <c r="M25" s="672"/>
      <c r="N25" s="672"/>
      <c r="O25" s="672"/>
      <c r="P25" s="672"/>
    </row>
    <row r="26" spans="1:16" customFormat="1" ht="12.9" customHeight="1">
      <c r="B26" s="147"/>
    </row>
    <row r="27" spans="1:16" customFormat="1" ht="12.9" customHeight="1">
      <c r="B27" s="147"/>
    </row>
    <row r="28" spans="1:16" s="124" customFormat="1">
      <c r="B28" s="124" t="s">
        <v>7</v>
      </c>
      <c r="L28" s="152" t="str">
        <f>Koptame_VNI!B40</f>
        <v>Pārbaudīja:</v>
      </c>
      <c r="M28" s="152"/>
      <c r="N28" s="152"/>
      <c r="O28" s="152"/>
      <c r="P28" s="152"/>
    </row>
    <row r="29" spans="1:16" s="124" customFormat="1" ht="14.25" customHeight="1">
      <c r="C29" s="144">
        <f>Koptame_VNI!C35</f>
        <v>0</v>
      </c>
      <c r="L29" s="144"/>
      <c r="M29" s="669">
        <f>Koptame_VNI!C41</f>
        <v>0</v>
      </c>
      <c r="N29" s="669"/>
      <c r="O29" s="152"/>
      <c r="P29" s="152"/>
    </row>
    <row r="30" spans="1:16" s="124" customFormat="1">
      <c r="C30" s="143">
        <f>Koptame_VNI!C36</f>
        <v>0</v>
      </c>
      <c r="L30" s="143"/>
      <c r="M30" s="670">
        <f>Koptame_VNI!C42</f>
        <v>0</v>
      </c>
      <c r="N30" s="670"/>
      <c r="O30" s="152"/>
      <c r="P30" s="152"/>
    </row>
    <row r="31" spans="1:16" s="124" customFormat="1" collapsed="1">
      <c r="B31" s="145"/>
      <c r="F31" s="145"/>
      <c r="G31" s="145"/>
    </row>
  </sheetData>
  <mergeCells count="17">
    <mergeCell ref="A25:P25"/>
    <mergeCell ref="M29:N29"/>
    <mergeCell ref="M30:N30"/>
    <mergeCell ref="D11:D12"/>
    <mergeCell ref="C21:K21"/>
    <mergeCell ref="A24:P24"/>
    <mergeCell ref="A2:P2"/>
    <mergeCell ref="L9:O9"/>
    <mergeCell ref="E11:E12"/>
    <mergeCell ref="F11:K11"/>
    <mergeCell ref="L11:P11"/>
    <mergeCell ref="D3:P3"/>
    <mergeCell ref="D4:P4"/>
    <mergeCell ref="D5:P5"/>
    <mergeCell ref="A11:A12"/>
    <mergeCell ref="B11:B12"/>
    <mergeCell ref="C11:C12"/>
  </mergeCells>
  <printOptions horizontalCentered="1"/>
  <pageMargins left="0.27559055118110237" right="0.27559055118110237" top="0.74803149606299213" bottom="0.74803149606299213" header="0.31496062992125984" footer="0.31496062992125984"/>
  <pageSetup paperSize="9" scale="62"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R31"/>
  <sheetViews>
    <sheetView showZeros="0" view="pageBreakPreview" topLeftCell="A14" zoomScale="90" zoomScaleNormal="100" zoomScaleSheetLayoutView="90" workbookViewId="0">
      <selection activeCell="C18" sqref="C18"/>
    </sheetView>
  </sheetViews>
  <sheetFormatPr defaultColWidth="9.08984375" defaultRowHeight="14"/>
  <cols>
    <col min="1" max="1" width="9" style="19" customWidth="1"/>
    <col min="2" max="2" width="9.36328125" style="19" customWidth="1"/>
    <col min="3" max="3" width="40.26953125" style="19" customWidth="1"/>
    <col min="4" max="4" width="8.08984375" style="19" customWidth="1"/>
    <col min="5" max="11" width="9.08984375" style="19"/>
    <col min="12" max="12" width="11.6328125" style="19" customWidth="1"/>
    <col min="13" max="13" width="12.26953125" style="19" customWidth="1"/>
    <col min="14" max="14" width="12.7265625" style="19" customWidth="1"/>
    <col min="15" max="15" width="11.6328125" style="19" customWidth="1"/>
    <col min="16" max="16" width="12.90625" style="19" customWidth="1"/>
    <col min="17" max="17" width="9.08984375" style="19"/>
    <col min="18" max="18" width="41.26953125" style="19" customWidth="1"/>
    <col min="19" max="16384" width="9.08984375" style="19"/>
  </cols>
  <sheetData>
    <row r="1" spans="1:18" s="24" customFormat="1">
      <c r="E1" s="21"/>
      <c r="F1" s="21"/>
      <c r="G1" s="165" t="s">
        <v>56</v>
      </c>
      <c r="H1" s="110" t="str">
        <f>kops1_VNI!B23</f>
        <v>1.4._VNI</v>
      </c>
    </row>
    <row r="2" spans="1:18" s="24" customFormat="1">
      <c r="A2" s="680" t="str">
        <f>C13</f>
        <v>Sienas</v>
      </c>
      <c r="B2" s="680"/>
      <c r="C2" s="680"/>
      <c r="D2" s="680"/>
      <c r="E2" s="680"/>
      <c r="F2" s="680"/>
      <c r="G2" s="680"/>
      <c r="H2" s="680"/>
      <c r="I2" s="680"/>
      <c r="J2" s="680"/>
      <c r="K2" s="680"/>
      <c r="L2" s="680"/>
      <c r="M2" s="680"/>
      <c r="N2" s="680"/>
      <c r="O2" s="680"/>
      <c r="P2" s="680"/>
    </row>
    <row r="3" spans="1:18">
      <c r="A3" s="20"/>
      <c r="B3" s="20"/>
      <c r="C3" s="20" t="s">
        <v>10</v>
      </c>
      <c r="D3" s="682" t="str">
        <f>Koptame_VNI!C11</f>
        <v>Ēkas pārbūve un teritorijas labiekārtošana</v>
      </c>
      <c r="E3" s="682"/>
      <c r="F3" s="682"/>
      <c r="G3" s="682"/>
      <c r="H3" s="682"/>
      <c r="I3" s="682"/>
      <c r="J3" s="682"/>
      <c r="K3" s="682"/>
      <c r="L3" s="682"/>
      <c r="M3" s="682"/>
      <c r="N3" s="682"/>
      <c r="O3" s="682"/>
      <c r="P3" s="682"/>
    </row>
    <row r="4" spans="1:18">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20"/>
      <c r="C5" s="20" t="s">
        <v>12</v>
      </c>
      <c r="D5" s="682" t="str">
        <f>Koptame_VNI!C13</f>
        <v>Citadeles iela 7, Rīga</v>
      </c>
      <c r="E5" s="682"/>
      <c r="F5" s="682"/>
      <c r="G5" s="682"/>
      <c r="H5" s="682"/>
      <c r="I5" s="682"/>
      <c r="J5" s="682"/>
      <c r="K5" s="682"/>
      <c r="L5" s="682"/>
      <c r="M5" s="682"/>
      <c r="N5" s="682"/>
      <c r="O5" s="682"/>
      <c r="P5" s="682"/>
    </row>
    <row r="6" spans="1:18">
      <c r="A6" s="20"/>
      <c r="B6" s="20"/>
      <c r="C6" s="20" t="str">
        <f>Koptame_VNI!B14</f>
        <v>Pasūtījuma Nr.</v>
      </c>
      <c r="D6" s="22" t="str">
        <f>Koptame_VNI!C14</f>
        <v>n</v>
      </c>
      <c r="E6" s="43"/>
      <c r="F6" s="43"/>
      <c r="G6" s="43"/>
      <c r="H6" s="43"/>
      <c r="I6" s="43"/>
      <c r="J6" s="43"/>
      <c r="K6" s="43"/>
      <c r="L6" s="43"/>
      <c r="M6" s="43"/>
      <c r="N6" s="43"/>
      <c r="O6" s="43"/>
      <c r="P6" s="25"/>
    </row>
    <row r="7" spans="1:18">
      <c r="A7" s="3" t="str">
        <f>Koptame_VNI!B17</f>
        <v>Tāme sastādīta 2023.gada tirgus cenās, pamatojoties uz SIA „Baltex Group” būvprojekta rasējumiem un darbu apjomiem</v>
      </c>
      <c r="B7" s="46"/>
      <c r="D7" s="22"/>
      <c r="E7" s="22"/>
      <c r="F7" s="22"/>
      <c r="G7" s="22"/>
      <c r="H7" s="22"/>
      <c r="I7" s="22"/>
      <c r="J7" s="22"/>
      <c r="K7" s="43"/>
      <c r="L7" s="43"/>
      <c r="M7" s="43"/>
      <c r="N7" s="43"/>
      <c r="O7" s="20" t="s">
        <v>55</v>
      </c>
      <c r="P7" s="26">
        <f>P21</f>
        <v>0</v>
      </c>
    </row>
    <row r="8" spans="1:18">
      <c r="A8" s="23"/>
      <c r="B8" s="23"/>
      <c r="D8" s="27"/>
      <c r="E8" s="43"/>
      <c r="F8" s="43"/>
      <c r="G8" s="43"/>
      <c r="H8" s="43"/>
      <c r="I8" s="43"/>
      <c r="J8" s="43"/>
      <c r="K8" s="43"/>
      <c r="N8" s="43"/>
      <c r="O8" s="43"/>
      <c r="P8" s="25"/>
    </row>
    <row r="9" spans="1:18" ht="15.4" customHeight="1">
      <c r="A9" s="45"/>
      <c r="B9" s="45"/>
      <c r="J9" s="44"/>
      <c r="K9" s="44"/>
      <c r="L9" s="681" t="str">
        <f>Koptame_VNI!D16</f>
        <v xml:space="preserve">Tāme sastādīta:  </v>
      </c>
      <c r="M9" s="681"/>
      <c r="N9" s="681"/>
      <c r="O9" s="681"/>
      <c r="P9" s="44"/>
    </row>
    <row r="10" spans="1:18" ht="15.5">
      <c r="A10" s="45"/>
      <c r="B10" s="45"/>
    </row>
    <row r="11" spans="1:18"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8"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28"/>
      <c r="B13" s="51">
        <v>0</v>
      </c>
      <c r="C13" s="13" t="str">
        <f>kops1_VNI!C23</f>
        <v>Sienas</v>
      </c>
      <c r="D13" s="14"/>
      <c r="E13" s="15"/>
      <c r="F13" s="30">
        <v>0</v>
      </c>
      <c r="G13" s="29">
        <v>0</v>
      </c>
      <c r="H13" s="31">
        <v>0</v>
      </c>
      <c r="I13" s="29">
        <v>0</v>
      </c>
      <c r="J13" s="29">
        <v>0</v>
      </c>
      <c r="K13" s="29">
        <f t="shared" ref="K13" si="0">SUM(H13:J13)</f>
        <v>0</v>
      </c>
      <c r="L13" s="30">
        <f t="shared" ref="L13" si="1">ROUND(F13*E13,2)</f>
        <v>0</v>
      </c>
      <c r="M13" s="29">
        <f t="shared" ref="M13" si="2">ROUND(H13*E13,2)</f>
        <v>0</v>
      </c>
      <c r="N13" s="29">
        <f t="shared" ref="N13" si="3">ROUND(I13*E13,2)</f>
        <v>0</v>
      </c>
      <c r="O13" s="29">
        <f t="shared" ref="O13" si="4">ROUND(J13*E13,2)</f>
        <v>0</v>
      </c>
      <c r="P13" s="32">
        <f t="shared" ref="P13" si="5">SUM(M13:O13)</f>
        <v>0</v>
      </c>
      <c r="R13" s="387"/>
    </row>
    <row r="14" spans="1:18" s="56" customFormat="1" ht="26">
      <c r="A14" s="180">
        <v>0</v>
      </c>
      <c r="B14" s="181"/>
      <c r="C14" s="182" t="s">
        <v>406</v>
      </c>
      <c r="D14" s="15"/>
      <c r="E14" s="15"/>
      <c r="F14" s="176"/>
      <c r="G14" s="176"/>
      <c r="H14" s="170">
        <f t="shared" ref="H14" si="6">ROUND(F14*G14,2)</f>
        <v>0</v>
      </c>
      <c r="I14" s="183"/>
      <c r="J14" s="183"/>
      <c r="K14" s="102">
        <f t="shared" ref="K14:K19" si="7">SUM(H14:J14)</f>
        <v>0</v>
      </c>
      <c r="L14" s="50">
        <f t="shared" ref="L14:L19" si="8">ROUND(F14*E14,2)</f>
        <v>0</v>
      </c>
      <c r="M14" s="102">
        <f t="shared" ref="M14:M19" si="9">ROUND(H14*E14,2)</f>
        <v>0</v>
      </c>
      <c r="N14" s="102">
        <f t="shared" ref="N14:N19" si="10">ROUND(I14*E14,2)</f>
        <v>0</v>
      </c>
      <c r="O14" s="102">
        <f t="shared" ref="O14:O19" si="11">ROUND(J14*E14,2)</f>
        <v>0</v>
      </c>
      <c r="P14" s="103">
        <f t="shared" ref="P14:P19" si="12">SUM(M14:O14)</f>
        <v>0</v>
      </c>
      <c r="R14" s="383"/>
    </row>
    <row r="15" spans="1:18" s="56" customFormat="1" ht="37.5">
      <c r="A15" s="369">
        <v>1</v>
      </c>
      <c r="B15" s="373"/>
      <c r="C15" s="374" t="s">
        <v>388</v>
      </c>
      <c r="D15" s="363" t="s">
        <v>69</v>
      </c>
      <c r="E15" s="366">
        <v>1</v>
      </c>
      <c r="F15" s="176"/>
      <c r="G15" s="176"/>
      <c r="H15" s="171"/>
      <c r="I15" s="372"/>
      <c r="J15" s="372"/>
      <c r="K15" s="102">
        <f t="shared" si="7"/>
        <v>0</v>
      </c>
      <c r="L15" s="50">
        <f t="shared" si="8"/>
        <v>0</v>
      </c>
      <c r="M15" s="102">
        <f t="shared" si="9"/>
        <v>0</v>
      </c>
      <c r="N15" s="102">
        <f t="shared" si="10"/>
        <v>0</v>
      </c>
      <c r="O15" s="102">
        <f t="shared" si="11"/>
        <v>0</v>
      </c>
      <c r="P15" s="103">
        <f t="shared" si="12"/>
        <v>0</v>
      </c>
    </row>
    <row r="16" spans="1:18" s="56" customFormat="1" ht="50.5">
      <c r="A16" s="369">
        <v>2</v>
      </c>
      <c r="B16" s="370"/>
      <c r="C16" s="371" t="s">
        <v>389</v>
      </c>
      <c r="D16" s="363" t="s">
        <v>386</v>
      </c>
      <c r="E16" s="363">
        <f>1.143+0.114</f>
        <v>1.2570000000000001</v>
      </c>
      <c r="F16" s="176"/>
      <c r="G16" s="176"/>
      <c r="H16" s="171"/>
      <c r="I16" s="372"/>
      <c r="J16" s="372"/>
      <c r="K16" s="102">
        <f t="shared" si="7"/>
        <v>0</v>
      </c>
      <c r="L16" s="50">
        <f t="shared" si="8"/>
        <v>0</v>
      </c>
      <c r="M16" s="102">
        <f t="shared" si="9"/>
        <v>0</v>
      </c>
      <c r="N16" s="102">
        <f t="shared" si="10"/>
        <v>0</v>
      </c>
      <c r="O16" s="102">
        <f t="shared" si="11"/>
        <v>0</v>
      </c>
      <c r="P16" s="103">
        <f t="shared" si="12"/>
        <v>0</v>
      </c>
    </row>
    <row r="17" spans="1:16" s="56" customFormat="1" ht="25">
      <c r="A17" s="369">
        <v>3</v>
      </c>
      <c r="B17" s="370"/>
      <c r="C17" s="375" t="s">
        <v>390</v>
      </c>
      <c r="D17" s="366" t="s">
        <v>78</v>
      </c>
      <c r="E17" s="483">
        <v>45</v>
      </c>
      <c r="F17" s="176"/>
      <c r="G17" s="176"/>
      <c r="H17" s="171"/>
      <c r="I17" s="372"/>
      <c r="J17" s="372"/>
      <c r="K17" s="102">
        <f t="shared" si="7"/>
        <v>0</v>
      </c>
      <c r="L17" s="50">
        <f t="shared" si="8"/>
        <v>0</v>
      </c>
      <c r="M17" s="102">
        <f t="shared" si="9"/>
        <v>0</v>
      </c>
      <c r="N17" s="102">
        <f t="shared" si="10"/>
        <v>0</v>
      </c>
      <c r="O17" s="102">
        <f t="shared" si="11"/>
        <v>0</v>
      </c>
      <c r="P17" s="103">
        <f t="shared" si="12"/>
        <v>0</v>
      </c>
    </row>
    <row r="18" spans="1:16" s="56" customFormat="1" ht="50.5" customHeight="1">
      <c r="A18" s="369">
        <v>4</v>
      </c>
      <c r="B18" s="370"/>
      <c r="C18" s="575" t="s">
        <v>392</v>
      </c>
      <c r="D18" s="366" t="s">
        <v>67</v>
      </c>
      <c r="E18" s="483">
        <v>0.55500000000000005</v>
      </c>
      <c r="F18" s="176"/>
      <c r="G18" s="176"/>
      <c r="H18" s="171"/>
      <c r="I18" s="372"/>
      <c r="J18" s="372"/>
      <c r="K18" s="102">
        <f t="shared" si="7"/>
        <v>0</v>
      </c>
      <c r="L18" s="50">
        <f t="shared" si="8"/>
        <v>0</v>
      </c>
      <c r="M18" s="102">
        <f t="shared" si="9"/>
        <v>0</v>
      </c>
      <c r="N18" s="102">
        <f t="shared" si="10"/>
        <v>0</v>
      </c>
      <c r="O18" s="102">
        <f t="shared" si="11"/>
        <v>0</v>
      </c>
      <c r="P18" s="103">
        <f t="shared" si="12"/>
        <v>0</v>
      </c>
    </row>
    <row r="19" spans="1:16" s="56" customFormat="1" ht="31.65" customHeight="1">
      <c r="A19" s="369">
        <v>5</v>
      </c>
      <c r="B19" s="370"/>
      <c r="C19" s="576" t="s">
        <v>391</v>
      </c>
      <c r="D19" s="373" t="s">
        <v>78</v>
      </c>
      <c r="E19" s="484">
        <f>E17</f>
        <v>45</v>
      </c>
      <c r="F19" s="176"/>
      <c r="G19" s="176"/>
      <c r="H19" s="171"/>
      <c r="I19" s="372"/>
      <c r="J19" s="372"/>
      <c r="K19" s="102">
        <f t="shared" si="7"/>
        <v>0</v>
      </c>
      <c r="L19" s="50">
        <f t="shared" si="8"/>
        <v>0</v>
      </c>
      <c r="M19" s="102">
        <f t="shared" si="9"/>
        <v>0</v>
      </c>
      <c r="N19" s="102">
        <f t="shared" si="10"/>
        <v>0</v>
      </c>
      <c r="O19" s="102">
        <f t="shared" si="11"/>
        <v>0</v>
      </c>
      <c r="P19" s="103">
        <f t="shared" si="12"/>
        <v>0</v>
      </c>
    </row>
    <row r="20" spans="1:16">
      <c r="A20" s="28"/>
      <c r="B20" s="33"/>
      <c r="C20" s="16"/>
      <c r="D20" s="18"/>
      <c r="E20" s="29"/>
      <c r="F20" s="30"/>
      <c r="G20" s="30"/>
      <c r="H20" s="31"/>
      <c r="I20" s="29"/>
      <c r="J20" s="29"/>
      <c r="K20" s="29"/>
      <c r="L20" s="30"/>
      <c r="M20" s="29"/>
      <c r="N20" s="29"/>
      <c r="O20" s="29"/>
      <c r="P20" s="32"/>
    </row>
    <row r="21" spans="1:16" ht="15.4" customHeight="1">
      <c r="A21" s="41"/>
      <c r="B21" s="41"/>
      <c r="C21" s="678" t="s">
        <v>62</v>
      </c>
      <c r="D21" s="679"/>
      <c r="E21" s="679"/>
      <c r="F21" s="679"/>
      <c r="G21" s="679"/>
      <c r="H21" s="679"/>
      <c r="I21" s="679"/>
      <c r="J21" s="679"/>
      <c r="K21" s="679"/>
      <c r="L21" s="42">
        <f>SUM(L13:L20)</f>
        <v>0</v>
      </c>
      <c r="M21" s="42">
        <f>SUM(M13:M20)</f>
        <v>0</v>
      </c>
      <c r="N21" s="42">
        <f>SUM(N13:N20)</f>
        <v>0</v>
      </c>
      <c r="O21" s="42">
        <f>SUM(O13:O20)</f>
        <v>0</v>
      </c>
      <c r="P21" s="42">
        <f>SUM(P13:P20)</f>
        <v>0</v>
      </c>
    </row>
    <row r="22" spans="1:16" s="124" customFormat="1" collapsed="1">
      <c r="I22" s="145"/>
    </row>
    <row r="23" spans="1:16" customFormat="1" ht="12.9" customHeight="1">
      <c r="B23" s="146" t="s">
        <v>41</v>
      </c>
    </row>
    <row r="24" spans="1:16" customFormat="1" ht="45.15" customHeight="1">
      <c r="A24" s="672" t="s">
        <v>61</v>
      </c>
      <c r="B24" s="672"/>
      <c r="C24" s="672"/>
      <c r="D24" s="672"/>
      <c r="E24" s="672"/>
      <c r="F24" s="672"/>
      <c r="G24" s="672"/>
      <c r="H24" s="672"/>
      <c r="I24" s="672"/>
      <c r="J24" s="672"/>
      <c r="K24" s="672"/>
      <c r="L24" s="672"/>
      <c r="M24" s="672"/>
      <c r="N24" s="672"/>
      <c r="O24" s="672"/>
      <c r="P24" s="672"/>
    </row>
    <row r="25" spans="1:16" customFormat="1" ht="77.25" customHeight="1">
      <c r="A25" s="672"/>
      <c r="B25" s="672"/>
      <c r="C25" s="672"/>
      <c r="D25" s="672"/>
      <c r="E25" s="672"/>
      <c r="F25" s="672"/>
      <c r="G25" s="672"/>
      <c r="H25" s="672"/>
      <c r="I25" s="672"/>
      <c r="J25" s="672"/>
      <c r="K25" s="672"/>
      <c r="L25" s="672"/>
      <c r="M25" s="672"/>
      <c r="N25" s="672"/>
      <c r="O25" s="672"/>
      <c r="P25" s="672"/>
    </row>
    <row r="26" spans="1:16" customFormat="1" ht="12.9" customHeight="1">
      <c r="B26" s="147"/>
    </row>
    <row r="27" spans="1:16" customFormat="1" ht="12.9" customHeight="1">
      <c r="B27" s="147"/>
    </row>
    <row r="28" spans="1:16" s="124" customFormat="1">
      <c r="B28" s="124" t="s">
        <v>7</v>
      </c>
      <c r="L28" s="152" t="str">
        <f>Koptame_VNI!B40</f>
        <v>Pārbaudīja:</v>
      </c>
      <c r="M28" s="152"/>
      <c r="N28" s="152"/>
      <c r="O28" s="152"/>
      <c r="P28" s="152"/>
    </row>
    <row r="29" spans="1:16" s="124" customFormat="1" ht="14.25" customHeight="1">
      <c r="C29" s="144">
        <f>Koptame_VNI!C35</f>
        <v>0</v>
      </c>
      <c r="L29" s="144"/>
      <c r="M29" s="669">
        <f>Koptame_VNI!C41</f>
        <v>0</v>
      </c>
      <c r="N29" s="669"/>
      <c r="O29" s="152"/>
      <c r="P29" s="152"/>
    </row>
    <row r="30" spans="1:16" s="124" customFormat="1">
      <c r="C30" s="143">
        <f>Koptame_VNI!C36</f>
        <v>0</v>
      </c>
      <c r="L30" s="143"/>
      <c r="M30" s="670">
        <f>Koptame_VNI!C42</f>
        <v>0</v>
      </c>
      <c r="N30" s="670"/>
      <c r="O30" s="152"/>
      <c r="P30" s="152"/>
    </row>
    <row r="31" spans="1:16" s="124" customFormat="1" collapsed="1">
      <c r="B31" s="145"/>
      <c r="F31" s="145"/>
      <c r="G31" s="145"/>
    </row>
  </sheetData>
  <mergeCells count="17">
    <mergeCell ref="A2:P2"/>
    <mergeCell ref="L9:O9"/>
    <mergeCell ref="D3:P3"/>
    <mergeCell ref="D4:P4"/>
    <mergeCell ref="D5:P5"/>
    <mergeCell ref="M29:N29"/>
    <mergeCell ref="M30:N30"/>
    <mergeCell ref="L11:P11"/>
    <mergeCell ref="A25:P25"/>
    <mergeCell ref="A24:P24"/>
    <mergeCell ref="A11:A12"/>
    <mergeCell ref="B11:B12"/>
    <mergeCell ref="C11:C12"/>
    <mergeCell ref="D11:D12"/>
    <mergeCell ref="C21:K21"/>
    <mergeCell ref="E11:E12"/>
    <mergeCell ref="F11:K11"/>
  </mergeCells>
  <conditionalFormatting sqref="I14:I19">
    <cfRule type="expression" dxfId="84" priority="31">
      <formula>#REF!&gt;0</formula>
    </cfRule>
    <cfRule type="expression" dxfId="83" priority="32">
      <formula>#REF!=3</formula>
    </cfRule>
    <cfRule type="expression" dxfId="82" priority="33">
      <formula>#REF!=2</formula>
    </cfRule>
    <cfRule type="expression" dxfId="81" priority="34">
      <formula>#REF!=1</formula>
    </cfRule>
    <cfRule type="expression" dxfId="80" priority="39" stopIfTrue="1">
      <formula>I14=#REF!=FALSE</formula>
    </cfRule>
  </conditionalFormatting>
  <conditionalFormatting sqref="I15:I19">
    <cfRule type="expression" dxfId="79" priority="30" stopIfTrue="1">
      <formula>I15=#REF!=FALSE</formula>
    </cfRule>
  </conditionalFormatting>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rowBreaks count="1" manualBreakCount="1">
    <brk id="18"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R30"/>
  <sheetViews>
    <sheetView showZeros="0" view="pageBreakPreview" topLeftCell="A12" zoomScale="90" zoomScaleNormal="100" zoomScaleSheetLayoutView="90" workbookViewId="0">
      <selection activeCell="C19" sqref="C19"/>
    </sheetView>
  </sheetViews>
  <sheetFormatPr defaultColWidth="9.08984375" defaultRowHeight="14"/>
  <cols>
    <col min="1" max="1" width="9" style="19" customWidth="1"/>
    <col min="2" max="2" width="9.36328125" style="19" hidden="1" customWidth="1"/>
    <col min="3" max="3" width="40.26953125" style="19" customWidth="1"/>
    <col min="4" max="4" width="8.08984375" style="19" customWidth="1"/>
    <col min="5" max="8" width="9.08984375" style="19"/>
    <col min="9" max="9" width="9.08984375" style="56"/>
    <col min="10" max="11" width="9.08984375" style="19"/>
    <col min="12" max="12" width="11.6328125" style="19" customWidth="1"/>
    <col min="13" max="13" width="12.26953125" style="19" customWidth="1"/>
    <col min="14" max="14" width="12.7265625" style="19" customWidth="1"/>
    <col min="15" max="15" width="11.6328125" style="19" customWidth="1"/>
    <col min="16" max="16" width="12.90625" style="19" customWidth="1"/>
    <col min="17" max="17" width="9.08984375" style="19"/>
    <col min="18" max="18" width="25" style="19" customWidth="1"/>
    <col min="19" max="16384" width="9.08984375" style="19"/>
  </cols>
  <sheetData>
    <row r="1" spans="1:18" s="24" customFormat="1">
      <c r="E1" s="21"/>
      <c r="F1" s="21"/>
      <c r="G1" s="165" t="s">
        <v>56</v>
      </c>
      <c r="H1" s="110" t="str">
        <f>kops1_VNI!B24</f>
        <v>1.5._VNI</v>
      </c>
      <c r="I1" s="53"/>
    </row>
    <row r="2" spans="1:18" s="24" customFormat="1">
      <c r="A2" s="680" t="str">
        <f>C13</f>
        <v>Pārsegumi</v>
      </c>
      <c r="B2" s="680"/>
      <c r="C2" s="680"/>
      <c r="D2" s="680"/>
      <c r="E2" s="680"/>
      <c r="F2" s="680"/>
      <c r="G2" s="680"/>
      <c r="H2" s="680"/>
      <c r="I2" s="680"/>
      <c r="J2" s="680"/>
      <c r="K2" s="680"/>
      <c r="L2" s="680"/>
      <c r="M2" s="680"/>
      <c r="N2" s="680"/>
      <c r="O2" s="680"/>
      <c r="P2" s="680"/>
    </row>
    <row r="3" spans="1:18">
      <c r="A3" s="20"/>
      <c r="B3" s="20"/>
      <c r="C3" s="20" t="s">
        <v>10</v>
      </c>
      <c r="D3" s="682" t="str">
        <f>Koptame_VNI!C11</f>
        <v>Ēkas pārbūve un teritorijas labiekārtošana</v>
      </c>
      <c r="E3" s="682"/>
      <c r="F3" s="682"/>
      <c r="G3" s="682"/>
      <c r="H3" s="682"/>
      <c r="I3" s="682"/>
      <c r="J3" s="682"/>
      <c r="K3" s="682"/>
      <c r="L3" s="682"/>
      <c r="M3" s="682"/>
      <c r="N3" s="682"/>
      <c r="O3" s="682"/>
      <c r="P3" s="682"/>
    </row>
    <row r="4" spans="1:18">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20"/>
      <c r="C5" s="20" t="s">
        <v>12</v>
      </c>
      <c r="D5" s="682" t="str">
        <f>Koptame_VNI!C13</f>
        <v>Citadeles iela 7, Rīga</v>
      </c>
      <c r="E5" s="682"/>
      <c r="F5" s="682"/>
      <c r="G5" s="682"/>
      <c r="H5" s="682"/>
      <c r="I5" s="682"/>
      <c r="J5" s="682"/>
      <c r="K5" s="682"/>
      <c r="L5" s="682"/>
      <c r="M5" s="682"/>
      <c r="N5" s="682"/>
      <c r="O5" s="682"/>
      <c r="P5" s="682"/>
    </row>
    <row r="6" spans="1:18">
      <c r="A6" s="20"/>
      <c r="B6" s="20"/>
      <c r="C6" s="20" t="str">
        <f>Koptame_VNI!B14</f>
        <v>Pasūtījuma Nr.</v>
      </c>
      <c r="D6" s="22" t="str">
        <f>Koptame_VNI!C14</f>
        <v>n</v>
      </c>
      <c r="E6" s="43"/>
      <c r="F6" s="43"/>
      <c r="G6" s="43"/>
      <c r="H6" s="43"/>
      <c r="I6" s="54"/>
      <c r="J6" s="43"/>
      <c r="K6" s="43"/>
      <c r="L6" s="43"/>
      <c r="M6" s="43"/>
      <c r="N6" s="43"/>
      <c r="O6" s="43"/>
      <c r="P6" s="25"/>
    </row>
    <row r="7" spans="1:18">
      <c r="A7" s="3" t="str">
        <f>Koptame_VNI!B17</f>
        <v>Tāme sastādīta 2023.gada tirgus cenās, pamatojoties uz SIA „Baltex Group” būvprojekta rasējumiem un darbu apjomiem</v>
      </c>
      <c r="B7" s="46"/>
      <c r="D7" s="22"/>
      <c r="E7" s="22"/>
      <c r="F7" s="22"/>
      <c r="G7" s="22"/>
      <c r="H7" s="22"/>
      <c r="I7" s="55"/>
      <c r="J7" s="22"/>
      <c r="K7" s="43"/>
      <c r="L7" s="43"/>
      <c r="M7" s="43"/>
      <c r="N7" s="43"/>
      <c r="O7" s="20" t="s">
        <v>55</v>
      </c>
      <c r="P7" s="26">
        <f>P20</f>
        <v>0</v>
      </c>
    </row>
    <row r="8" spans="1:18">
      <c r="A8" s="23"/>
      <c r="B8" s="23"/>
      <c r="D8" s="27"/>
      <c r="E8" s="43"/>
      <c r="F8" s="43"/>
      <c r="G8" s="43"/>
      <c r="H8" s="43"/>
      <c r="I8" s="54"/>
      <c r="J8" s="43"/>
      <c r="K8" s="43"/>
      <c r="N8" s="43"/>
      <c r="O8" s="43"/>
      <c r="P8" s="25"/>
    </row>
    <row r="9" spans="1:18" ht="15.4" customHeight="1">
      <c r="A9" s="45"/>
      <c r="B9" s="45"/>
      <c r="J9" s="44"/>
      <c r="K9" s="44"/>
      <c r="L9" s="681" t="str">
        <f>Koptame_VNI!D16</f>
        <v xml:space="preserve">Tāme sastādīta:  </v>
      </c>
      <c r="M9" s="681"/>
      <c r="N9" s="681"/>
      <c r="O9" s="681"/>
      <c r="P9" s="44"/>
    </row>
    <row r="10" spans="1:18" ht="15.5">
      <c r="A10" s="45"/>
      <c r="B10" s="45"/>
    </row>
    <row r="11" spans="1:18"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8"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28"/>
      <c r="B13" s="51">
        <v>0</v>
      </c>
      <c r="C13" s="13" t="str">
        <f>kops1_VNI!C24</f>
        <v>Pārsegumi</v>
      </c>
      <c r="D13" s="14"/>
      <c r="E13" s="15"/>
      <c r="F13" s="50">
        <v>0</v>
      </c>
      <c r="G13" s="50">
        <v>0</v>
      </c>
      <c r="H13" s="31">
        <v>0</v>
      </c>
      <c r="I13" s="29">
        <v>0</v>
      </c>
      <c r="J13" s="29">
        <v>0</v>
      </c>
      <c r="K13" s="29">
        <f t="shared" ref="K13" si="0">SUM(H13:J13)</f>
        <v>0</v>
      </c>
      <c r="L13" s="30">
        <f t="shared" ref="L13:L14" si="1">ROUND(F13*E13,2)</f>
        <v>0</v>
      </c>
      <c r="M13" s="29">
        <f t="shared" ref="M13:M14" si="2">ROUND(H13*E13,2)</f>
        <v>0</v>
      </c>
      <c r="N13" s="29">
        <f t="shared" ref="N13:N14" si="3">ROUND(I13*E13,2)</f>
        <v>0</v>
      </c>
      <c r="O13" s="29">
        <f t="shared" ref="O13:O14" si="4">ROUND(J13*E13,2)</f>
        <v>0</v>
      </c>
      <c r="P13" s="32">
        <f t="shared" ref="P13:P14" si="5">SUM(M13:O13)</f>
        <v>0</v>
      </c>
      <c r="R13" s="383"/>
    </row>
    <row r="14" spans="1:18" s="56" customFormat="1" ht="32.75" customHeight="1">
      <c r="A14" s="180">
        <v>0</v>
      </c>
      <c r="B14" s="181"/>
      <c r="C14" s="182" t="s">
        <v>426</v>
      </c>
      <c r="D14" s="15"/>
      <c r="E14" s="15"/>
      <c r="F14" s="176"/>
      <c r="G14" s="176"/>
      <c r="H14" s="170">
        <f t="shared" ref="H14" si="6">ROUND(F14*G14,2)</f>
        <v>0</v>
      </c>
      <c r="I14" s="183"/>
      <c r="J14" s="183"/>
      <c r="K14" s="102">
        <f t="shared" ref="K14" si="7">SUM(H14:J14)</f>
        <v>0</v>
      </c>
      <c r="L14" s="50">
        <f t="shared" si="1"/>
        <v>0</v>
      </c>
      <c r="M14" s="102">
        <f t="shared" si="2"/>
        <v>0</v>
      </c>
      <c r="N14" s="102">
        <f t="shared" si="3"/>
        <v>0</v>
      </c>
      <c r="O14" s="102">
        <f t="shared" si="4"/>
        <v>0</v>
      </c>
      <c r="P14" s="103">
        <f t="shared" si="5"/>
        <v>0</v>
      </c>
      <c r="R14" s="383"/>
    </row>
    <row r="15" spans="1:18" s="56" customFormat="1" ht="50">
      <c r="A15" s="172">
        <v>1</v>
      </c>
      <c r="B15" s="367"/>
      <c r="C15" s="196" t="s">
        <v>408</v>
      </c>
      <c r="D15" s="367" t="s">
        <v>67</v>
      </c>
      <c r="E15" s="367">
        <v>1.552</v>
      </c>
      <c r="F15" s="176"/>
      <c r="G15" s="176"/>
      <c r="H15" s="170"/>
      <c r="I15" s="352"/>
      <c r="J15" s="352">
        <f>0.15*H15</f>
        <v>0</v>
      </c>
      <c r="K15" s="102">
        <f t="shared" ref="K15:K18" si="8">SUM(H15:J15)</f>
        <v>0</v>
      </c>
      <c r="L15" s="50">
        <f t="shared" ref="L15:L18" si="9">ROUND(F15*E15,2)</f>
        <v>0</v>
      </c>
      <c r="M15" s="102">
        <f t="shared" ref="M15:M18" si="10">ROUND(H15*E15,2)</f>
        <v>0</v>
      </c>
      <c r="N15" s="102">
        <f t="shared" ref="N15:N18" si="11">ROUND(I15*E15,2)</f>
        <v>0</v>
      </c>
      <c r="O15" s="102">
        <f t="shared" ref="O15:O18" si="12">ROUND(J15*E15,2)</f>
        <v>0</v>
      </c>
      <c r="P15" s="103">
        <f t="shared" ref="P15:P18" si="13">SUM(M15:O15)</f>
        <v>0</v>
      </c>
    </row>
    <row r="16" spans="1:18" s="56" customFormat="1" ht="63">
      <c r="A16" s="369">
        <v>2</v>
      </c>
      <c r="B16" s="370"/>
      <c r="C16" s="371" t="s">
        <v>427</v>
      </c>
      <c r="D16" s="363" t="s">
        <v>386</v>
      </c>
      <c r="E16" s="480">
        <v>0.39</v>
      </c>
      <c r="F16" s="176"/>
      <c r="G16" s="176"/>
      <c r="H16" s="171"/>
      <c r="I16" s="372"/>
      <c r="J16" s="372"/>
      <c r="K16" s="102">
        <f t="shared" si="8"/>
        <v>0</v>
      </c>
      <c r="L16" s="50">
        <f t="shared" si="9"/>
        <v>0</v>
      </c>
      <c r="M16" s="102">
        <f t="shared" si="10"/>
        <v>0</v>
      </c>
      <c r="N16" s="102">
        <f t="shared" si="11"/>
        <v>0</v>
      </c>
      <c r="O16" s="102">
        <f t="shared" si="12"/>
        <v>0</v>
      </c>
      <c r="P16" s="103">
        <f t="shared" si="13"/>
        <v>0</v>
      </c>
    </row>
    <row r="17" spans="1:16" s="56" customFormat="1" ht="25">
      <c r="A17" s="197">
        <v>3</v>
      </c>
      <c r="B17" s="194"/>
      <c r="C17" s="184" t="s">
        <v>80</v>
      </c>
      <c r="D17" s="185" t="s">
        <v>28</v>
      </c>
      <c r="E17" s="482">
        <v>285</v>
      </c>
      <c r="F17" s="176"/>
      <c r="G17" s="176"/>
      <c r="H17" s="171"/>
      <c r="I17" s="372"/>
      <c r="J17" s="372"/>
      <c r="K17" s="102">
        <f t="shared" si="8"/>
        <v>0</v>
      </c>
      <c r="L17" s="50">
        <f t="shared" si="9"/>
        <v>0</v>
      </c>
      <c r="M17" s="102">
        <f t="shared" si="10"/>
        <v>0</v>
      </c>
      <c r="N17" s="102">
        <f t="shared" si="11"/>
        <v>0</v>
      </c>
      <c r="O17" s="102">
        <f t="shared" si="12"/>
        <v>0</v>
      </c>
      <c r="P17" s="103">
        <f t="shared" si="13"/>
        <v>0</v>
      </c>
    </row>
    <row r="18" spans="1:16" s="56" customFormat="1" ht="25">
      <c r="A18" s="193">
        <v>4</v>
      </c>
      <c r="B18" s="361"/>
      <c r="C18" s="196" t="s">
        <v>425</v>
      </c>
      <c r="D18" s="366" t="s">
        <v>67</v>
      </c>
      <c r="E18" s="480">
        <v>20.52</v>
      </c>
      <c r="F18" s="176"/>
      <c r="G18" s="176"/>
      <c r="H18" s="170"/>
      <c r="I18" s="192"/>
      <c r="J18" s="192"/>
      <c r="K18" s="102">
        <f t="shared" si="8"/>
        <v>0</v>
      </c>
      <c r="L18" s="50">
        <f t="shared" si="9"/>
        <v>0</v>
      </c>
      <c r="M18" s="102">
        <f t="shared" si="10"/>
        <v>0</v>
      </c>
      <c r="N18" s="102">
        <f t="shared" si="11"/>
        <v>0</v>
      </c>
      <c r="O18" s="102">
        <f t="shared" si="12"/>
        <v>0</v>
      </c>
      <c r="P18" s="103">
        <f t="shared" si="13"/>
        <v>0</v>
      </c>
    </row>
    <row r="19" spans="1:16">
      <c r="A19" s="57"/>
      <c r="B19" s="33"/>
      <c r="C19" s="17"/>
      <c r="D19" s="14"/>
      <c r="E19" s="29"/>
      <c r="F19" s="30"/>
      <c r="G19" s="30"/>
      <c r="H19" s="31"/>
      <c r="I19" s="31"/>
      <c r="J19" s="29"/>
      <c r="K19" s="29"/>
      <c r="L19" s="30"/>
      <c r="M19" s="29"/>
      <c r="N19" s="29"/>
      <c r="O19" s="29"/>
      <c r="P19" s="32"/>
    </row>
    <row r="20" spans="1:16" ht="15.4" customHeight="1">
      <c r="A20" s="41"/>
      <c r="B20" s="41"/>
      <c r="C20" s="678" t="s">
        <v>62</v>
      </c>
      <c r="D20" s="679"/>
      <c r="E20" s="679"/>
      <c r="F20" s="679"/>
      <c r="G20" s="679"/>
      <c r="H20" s="679"/>
      <c r="I20" s="679"/>
      <c r="J20" s="679"/>
      <c r="K20" s="679"/>
      <c r="L20" s="42">
        <f>SUM(L13:L19)</f>
        <v>0</v>
      </c>
      <c r="M20" s="42">
        <f>SUM(M13:M19)</f>
        <v>0</v>
      </c>
      <c r="N20" s="42">
        <f>SUM(N13:N19)</f>
        <v>0</v>
      </c>
      <c r="O20" s="42">
        <f>SUM(O13:O19)</f>
        <v>0</v>
      </c>
      <c r="P20" s="42">
        <f>SUM(P13:P19)</f>
        <v>0</v>
      </c>
    </row>
    <row r="21" spans="1:16" s="124" customFormat="1" collapsed="1">
      <c r="I21" s="145"/>
    </row>
    <row r="22" spans="1:16" customFormat="1" ht="12.9" customHeight="1">
      <c r="B22" s="146" t="s">
        <v>41</v>
      </c>
    </row>
    <row r="23" spans="1:16" customFormat="1" ht="45.15" customHeight="1">
      <c r="A23" s="672" t="s">
        <v>61</v>
      </c>
      <c r="B23" s="672"/>
      <c r="C23" s="672"/>
      <c r="D23" s="672"/>
      <c r="E23" s="672"/>
      <c r="F23" s="672"/>
      <c r="G23" s="672"/>
      <c r="H23" s="672"/>
      <c r="I23" s="672"/>
      <c r="J23" s="672"/>
      <c r="K23" s="672"/>
      <c r="L23" s="672"/>
      <c r="M23" s="672"/>
      <c r="N23" s="672"/>
      <c r="O23" s="672"/>
      <c r="P23" s="672"/>
    </row>
    <row r="24" spans="1:16" customFormat="1" ht="81.150000000000006" customHeight="1">
      <c r="A24" s="672"/>
      <c r="B24" s="672"/>
      <c r="C24" s="672"/>
      <c r="D24" s="672"/>
      <c r="E24" s="672"/>
      <c r="F24" s="672"/>
      <c r="G24" s="672"/>
      <c r="H24" s="672"/>
      <c r="I24" s="672"/>
      <c r="J24" s="672"/>
      <c r="K24" s="672"/>
      <c r="L24" s="672"/>
      <c r="M24" s="672"/>
      <c r="N24" s="672"/>
      <c r="O24" s="672"/>
      <c r="P24" s="672"/>
    </row>
    <row r="25" spans="1:16" customFormat="1" ht="12.9" customHeight="1">
      <c r="B25" s="147"/>
    </row>
    <row r="26" spans="1:16" customFormat="1" ht="12.9" customHeight="1">
      <c r="B26" s="147"/>
    </row>
    <row r="27" spans="1:16" s="124" customFormat="1">
      <c r="B27" s="124" t="s">
        <v>7</v>
      </c>
      <c r="L27" s="152" t="str">
        <f>Koptame_VNI!B40</f>
        <v>Pārbaudīja:</v>
      </c>
      <c r="M27" s="152"/>
      <c r="N27" s="152"/>
      <c r="O27" s="152"/>
      <c r="P27" s="152"/>
    </row>
    <row r="28" spans="1:16" s="124" customFormat="1" ht="14.25" customHeight="1">
      <c r="C28" s="144">
        <f>Koptame_VNI!C35</f>
        <v>0</v>
      </c>
      <c r="L28" s="144"/>
      <c r="M28" s="669">
        <f>Koptame_VNI!C41</f>
        <v>0</v>
      </c>
      <c r="N28" s="669"/>
      <c r="O28" s="152"/>
      <c r="P28" s="152"/>
    </row>
    <row r="29" spans="1:16" s="124" customFormat="1">
      <c r="C29" s="143">
        <f>Koptame_VNI!C36</f>
        <v>0</v>
      </c>
      <c r="L29" s="143"/>
      <c r="M29" s="670">
        <f>Koptame_VNI!C42</f>
        <v>0</v>
      </c>
      <c r="N29" s="670"/>
      <c r="O29" s="152"/>
      <c r="P29" s="152"/>
    </row>
    <row r="30" spans="1:16" s="124" customFormat="1" collapsed="1">
      <c r="B30" s="145"/>
      <c r="F30" s="145"/>
      <c r="G30" s="145"/>
    </row>
  </sheetData>
  <mergeCells count="17">
    <mergeCell ref="A2:P2"/>
    <mergeCell ref="L9:O9"/>
    <mergeCell ref="D3:P3"/>
    <mergeCell ref="D4:P4"/>
    <mergeCell ref="D5:P5"/>
    <mergeCell ref="M28:N28"/>
    <mergeCell ref="M29:N29"/>
    <mergeCell ref="L11:P11"/>
    <mergeCell ref="A24:P24"/>
    <mergeCell ref="A23:P23"/>
    <mergeCell ref="A11:A12"/>
    <mergeCell ref="B11:B12"/>
    <mergeCell ref="C11:C12"/>
    <mergeCell ref="D11:D12"/>
    <mergeCell ref="C20:K20"/>
    <mergeCell ref="E11:E12"/>
    <mergeCell ref="F11:K11"/>
  </mergeCells>
  <conditionalFormatting sqref="I14">
    <cfRule type="expression" dxfId="78" priority="16">
      <formula>#REF!&gt;0</formula>
    </cfRule>
    <cfRule type="expression" dxfId="77" priority="17">
      <formula>#REF!=3</formula>
    </cfRule>
    <cfRule type="expression" dxfId="76" priority="18">
      <formula>#REF!=2</formula>
    </cfRule>
    <cfRule type="expression" dxfId="75" priority="19">
      <formula>#REF!=1</formula>
    </cfRule>
    <cfRule type="expression" dxfId="74" priority="20" stopIfTrue="1">
      <formula>I14=#REF!=FALSE</formula>
    </cfRule>
  </conditionalFormatting>
  <conditionalFormatting sqref="I15">
    <cfRule type="expression" dxfId="73" priority="35" stopIfTrue="1">
      <formula>I15=#REF!=FALSE</formula>
    </cfRule>
  </conditionalFormatting>
  <conditionalFormatting sqref="I15:I17">
    <cfRule type="expression" dxfId="72" priority="22">
      <formula>#REF!&gt;0</formula>
    </cfRule>
    <cfRule type="expression" dxfId="71" priority="23">
      <formula>#REF!=3</formula>
    </cfRule>
    <cfRule type="expression" dxfId="70" priority="24">
      <formula>#REF!=2</formula>
    </cfRule>
    <cfRule type="expression" dxfId="69" priority="25">
      <formula>#REF!=1</formula>
    </cfRule>
  </conditionalFormatting>
  <conditionalFormatting sqref="I16:I17">
    <cfRule type="expression" dxfId="68" priority="21" stopIfTrue="1">
      <formula>I16=#REF!=FALSE</formula>
    </cfRule>
    <cfRule type="expression" dxfId="67" priority="30" stopIfTrue="1">
      <formula>I16=#REF!=FALSE</formula>
    </cfRule>
  </conditionalFormatting>
  <dataValidations count="1">
    <dataValidation type="list" allowBlank="1" showInputMessage="1" showErrorMessage="1" sqref="D15" xr:uid="{722D79B5-513C-4E6A-9DE9-D2E2B934DE74}">
      <formula1>#REF!</formula1>
    </dataValidation>
  </dataValidation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R30"/>
  <sheetViews>
    <sheetView showZeros="0" view="pageBreakPreview" topLeftCell="A12" zoomScale="90" zoomScaleNormal="100" zoomScaleSheetLayoutView="90" workbookViewId="0">
      <selection activeCell="C20" sqref="C20:K20"/>
    </sheetView>
  </sheetViews>
  <sheetFormatPr defaultColWidth="9.08984375" defaultRowHeight="14"/>
  <cols>
    <col min="1" max="1" width="9" style="19" customWidth="1"/>
    <col min="2" max="2" width="9.36328125" style="19" hidden="1" customWidth="1"/>
    <col min="3" max="3" width="40.26953125" style="19" customWidth="1"/>
    <col min="4" max="4" width="8.08984375" style="19" customWidth="1"/>
    <col min="5" max="8" width="9.08984375" style="19"/>
    <col min="9" max="9" width="9.08984375" style="56"/>
    <col min="10" max="11" width="9.08984375" style="19"/>
    <col min="12" max="12" width="11.6328125" style="19" customWidth="1"/>
    <col min="13" max="13" width="12.26953125" style="19" customWidth="1"/>
    <col min="14" max="14" width="12.7265625" style="19" customWidth="1"/>
    <col min="15" max="15" width="11.6328125" style="19" customWidth="1"/>
    <col min="16" max="16" width="12.90625" style="19" customWidth="1"/>
    <col min="17" max="17" width="9.08984375" style="19"/>
    <col min="18" max="18" width="25.26953125" style="19" customWidth="1"/>
    <col min="19" max="16384" width="9.08984375" style="19"/>
  </cols>
  <sheetData>
    <row r="1" spans="1:18" s="24" customFormat="1">
      <c r="E1" s="21"/>
      <c r="F1" s="21"/>
      <c r="G1" s="165" t="s">
        <v>56</v>
      </c>
      <c r="H1" s="110" t="str">
        <f>kops1_VNI!B25</f>
        <v>1.6._VNI</v>
      </c>
      <c r="I1" s="53"/>
    </row>
    <row r="2" spans="1:18" s="24" customFormat="1">
      <c r="A2" s="680" t="str">
        <f>C13</f>
        <v>Jumts</v>
      </c>
      <c r="B2" s="680"/>
      <c r="C2" s="680"/>
      <c r="D2" s="680"/>
      <c r="E2" s="680"/>
      <c r="F2" s="680"/>
      <c r="G2" s="680"/>
      <c r="H2" s="680"/>
      <c r="I2" s="680"/>
      <c r="J2" s="680"/>
      <c r="K2" s="680"/>
      <c r="L2" s="680"/>
      <c r="M2" s="680"/>
      <c r="N2" s="680"/>
      <c r="O2" s="680"/>
      <c r="P2" s="680"/>
    </row>
    <row r="3" spans="1:18">
      <c r="A3" s="20"/>
      <c r="B3" s="20"/>
      <c r="C3" s="20" t="s">
        <v>10</v>
      </c>
      <c r="D3" s="682" t="str">
        <f>Koptame_VNI!C11</f>
        <v>Ēkas pārbūve un teritorijas labiekārtošana</v>
      </c>
      <c r="E3" s="682"/>
      <c r="F3" s="682"/>
      <c r="G3" s="682"/>
      <c r="H3" s="682"/>
      <c r="I3" s="682"/>
      <c r="J3" s="682"/>
      <c r="K3" s="682"/>
      <c r="L3" s="682"/>
      <c r="M3" s="682"/>
      <c r="N3" s="682"/>
      <c r="O3" s="682"/>
      <c r="P3" s="682"/>
    </row>
    <row r="4" spans="1:18">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20"/>
      <c r="C5" s="20" t="s">
        <v>12</v>
      </c>
      <c r="D5" s="682" t="str">
        <f>Koptame_VNI!C13</f>
        <v>Citadeles iela 7, Rīga</v>
      </c>
      <c r="E5" s="682"/>
      <c r="F5" s="682"/>
      <c r="G5" s="682"/>
      <c r="H5" s="682"/>
      <c r="I5" s="682"/>
      <c r="J5" s="682"/>
      <c r="K5" s="682"/>
      <c r="L5" s="682"/>
      <c r="M5" s="682"/>
      <c r="N5" s="682"/>
      <c r="O5" s="682"/>
      <c r="P5" s="682"/>
    </row>
    <row r="6" spans="1:18">
      <c r="A6" s="20"/>
      <c r="B6" s="20"/>
      <c r="C6" s="20" t="str">
        <f>Koptame_VNI!B14</f>
        <v>Pasūtījuma Nr.</v>
      </c>
      <c r="D6" s="22" t="str">
        <f>Koptame_VNI!C14</f>
        <v>n</v>
      </c>
      <c r="E6" s="43"/>
      <c r="F6" s="43"/>
      <c r="G6" s="43"/>
      <c r="H6" s="43"/>
      <c r="I6" s="54"/>
      <c r="J6" s="43"/>
      <c r="K6" s="43"/>
      <c r="L6" s="43"/>
      <c r="M6" s="43"/>
      <c r="N6" s="43"/>
      <c r="O6" s="43"/>
      <c r="P6" s="25"/>
    </row>
    <row r="7" spans="1:18">
      <c r="A7" s="3" t="str">
        <f>Koptame_VNI!B17</f>
        <v>Tāme sastādīta 2023.gada tirgus cenās, pamatojoties uz SIA „Baltex Group” būvprojekta rasējumiem un darbu apjomiem</v>
      </c>
      <c r="B7" s="46"/>
      <c r="D7" s="22"/>
      <c r="E7" s="22"/>
      <c r="F7" s="22"/>
      <c r="G7" s="22"/>
      <c r="H7" s="22"/>
      <c r="I7" s="55"/>
      <c r="J7" s="22"/>
      <c r="K7" s="43"/>
      <c r="L7" s="43"/>
      <c r="M7" s="43"/>
      <c r="N7" s="43"/>
      <c r="O7" s="20" t="s">
        <v>55</v>
      </c>
      <c r="P7" s="26">
        <f>P20</f>
        <v>0</v>
      </c>
    </row>
    <row r="8" spans="1:18">
      <c r="A8" s="23"/>
      <c r="B8" s="23"/>
      <c r="D8" s="27"/>
      <c r="E8" s="43"/>
      <c r="F8" s="43"/>
      <c r="G8" s="43"/>
      <c r="H8" s="43"/>
      <c r="I8" s="54"/>
      <c r="J8" s="43"/>
      <c r="K8" s="43"/>
      <c r="N8" s="43"/>
      <c r="O8" s="43"/>
      <c r="P8" s="25"/>
    </row>
    <row r="9" spans="1:18" ht="15.4" customHeight="1">
      <c r="A9" s="45"/>
      <c r="B9" s="45"/>
      <c r="J9" s="44"/>
      <c r="K9" s="44"/>
      <c r="L9" s="681" t="str">
        <f>Koptame_VNI!D16</f>
        <v xml:space="preserve">Tāme sastādīta:  </v>
      </c>
      <c r="M9" s="681"/>
      <c r="N9" s="681"/>
      <c r="O9" s="681"/>
      <c r="P9" s="44"/>
    </row>
    <row r="10" spans="1:18" ht="15.5">
      <c r="A10" s="45"/>
      <c r="B10" s="45"/>
    </row>
    <row r="11" spans="1:18"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8"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28"/>
      <c r="B13" s="51">
        <v>0</v>
      </c>
      <c r="C13" s="13" t="str">
        <f>kops1_VNI!C25</f>
        <v>Jumts</v>
      </c>
      <c r="D13" s="14"/>
      <c r="E13" s="15"/>
      <c r="F13" s="50">
        <v>0</v>
      </c>
      <c r="G13" s="50">
        <v>0</v>
      </c>
      <c r="H13" s="31">
        <v>0</v>
      </c>
      <c r="I13" s="29">
        <v>0</v>
      </c>
      <c r="J13" s="29">
        <v>0</v>
      </c>
      <c r="K13" s="29">
        <f t="shared" ref="K13" si="0">SUM(H13:J13)</f>
        <v>0</v>
      </c>
      <c r="L13" s="30">
        <f t="shared" ref="L13:L14" si="1">ROUND(F13*E13,2)</f>
        <v>0</v>
      </c>
      <c r="M13" s="29">
        <f t="shared" ref="M13:M14" si="2">ROUND(H13*E13,2)</f>
        <v>0</v>
      </c>
      <c r="N13" s="29">
        <f t="shared" ref="N13:N14" si="3">ROUND(I13*E13,2)</f>
        <v>0</v>
      </c>
      <c r="O13" s="29">
        <f t="shared" ref="O13:O14" si="4">ROUND(J13*E13,2)</f>
        <v>0</v>
      </c>
      <c r="P13" s="32">
        <f t="shared" ref="P13:P14" si="5">SUM(M13:O13)</f>
        <v>0</v>
      </c>
      <c r="R13" s="383"/>
    </row>
    <row r="14" spans="1:18" s="56" customFormat="1" ht="25.5" customHeight="1">
      <c r="A14" s="180">
        <v>0</v>
      </c>
      <c r="B14" s="181"/>
      <c r="C14" s="182" t="s">
        <v>405</v>
      </c>
      <c r="D14" s="15"/>
      <c r="E14" s="15"/>
      <c r="F14" s="176"/>
      <c r="G14" s="176"/>
      <c r="H14" s="170">
        <f t="shared" ref="H14" si="6">ROUND(F14*G14,2)</f>
        <v>0</v>
      </c>
      <c r="I14" s="183"/>
      <c r="J14" s="183"/>
      <c r="K14" s="102">
        <f t="shared" ref="K14" si="7">SUM(H14:J14)</f>
        <v>0</v>
      </c>
      <c r="L14" s="50">
        <f t="shared" si="1"/>
        <v>0</v>
      </c>
      <c r="M14" s="102">
        <f t="shared" si="2"/>
        <v>0</v>
      </c>
      <c r="N14" s="102">
        <f t="shared" si="3"/>
        <v>0</v>
      </c>
      <c r="O14" s="102">
        <f t="shared" si="4"/>
        <v>0</v>
      </c>
      <c r="P14" s="103">
        <f t="shared" si="5"/>
        <v>0</v>
      </c>
    </row>
    <row r="15" spans="1:18" s="56" customFormat="1" ht="37.5">
      <c r="A15" s="172">
        <v>1</v>
      </c>
      <c r="B15" s="367"/>
      <c r="C15" s="196" t="s">
        <v>394</v>
      </c>
      <c r="D15" s="367" t="s">
        <v>67</v>
      </c>
      <c r="E15" s="481">
        <v>4.4999999999999998E-2</v>
      </c>
      <c r="F15" s="176"/>
      <c r="G15" s="176"/>
      <c r="H15" s="170"/>
      <c r="I15" s="352"/>
      <c r="J15" s="352">
        <f>0.15*H15</f>
        <v>0</v>
      </c>
      <c r="K15" s="102">
        <f t="shared" ref="K15:K18" si="8">SUM(H15:J15)</f>
        <v>0</v>
      </c>
      <c r="L15" s="50">
        <f t="shared" ref="L15:L18" si="9">ROUND(F15*E15,2)</f>
        <v>0</v>
      </c>
      <c r="M15" s="102">
        <f t="shared" ref="M15:M18" si="10">ROUND(H15*E15,2)</f>
        <v>0</v>
      </c>
      <c r="N15" s="102">
        <f t="shared" ref="N15:N18" si="11">ROUND(I15*E15,2)</f>
        <v>0</v>
      </c>
      <c r="O15" s="102">
        <f t="shared" ref="O15:O18" si="12">ROUND(J15*E15,2)</f>
        <v>0</v>
      </c>
      <c r="P15" s="103">
        <f t="shared" ref="P15:P18" si="13">SUM(M15:O15)</f>
        <v>0</v>
      </c>
    </row>
    <row r="16" spans="1:18" s="56" customFormat="1" ht="14.5">
      <c r="A16" s="187">
        <v>2</v>
      </c>
      <c r="B16" s="188"/>
      <c r="C16" s="195" t="s">
        <v>395</v>
      </c>
      <c r="D16" s="189" t="s">
        <v>28</v>
      </c>
      <c r="E16" s="367">
        <v>6.72</v>
      </c>
      <c r="F16" s="176"/>
      <c r="G16" s="176"/>
      <c r="H16" s="170"/>
      <c r="I16" s="177"/>
      <c r="J16" s="177"/>
      <c r="K16" s="102">
        <f t="shared" si="8"/>
        <v>0</v>
      </c>
      <c r="L16" s="50">
        <f t="shared" si="9"/>
        <v>0</v>
      </c>
      <c r="M16" s="102">
        <f t="shared" si="10"/>
        <v>0</v>
      </c>
      <c r="N16" s="102">
        <f t="shared" si="11"/>
        <v>0</v>
      </c>
      <c r="O16" s="102">
        <f t="shared" si="12"/>
        <v>0</v>
      </c>
      <c r="P16" s="103">
        <f t="shared" si="13"/>
        <v>0</v>
      </c>
    </row>
    <row r="17" spans="1:16" s="56" customFormat="1" ht="25">
      <c r="A17" s="187">
        <v>3</v>
      </c>
      <c r="B17" s="173"/>
      <c r="C17" s="195" t="s">
        <v>339</v>
      </c>
      <c r="D17" s="189" t="s">
        <v>68</v>
      </c>
      <c r="E17" s="358">
        <v>4</v>
      </c>
      <c r="F17" s="176"/>
      <c r="G17" s="176"/>
      <c r="H17" s="170"/>
      <c r="I17" s="177"/>
      <c r="J17" s="177">
        <f>0.15*H17</f>
        <v>0</v>
      </c>
      <c r="K17" s="102">
        <f t="shared" si="8"/>
        <v>0</v>
      </c>
      <c r="L17" s="50">
        <f t="shared" si="9"/>
        <v>0</v>
      </c>
      <c r="M17" s="102">
        <f t="shared" si="10"/>
        <v>0</v>
      </c>
      <c r="N17" s="102">
        <f t="shared" si="11"/>
        <v>0</v>
      </c>
      <c r="O17" s="102">
        <f t="shared" si="12"/>
        <v>0</v>
      </c>
      <c r="P17" s="103">
        <f t="shared" si="13"/>
        <v>0</v>
      </c>
    </row>
    <row r="18" spans="1:16" s="56" customFormat="1" ht="55" customHeight="1">
      <c r="A18" s="187">
        <v>4</v>
      </c>
      <c r="B18" s="188"/>
      <c r="C18" s="195" t="s">
        <v>397</v>
      </c>
      <c r="D18" s="249" t="s">
        <v>28</v>
      </c>
      <c r="E18" s="380">
        <v>12</v>
      </c>
      <c r="F18" s="176"/>
      <c r="G18" s="176"/>
      <c r="H18" s="170"/>
      <c r="I18" s="177"/>
      <c r="J18" s="177">
        <f>0.05*H18</f>
        <v>0</v>
      </c>
      <c r="K18" s="102">
        <f t="shared" si="8"/>
        <v>0</v>
      </c>
      <c r="L18" s="50">
        <f t="shared" si="9"/>
        <v>0</v>
      </c>
      <c r="M18" s="102">
        <f t="shared" si="10"/>
        <v>0</v>
      </c>
      <c r="N18" s="102">
        <f t="shared" si="11"/>
        <v>0</v>
      </c>
      <c r="O18" s="102">
        <f t="shared" si="12"/>
        <v>0</v>
      </c>
      <c r="P18" s="103">
        <f t="shared" si="13"/>
        <v>0</v>
      </c>
    </row>
    <row r="19" spans="1:16">
      <c r="A19" s="34"/>
      <c r="B19" s="35"/>
      <c r="C19" s="36"/>
      <c r="D19" s="37"/>
      <c r="E19" s="38"/>
      <c r="F19" s="38">
        <v>0</v>
      </c>
      <c r="G19" s="38">
        <v>0</v>
      </c>
      <c r="H19" s="39"/>
      <c r="I19" s="39"/>
      <c r="J19" s="38"/>
      <c r="K19" s="38"/>
      <c r="L19" s="38"/>
      <c r="M19" s="38"/>
      <c r="N19" s="38"/>
      <c r="O19" s="38"/>
      <c r="P19" s="40"/>
    </row>
    <row r="20" spans="1:16" ht="15.4" customHeight="1">
      <c r="A20" s="41"/>
      <c r="B20" s="41"/>
      <c r="C20" s="678" t="s">
        <v>62</v>
      </c>
      <c r="D20" s="679"/>
      <c r="E20" s="679"/>
      <c r="F20" s="679"/>
      <c r="G20" s="679"/>
      <c r="H20" s="679"/>
      <c r="I20" s="679"/>
      <c r="J20" s="679"/>
      <c r="K20" s="679"/>
      <c r="L20" s="42">
        <f>SUM(L13:L19)</f>
        <v>0</v>
      </c>
      <c r="M20" s="42">
        <f>SUM(M13:M19)</f>
        <v>0</v>
      </c>
      <c r="N20" s="42">
        <f>SUM(N13:N19)</f>
        <v>0</v>
      </c>
      <c r="O20" s="42">
        <f>SUM(O13:O19)</f>
        <v>0</v>
      </c>
      <c r="P20" s="42">
        <f>SUM(P13:P19)</f>
        <v>0</v>
      </c>
    </row>
    <row r="21" spans="1:16" s="124" customFormat="1" collapsed="1">
      <c r="I21" s="145"/>
    </row>
    <row r="22" spans="1:16" customFormat="1" ht="12.9" customHeight="1">
      <c r="B22" s="146" t="s">
        <v>41</v>
      </c>
    </row>
    <row r="23" spans="1:16" customFormat="1" ht="45.15" customHeight="1">
      <c r="A23" s="672" t="s">
        <v>61</v>
      </c>
      <c r="B23" s="672"/>
      <c r="C23" s="672"/>
      <c r="D23" s="672"/>
      <c r="E23" s="672"/>
      <c r="F23" s="672"/>
      <c r="G23" s="672"/>
      <c r="H23" s="672"/>
      <c r="I23" s="672"/>
      <c r="J23" s="672"/>
      <c r="K23" s="672"/>
      <c r="L23" s="672"/>
      <c r="M23" s="672"/>
      <c r="N23" s="672"/>
      <c r="O23" s="672"/>
      <c r="P23" s="672"/>
    </row>
    <row r="24" spans="1:16" customFormat="1" ht="66.900000000000006" customHeight="1">
      <c r="A24" s="672"/>
      <c r="B24" s="672"/>
      <c r="C24" s="672"/>
      <c r="D24" s="672"/>
      <c r="E24" s="672"/>
      <c r="F24" s="672"/>
      <c r="G24" s="672"/>
      <c r="H24" s="672"/>
      <c r="I24" s="672"/>
      <c r="J24" s="672"/>
      <c r="K24" s="672"/>
      <c r="L24" s="672"/>
      <c r="M24" s="672"/>
      <c r="N24" s="672"/>
      <c r="O24" s="672"/>
      <c r="P24" s="672"/>
    </row>
    <row r="25" spans="1:16" customFormat="1" ht="12.9" customHeight="1">
      <c r="B25" s="147"/>
    </row>
    <row r="26" spans="1:16" customFormat="1" ht="12.9" customHeight="1">
      <c r="B26" s="147"/>
    </row>
    <row r="27" spans="1:16" s="124" customFormat="1">
      <c r="B27" s="124" t="s">
        <v>7</v>
      </c>
      <c r="L27" s="152" t="str">
        <f>Koptame_VNI!B40</f>
        <v>Pārbaudīja:</v>
      </c>
      <c r="M27" s="152"/>
      <c r="N27" s="152"/>
      <c r="O27" s="152"/>
      <c r="P27" s="152"/>
    </row>
    <row r="28" spans="1:16" s="124" customFormat="1" ht="14.25" customHeight="1">
      <c r="C28" s="144">
        <f>Koptame_VNI!C35</f>
        <v>0</v>
      </c>
      <c r="L28" s="144"/>
      <c r="M28" s="669">
        <f>Koptame_VNI!C41</f>
        <v>0</v>
      </c>
      <c r="N28" s="669"/>
      <c r="O28" s="152"/>
      <c r="P28" s="152"/>
    </row>
    <row r="29" spans="1:16" s="124" customFormat="1">
      <c r="C29" s="143">
        <f>Koptame_VNI!C36</f>
        <v>0</v>
      </c>
      <c r="L29" s="143"/>
      <c r="M29" s="670">
        <f>Koptame_VNI!C42</f>
        <v>0</v>
      </c>
      <c r="N29" s="670"/>
      <c r="O29" s="152"/>
      <c r="P29" s="152"/>
    </row>
    <row r="30" spans="1:16" s="124" customFormat="1" collapsed="1">
      <c r="B30" s="145"/>
      <c r="F30" s="145"/>
      <c r="G30" s="145"/>
    </row>
  </sheetData>
  <mergeCells count="17">
    <mergeCell ref="A2:P2"/>
    <mergeCell ref="L9:O9"/>
    <mergeCell ref="D3:P3"/>
    <mergeCell ref="D4:P4"/>
    <mergeCell ref="D5:P5"/>
    <mergeCell ref="M28:N28"/>
    <mergeCell ref="M29:N29"/>
    <mergeCell ref="L11:P11"/>
    <mergeCell ref="A24:P24"/>
    <mergeCell ref="A23:P23"/>
    <mergeCell ref="A11:A12"/>
    <mergeCell ref="B11:B12"/>
    <mergeCell ref="C11:C12"/>
    <mergeCell ref="D11:D12"/>
    <mergeCell ref="C20:K20"/>
    <mergeCell ref="E11:E12"/>
    <mergeCell ref="F11:K11"/>
  </mergeCells>
  <conditionalFormatting sqref="I14">
    <cfRule type="expression" dxfId="66" priority="13">
      <formula>#REF!&gt;0</formula>
    </cfRule>
    <cfRule type="expression" dxfId="65" priority="14">
      <formula>#REF!=3</formula>
    </cfRule>
    <cfRule type="expression" dxfId="64" priority="15">
      <formula>#REF!=2</formula>
    </cfRule>
    <cfRule type="expression" dxfId="63" priority="16">
      <formula>#REF!=1</formula>
    </cfRule>
    <cfRule type="expression" dxfId="62" priority="17" stopIfTrue="1">
      <formula>I14=#REF!=FALSE</formula>
    </cfRule>
  </conditionalFormatting>
  <conditionalFormatting sqref="I15">
    <cfRule type="expression" dxfId="61" priority="32" stopIfTrue="1">
      <formula>I15=#REF!=FALSE</formula>
    </cfRule>
  </conditionalFormatting>
  <conditionalFormatting sqref="I15:I18">
    <cfRule type="expression" dxfId="60" priority="19">
      <formula>#REF!&gt;0</formula>
    </cfRule>
    <cfRule type="expression" dxfId="59" priority="20">
      <formula>#REF!=3</formula>
    </cfRule>
    <cfRule type="expression" dxfId="58" priority="26">
      <formula>#REF!=2</formula>
    </cfRule>
    <cfRule type="expression" dxfId="57" priority="27">
      <formula>#REF!=1</formula>
    </cfRule>
  </conditionalFormatting>
  <conditionalFormatting sqref="I16:I18">
    <cfRule type="expression" dxfId="56" priority="18" stopIfTrue="1">
      <formula>I16=#REF!=FALSE</formula>
    </cfRule>
    <cfRule type="expression" dxfId="55" priority="21">
      <formula>#REF!=2</formula>
    </cfRule>
    <cfRule type="expression" dxfId="54" priority="22">
      <formula>#REF!=1</formula>
    </cfRule>
    <cfRule type="expression" dxfId="53" priority="23" stopIfTrue="1">
      <formula>I16=#REF!=FALSE</formula>
    </cfRule>
    <cfRule type="expression" dxfId="52" priority="24">
      <formula>#REF!&gt;0</formula>
    </cfRule>
    <cfRule type="expression" dxfId="51" priority="25">
      <formula>#REF!=3</formula>
    </cfRule>
  </conditionalFormatting>
  <dataValidations count="1">
    <dataValidation type="list" allowBlank="1" showInputMessage="1" showErrorMessage="1" sqref="D15:D16" xr:uid="{791F4C0E-E4C5-47B2-BE3B-FECF1BD9B14C}">
      <formula1>#REF!</formula1>
    </dataValidation>
  </dataValidation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R27"/>
  <sheetViews>
    <sheetView showZeros="0" view="pageBreakPreview" topLeftCell="A9" zoomScale="90" zoomScaleNormal="100" zoomScaleSheetLayoutView="90" workbookViewId="0">
      <selection activeCell="A20" sqref="A20:P20"/>
    </sheetView>
  </sheetViews>
  <sheetFormatPr defaultColWidth="9.08984375" defaultRowHeight="14"/>
  <cols>
    <col min="1" max="1" width="9" style="19" customWidth="1"/>
    <col min="2" max="2" width="9.36328125" style="19" customWidth="1"/>
    <col min="3" max="3" width="40.26953125" style="19" customWidth="1"/>
    <col min="4" max="4" width="8.08984375" style="19" customWidth="1"/>
    <col min="5" max="11" width="9.08984375" style="19"/>
    <col min="12" max="12" width="11.6328125" style="19" customWidth="1"/>
    <col min="13" max="13" width="12.26953125" style="19" customWidth="1"/>
    <col min="14" max="14" width="12.7265625" style="19" customWidth="1"/>
    <col min="15" max="15" width="11.6328125" style="19" customWidth="1"/>
    <col min="16" max="16" width="12.90625" style="19" customWidth="1"/>
    <col min="17" max="17" width="9.08984375" style="19"/>
    <col min="18" max="18" width="25.36328125" style="19" customWidth="1"/>
    <col min="19" max="16384" width="9.08984375" style="19"/>
  </cols>
  <sheetData>
    <row r="1" spans="1:18" s="24" customFormat="1">
      <c r="E1" s="21"/>
      <c r="F1" s="21"/>
      <c r="G1" s="165" t="s">
        <v>56</v>
      </c>
      <c r="H1" s="110" t="str">
        <f>kops1_VNI!B26</f>
        <v>1.7._VNI</v>
      </c>
    </row>
    <row r="2" spans="1:18" s="24" customFormat="1">
      <c r="A2" s="680" t="str">
        <f>C13</f>
        <v>Kāpnes</v>
      </c>
      <c r="B2" s="680"/>
      <c r="C2" s="680"/>
      <c r="D2" s="680"/>
      <c r="E2" s="680"/>
      <c r="F2" s="680"/>
      <c r="G2" s="680"/>
      <c r="H2" s="680"/>
      <c r="I2" s="680"/>
      <c r="J2" s="680"/>
      <c r="K2" s="680"/>
      <c r="L2" s="680"/>
      <c r="M2" s="680"/>
      <c r="N2" s="680"/>
      <c r="O2" s="680"/>
      <c r="P2" s="680"/>
    </row>
    <row r="3" spans="1:18">
      <c r="A3" s="20"/>
      <c r="B3" s="20"/>
      <c r="C3" s="20" t="s">
        <v>10</v>
      </c>
      <c r="D3" s="682" t="str">
        <f>Koptame_VNI!C11</f>
        <v>Ēkas pārbūve un teritorijas labiekārtošana</v>
      </c>
      <c r="E3" s="682"/>
      <c r="F3" s="682"/>
      <c r="G3" s="682"/>
      <c r="H3" s="682"/>
      <c r="I3" s="682"/>
      <c r="J3" s="682"/>
      <c r="K3" s="682"/>
      <c r="L3" s="682"/>
      <c r="M3" s="682"/>
      <c r="N3" s="682"/>
      <c r="O3" s="682"/>
      <c r="P3" s="682"/>
    </row>
    <row r="4" spans="1:18">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20"/>
      <c r="C5" s="20" t="s">
        <v>12</v>
      </c>
      <c r="D5" s="682" t="str">
        <f>Koptame_VNI!C13</f>
        <v>Citadeles iela 7, Rīga</v>
      </c>
      <c r="E5" s="682"/>
      <c r="F5" s="682"/>
      <c r="G5" s="682"/>
      <c r="H5" s="682"/>
      <c r="I5" s="682"/>
      <c r="J5" s="682"/>
      <c r="K5" s="682"/>
      <c r="L5" s="682"/>
      <c r="M5" s="682"/>
      <c r="N5" s="682"/>
      <c r="O5" s="682"/>
      <c r="P5" s="682"/>
    </row>
    <row r="6" spans="1:18">
      <c r="A6" s="20"/>
      <c r="B6" s="20"/>
      <c r="C6" s="20" t="str">
        <f>Koptame_VNI!B14</f>
        <v>Pasūtījuma Nr.</v>
      </c>
      <c r="D6" s="22" t="str">
        <f>Koptame_VNI!C14</f>
        <v>n</v>
      </c>
      <c r="E6" s="43"/>
      <c r="F6" s="43"/>
      <c r="G6" s="43"/>
      <c r="H6" s="43"/>
      <c r="I6" s="43"/>
      <c r="J6" s="43"/>
      <c r="K6" s="43"/>
      <c r="L6" s="43"/>
      <c r="M6" s="43"/>
      <c r="N6" s="43"/>
      <c r="O6" s="43"/>
      <c r="P6" s="25"/>
    </row>
    <row r="7" spans="1:18">
      <c r="A7" s="3" t="str">
        <f>Koptame_VNI!B17</f>
        <v>Tāme sastādīta 2023.gada tirgus cenās, pamatojoties uz SIA „Baltex Group” būvprojekta rasējumiem un darbu apjomiem</v>
      </c>
      <c r="B7" s="46"/>
      <c r="D7" s="22"/>
      <c r="E7" s="22"/>
      <c r="F7" s="22"/>
      <c r="G7" s="22"/>
      <c r="H7" s="22"/>
      <c r="I7" s="22"/>
      <c r="J7" s="22"/>
      <c r="K7" s="43"/>
      <c r="L7" s="43"/>
      <c r="M7" s="43"/>
      <c r="N7" s="43"/>
      <c r="O7" s="20" t="s">
        <v>55</v>
      </c>
      <c r="P7" s="26">
        <f>P17</f>
        <v>0</v>
      </c>
    </row>
    <row r="8" spans="1:18">
      <c r="A8" s="23"/>
      <c r="B8" s="23"/>
      <c r="D8" s="27"/>
      <c r="E8" s="43"/>
      <c r="F8" s="43"/>
      <c r="G8" s="43"/>
      <c r="H8" s="43"/>
      <c r="I8" s="43"/>
      <c r="J8" s="43"/>
      <c r="K8" s="43"/>
      <c r="N8" s="43"/>
      <c r="O8" s="43"/>
      <c r="P8" s="25"/>
    </row>
    <row r="9" spans="1:18" ht="15.4" customHeight="1">
      <c r="A9" s="45"/>
      <c r="B9" s="45"/>
      <c r="J9" s="44"/>
      <c r="K9" s="44"/>
      <c r="L9" s="681" t="str">
        <f>Koptame_VNI!D16</f>
        <v xml:space="preserve">Tāme sastādīta:  </v>
      </c>
      <c r="M9" s="681"/>
      <c r="N9" s="681"/>
      <c r="O9" s="681"/>
      <c r="P9" s="44"/>
    </row>
    <row r="10" spans="1:18" ht="15.5">
      <c r="A10" s="45"/>
      <c r="B10" s="45"/>
    </row>
    <row r="11" spans="1:18"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8"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28">
        <v>0</v>
      </c>
      <c r="B13" s="33"/>
      <c r="C13" s="13" t="str">
        <f>kops1_VNI!C26</f>
        <v>Kāpnes</v>
      </c>
      <c r="D13" s="15"/>
      <c r="E13" s="29"/>
      <c r="F13" s="30"/>
      <c r="G13" s="30"/>
      <c r="H13" s="31">
        <f t="shared" ref="H13" si="0">ROUND(G13*F13,2)</f>
        <v>0</v>
      </c>
      <c r="I13" s="29"/>
      <c r="J13" s="29"/>
      <c r="K13" s="29">
        <f t="shared" ref="K13" si="1">SUM(H13:J13)</f>
        <v>0</v>
      </c>
      <c r="L13" s="30">
        <f t="shared" ref="L13" si="2">ROUND(F13*E13,2)</f>
        <v>0</v>
      </c>
      <c r="M13" s="29">
        <f t="shared" ref="M13" si="3">ROUND(H13*E13,2)</f>
        <v>0</v>
      </c>
      <c r="N13" s="29">
        <f t="shared" ref="N13" si="4">ROUND(I13*E13,2)</f>
        <v>0</v>
      </c>
      <c r="O13" s="29">
        <f t="shared" ref="O13" si="5">ROUND(J13*E13,2)</f>
        <v>0</v>
      </c>
      <c r="P13" s="32">
        <f t="shared" ref="P13" si="6">SUM(M13:O13)</f>
        <v>0</v>
      </c>
    </row>
    <row r="14" spans="1:18" s="56" customFormat="1" ht="26">
      <c r="A14" s="180">
        <v>0</v>
      </c>
      <c r="B14" s="181"/>
      <c r="C14" s="182" t="s">
        <v>407</v>
      </c>
      <c r="D14" s="15"/>
      <c r="E14" s="15"/>
      <c r="F14" s="176"/>
      <c r="G14" s="176"/>
      <c r="H14" s="170">
        <f t="shared" ref="H14" si="7">ROUND(F14*G14,2)</f>
        <v>0</v>
      </c>
      <c r="I14" s="183"/>
      <c r="J14" s="183"/>
      <c r="K14" s="102">
        <f t="shared" ref="K14:K15" si="8">SUM(H14:J14)</f>
        <v>0</v>
      </c>
      <c r="L14" s="50">
        <f t="shared" ref="L14:L15" si="9">ROUND(F14*E14,2)</f>
        <v>0</v>
      </c>
      <c r="M14" s="102">
        <f t="shared" ref="M14:M15" si="10">ROUND(H14*E14,2)</f>
        <v>0</v>
      </c>
      <c r="N14" s="102">
        <f t="shared" ref="N14:N15" si="11">ROUND(I14*E14,2)</f>
        <v>0</v>
      </c>
      <c r="O14" s="102">
        <f t="shared" ref="O14:O15" si="12">ROUND(J14*E14,2)</f>
        <v>0</v>
      </c>
      <c r="P14" s="103">
        <f t="shared" ref="P14:P15" si="13">SUM(M14:O14)</f>
        <v>0</v>
      </c>
      <c r="R14" s="383"/>
    </row>
    <row r="15" spans="1:18" s="56" customFormat="1" ht="63">
      <c r="A15" s="369">
        <v>1</v>
      </c>
      <c r="B15" s="370"/>
      <c r="C15" s="371" t="s">
        <v>428</v>
      </c>
      <c r="D15" s="363" t="s">
        <v>386</v>
      </c>
      <c r="E15" s="480">
        <f>0.0494+0.02</f>
        <v>6.9400000000000003E-2</v>
      </c>
      <c r="F15" s="176"/>
      <c r="G15" s="176"/>
      <c r="H15" s="171"/>
      <c r="I15" s="372"/>
      <c r="J15" s="372"/>
      <c r="K15" s="102">
        <f t="shared" si="8"/>
        <v>0</v>
      </c>
      <c r="L15" s="50">
        <f t="shared" si="9"/>
        <v>0</v>
      </c>
      <c r="M15" s="102">
        <f t="shared" si="10"/>
        <v>0</v>
      </c>
      <c r="N15" s="102">
        <f t="shared" si="11"/>
        <v>0</v>
      </c>
      <c r="O15" s="102">
        <f t="shared" si="12"/>
        <v>0</v>
      </c>
      <c r="P15" s="103">
        <f t="shared" si="13"/>
        <v>0</v>
      </c>
    </row>
    <row r="16" spans="1:18">
      <c r="A16" s="34"/>
      <c r="B16" s="35"/>
      <c r="C16" s="36"/>
      <c r="D16" s="37"/>
      <c r="E16" s="38"/>
      <c r="F16" s="38">
        <f t="shared" ref="F16" si="14">IFERROR(ROUND(H16/G16,2),0)</f>
        <v>0</v>
      </c>
      <c r="G16" s="38">
        <f t="shared" ref="G16" si="15">IF(H16&gt;0,3.75,0)</f>
        <v>0</v>
      </c>
      <c r="H16" s="39"/>
      <c r="I16" s="38"/>
      <c r="J16" s="38"/>
      <c r="K16" s="38"/>
      <c r="L16" s="38"/>
      <c r="M16" s="38"/>
      <c r="N16" s="38"/>
      <c r="O16" s="38"/>
      <c r="P16" s="40"/>
    </row>
    <row r="17" spans="1:16" ht="15.4" customHeight="1">
      <c r="A17" s="41"/>
      <c r="B17" s="41"/>
      <c r="C17" s="678" t="s">
        <v>62</v>
      </c>
      <c r="D17" s="679"/>
      <c r="E17" s="679"/>
      <c r="F17" s="679"/>
      <c r="G17" s="679"/>
      <c r="H17" s="679"/>
      <c r="I17" s="679"/>
      <c r="J17" s="679"/>
      <c r="K17" s="679"/>
      <c r="L17" s="42">
        <f>SUM(L13:L16)</f>
        <v>0</v>
      </c>
      <c r="M17" s="42">
        <f>SUM(M13:M16)</f>
        <v>0</v>
      </c>
      <c r="N17" s="42">
        <f>SUM(N13:N16)</f>
        <v>0</v>
      </c>
      <c r="O17" s="42">
        <f>SUM(O13:O16)</f>
        <v>0</v>
      </c>
      <c r="P17" s="42">
        <f>SUM(P13:P16)</f>
        <v>0</v>
      </c>
    </row>
    <row r="18" spans="1:16" s="124" customFormat="1" collapsed="1">
      <c r="I18" s="145"/>
    </row>
    <row r="19" spans="1:16" customFormat="1" ht="12.9" customHeight="1">
      <c r="B19" s="146" t="s">
        <v>41</v>
      </c>
    </row>
    <row r="20" spans="1:16" customFormat="1" ht="45.15" customHeight="1">
      <c r="A20" s="672" t="s">
        <v>61</v>
      </c>
      <c r="B20" s="672"/>
      <c r="C20" s="672"/>
      <c r="D20" s="672"/>
      <c r="E20" s="672"/>
      <c r="F20" s="672"/>
      <c r="G20" s="672"/>
      <c r="H20" s="672"/>
      <c r="I20" s="672"/>
      <c r="J20" s="672"/>
      <c r="K20" s="672"/>
      <c r="L20" s="672"/>
      <c r="M20" s="672"/>
      <c r="N20" s="672"/>
      <c r="O20" s="672"/>
      <c r="P20" s="672"/>
    </row>
    <row r="21" spans="1:16" customFormat="1" ht="66.900000000000006" customHeight="1">
      <c r="A21" s="672"/>
      <c r="B21" s="672"/>
      <c r="C21" s="672"/>
      <c r="D21" s="672"/>
      <c r="E21" s="672"/>
      <c r="F21" s="672"/>
      <c r="G21" s="672"/>
      <c r="H21" s="672"/>
      <c r="I21" s="672"/>
      <c r="J21" s="672"/>
      <c r="K21" s="672"/>
      <c r="L21" s="672"/>
      <c r="M21" s="672"/>
      <c r="N21" s="672"/>
      <c r="O21" s="672"/>
      <c r="P21" s="672"/>
    </row>
    <row r="22" spans="1:16" customFormat="1" ht="12.9" customHeight="1">
      <c r="B22" s="147"/>
    </row>
    <row r="23" spans="1:16" customFormat="1" ht="12.9" customHeight="1">
      <c r="B23" s="147"/>
    </row>
    <row r="24" spans="1:16" s="124" customFormat="1">
      <c r="B24" s="124" t="s">
        <v>7</v>
      </c>
      <c r="L24" s="152" t="str">
        <f>Koptame_VNI!B40</f>
        <v>Pārbaudīja:</v>
      </c>
      <c r="M24" s="152"/>
      <c r="N24" s="152"/>
      <c r="O24" s="152"/>
      <c r="P24" s="152"/>
    </row>
    <row r="25" spans="1:16" s="124" customFormat="1" ht="14.25" customHeight="1">
      <c r="C25" s="144">
        <f>Koptame_VNI!C35</f>
        <v>0</v>
      </c>
      <c r="L25" s="144"/>
      <c r="M25" s="669">
        <f>Koptame_VNI!C41</f>
        <v>0</v>
      </c>
      <c r="N25" s="669"/>
      <c r="O25" s="152"/>
      <c r="P25" s="152"/>
    </row>
    <row r="26" spans="1:16" s="124" customFormat="1">
      <c r="C26" s="143">
        <f>Koptame_VNI!C36</f>
        <v>0</v>
      </c>
      <c r="L26" s="143"/>
      <c r="M26" s="670">
        <f>Koptame_VNI!C42</f>
        <v>0</v>
      </c>
      <c r="N26" s="670"/>
      <c r="O26" s="152"/>
      <c r="P26" s="152"/>
    </row>
    <row r="27" spans="1:16" s="124" customFormat="1" collapsed="1">
      <c r="B27" s="145"/>
      <c r="F27" s="145"/>
      <c r="G27" s="145"/>
    </row>
  </sheetData>
  <mergeCells count="17">
    <mergeCell ref="A2:P2"/>
    <mergeCell ref="L9:O9"/>
    <mergeCell ref="D3:P3"/>
    <mergeCell ref="D4:P4"/>
    <mergeCell ref="D5:P5"/>
    <mergeCell ref="M25:N25"/>
    <mergeCell ref="M26:N26"/>
    <mergeCell ref="L11:P11"/>
    <mergeCell ref="A21:P21"/>
    <mergeCell ref="A20:P20"/>
    <mergeCell ref="A11:A12"/>
    <mergeCell ref="B11:B12"/>
    <mergeCell ref="C11:C12"/>
    <mergeCell ref="D11:D12"/>
    <mergeCell ref="C17:K17"/>
    <mergeCell ref="E11:E12"/>
    <mergeCell ref="F11:K11"/>
  </mergeCells>
  <conditionalFormatting sqref="I15">
    <cfRule type="expression" dxfId="50" priority="1" stopIfTrue="1">
      <formula>I15=#REF!=FALSE</formula>
    </cfRule>
    <cfRule type="expression" dxfId="49" priority="2">
      <formula>#REF!&gt;0</formula>
    </cfRule>
    <cfRule type="expression" dxfId="48" priority="3">
      <formula>#REF!=3</formula>
    </cfRule>
    <cfRule type="expression" dxfId="47" priority="4">
      <formula>#REF!=2</formula>
    </cfRule>
    <cfRule type="expression" dxfId="46" priority="5">
      <formula>#REF!=1</formula>
    </cfRule>
    <cfRule type="expression" dxfId="45" priority="6">
      <formula>#REF!&gt;0</formula>
    </cfRule>
    <cfRule type="expression" dxfId="44" priority="7">
      <formula>#REF!=3</formula>
    </cfRule>
    <cfRule type="expression" dxfId="43" priority="10" stopIfTrue="1">
      <formula>I15=#REF!=FALSE</formula>
    </cfRule>
  </conditionalFormatting>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colBreaks count="1" manualBreakCount="1">
    <brk id="1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P29"/>
  <sheetViews>
    <sheetView showZeros="0" view="pageBreakPreview" topLeftCell="A12" zoomScale="90" zoomScaleNormal="100" zoomScaleSheetLayoutView="90" workbookViewId="0">
      <selection activeCell="H1" sqref="H1"/>
    </sheetView>
  </sheetViews>
  <sheetFormatPr defaultColWidth="9.08984375" defaultRowHeight="14"/>
  <cols>
    <col min="1" max="1" width="9" style="19" customWidth="1"/>
    <col min="2" max="2" width="9.36328125" style="19" customWidth="1"/>
    <col min="3" max="3" width="43.90625" style="49" customWidth="1"/>
    <col min="4" max="4" width="8.08984375" style="19" customWidth="1"/>
    <col min="5" max="11" width="9.08984375" style="19"/>
    <col min="12" max="12" width="11.6328125" style="19" customWidth="1"/>
    <col min="13" max="13" width="12.26953125" style="19" customWidth="1"/>
    <col min="14" max="14" width="12.7265625" style="19" customWidth="1"/>
    <col min="15" max="15" width="11.6328125" style="19" customWidth="1"/>
    <col min="16" max="16" width="12.90625" style="19" customWidth="1"/>
    <col min="17" max="16384" width="9.08984375" style="19"/>
  </cols>
  <sheetData>
    <row r="1" spans="1:16" s="24" customFormat="1">
      <c r="C1" s="47"/>
      <c r="E1" s="21"/>
      <c r="F1" s="21"/>
      <c r="G1" s="165" t="s">
        <v>56</v>
      </c>
      <c r="H1" s="110" t="str">
        <f>kops1_VNI!B27</f>
        <v>1.11._VNI</v>
      </c>
    </row>
    <row r="2" spans="1:16" s="24" customFormat="1">
      <c r="A2" s="680" t="str">
        <f>C13</f>
        <v>Fasāde</v>
      </c>
      <c r="B2" s="680"/>
      <c r="C2" s="680"/>
      <c r="D2" s="680"/>
      <c r="E2" s="680"/>
      <c r="F2" s="680"/>
      <c r="G2" s="680"/>
      <c r="H2" s="680"/>
      <c r="I2" s="680"/>
      <c r="J2" s="680"/>
      <c r="K2" s="680"/>
      <c r="L2" s="680"/>
      <c r="M2" s="680"/>
      <c r="N2" s="680"/>
      <c r="O2" s="680"/>
      <c r="P2" s="680"/>
    </row>
    <row r="3" spans="1:16">
      <c r="A3" s="20"/>
      <c r="B3" s="20"/>
      <c r="C3" s="48" t="s">
        <v>10</v>
      </c>
      <c r="D3" s="682" t="str">
        <f>Koptame_VNI!C11</f>
        <v>Ēkas pārbūve un teritorijas labiekārtošana</v>
      </c>
      <c r="E3" s="682"/>
      <c r="F3" s="682"/>
      <c r="G3" s="682"/>
      <c r="H3" s="682"/>
      <c r="I3" s="682"/>
      <c r="J3" s="682"/>
      <c r="K3" s="682"/>
      <c r="L3" s="682"/>
      <c r="M3" s="682"/>
      <c r="N3" s="682"/>
      <c r="O3" s="682"/>
      <c r="P3" s="682"/>
    </row>
    <row r="4" spans="1:16">
      <c r="A4" s="20"/>
      <c r="B4" s="20"/>
      <c r="C4" s="48" t="s">
        <v>11</v>
      </c>
      <c r="D4" s="682" t="str">
        <f>Koptame_VNI!C12</f>
        <v>Ēkas pārbūve un teritorijas labiekārtošana( VNĪ  līdzekļi)</v>
      </c>
      <c r="E4" s="682"/>
      <c r="F4" s="682"/>
      <c r="G4" s="682"/>
      <c r="H4" s="682"/>
      <c r="I4" s="682"/>
      <c r="J4" s="682"/>
      <c r="K4" s="682"/>
      <c r="L4" s="682"/>
      <c r="M4" s="682"/>
      <c r="N4" s="682"/>
      <c r="O4" s="682"/>
      <c r="P4" s="682"/>
    </row>
    <row r="5" spans="1:16">
      <c r="A5" s="20"/>
      <c r="B5" s="20"/>
      <c r="C5" s="48" t="s">
        <v>12</v>
      </c>
      <c r="D5" s="682" t="str">
        <f>Koptame_VNI!C13</f>
        <v>Citadeles iela 7, Rīga</v>
      </c>
      <c r="E5" s="682"/>
      <c r="F5" s="682"/>
      <c r="G5" s="682"/>
      <c r="H5" s="682"/>
      <c r="I5" s="682"/>
      <c r="J5" s="682"/>
      <c r="K5" s="682"/>
      <c r="L5" s="682"/>
      <c r="M5" s="682"/>
      <c r="N5" s="682"/>
      <c r="O5" s="682"/>
      <c r="P5" s="682"/>
    </row>
    <row r="6" spans="1:16">
      <c r="A6" s="20"/>
      <c r="B6" s="20"/>
      <c r="C6" s="48" t="str">
        <f>Koptame_VNI!B14</f>
        <v>Pasūtījuma Nr.</v>
      </c>
      <c r="D6" s="22" t="str">
        <f>Koptame_VNI!C14</f>
        <v>n</v>
      </c>
      <c r="E6" s="43"/>
      <c r="F6" s="43"/>
      <c r="G6" s="43"/>
      <c r="H6" s="43"/>
      <c r="I6" s="43"/>
      <c r="J6" s="43"/>
      <c r="K6" s="43"/>
      <c r="L6" s="43"/>
      <c r="M6" s="43"/>
      <c r="N6" s="43"/>
      <c r="O6" s="43"/>
      <c r="P6" s="25"/>
    </row>
    <row r="7" spans="1:16">
      <c r="A7" s="3" t="str">
        <f>Koptame_VNI!B17</f>
        <v>Tāme sastādīta 2023.gada tirgus cenās, pamatojoties uz SIA „Baltex Group” būvprojekta rasējumiem un darbu apjomiem</v>
      </c>
      <c r="B7" s="46"/>
      <c r="D7" s="22"/>
      <c r="E7" s="22"/>
      <c r="F7" s="22"/>
      <c r="G7" s="22"/>
      <c r="H7" s="22"/>
      <c r="I7" s="22"/>
      <c r="J7" s="22"/>
      <c r="K7" s="43"/>
      <c r="L7" s="43"/>
      <c r="M7" s="43"/>
      <c r="N7" s="43"/>
      <c r="O7" s="20" t="s">
        <v>55</v>
      </c>
      <c r="P7" s="26">
        <f>P19</f>
        <v>0</v>
      </c>
    </row>
    <row r="8" spans="1:16">
      <c r="A8" s="23"/>
      <c r="B8" s="23"/>
      <c r="D8" s="27"/>
      <c r="E8" s="43"/>
      <c r="F8" s="43"/>
      <c r="G8" s="43"/>
      <c r="H8" s="43"/>
      <c r="I8" s="43"/>
      <c r="J8" s="43"/>
      <c r="K8" s="43"/>
      <c r="N8" s="43"/>
      <c r="O8" s="43"/>
      <c r="P8" s="25"/>
    </row>
    <row r="9" spans="1:16" ht="15.4" customHeight="1">
      <c r="A9" s="45"/>
      <c r="B9" s="45"/>
      <c r="J9" s="44"/>
      <c r="K9" s="44"/>
      <c r="L9" s="681" t="str">
        <f>Koptame_VNI!D16</f>
        <v xml:space="preserve">Tāme sastādīta:  </v>
      </c>
      <c r="M9" s="681"/>
      <c r="N9" s="681"/>
      <c r="O9" s="681"/>
      <c r="P9" s="44"/>
    </row>
    <row r="10" spans="1:16" ht="15.5">
      <c r="A10" s="45"/>
      <c r="B10" s="45"/>
    </row>
    <row r="11" spans="1:16"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6"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row>
    <row r="13" spans="1:16" ht="15.5">
      <c r="A13" s="28"/>
      <c r="B13" s="51">
        <v>0</v>
      </c>
      <c r="C13" s="13" t="str">
        <f>kops1_VNI!C27</f>
        <v>Fasāde</v>
      </c>
      <c r="D13" s="14"/>
      <c r="E13" s="15"/>
      <c r="F13" s="50">
        <v>0</v>
      </c>
      <c r="G13" s="50">
        <v>0</v>
      </c>
      <c r="H13" s="31"/>
      <c r="I13" s="29"/>
      <c r="J13" s="29"/>
      <c r="K13" s="102">
        <f t="shared" ref="K13" si="0">SUM(H13:J13)</f>
        <v>0</v>
      </c>
      <c r="L13" s="50">
        <f t="shared" ref="L13" si="1">ROUND(F13*E13,2)</f>
        <v>0</v>
      </c>
      <c r="M13" s="102">
        <f t="shared" ref="M13" si="2">ROUND(H13*E13,2)</f>
        <v>0</v>
      </c>
      <c r="N13" s="102">
        <f t="shared" ref="N13" si="3">ROUND(I13*E13,2)</f>
        <v>0</v>
      </c>
      <c r="O13" s="102">
        <f t="shared" ref="O13" si="4">ROUND(J13*E13,2)</f>
        <v>0</v>
      </c>
      <c r="P13" s="103">
        <f t="shared" ref="P13" si="5">SUM(M13:O13)</f>
        <v>0</v>
      </c>
    </row>
    <row r="14" spans="1:16" s="56" customFormat="1">
      <c r="A14" s="180">
        <v>0</v>
      </c>
      <c r="B14" s="181"/>
      <c r="C14" s="182" t="s">
        <v>396</v>
      </c>
      <c r="D14" s="15"/>
      <c r="E14" s="15"/>
      <c r="F14" s="176"/>
      <c r="G14" s="176"/>
      <c r="H14" s="170">
        <f t="shared" ref="H14:H16" si="6">ROUND(F14*G14,2)</f>
        <v>0</v>
      </c>
      <c r="I14" s="183"/>
      <c r="J14" s="183"/>
      <c r="K14" s="102">
        <f t="shared" ref="K14:K17" si="7">SUM(H14:J14)</f>
        <v>0</v>
      </c>
      <c r="L14" s="50">
        <f t="shared" ref="L14:L17" si="8">ROUND(F14*E14,2)</f>
        <v>0</v>
      </c>
      <c r="M14" s="102">
        <f t="shared" ref="M14:M17" si="9">ROUND(H14*E14,2)</f>
        <v>0</v>
      </c>
      <c r="N14" s="102">
        <f t="shared" ref="N14:N17" si="10">ROUND(I14*E14,2)</f>
        <v>0</v>
      </c>
      <c r="O14" s="102">
        <f t="shared" ref="O14:O17" si="11">ROUND(J14*E14,2)</f>
        <v>0</v>
      </c>
      <c r="P14" s="103">
        <f t="shared" ref="P14:P17" si="12">SUM(M14:O14)</f>
        <v>0</v>
      </c>
    </row>
    <row r="15" spans="1:16" s="56" customFormat="1" ht="25">
      <c r="A15" s="193">
        <v>1</v>
      </c>
      <c r="B15" s="361"/>
      <c r="C15" s="196" t="s">
        <v>398</v>
      </c>
      <c r="D15" s="376" t="s">
        <v>68</v>
      </c>
      <c r="E15" s="479">
        <v>6</v>
      </c>
      <c r="F15" s="176"/>
      <c r="G15" s="176"/>
      <c r="H15" s="170"/>
      <c r="I15" s="192"/>
      <c r="J15" s="192"/>
      <c r="K15" s="102">
        <f t="shared" si="7"/>
        <v>0</v>
      </c>
      <c r="L15" s="50">
        <f t="shared" si="8"/>
        <v>0</v>
      </c>
      <c r="M15" s="102">
        <f t="shared" si="9"/>
        <v>0</v>
      </c>
      <c r="N15" s="102">
        <f t="shared" si="10"/>
        <v>0</v>
      </c>
      <c r="O15" s="102">
        <f t="shared" si="11"/>
        <v>0</v>
      </c>
      <c r="P15" s="103">
        <f t="shared" si="12"/>
        <v>0</v>
      </c>
    </row>
    <row r="16" spans="1:16" s="56" customFormat="1" ht="31.65" customHeight="1">
      <c r="A16" s="180">
        <v>0</v>
      </c>
      <c r="B16" s="181"/>
      <c r="C16" s="182" t="s">
        <v>400</v>
      </c>
      <c r="D16" s="15"/>
      <c r="E16" s="15"/>
      <c r="F16" s="176"/>
      <c r="G16" s="176"/>
      <c r="H16" s="170">
        <f t="shared" si="6"/>
        <v>0</v>
      </c>
      <c r="I16" s="183"/>
      <c r="J16" s="183"/>
      <c r="K16" s="102">
        <f t="shared" si="7"/>
        <v>0</v>
      </c>
      <c r="L16" s="50">
        <f t="shared" si="8"/>
        <v>0</v>
      </c>
      <c r="M16" s="102">
        <f t="shared" si="9"/>
        <v>0</v>
      </c>
      <c r="N16" s="102">
        <f t="shared" si="10"/>
        <v>0</v>
      </c>
      <c r="O16" s="102">
        <f t="shared" si="11"/>
        <v>0</v>
      </c>
      <c r="P16" s="103">
        <f t="shared" si="12"/>
        <v>0</v>
      </c>
    </row>
    <row r="17" spans="1:16" s="56" customFormat="1" ht="138">
      <c r="A17" s="172">
        <v>2</v>
      </c>
      <c r="B17" s="365"/>
      <c r="C17" s="377" t="s">
        <v>399</v>
      </c>
      <c r="D17" s="15" t="s">
        <v>28</v>
      </c>
      <c r="E17" s="171">
        <v>82</v>
      </c>
      <c r="F17" s="176"/>
      <c r="G17" s="176"/>
      <c r="H17" s="171"/>
      <c r="I17" s="169"/>
      <c r="J17" s="177"/>
      <c r="K17" s="102">
        <f t="shared" si="7"/>
        <v>0</v>
      </c>
      <c r="L17" s="50">
        <f t="shared" si="8"/>
        <v>0</v>
      </c>
      <c r="M17" s="102">
        <f t="shared" si="9"/>
        <v>0</v>
      </c>
      <c r="N17" s="102">
        <f t="shared" si="10"/>
        <v>0</v>
      </c>
      <c r="O17" s="102">
        <f t="shared" si="11"/>
        <v>0</v>
      </c>
      <c r="P17" s="103">
        <f t="shared" si="12"/>
        <v>0</v>
      </c>
    </row>
    <row r="18" spans="1:16">
      <c r="A18" s="34"/>
      <c r="B18" s="52"/>
      <c r="C18" s="36"/>
      <c r="D18" s="37"/>
      <c r="E18" s="38"/>
      <c r="F18" s="38">
        <v>0</v>
      </c>
      <c r="G18" s="38">
        <v>0</v>
      </c>
      <c r="H18" s="39"/>
      <c r="I18" s="38"/>
      <c r="J18" s="38"/>
      <c r="K18" s="38"/>
      <c r="L18" s="38"/>
      <c r="M18" s="38"/>
      <c r="N18" s="38"/>
      <c r="O18" s="38"/>
      <c r="P18" s="40"/>
    </row>
    <row r="19" spans="1:16" ht="15.4" customHeight="1">
      <c r="A19" s="41"/>
      <c r="B19" s="41"/>
      <c r="C19" s="678" t="s">
        <v>62</v>
      </c>
      <c r="D19" s="679"/>
      <c r="E19" s="679"/>
      <c r="F19" s="679"/>
      <c r="G19" s="679"/>
      <c r="H19" s="679"/>
      <c r="I19" s="679"/>
      <c r="J19" s="679"/>
      <c r="K19" s="679"/>
      <c r="L19" s="42">
        <f>SUM(L13:L18)</f>
        <v>0</v>
      </c>
      <c r="M19" s="42">
        <f>SUM(M13:M18)</f>
        <v>0</v>
      </c>
      <c r="N19" s="42">
        <f>SUM(N13:N18)</f>
        <v>0</v>
      </c>
      <c r="O19" s="42">
        <f>SUM(O13:O18)</f>
        <v>0</v>
      </c>
      <c r="P19" s="42">
        <f>SUM(P13:P18)</f>
        <v>0</v>
      </c>
    </row>
    <row r="20" spans="1:16" s="124" customFormat="1" collapsed="1">
      <c r="I20" s="145"/>
    </row>
    <row r="21" spans="1:16" customFormat="1" ht="12.9" customHeight="1">
      <c r="B21" s="146" t="s">
        <v>41</v>
      </c>
    </row>
    <row r="22" spans="1:16" customFormat="1" ht="45.15" customHeight="1">
      <c r="A22" s="672" t="s">
        <v>61</v>
      </c>
      <c r="B22" s="672"/>
      <c r="C22" s="672"/>
      <c r="D22" s="672"/>
      <c r="E22" s="672"/>
      <c r="F22" s="672"/>
      <c r="G22" s="672"/>
      <c r="H22" s="672"/>
      <c r="I22" s="672"/>
      <c r="J22" s="672"/>
      <c r="K22" s="672"/>
      <c r="L22" s="672"/>
      <c r="M22" s="672"/>
      <c r="N22" s="672"/>
      <c r="O22" s="672"/>
      <c r="P22" s="672"/>
    </row>
    <row r="23" spans="1:16" customFormat="1" ht="75.150000000000006" customHeight="1">
      <c r="A23" s="672"/>
      <c r="B23" s="672"/>
      <c r="C23" s="672"/>
      <c r="D23" s="672"/>
      <c r="E23" s="672"/>
      <c r="F23" s="672"/>
      <c r="G23" s="672"/>
      <c r="H23" s="672"/>
      <c r="I23" s="672"/>
      <c r="J23" s="672"/>
      <c r="K23" s="672"/>
      <c r="L23" s="672"/>
      <c r="M23" s="672"/>
      <c r="N23" s="672"/>
      <c r="O23" s="672"/>
      <c r="P23" s="672"/>
    </row>
    <row r="24" spans="1:16" customFormat="1" ht="12.9" customHeight="1">
      <c r="B24" s="147"/>
    </row>
    <row r="25" spans="1:16" customFormat="1" ht="12.9" customHeight="1">
      <c r="B25" s="147"/>
    </row>
    <row r="26" spans="1:16" s="124" customFormat="1">
      <c r="B26" s="124" t="s">
        <v>7</v>
      </c>
      <c r="L26" s="152" t="str">
        <f>Koptame_VNI!B40</f>
        <v>Pārbaudīja:</v>
      </c>
      <c r="M26" s="152"/>
      <c r="N26" s="152"/>
      <c r="O26" s="152"/>
      <c r="P26" s="152"/>
    </row>
    <row r="27" spans="1:16" s="124" customFormat="1" ht="14.25" customHeight="1">
      <c r="C27" s="144">
        <f>Koptame_VNI!C35</f>
        <v>0</v>
      </c>
      <c r="L27" s="144"/>
      <c r="M27" s="669">
        <f>Koptame_VNI!C41</f>
        <v>0</v>
      </c>
      <c r="N27" s="669"/>
      <c r="O27" s="152"/>
      <c r="P27" s="152"/>
    </row>
    <row r="28" spans="1:16" s="124" customFormat="1">
      <c r="C28" s="143">
        <f>Koptame_VNI!C36</f>
        <v>0</v>
      </c>
      <c r="L28" s="143"/>
      <c r="M28" s="670">
        <f>Koptame_VNI!C42</f>
        <v>0</v>
      </c>
      <c r="N28" s="670"/>
      <c r="O28" s="152"/>
      <c r="P28" s="152"/>
    </row>
    <row r="29" spans="1:16" s="124" customFormat="1" collapsed="1">
      <c r="B29" s="145"/>
      <c r="F29" s="145"/>
      <c r="G29" s="145"/>
    </row>
  </sheetData>
  <mergeCells count="17">
    <mergeCell ref="C19:K19"/>
    <mergeCell ref="A23:P23"/>
    <mergeCell ref="A22:P22"/>
    <mergeCell ref="M27:N27"/>
    <mergeCell ref="M28:N28"/>
    <mergeCell ref="A2:P2"/>
    <mergeCell ref="L9:O9"/>
    <mergeCell ref="A11:A12"/>
    <mergeCell ref="B11:B12"/>
    <mergeCell ref="C11:C12"/>
    <mergeCell ref="D11:D12"/>
    <mergeCell ref="E11:E12"/>
    <mergeCell ref="D3:P3"/>
    <mergeCell ref="D4:P4"/>
    <mergeCell ref="D5:P5"/>
    <mergeCell ref="F11:K11"/>
    <mergeCell ref="L11:P11"/>
  </mergeCells>
  <conditionalFormatting sqref="I14">
    <cfRule type="expression" dxfId="42" priority="6">
      <formula>#REF!&gt;0</formula>
    </cfRule>
    <cfRule type="expression" dxfId="41" priority="7">
      <formula>#REF!=3</formula>
    </cfRule>
    <cfRule type="expression" dxfId="40" priority="8">
      <formula>#REF!=2</formula>
    </cfRule>
    <cfRule type="expression" dxfId="39" priority="9">
      <formula>#REF!=1</formula>
    </cfRule>
    <cfRule type="expression" dxfId="38" priority="10" stopIfTrue="1">
      <formula>I14=#REF!=FALSE</formula>
    </cfRule>
  </conditionalFormatting>
  <conditionalFormatting sqref="I16">
    <cfRule type="expression" dxfId="37" priority="1">
      <formula>#REF!&gt;0</formula>
    </cfRule>
    <cfRule type="expression" dxfId="36" priority="2">
      <formula>#REF!=3</formula>
    </cfRule>
    <cfRule type="expression" dxfId="35" priority="3">
      <formula>#REF!=2</formula>
    </cfRule>
    <cfRule type="expression" dxfId="34" priority="4">
      <formula>#REF!=1</formula>
    </cfRule>
    <cfRule type="expression" dxfId="33" priority="5" stopIfTrue="1">
      <formula>I16=#REF!=FALSE</formula>
    </cfRule>
  </conditionalFormatting>
  <printOptions horizontalCentered="1"/>
  <pageMargins left="0.27559055118110237" right="0.27559055118110237" top="0.74803149606299213" bottom="0.74803149606299213" header="0.31496062992125984" footer="0.31496062992125984"/>
  <pageSetup paperSize="9" scale="6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9EC31-66DC-42AE-871B-980D53725036}">
  <sheetPr>
    <tabColor rgb="FF92D050"/>
  </sheetPr>
  <dimension ref="A1:R27"/>
  <sheetViews>
    <sheetView showZeros="0" view="pageBreakPreview" zoomScale="90" zoomScaleNormal="100" zoomScaleSheetLayoutView="90" workbookViewId="0">
      <selection activeCell="J8" sqref="J8"/>
    </sheetView>
  </sheetViews>
  <sheetFormatPr defaultColWidth="9.08984375" defaultRowHeight="14"/>
  <cols>
    <col min="1" max="1" width="9" style="19" customWidth="1"/>
    <col min="2" max="2" width="9.36328125" style="19" customWidth="1"/>
    <col min="3" max="3" width="43.90625" style="49" customWidth="1"/>
    <col min="4" max="4" width="8.08984375" style="19" customWidth="1"/>
    <col min="5" max="11" width="9.08984375" style="19"/>
    <col min="12" max="12" width="11.6328125" style="19" customWidth="1"/>
    <col min="13" max="13" width="12.26953125" style="19" customWidth="1"/>
    <col min="14" max="14" width="12.7265625" style="19" customWidth="1"/>
    <col min="15" max="15" width="11.6328125" style="19" customWidth="1"/>
    <col min="16" max="16" width="12.90625" style="19" customWidth="1"/>
    <col min="17" max="17" width="9.08984375" style="19"/>
    <col min="18" max="18" width="26.36328125" style="19" customWidth="1"/>
    <col min="19" max="16384" width="9.08984375" style="19"/>
  </cols>
  <sheetData>
    <row r="1" spans="1:18" s="24" customFormat="1">
      <c r="C1" s="47"/>
      <c r="E1" s="21"/>
      <c r="F1" s="21"/>
      <c r="G1" s="165" t="s">
        <v>56</v>
      </c>
      <c r="H1" s="110" t="s">
        <v>1103</v>
      </c>
    </row>
    <row r="2" spans="1:18" s="24" customFormat="1">
      <c r="A2" s="680" t="str">
        <f>C13</f>
        <v>Dažādi darbi</v>
      </c>
      <c r="B2" s="680"/>
      <c r="C2" s="680"/>
      <c r="D2" s="680"/>
      <c r="E2" s="680"/>
      <c r="F2" s="680"/>
      <c r="G2" s="680"/>
      <c r="H2" s="680"/>
      <c r="I2" s="680"/>
      <c r="J2" s="680"/>
      <c r="K2" s="680"/>
      <c r="L2" s="680"/>
      <c r="M2" s="680"/>
      <c r="N2" s="680"/>
      <c r="O2" s="680"/>
      <c r="P2" s="680"/>
    </row>
    <row r="3" spans="1:18">
      <c r="A3" s="20"/>
      <c r="B3" s="20"/>
      <c r="C3" s="48" t="s">
        <v>10</v>
      </c>
      <c r="D3" s="682" t="str">
        <f>Koptame_VNI!C11</f>
        <v>Ēkas pārbūve un teritorijas labiekārtošana</v>
      </c>
      <c r="E3" s="682"/>
      <c r="F3" s="682"/>
      <c r="G3" s="682"/>
      <c r="H3" s="682"/>
      <c r="I3" s="682"/>
      <c r="J3" s="682"/>
      <c r="K3" s="682"/>
      <c r="L3" s="682"/>
      <c r="M3" s="682"/>
      <c r="N3" s="682"/>
      <c r="O3" s="682"/>
      <c r="P3" s="682"/>
    </row>
    <row r="4" spans="1:18">
      <c r="A4" s="20"/>
      <c r="B4" s="20"/>
      <c r="C4" s="48"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20"/>
      <c r="C5" s="48" t="s">
        <v>12</v>
      </c>
      <c r="D5" s="682" t="str">
        <f>Koptame_VNI!C13</f>
        <v>Citadeles iela 7, Rīga</v>
      </c>
      <c r="E5" s="682"/>
      <c r="F5" s="682"/>
      <c r="G5" s="682"/>
      <c r="H5" s="682"/>
      <c r="I5" s="682"/>
      <c r="J5" s="682"/>
      <c r="K5" s="682"/>
      <c r="L5" s="682"/>
      <c r="M5" s="682"/>
      <c r="N5" s="682"/>
      <c r="O5" s="682"/>
      <c r="P5" s="682"/>
    </row>
    <row r="6" spans="1:18">
      <c r="A6" s="20"/>
      <c r="B6" s="20"/>
      <c r="C6" s="48" t="str">
        <f>Koptame_VNI!B14</f>
        <v>Pasūtījuma Nr.</v>
      </c>
      <c r="D6" s="22" t="str">
        <f>Koptame_VNI!C14</f>
        <v>n</v>
      </c>
      <c r="E6" s="43"/>
      <c r="F6" s="43"/>
      <c r="G6" s="43"/>
      <c r="H6" s="43"/>
      <c r="I6" s="43"/>
      <c r="J6" s="43"/>
      <c r="K6" s="43"/>
      <c r="L6" s="43"/>
      <c r="M6" s="43"/>
      <c r="N6" s="43"/>
      <c r="O6" s="43"/>
      <c r="P6" s="25"/>
    </row>
    <row r="7" spans="1:18">
      <c r="A7" s="3" t="str">
        <f>Koptame_VNI!B17</f>
        <v>Tāme sastādīta 2023.gada tirgus cenās, pamatojoties uz SIA „Baltex Group” būvprojekta rasējumiem un darbu apjomiem</v>
      </c>
      <c r="B7" s="46"/>
      <c r="D7" s="22"/>
      <c r="E7" s="22"/>
      <c r="F7" s="22"/>
      <c r="G7" s="22"/>
      <c r="H7" s="22"/>
      <c r="I7" s="22"/>
      <c r="J7" s="22"/>
      <c r="K7" s="43"/>
      <c r="L7" s="43"/>
      <c r="M7" s="43"/>
      <c r="N7" s="43"/>
      <c r="O7" s="20" t="s">
        <v>55</v>
      </c>
      <c r="P7" s="26">
        <f>P17</f>
        <v>0</v>
      </c>
    </row>
    <row r="8" spans="1:18">
      <c r="A8" s="23"/>
      <c r="B8" s="23"/>
      <c r="D8" s="27"/>
      <c r="E8" s="43"/>
      <c r="F8" s="43"/>
      <c r="G8" s="43"/>
      <c r="H8" s="43"/>
      <c r="I8" s="43"/>
      <c r="J8" s="43"/>
      <c r="K8" s="43"/>
      <c r="N8" s="43"/>
      <c r="O8" s="43"/>
      <c r="P8" s="25"/>
    </row>
    <row r="9" spans="1:18" ht="15.4" customHeight="1">
      <c r="A9" s="45"/>
      <c r="B9" s="45"/>
      <c r="J9" s="44"/>
      <c r="K9" s="44"/>
      <c r="L9" s="681" t="str">
        <f>Koptame_VNI!D16</f>
        <v xml:space="preserve">Tāme sastādīta:  </v>
      </c>
      <c r="M9" s="681"/>
      <c r="N9" s="681"/>
      <c r="O9" s="681"/>
      <c r="P9" s="44"/>
    </row>
    <row r="10" spans="1:18" ht="15.5">
      <c r="A10" s="45"/>
      <c r="B10" s="45"/>
    </row>
    <row r="11" spans="1:18"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8" ht="64" customHeight="1">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28"/>
      <c r="B13" s="51">
        <v>0</v>
      </c>
      <c r="C13" s="13" t="str">
        <f>kops1_VNI!C28</f>
        <v>Dažādi darbi</v>
      </c>
      <c r="D13" s="14"/>
      <c r="E13" s="15"/>
      <c r="F13" s="50">
        <v>0</v>
      </c>
      <c r="G13" s="50">
        <v>0</v>
      </c>
      <c r="H13" s="31"/>
      <c r="I13" s="29"/>
      <c r="J13" s="29"/>
      <c r="K13" s="102">
        <f>SUM(H13:J13)</f>
        <v>0</v>
      </c>
      <c r="L13" s="50">
        <f>ROUND(F13*E13,2)</f>
        <v>0</v>
      </c>
      <c r="M13" s="102">
        <f>ROUND(H13*E13,2)</f>
        <v>0</v>
      </c>
      <c r="N13" s="102">
        <f>ROUND(I13*E13,2)</f>
        <v>0</v>
      </c>
      <c r="O13" s="102">
        <f>ROUND(J13*E13,2)</f>
        <v>0</v>
      </c>
      <c r="P13" s="103">
        <f>SUM(M13:O13)</f>
        <v>0</v>
      </c>
    </row>
    <row r="14" spans="1:18" s="56" customFormat="1" ht="14.5">
      <c r="A14" s="172">
        <v>1</v>
      </c>
      <c r="B14" s="173"/>
      <c r="C14" s="179" t="s">
        <v>338</v>
      </c>
      <c r="D14" s="189" t="s">
        <v>68</v>
      </c>
      <c r="E14" s="358">
        <v>1</v>
      </c>
      <c r="F14" s="176"/>
      <c r="G14" s="176"/>
      <c r="H14" s="177"/>
      <c r="I14" s="177"/>
      <c r="J14" s="177">
        <f>0.15*F14</f>
        <v>0</v>
      </c>
      <c r="K14" s="102">
        <f>SUM(H14:J14)</f>
        <v>0</v>
      </c>
      <c r="L14" s="50">
        <f>ROUND(F14*E14,2)</f>
        <v>0</v>
      </c>
      <c r="M14" s="102">
        <f>ROUND(H14*E14,2)</f>
        <v>0</v>
      </c>
      <c r="N14" s="102">
        <f>ROUND(I14*E14,2)</f>
        <v>0</v>
      </c>
      <c r="O14" s="102">
        <f>ROUND(J14*E14,2)</f>
        <v>0</v>
      </c>
      <c r="P14" s="103">
        <f>SUM(M14:O14)</f>
        <v>0</v>
      </c>
    </row>
    <row r="15" spans="1:18" s="56" customFormat="1" ht="14.5">
      <c r="A15" s="186">
        <v>2</v>
      </c>
      <c r="B15" s="188"/>
      <c r="C15" s="190" t="s">
        <v>340</v>
      </c>
      <c r="D15" s="191" t="s">
        <v>68</v>
      </c>
      <c r="E15" s="358">
        <v>3</v>
      </c>
      <c r="F15" s="176"/>
      <c r="G15" s="176"/>
      <c r="H15" s="170"/>
      <c r="I15" s="192"/>
      <c r="J15" s="192"/>
      <c r="K15" s="390">
        <f>SUM(H15:J15)</f>
        <v>0</v>
      </c>
      <c r="L15" s="50">
        <f>ROUND(F15*E15,2)</f>
        <v>0</v>
      </c>
      <c r="M15" s="102">
        <f>ROUND(H15*E15,2)</f>
        <v>0</v>
      </c>
      <c r="N15" s="102">
        <f>ROUND(I15*E15,2)</f>
        <v>0</v>
      </c>
      <c r="O15" s="102">
        <f>ROUND(J15*E15,2)</f>
        <v>0</v>
      </c>
      <c r="P15" s="103">
        <f>SUM(M15:O15)</f>
        <v>0</v>
      </c>
    </row>
    <row r="16" spans="1:18">
      <c r="A16" s="34"/>
      <c r="B16" s="52"/>
      <c r="C16" s="36"/>
      <c r="D16" s="37"/>
      <c r="E16" s="38"/>
      <c r="F16" s="38">
        <v>0</v>
      </c>
      <c r="G16" s="38">
        <v>0</v>
      </c>
      <c r="H16" s="39"/>
      <c r="I16" s="38"/>
      <c r="J16" s="38"/>
      <c r="K16" s="38"/>
      <c r="L16" s="38"/>
      <c r="M16" s="38"/>
      <c r="N16" s="38"/>
      <c r="O16" s="38"/>
      <c r="P16" s="40"/>
    </row>
    <row r="17" spans="1:16" ht="15.4" customHeight="1">
      <c r="A17" s="41"/>
      <c r="B17" s="41"/>
      <c r="C17" s="678" t="s">
        <v>62</v>
      </c>
      <c r="D17" s="679"/>
      <c r="E17" s="679"/>
      <c r="F17" s="679"/>
      <c r="G17" s="679"/>
      <c r="H17" s="679"/>
      <c r="I17" s="679"/>
      <c r="J17" s="679"/>
      <c r="K17" s="679"/>
      <c r="L17" s="42">
        <f>SUM(L13:L16)</f>
        <v>0</v>
      </c>
      <c r="M17" s="42">
        <f>SUM(M13:M16)</f>
        <v>0</v>
      </c>
      <c r="N17" s="42">
        <f>SUM(N13:N16)</f>
        <v>0</v>
      </c>
      <c r="O17" s="42">
        <f>SUM(O13:O16)</f>
        <v>0</v>
      </c>
      <c r="P17" s="42">
        <f>SUM(P13:P16)</f>
        <v>0</v>
      </c>
    </row>
    <row r="18" spans="1:16" s="124" customFormat="1" collapsed="1">
      <c r="I18" s="145"/>
    </row>
    <row r="19" spans="1:16" customFormat="1" ht="12.9" customHeight="1">
      <c r="B19" s="146" t="s">
        <v>41</v>
      </c>
    </row>
    <row r="20" spans="1:16" customFormat="1" ht="45.15" customHeight="1">
      <c r="A20" s="672" t="s">
        <v>61</v>
      </c>
      <c r="B20" s="672"/>
      <c r="C20" s="672"/>
      <c r="D20" s="672"/>
      <c r="E20" s="672"/>
      <c r="F20" s="672"/>
      <c r="G20" s="672"/>
      <c r="H20" s="672"/>
      <c r="I20" s="672"/>
      <c r="J20" s="672"/>
      <c r="K20" s="672"/>
      <c r="L20" s="672"/>
      <c r="M20" s="672"/>
      <c r="N20" s="672"/>
      <c r="O20" s="672"/>
      <c r="P20" s="672"/>
    </row>
    <row r="21" spans="1:16" customFormat="1" ht="75.150000000000006" customHeight="1">
      <c r="A21" s="672"/>
      <c r="B21" s="672"/>
      <c r="C21" s="672"/>
      <c r="D21" s="672"/>
      <c r="E21" s="672"/>
      <c r="F21" s="672"/>
      <c r="G21" s="672"/>
      <c r="H21" s="672"/>
      <c r="I21" s="672"/>
      <c r="J21" s="672"/>
      <c r="K21" s="672"/>
      <c r="L21" s="672"/>
      <c r="M21" s="672"/>
      <c r="N21" s="672"/>
      <c r="O21" s="672"/>
      <c r="P21" s="672"/>
    </row>
    <row r="22" spans="1:16" customFormat="1" ht="12.9" customHeight="1">
      <c r="B22" s="147"/>
    </row>
    <row r="23" spans="1:16" customFormat="1" ht="12.9" customHeight="1">
      <c r="B23" s="147"/>
    </row>
    <row r="24" spans="1:16" s="124" customFormat="1">
      <c r="B24" s="124" t="s">
        <v>7</v>
      </c>
      <c r="L24" s="152" t="str">
        <f>Koptame_VNI!B40</f>
        <v>Pārbaudīja:</v>
      </c>
      <c r="M24" s="152"/>
      <c r="N24" s="152"/>
      <c r="O24" s="152"/>
      <c r="P24" s="152"/>
    </row>
    <row r="25" spans="1:16" s="124" customFormat="1" ht="14.25" customHeight="1">
      <c r="C25" s="144">
        <f>Koptame_VNI!C35</f>
        <v>0</v>
      </c>
      <c r="L25" s="144"/>
      <c r="M25" s="669">
        <f>Koptame_VNI!C41</f>
        <v>0</v>
      </c>
      <c r="N25" s="669"/>
      <c r="O25" s="152"/>
      <c r="P25" s="152"/>
    </row>
    <row r="26" spans="1:16" s="124" customFormat="1">
      <c r="C26" s="143">
        <f>Koptame_VNI!C36</f>
        <v>0</v>
      </c>
      <c r="L26" s="143"/>
      <c r="M26" s="670">
        <f>Koptame_VNI!C42</f>
        <v>0</v>
      </c>
      <c r="N26" s="670"/>
      <c r="O26" s="152"/>
      <c r="P26" s="152"/>
    </row>
    <row r="27" spans="1:16" s="124" customFormat="1" collapsed="1">
      <c r="B27" s="145"/>
      <c r="F27" s="145"/>
      <c r="G27" s="145"/>
    </row>
  </sheetData>
  <mergeCells count="17">
    <mergeCell ref="A2:P2"/>
    <mergeCell ref="D3:P3"/>
    <mergeCell ref="D4:P4"/>
    <mergeCell ref="D5:P5"/>
    <mergeCell ref="L9:O9"/>
    <mergeCell ref="M26:N26"/>
    <mergeCell ref="F11:K11"/>
    <mergeCell ref="L11:P11"/>
    <mergeCell ref="C17:K17"/>
    <mergeCell ref="A20:P20"/>
    <mergeCell ref="A21:P21"/>
    <mergeCell ref="M25:N25"/>
    <mergeCell ref="A11:A12"/>
    <mergeCell ref="B11:B12"/>
    <mergeCell ref="C11:C12"/>
    <mergeCell ref="D11:D12"/>
    <mergeCell ref="E11:E12"/>
  </mergeCells>
  <conditionalFormatting sqref="I15">
    <cfRule type="expression" dxfId="32" priority="1">
      <formula>#REF!&gt;0</formula>
    </cfRule>
    <cfRule type="expression" dxfId="31" priority="2">
      <formula>#REF!=3</formula>
    </cfRule>
    <cfRule type="expression" dxfId="30" priority="3">
      <formula>#REF!=2</formula>
    </cfRule>
    <cfRule type="expression" dxfId="29" priority="4">
      <formula>#REF!=1</formula>
    </cfRule>
    <cfRule type="expression" dxfId="28" priority="5" stopIfTrue="1">
      <formula>I15=#REF!=FALSE</formula>
    </cfRule>
    <cfRule type="expression" dxfId="27" priority="6" stopIfTrue="1">
      <formula>I15=#REF!=FALSE</formula>
    </cfRule>
    <cfRule type="expression" dxfId="26" priority="7">
      <formula>#REF!&gt;0</formula>
    </cfRule>
    <cfRule type="expression" dxfId="25" priority="8">
      <formula>#REF!=3</formula>
    </cfRule>
    <cfRule type="expression" dxfId="24" priority="9">
      <formula>#REF!=2</formula>
    </cfRule>
    <cfRule type="expression" dxfId="23" priority="10">
      <formula>#REF!=1</formula>
    </cfRule>
  </conditionalFormatting>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39997558519241921"/>
  </sheetPr>
  <dimension ref="A1:I49"/>
  <sheetViews>
    <sheetView showZeros="0" view="pageBreakPreview" topLeftCell="A24" zoomScaleNormal="100" zoomScaleSheetLayoutView="100" workbookViewId="0">
      <selection activeCell="E29" sqref="E29"/>
    </sheetView>
  </sheetViews>
  <sheetFormatPr defaultColWidth="9.08984375" defaultRowHeight="12.5"/>
  <cols>
    <col min="1" max="1" width="10.26953125" style="67" customWidth="1"/>
    <col min="2" max="2" width="12.7265625" style="67" customWidth="1"/>
    <col min="3" max="3" width="32.7265625" style="67" customWidth="1"/>
    <col min="4" max="4" width="10" style="67" customWidth="1"/>
    <col min="5" max="5" width="13.26953125" style="67" customWidth="1"/>
    <col min="6" max="6" width="13.7265625" style="67" customWidth="1"/>
    <col min="7" max="7" width="17.6328125" style="67" customWidth="1"/>
    <col min="8" max="8" width="12.90625" style="67" customWidth="1"/>
    <col min="9" max="9" width="16" style="67" customWidth="1"/>
    <col min="10" max="16384" width="9.08984375" style="67"/>
  </cols>
  <sheetData>
    <row r="1" spans="1:9" ht="18">
      <c r="A1" s="66"/>
    </row>
    <row r="2" spans="1:9" ht="18" customHeight="1">
      <c r="A2" s="663" t="s">
        <v>1104</v>
      </c>
      <c r="B2" s="663"/>
      <c r="C2" s="663"/>
      <c r="D2" s="663"/>
      <c r="E2" s="663"/>
      <c r="F2" s="663"/>
      <c r="G2" s="663"/>
      <c r="H2" s="663"/>
      <c r="I2" s="663"/>
    </row>
    <row r="3" spans="1:9" ht="18">
      <c r="C3" s="68"/>
      <c r="D3" s="69"/>
      <c r="F3" s="73"/>
      <c r="G3" s="73"/>
      <c r="H3" s="73"/>
      <c r="I3" s="73"/>
    </row>
    <row r="4" spans="1:9" ht="18">
      <c r="C4" s="68"/>
      <c r="D4" s="69"/>
      <c r="F4" s="73"/>
      <c r="G4" s="73"/>
      <c r="H4" s="73"/>
      <c r="I4" s="73"/>
    </row>
    <row r="5" spans="1:9">
      <c r="A5" s="72"/>
    </row>
    <row r="6" spans="1:9" ht="18">
      <c r="A6" s="666" t="str">
        <f>Koptame_VNI!C22</f>
        <v>Specializētie darbi-iekšējie tīkli, sistēmas</v>
      </c>
      <c r="B6" s="667"/>
      <c r="C6" s="667"/>
      <c r="D6" s="667"/>
      <c r="E6" s="667"/>
      <c r="F6" s="667"/>
      <c r="G6" s="667"/>
      <c r="H6" s="667"/>
      <c r="I6" s="668"/>
    </row>
    <row r="7" spans="1:9">
      <c r="A7" s="72"/>
    </row>
    <row r="8" spans="1:9" ht="15.5">
      <c r="A8" s="656" t="s">
        <v>8</v>
      </c>
      <c r="B8" s="656"/>
      <c r="C8" s="650" t="str">
        <f>Koptame_VNI!C11</f>
        <v>Ēkas pārbūve un teritorijas labiekārtošana</v>
      </c>
      <c r="D8" s="650"/>
      <c r="E8" s="650"/>
      <c r="F8" s="650"/>
      <c r="G8" s="650"/>
      <c r="H8" s="650"/>
      <c r="I8" s="650"/>
    </row>
    <row r="9" spans="1:9" ht="15.9" customHeight="1">
      <c r="A9" s="655" t="s">
        <v>26</v>
      </c>
      <c r="B9" s="655"/>
      <c r="C9" s="650" t="str">
        <f>Koptame_VNI!C12</f>
        <v>Ēkas pārbūve un teritorijas labiekārtošana( VNĪ  līdzekļi)</v>
      </c>
      <c r="D9" s="650"/>
      <c r="E9" s="650"/>
      <c r="F9" s="650"/>
      <c r="G9" s="650"/>
      <c r="H9" s="650"/>
      <c r="I9" s="650"/>
    </row>
    <row r="10" spans="1:9" ht="15.5">
      <c r="A10" s="655" t="s">
        <v>9</v>
      </c>
      <c r="B10" s="655"/>
      <c r="C10" s="650" t="str">
        <f>Koptame_VNI!C13</f>
        <v>Citadeles iela 7, Rīga</v>
      </c>
      <c r="D10" s="650"/>
      <c r="E10" s="650"/>
      <c r="F10" s="650"/>
      <c r="G10" s="650"/>
      <c r="H10" s="650"/>
      <c r="I10" s="650"/>
    </row>
    <row r="11" spans="1:9" ht="15.5">
      <c r="A11" s="655" t="str">
        <f>Koptame_VNI!B14</f>
        <v>Pasūtījuma Nr.</v>
      </c>
      <c r="B11" s="655"/>
      <c r="C11" s="97" t="str">
        <f>Koptame_VNI!C14</f>
        <v>n</v>
      </c>
      <c r="D11" s="73"/>
      <c r="F11" s="74"/>
      <c r="G11" s="74"/>
      <c r="H11" s="74"/>
      <c r="I11" s="74"/>
    </row>
    <row r="12" spans="1:9" ht="15.4" customHeight="1">
      <c r="A12" s="94"/>
      <c r="B12" s="94"/>
      <c r="C12" s="73"/>
      <c r="D12" s="73"/>
      <c r="F12" s="74"/>
      <c r="G12" s="74"/>
      <c r="H12" s="74"/>
      <c r="I12" s="74"/>
    </row>
    <row r="13" spans="1:9" ht="18" customHeight="1">
      <c r="A13" s="75"/>
      <c r="F13" s="664" t="s">
        <v>49</v>
      </c>
      <c r="G13" s="665"/>
      <c r="H13" s="70" t="e">
        <f>E38</f>
        <v>#VALUE!</v>
      </c>
      <c r="I13" s="71"/>
    </row>
    <row r="14" spans="1:9" ht="17.5">
      <c r="A14" s="75"/>
      <c r="F14" s="664" t="s">
        <v>13</v>
      </c>
      <c r="G14" s="665"/>
      <c r="H14" s="70">
        <f>I34</f>
        <v>0</v>
      </c>
      <c r="I14" s="71"/>
    </row>
    <row r="16" spans="1:9" ht="14">
      <c r="G16" s="12"/>
      <c r="H16" s="12" t="str">
        <f>Koptame_VNI!D16</f>
        <v xml:space="preserve">Tāme sastādīta:  </v>
      </c>
    </row>
    <row r="17" spans="1:9" ht="15.5">
      <c r="A17" s="76"/>
    </row>
    <row r="18" spans="1:9" ht="51.4" customHeight="1">
      <c r="A18" s="651" t="s">
        <v>14</v>
      </c>
      <c r="B18" s="651" t="s">
        <v>15</v>
      </c>
      <c r="C18" s="659" t="s">
        <v>59</v>
      </c>
      <c r="D18" s="660"/>
      <c r="E18" s="651" t="s">
        <v>50</v>
      </c>
      <c r="F18" s="651" t="s">
        <v>16</v>
      </c>
      <c r="G18" s="651"/>
      <c r="H18" s="651"/>
      <c r="I18" s="651" t="s">
        <v>17</v>
      </c>
    </row>
    <row r="19" spans="1:9" ht="40.75" customHeight="1">
      <c r="A19" s="651"/>
      <c r="B19" s="651"/>
      <c r="C19" s="661"/>
      <c r="D19" s="662"/>
      <c r="E19" s="651"/>
      <c r="F19" s="153" t="s">
        <v>51</v>
      </c>
      <c r="G19" s="153" t="s">
        <v>52</v>
      </c>
      <c r="H19" s="153" t="s">
        <v>53</v>
      </c>
      <c r="I19" s="651"/>
    </row>
    <row r="20" spans="1:9" ht="17.5">
      <c r="A20" s="77"/>
      <c r="B20" s="78"/>
      <c r="C20" s="657"/>
      <c r="D20" s="658"/>
      <c r="E20" s="78"/>
      <c r="F20" s="78"/>
      <c r="G20" s="78"/>
      <c r="H20" s="78"/>
      <c r="I20" s="79"/>
    </row>
    <row r="21" spans="1:9" ht="13">
      <c r="A21" s="80">
        <v>1</v>
      </c>
      <c r="B21" s="81" t="s">
        <v>1105</v>
      </c>
      <c r="C21" s="652" t="s">
        <v>32</v>
      </c>
      <c r="D21" s="653"/>
      <c r="E21" s="64">
        <f>'2.1._VNI'!P44</f>
        <v>0</v>
      </c>
      <c r="F21" s="64">
        <f>'2.1._VNI'!M44</f>
        <v>0</v>
      </c>
      <c r="G21" s="64">
        <f>'2.1._VNI'!N44</f>
        <v>0</v>
      </c>
      <c r="H21" s="64">
        <f>'2.1._VNI'!O44</f>
        <v>0</v>
      </c>
      <c r="I21" s="65">
        <f>'2.1._VNI'!L44</f>
        <v>0</v>
      </c>
    </row>
    <row r="22" spans="1:9" ht="13">
      <c r="A22" s="80">
        <v>2</v>
      </c>
      <c r="B22" s="81" t="s">
        <v>1106</v>
      </c>
      <c r="C22" s="652" t="s">
        <v>102</v>
      </c>
      <c r="D22" s="653"/>
      <c r="E22" s="64">
        <f>'2.2._VNI'!P45</f>
        <v>0</v>
      </c>
      <c r="F22" s="64">
        <f>'2.2._VNI'!M45</f>
        <v>0</v>
      </c>
      <c r="G22" s="64">
        <f>'2.2._VNI'!N45</f>
        <v>0</v>
      </c>
      <c r="H22" s="64">
        <f>'2.2._VNI'!O45</f>
        <v>0</v>
      </c>
      <c r="I22" s="65">
        <f>'2.2._VNI'!L45</f>
        <v>0</v>
      </c>
    </row>
    <row r="23" spans="1:9" ht="13">
      <c r="A23" s="80">
        <v>3</v>
      </c>
      <c r="B23" s="81" t="s">
        <v>1107</v>
      </c>
      <c r="C23" s="652" t="s">
        <v>103</v>
      </c>
      <c r="D23" s="653"/>
      <c r="E23" s="64">
        <f>'2.3._VNI'!Q119</f>
        <v>0</v>
      </c>
      <c r="F23" s="64">
        <f>'2.3._VNI'!N119</f>
        <v>0</v>
      </c>
      <c r="G23" s="64">
        <f>'2.3._VNI'!O119</f>
        <v>0</v>
      </c>
      <c r="H23" s="64">
        <f>'2.3._VNI'!P119</f>
        <v>0</v>
      </c>
      <c r="I23" s="65">
        <f>'2.3._VNI'!M119</f>
        <v>0</v>
      </c>
    </row>
    <row r="24" spans="1:9" ht="13">
      <c r="A24" s="80">
        <v>4</v>
      </c>
      <c r="B24" s="81" t="s">
        <v>1108</v>
      </c>
      <c r="C24" s="652" t="s">
        <v>33</v>
      </c>
      <c r="D24" s="653"/>
      <c r="E24" s="381">
        <f>'2.4._VNI'!Q233</f>
        <v>0</v>
      </c>
      <c r="F24" s="381">
        <f>'2.4._VNI'!N233</f>
        <v>0</v>
      </c>
      <c r="G24" s="381">
        <f>'2.4._VNI'!O233</f>
        <v>0</v>
      </c>
      <c r="H24" s="381">
        <f>'2.4._VNI'!P233</f>
        <v>0</v>
      </c>
      <c r="I24" s="382">
        <f>'2.4._VNI'!M233</f>
        <v>0</v>
      </c>
    </row>
    <row r="25" spans="1:9" ht="12.9" customHeight="1">
      <c r="A25" s="80">
        <v>5</v>
      </c>
      <c r="B25" s="81" t="s">
        <v>1109</v>
      </c>
      <c r="C25" s="652" t="s">
        <v>104</v>
      </c>
      <c r="D25" s="653"/>
      <c r="E25" s="64">
        <f>'2.5._VNI'!Q116</f>
        <v>0</v>
      </c>
      <c r="F25" s="64">
        <f>'2.5._VNI'!N116</f>
        <v>0</v>
      </c>
      <c r="G25" s="64">
        <f>'2.5._VNI'!O116</f>
        <v>0</v>
      </c>
      <c r="H25" s="64">
        <f>'2.5._VNI'!P116</f>
        <v>0</v>
      </c>
      <c r="I25" s="65">
        <f>'2.5._VNI'!M116</f>
        <v>0</v>
      </c>
    </row>
    <row r="26" spans="1:9" ht="12.9" customHeight="1">
      <c r="A26" s="80">
        <v>6</v>
      </c>
      <c r="B26" s="81" t="s">
        <v>1110</v>
      </c>
      <c r="C26" s="652" t="s">
        <v>105</v>
      </c>
      <c r="D26" s="653"/>
      <c r="E26" s="64">
        <f>'2.6._VNI'!Q86</f>
        <v>0</v>
      </c>
      <c r="F26" s="64">
        <f>'2.6._VNI'!N86</f>
        <v>0</v>
      </c>
      <c r="G26" s="64">
        <f>'2.6._VNI'!O86</f>
        <v>0</v>
      </c>
      <c r="H26" s="64">
        <f>'2.6._VNI'!P86</f>
        <v>0</v>
      </c>
      <c r="I26" s="65">
        <f>'2.6._VNI'!M86</f>
        <v>0</v>
      </c>
    </row>
    <row r="27" spans="1:9" ht="13">
      <c r="A27" s="80">
        <v>7</v>
      </c>
      <c r="B27" s="81" t="s">
        <v>1111</v>
      </c>
      <c r="C27" s="652" t="s">
        <v>106</v>
      </c>
      <c r="D27" s="653"/>
      <c r="E27" s="64">
        <f>'2.7._VNI'!Q103</f>
        <v>0</v>
      </c>
      <c r="F27" s="64">
        <f>'2.7._VNI'!N103</f>
        <v>0</v>
      </c>
      <c r="G27" s="64">
        <f>'2.7._VNI'!O103</f>
        <v>0</v>
      </c>
      <c r="H27" s="64">
        <f>'2.7._VNI'!P103</f>
        <v>0</v>
      </c>
      <c r="I27" s="65">
        <f>'2.7._VNI'!M103</f>
        <v>0</v>
      </c>
    </row>
    <row r="28" spans="1:9" ht="13">
      <c r="A28" s="80">
        <v>8</v>
      </c>
      <c r="B28" s="81" t="s">
        <v>1112</v>
      </c>
      <c r="C28" s="652" t="s">
        <v>107</v>
      </c>
      <c r="D28" s="653"/>
      <c r="E28" s="64">
        <f>'2.8._VNI'!Q42</f>
        <v>0</v>
      </c>
      <c r="F28" s="64">
        <f>'2.8._VNI'!N42</f>
        <v>0</v>
      </c>
      <c r="G28" s="64">
        <f>'2.8._VNI'!O42</f>
        <v>0</v>
      </c>
      <c r="H28" s="64">
        <f>'2.8._VNI'!P42</f>
        <v>0</v>
      </c>
      <c r="I28" s="65">
        <f>'2.8._VNI'!M42</f>
        <v>0</v>
      </c>
    </row>
    <row r="29" spans="1:9" ht="13">
      <c r="A29" s="80">
        <v>9</v>
      </c>
      <c r="B29" s="502" t="s">
        <v>1113</v>
      </c>
      <c r="C29" s="685" t="s">
        <v>108</v>
      </c>
      <c r="D29" s="686"/>
      <c r="E29" s="503">
        <f>'2.9._VNI'!Q38</f>
        <v>0</v>
      </c>
      <c r="F29" s="503">
        <f>'2.9._VNI'!N38</f>
        <v>0</v>
      </c>
      <c r="G29" s="503">
        <f>'2.9._VNI'!O38</f>
        <v>0</v>
      </c>
      <c r="H29" s="503">
        <f>'2.9._VNI'!P38</f>
        <v>0</v>
      </c>
      <c r="I29" s="504">
        <f>'2.9._VNI'!M38</f>
        <v>0</v>
      </c>
    </row>
    <row r="30" spans="1:9" ht="12.9" customHeight="1">
      <c r="A30" s="80">
        <v>10</v>
      </c>
      <c r="B30" s="81" t="s">
        <v>1114</v>
      </c>
      <c r="C30" s="652" t="s">
        <v>109</v>
      </c>
      <c r="D30" s="653"/>
      <c r="E30" s="64">
        <f>'2.10._VNI'!Q39</f>
        <v>0</v>
      </c>
      <c r="F30" s="64">
        <f>'2.10._VNI'!N39</f>
        <v>0</v>
      </c>
      <c r="G30" s="64">
        <f>'2.10._VNI'!O39</f>
        <v>0</v>
      </c>
      <c r="H30" s="64">
        <f>'2.10._VNI'!P39</f>
        <v>0</v>
      </c>
      <c r="I30" s="65">
        <f>'2.10._VNI'!M39</f>
        <v>0</v>
      </c>
    </row>
    <row r="31" spans="1:9" ht="13">
      <c r="A31" s="80">
        <v>11</v>
      </c>
      <c r="B31" s="502" t="s">
        <v>1115</v>
      </c>
      <c r="C31" s="685" t="s">
        <v>110</v>
      </c>
      <c r="D31" s="686"/>
      <c r="E31" s="503">
        <f>'2.11._VNI'!Q46</f>
        <v>0</v>
      </c>
      <c r="F31" s="503">
        <f>'2.11._VNI'!N46</f>
        <v>0</v>
      </c>
      <c r="G31" s="503">
        <f>'2.11._VNI'!O46</f>
        <v>0</v>
      </c>
      <c r="H31" s="503">
        <f>'2.11._VNI'!P46</f>
        <v>0</v>
      </c>
      <c r="I31" s="504">
        <f>'2.11._VNI'!M46</f>
        <v>0</v>
      </c>
    </row>
    <row r="32" spans="1:9" ht="12.9" customHeight="1">
      <c r="A32" s="80">
        <v>12</v>
      </c>
      <c r="B32" s="81" t="s">
        <v>1116</v>
      </c>
      <c r="C32" s="652" t="s">
        <v>185</v>
      </c>
      <c r="D32" s="653"/>
      <c r="E32" s="64">
        <f>'2.12._VNI'!Q23</f>
        <v>0</v>
      </c>
      <c r="F32" s="64">
        <f>'2.12._VNI'!N23</f>
        <v>0</v>
      </c>
      <c r="G32" s="64">
        <f>'2.12._VNI'!O23</f>
        <v>0</v>
      </c>
      <c r="H32" s="64">
        <f>'2.12._VNI'!P23</f>
        <v>0</v>
      </c>
      <c r="I32" s="65">
        <f>'2.12._VNI'!M23</f>
        <v>0</v>
      </c>
    </row>
    <row r="33" spans="1:9" ht="13">
      <c r="A33" s="83"/>
      <c r="B33" s="84"/>
      <c r="C33" s="683"/>
      <c r="D33" s="684"/>
      <c r="E33" s="82"/>
      <c r="F33" s="166"/>
      <c r="G33" s="166"/>
      <c r="H33" s="166"/>
      <c r="I33" s="167"/>
    </row>
    <row r="34" spans="1:9" ht="16.5" customHeight="1">
      <c r="A34" s="120"/>
      <c r="B34" s="120"/>
      <c r="C34" s="85" t="s">
        <v>18</v>
      </c>
      <c r="D34" s="85"/>
      <c r="E34" s="86">
        <f>SUM(E21:E33)</f>
        <v>0</v>
      </c>
      <c r="F34" s="86">
        <f>SUM(F21:F33)</f>
        <v>0</v>
      </c>
      <c r="G34" s="86">
        <f>SUM(G21:G33)</f>
        <v>0</v>
      </c>
      <c r="H34" s="86">
        <f>SUM(H21:H33)</f>
        <v>0</v>
      </c>
      <c r="I34" s="86">
        <f>SUM(I21:I33)</f>
        <v>0</v>
      </c>
    </row>
    <row r="35" spans="1:9" ht="15.5">
      <c r="A35" s="654" t="s">
        <v>31</v>
      </c>
      <c r="B35" s="654"/>
      <c r="C35" s="654"/>
      <c r="D35" s="87" t="str">
        <f>kops1_VNI!$D$30</f>
        <v>%</v>
      </c>
      <c r="E35" s="88" t="e">
        <f>ROUND(E34*D35,2)</f>
        <v>#VALUE!</v>
      </c>
      <c r="F35" s="74"/>
    </row>
    <row r="36" spans="1:9" ht="15.5">
      <c r="A36" s="119"/>
      <c r="B36" s="119"/>
      <c r="C36" s="142" t="s">
        <v>40</v>
      </c>
      <c r="D36" s="87"/>
      <c r="E36" s="88" t="e">
        <f>E35*0.1</f>
        <v>#VALUE!</v>
      </c>
      <c r="F36" s="74"/>
    </row>
    <row r="37" spans="1:9" ht="15.5">
      <c r="A37" s="654" t="s">
        <v>27</v>
      </c>
      <c r="B37" s="654"/>
      <c r="C37" s="654"/>
      <c r="D37" s="87" t="str">
        <f>kops1_VNI!$D$32</f>
        <v>%</v>
      </c>
      <c r="E37" s="88" t="e">
        <f>ROUND(E34*D37,2)</f>
        <v>#VALUE!</v>
      </c>
      <c r="F37" s="74"/>
    </row>
    <row r="38" spans="1:9" ht="18" customHeight="1">
      <c r="A38" s="648"/>
      <c r="B38" s="648"/>
      <c r="C38" s="85" t="s">
        <v>19</v>
      </c>
      <c r="D38" s="85"/>
      <c r="E38" s="89" t="e">
        <f>E37+E35+E34</f>
        <v>#VALUE!</v>
      </c>
      <c r="F38" s="74"/>
    </row>
    <row r="39" spans="1:9" ht="17.5">
      <c r="A39" s="90"/>
    </row>
    <row r="40" spans="1:9" ht="17.5">
      <c r="A40" s="90"/>
    </row>
    <row r="41" spans="1:9" ht="14">
      <c r="A41" s="91"/>
      <c r="B41" s="2" t="s">
        <v>7</v>
      </c>
      <c r="C41" s="3"/>
      <c r="F41" s="74"/>
    </row>
    <row r="42" spans="1:9" ht="14">
      <c r="A42" s="74"/>
      <c r="B42" s="3"/>
      <c r="C42" s="144">
        <f>Koptame_VNI!C35</f>
        <v>0</v>
      </c>
      <c r="D42" s="92"/>
      <c r="E42" s="92"/>
      <c r="F42" s="74"/>
    </row>
    <row r="43" spans="1:9" ht="14">
      <c r="A43" s="93"/>
      <c r="B43" s="2"/>
      <c r="C43" s="143">
        <f>Koptame_VNI!C36</f>
        <v>0</v>
      </c>
      <c r="D43" s="74"/>
      <c r="E43" s="74"/>
      <c r="F43" s="74"/>
    </row>
    <row r="44" spans="1:9" ht="14">
      <c r="B44" s="2"/>
      <c r="C44" s="143"/>
    </row>
    <row r="45" spans="1:9" ht="14">
      <c r="B45" s="2"/>
    </row>
    <row r="46" spans="1:9" ht="14">
      <c r="B46" s="4"/>
      <c r="C46" s="1"/>
    </row>
    <row r="47" spans="1:9" ht="14">
      <c r="B47" s="2" t="str">
        <f>Koptame_VNI!B40</f>
        <v>Pārbaudīja:</v>
      </c>
      <c r="C47" s="123"/>
    </row>
    <row r="48" spans="1:9" ht="14">
      <c r="B48" s="3"/>
      <c r="C48" s="144">
        <f>Koptame_VNI!C41</f>
        <v>0</v>
      </c>
    </row>
    <row r="49" spans="2:3" ht="14">
      <c r="B49" s="2"/>
      <c r="C49" s="143">
        <f>Koptame_VNI!C42</f>
        <v>0</v>
      </c>
    </row>
  </sheetData>
  <mergeCells count="34">
    <mergeCell ref="A2:I2"/>
    <mergeCell ref="A6:I6"/>
    <mergeCell ref="A8:B8"/>
    <mergeCell ref="C8:I8"/>
    <mergeCell ref="A9:B9"/>
    <mergeCell ref="C9:I9"/>
    <mergeCell ref="C24:D24"/>
    <mergeCell ref="A10:B10"/>
    <mergeCell ref="C10:I10"/>
    <mergeCell ref="A11:B11"/>
    <mergeCell ref="F13:G13"/>
    <mergeCell ref="F14:G14"/>
    <mergeCell ref="A18:A19"/>
    <mergeCell ref="B18:B19"/>
    <mergeCell ref="C18:D19"/>
    <mergeCell ref="E18:E19"/>
    <mergeCell ref="F18:H18"/>
    <mergeCell ref="I18:I19"/>
    <mergeCell ref="C20:D20"/>
    <mergeCell ref="C21:D21"/>
    <mergeCell ref="C22:D22"/>
    <mergeCell ref="C23:D23"/>
    <mergeCell ref="C25:D25"/>
    <mergeCell ref="C26:D26"/>
    <mergeCell ref="C27:D27"/>
    <mergeCell ref="C28:D28"/>
    <mergeCell ref="C29:D29"/>
    <mergeCell ref="A38:B38"/>
    <mergeCell ref="C33:D33"/>
    <mergeCell ref="A35:C35"/>
    <mergeCell ref="C30:D30"/>
    <mergeCell ref="C31:D31"/>
    <mergeCell ref="C32:D32"/>
    <mergeCell ref="A37:C37"/>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1:R54"/>
  <sheetViews>
    <sheetView showZeros="0" view="pageBreakPreview" topLeftCell="A4" zoomScale="90" zoomScaleNormal="80" zoomScaleSheetLayoutView="90" workbookViewId="0">
      <selection activeCell="I42" sqref="I42"/>
    </sheetView>
  </sheetViews>
  <sheetFormatPr defaultColWidth="9.08984375" defaultRowHeight="14"/>
  <cols>
    <col min="1" max="1" width="7.90625" style="19" customWidth="1"/>
    <col min="2" max="2" width="6.08984375" style="56" customWidth="1"/>
    <col min="3" max="3" width="41.36328125" style="19" customWidth="1"/>
    <col min="4" max="4" width="8.08984375" style="19" customWidth="1"/>
    <col min="5" max="5" width="9.08984375" style="19"/>
    <col min="6" max="7" width="9.08984375" style="56"/>
    <col min="8" max="11" width="9.08984375" style="19"/>
    <col min="12" max="12" width="14.36328125" style="19" customWidth="1"/>
    <col min="13" max="13" width="12.26953125" style="19" customWidth="1"/>
    <col min="14" max="14" width="12.7265625" style="19" customWidth="1"/>
    <col min="15" max="15" width="11.6328125" style="19" customWidth="1"/>
    <col min="16" max="16" width="13.26953125" style="19" customWidth="1"/>
    <col min="17" max="17" width="9.08984375" style="19"/>
    <col min="18" max="18" width="26.26953125" style="19" customWidth="1"/>
    <col min="19" max="16384" width="9.08984375" style="19"/>
  </cols>
  <sheetData>
    <row r="1" spans="1:18" s="24" customFormat="1">
      <c r="B1" s="53"/>
      <c r="E1" s="21"/>
      <c r="F1" s="118"/>
      <c r="G1" s="164" t="s">
        <v>56</v>
      </c>
      <c r="H1" s="121" t="str">
        <f>kops2_VNI!B21</f>
        <v>2.1._VNI</v>
      </c>
    </row>
    <row r="2" spans="1:18" s="24" customFormat="1">
      <c r="A2" s="680" t="str">
        <f>C13</f>
        <v>Iekšējais ūdensvads</v>
      </c>
      <c r="B2" s="680"/>
      <c r="C2" s="680"/>
      <c r="D2" s="680"/>
      <c r="E2" s="680"/>
      <c r="F2" s="680"/>
      <c r="G2" s="680"/>
      <c r="H2" s="680"/>
      <c r="I2" s="680"/>
      <c r="J2" s="680"/>
      <c r="K2" s="680"/>
      <c r="L2" s="680"/>
      <c r="M2" s="680"/>
      <c r="N2" s="680"/>
      <c r="O2" s="680"/>
      <c r="P2" s="680"/>
    </row>
    <row r="3" spans="1:18">
      <c r="A3" s="20"/>
      <c r="B3" s="112"/>
      <c r="C3" s="20" t="s">
        <v>10</v>
      </c>
      <c r="D3" s="682" t="str">
        <f>Koptame_VNI!C11</f>
        <v>Ēkas pārbūve un teritorijas labiekārtošana</v>
      </c>
      <c r="E3" s="682"/>
      <c r="F3" s="682"/>
      <c r="G3" s="682"/>
      <c r="H3" s="682"/>
      <c r="I3" s="682"/>
      <c r="J3" s="682"/>
      <c r="K3" s="682"/>
      <c r="L3" s="682"/>
      <c r="M3" s="682"/>
      <c r="N3" s="682"/>
      <c r="O3" s="682"/>
      <c r="P3" s="682"/>
    </row>
    <row r="4" spans="1:18">
      <c r="A4" s="20"/>
      <c r="B4" s="112"/>
      <c r="C4" s="20"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112"/>
      <c r="C5" s="20" t="s">
        <v>12</v>
      </c>
      <c r="D5" s="682" t="str">
        <f>Koptame_VNI!C13</f>
        <v>Citadeles iela 7, Rīga</v>
      </c>
      <c r="E5" s="682"/>
      <c r="F5" s="682"/>
      <c r="G5" s="682"/>
      <c r="H5" s="682"/>
      <c r="I5" s="682"/>
      <c r="J5" s="682"/>
      <c r="K5" s="682"/>
      <c r="L5" s="682"/>
      <c r="M5" s="682"/>
      <c r="N5" s="682"/>
      <c r="O5" s="682"/>
      <c r="P5" s="682"/>
    </row>
    <row r="6" spans="1:18">
      <c r="A6" s="20"/>
      <c r="B6" s="112"/>
      <c r="C6" s="20" t="str">
        <f>Koptame_VNI!B14</f>
        <v>Pasūtījuma Nr.</v>
      </c>
      <c r="D6" s="22" t="str">
        <f>Koptame_VNI!C14</f>
        <v>n</v>
      </c>
      <c r="E6" s="43"/>
      <c r="F6" s="54"/>
      <c r="G6" s="54"/>
      <c r="H6" s="43"/>
      <c r="I6" s="43"/>
      <c r="J6" s="43"/>
      <c r="K6" s="43"/>
      <c r="L6" s="43"/>
      <c r="M6" s="43"/>
      <c r="N6" s="43"/>
      <c r="O6" s="43"/>
      <c r="P6" s="25"/>
    </row>
    <row r="7" spans="1:18">
      <c r="A7" s="3" t="str">
        <f>Koptame_VNI!B17</f>
        <v>Tāme sastādīta 2023.gada tirgus cenās, pamatojoties uz SIA „Baltex Group” būvprojekta rasējumiem un darbu apjomiem</v>
      </c>
      <c r="B7" s="113"/>
      <c r="D7" s="22"/>
      <c r="E7" s="22"/>
      <c r="F7" s="55"/>
      <c r="G7" s="55"/>
      <c r="H7" s="22"/>
      <c r="I7" s="22"/>
      <c r="J7" s="22"/>
      <c r="K7" s="43"/>
      <c r="L7" s="43"/>
      <c r="M7" s="43"/>
      <c r="N7" s="43"/>
      <c r="O7" s="20" t="s">
        <v>55</v>
      </c>
      <c r="P7" s="26">
        <f>P44</f>
        <v>0</v>
      </c>
    </row>
    <row r="8" spans="1:18">
      <c r="A8" s="23"/>
      <c r="B8" s="112"/>
      <c r="D8" s="27"/>
      <c r="E8" s="43"/>
      <c r="F8" s="54"/>
      <c r="G8" s="54"/>
      <c r="H8" s="43"/>
      <c r="I8" s="43"/>
      <c r="J8" s="43"/>
      <c r="K8" s="43"/>
      <c r="N8" s="43"/>
      <c r="O8" s="43"/>
      <c r="P8" s="25"/>
    </row>
    <row r="9" spans="1:18" ht="15.4" customHeight="1">
      <c r="A9" s="45"/>
      <c r="B9" s="114"/>
      <c r="J9" s="44"/>
      <c r="K9" s="44"/>
      <c r="L9" s="681" t="str">
        <f>Koptame_VNI!D16</f>
        <v xml:space="preserve">Tāme sastādīta:  </v>
      </c>
      <c r="M9" s="681"/>
      <c r="N9" s="681"/>
      <c r="O9" s="681"/>
      <c r="P9" s="44"/>
    </row>
    <row r="10" spans="1:18" ht="15.5">
      <c r="A10" s="45"/>
      <c r="B10" s="114"/>
    </row>
    <row r="11" spans="1:18" ht="14.25" customHeight="1">
      <c r="A11" s="673" t="s">
        <v>14</v>
      </c>
      <c r="B11" s="689" t="s">
        <v>20</v>
      </c>
      <c r="C11" s="676" t="s">
        <v>60</v>
      </c>
      <c r="D11" s="677" t="s">
        <v>21</v>
      </c>
      <c r="E11" s="673" t="s">
        <v>22</v>
      </c>
      <c r="F11" s="671" t="s">
        <v>23</v>
      </c>
      <c r="G11" s="671"/>
      <c r="H11" s="671"/>
      <c r="I11" s="671"/>
      <c r="J11" s="671"/>
      <c r="K11" s="671"/>
      <c r="L11" s="671" t="s">
        <v>24</v>
      </c>
      <c r="M11" s="671"/>
      <c r="N11" s="671"/>
      <c r="O11" s="671"/>
      <c r="P11" s="671"/>
    </row>
    <row r="12" spans="1:18" ht="73.5" customHeight="1">
      <c r="A12" s="673"/>
      <c r="B12" s="690"/>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255"/>
      <c r="B13" s="326"/>
      <c r="C13" s="257" t="str">
        <f>kops2_VNI!C21</f>
        <v>Iekšējais ūdensvads</v>
      </c>
      <c r="D13" s="258"/>
      <c r="E13" s="259"/>
      <c r="F13" s="327"/>
      <c r="G13" s="261"/>
      <c r="H13" s="261"/>
      <c r="I13" s="262"/>
      <c r="J13" s="262"/>
      <c r="K13" s="262">
        <f t="shared" ref="K13" si="0">SUM(H13:J13)</f>
        <v>0</v>
      </c>
      <c r="L13" s="263">
        <f t="shared" ref="L13" si="1">ROUND(F13*E13,2)</f>
        <v>0</v>
      </c>
      <c r="M13" s="262">
        <f t="shared" ref="M13" si="2">ROUND(H13*E13,2)</f>
        <v>0</v>
      </c>
      <c r="N13" s="262">
        <f t="shared" ref="N13" si="3">ROUND(I13*E13,2)</f>
        <v>0</v>
      </c>
      <c r="O13" s="262">
        <f t="shared" ref="O13" si="4">ROUND(J13*E13,2)</f>
        <v>0</v>
      </c>
      <c r="P13" s="264">
        <f t="shared" ref="P13" si="5">SUM(M13:O13)</f>
        <v>0</v>
      </c>
    </row>
    <row r="14" spans="1:18" ht="15.5">
      <c r="A14" s="336"/>
      <c r="B14" s="337"/>
      <c r="C14" s="338" t="s">
        <v>379</v>
      </c>
      <c r="D14" s="14"/>
      <c r="E14" s="15"/>
      <c r="F14" s="339"/>
      <c r="G14" s="240"/>
      <c r="H14" s="240"/>
      <c r="I14" s="340"/>
      <c r="J14" s="340"/>
      <c r="K14" s="340"/>
      <c r="L14" s="341"/>
      <c r="M14" s="340"/>
      <c r="N14" s="340"/>
      <c r="O14" s="340"/>
      <c r="P14" s="342"/>
    </row>
    <row r="15" spans="1:18" s="56" customFormat="1">
      <c r="A15" s="203">
        <v>1</v>
      </c>
      <c r="B15" s="391"/>
      <c r="C15" s="317" t="s">
        <v>306</v>
      </c>
      <c r="D15" s="318" t="s">
        <v>78</v>
      </c>
      <c r="E15" s="392">
        <v>59</v>
      </c>
      <c r="F15" s="206"/>
      <c r="G15" s="207"/>
      <c r="H15" s="201"/>
      <c r="I15" s="201"/>
      <c r="J15" s="192">
        <f t="shared" ref="J15:J35" si="6">H15*0.15</f>
        <v>0</v>
      </c>
      <c r="K15" s="238">
        <f t="shared" ref="K15:K42" si="7">SUM(H15:J15)</f>
        <v>0</v>
      </c>
      <c r="L15" s="268">
        <f t="shared" ref="L15:L42" si="8">ROUND(F15*E15,2)</f>
        <v>0</v>
      </c>
      <c r="M15" s="238">
        <f t="shared" ref="M15:M42" si="9">ROUND(H15*E15,2)</f>
        <v>0</v>
      </c>
      <c r="N15" s="238">
        <f t="shared" ref="N15:N42" si="10">ROUND(I15*E15,2)</f>
        <v>0</v>
      </c>
      <c r="O15" s="238">
        <f t="shared" ref="O15:O42" si="11">ROUND(J15*E15,2)</f>
        <v>0</v>
      </c>
      <c r="P15" s="269">
        <f t="shared" ref="P15:P42" si="12">SUM(M15:O15)</f>
        <v>0</v>
      </c>
      <c r="R15" s="384"/>
    </row>
    <row r="16" spans="1:18" s="56" customFormat="1">
      <c r="A16" s="203">
        <v>2</v>
      </c>
      <c r="B16" s="391"/>
      <c r="C16" s="317" t="s">
        <v>307</v>
      </c>
      <c r="D16" s="318" t="s">
        <v>78</v>
      </c>
      <c r="E16" s="392">
        <v>57</v>
      </c>
      <c r="F16" s="206"/>
      <c r="G16" s="207"/>
      <c r="H16" s="201"/>
      <c r="I16" s="201"/>
      <c r="J16" s="192">
        <f t="shared" si="6"/>
        <v>0</v>
      </c>
      <c r="K16" s="238">
        <f t="shared" si="7"/>
        <v>0</v>
      </c>
      <c r="L16" s="268">
        <f t="shared" si="8"/>
        <v>0</v>
      </c>
      <c r="M16" s="238">
        <f t="shared" si="9"/>
        <v>0</v>
      </c>
      <c r="N16" s="238">
        <f t="shared" si="10"/>
        <v>0</v>
      </c>
      <c r="O16" s="238">
        <f t="shared" si="11"/>
        <v>0</v>
      </c>
      <c r="P16" s="269">
        <f t="shared" si="12"/>
        <v>0</v>
      </c>
      <c r="R16" s="384"/>
    </row>
    <row r="17" spans="1:18" s="56" customFormat="1">
      <c r="A17" s="203">
        <v>3</v>
      </c>
      <c r="B17" s="391"/>
      <c r="C17" s="317" t="s">
        <v>308</v>
      </c>
      <c r="D17" s="318" t="s">
        <v>78</v>
      </c>
      <c r="E17" s="392">
        <v>21</v>
      </c>
      <c r="F17" s="206"/>
      <c r="G17" s="207"/>
      <c r="H17" s="201"/>
      <c r="I17" s="201"/>
      <c r="J17" s="192">
        <f t="shared" si="6"/>
        <v>0</v>
      </c>
      <c r="K17" s="238">
        <f t="shared" si="7"/>
        <v>0</v>
      </c>
      <c r="L17" s="268">
        <f t="shared" si="8"/>
        <v>0</v>
      </c>
      <c r="M17" s="238">
        <f t="shared" si="9"/>
        <v>0</v>
      </c>
      <c r="N17" s="238">
        <f t="shared" si="10"/>
        <v>0</v>
      </c>
      <c r="O17" s="238">
        <f t="shared" si="11"/>
        <v>0</v>
      </c>
      <c r="P17" s="269">
        <f t="shared" si="12"/>
        <v>0</v>
      </c>
      <c r="R17" s="384"/>
    </row>
    <row r="18" spans="1:18" s="56" customFormat="1">
      <c r="A18" s="203">
        <v>4</v>
      </c>
      <c r="B18" s="391"/>
      <c r="C18" s="317" t="s">
        <v>309</v>
      </c>
      <c r="D18" s="318" t="s">
        <v>78</v>
      </c>
      <c r="E18" s="392">
        <v>56</v>
      </c>
      <c r="F18" s="206"/>
      <c r="G18" s="207"/>
      <c r="H18" s="201"/>
      <c r="I18" s="201"/>
      <c r="J18" s="192">
        <f t="shared" si="6"/>
        <v>0</v>
      </c>
      <c r="K18" s="238">
        <f t="shared" si="7"/>
        <v>0</v>
      </c>
      <c r="L18" s="268">
        <f t="shared" si="8"/>
        <v>0</v>
      </c>
      <c r="M18" s="238">
        <f t="shared" si="9"/>
        <v>0</v>
      </c>
      <c r="N18" s="238">
        <f t="shared" si="10"/>
        <v>0</v>
      </c>
      <c r="O18" s="238">
        <f t="shared" si="11"/>
        <v>0</v>
      </c>
      <c r="P18" s="269">
        <f t="shared" si="12"/>
        <v>0</v>
      </c>
      <c r="R18" s="384"/>
    </row>
    <row r="19" spans="1:18" s="56" customFormat="1" ht="28">
      <c r="A19" s="203">
        <v>5</v>
      </c>
      <c r="B19" s="391"/>
      <c r="C19" s="317" t="s">
        <v>375</v>
      </c>
      <c r="D19" s="318" t="s">
        <v>68</v>
      </c>
      <c r="E19" s="392">
        <v>75</v>
      </c>
      <c r="F19" s="208"/>
      <c r="G19" s="207"/>
      <c r="H19" s="209"/>
      <c r="I19" s="210"/>
      <c r="J19" s="211">
        <f t="shared" si="6"/>
        <v>0</v>
      </c>
      <c r="K19" s="238">
        <f t="shared" si="7"/>
        <v>0</v>
      </c>
      <c r="L19" s="268">
        <f t="shared" si="8"/>
        <v>0</v>
      </c>
      <c r="M19" s="238">
        <f t="shared" si="9"/>
        <v>0</v>
      </c>
      <c r="N19" s="238">
        <f t="shared" si="10"/>
        <v>0</v>
      </c>
      <c r="O19" s="238">
        <f t="shared" si="11"/>
        <v>0</v>
      </c>
      <c r="P19" s="269">
        <f t="shared" si="12"/>
        <v>0</v>
      </c>
      <c r="R19" s="384"/>
    </row>
    <row r="20" spans="1:18" s="56" customFormat="1" ht="28">
      <c r="A20" s="203">
        <v>6</v>
      </c>
      <c r="B20" s="391"/>
      <c r="C20" s="317" t="s">
        <v>376</v>
      </c>
      <c r="D20" s="318" t="s">
        <v>68</v>
      </c>
      <c r="E20" s="392">
        <v>24</v>
      </c>
      <c r="F20" s="208"/>
      <c r="G20" s="207"/>
      <c r="H20" s="209"/>
      <c r="I20" s="210"/>
      <c r="J20" s="211">
        <f t="shared" si="6"/>
        <v>0</v>
      </c>
      <c r="K20" s="238">
        <f t="shared" si="7"/>
        <v>0</v>
      </c>
      <c r="L20" s="268">
        <f t="shared" si="8"/>
        <v>0</v>
      </c>
      <c r="M20" s="238">
        <f t="shared" si="9"/>
        <v>0</v>
      </c>
      <c r="N20" s="238">
        <f t="shared" si="10"/>
        <v>0</v>
      </c>
      <c r="O20" s="238">
        <f t="shared" si="11"/>
        <v>0</v>
      </c>
      <c r="P20" s="269">
        <f t="shared" si="12"/>
        <v>0</v>
      </c>
      <c r="R20" s="384"/>
    </row>
    <row r="21" spans="1:18" s="56" customFormat="1" ht="28">
      <c r="A21" s="203">
        <v>7</v>
      </c>
      <c r="B21" s="391"/>
      <c r="C21" s="317" t="s">
        <v>377</v>
      </c>
      <c r="D21" s="318" t="s">
        <v>68</v>
      </c>
      <c r="E21" s="392">
        <v>7</v>
      </c>
      <c r="F21" s="208"/>
      <c r="G21" s="207"/>
      <c r="H21" s="209"/>
      <c r="I21" s="210"/>
      <c r="J21" s="211">
        <f t="shared" si="6"/>
        <v>0</v>
      </c>
      <c r="K21" s="238">
        <f t="shared" si="7"/>
        <v>0</v>
      </c>
      <c r="L21" s="268">
        <f t="shared" si="8"/>
        <v>0</v>
      </c>
      <c r="M21" s="238">
        <f t="shared" si="9"/>
        <v>0</v>
      </c>
      <c r="N21" s="238">
        <f t="shared" si="10"/>
        <v>0</v>
      </c>
      <c r="O21" s="238">
        <f t="shared" si="11"/>
        <v>0</v>
      </c>
      <c r="P21" s="269">
        <f t="shared" si="12"/>
        <v>0</v>
      </c>
      <c r="R21" s="384"/>
    </row>
    <row r="22" spans="1:18" s="56" customFormat="1" ht="28">
      <c r="A22" s="203">
        <v>8</v>
      </c>
      <c r="B22" s="391"/>
      <c r="C22" s="317" t="s">
        <v>378</v>
      </c>
      <c r="D22" s="318" t="s">
        <v>68</v>
      </c>
      <c r="E22" s="392">
        <v>19</v>
      </c>
      <c r="F22" s="208"/>
      <c r="G22" s="207"/>
      <c r="H22" s="209"/>
      <c r="I22" s="210"/>
      <c r="J22" s="211">
        <f t="shared" si="6"/>
        <v>0</v>
      </c>
      <c r="K22" s="238">
        <f t="shared" si="7"/>
        <v>0</v>
      </c>
      <c r="L22" s="268">
        <f t="shared" si="8"/>
        <v>0</v>
      </c>
      <c r="M22" s="238">
        <f t="shared" si="9"/>
        <v>0</v>
      </c>
      <c r="N22" s="238">
        <f t="shared" si="10"/>
        <v>0</v>
      </c>
      <c r="O22" s="238">
        <f t="shared" si="11"/>
        <v>0</v>
      </c>
      <c r="P22" s="269">
        <f t="shared" si="12"/>
        <v>0</v>
      </c>
      <c r="R22" s="384"/>
    </row>
    <row r="23" spans="1:18" s="56" customFormat="1" ht="28">
      <c r="A23" s="203">
        <v>9</v>
      </c>
      <c r="B23" s="391"/>
      <c r="C23" s="317" t="s">
        <v>310</v>
      </c>
      <c r="D23" s="318" t="s">
        <v>68</v>
      </c>
      <c r="E23" s="392">
        <v>2</v>
      </c>
      <c r="F23" s="208"/>
      <c r="G23" s="207"/>
      <c r="H23" s="209"/>
      <c r="I23" s="210"/>
      <c r="J23" s="211">
        <f t="shared" si="6"/>
        <v>0</v>
      </c>
      <c r="K23" s="238">
        <f t="shared" si="7"/>
        <v>0</v>
      </c>
      <c r="L23" s="268">
        <f t="shared" si="8"/>
        <v>0</v>
      </c>
      <c r="M23" s="238">
        <f t="shared" si="9"/>
        <v>0</v>
      </c>
      <c r="N23" s="238">
        <f t="shared" si="10"/>
        <v>0</v>
      </c>
      <c r="O23" s="238">
        <f t="shared" si="11"/>
        <v>0</v>
      </c>
      <c r="P23" s="269">
        <f t="shared" si="12"/>
        <v>0</v>
      </c>
      <c r="R23" s="384"/>
    </row>
    <row r="24" spans="1:18" s="56" customFormat="1" ht="28">
      <c r="A24" s="203">
        <v>10</v>
      </c>
      <c r="B24" s="391"/>
      <c r="C24" s="317" t="s">
        <v>311</v>
      </c>
      <c r="D24" s="318" t="s">
        <v>68</v>
      </c>
      <c r="E24" s="392">
        <v>7</v>
      </c>
      <c r="F24" s="208"/>
      <c r="G24" s="207"/>
      <c r="H24" s="209"/>
      <c r="I24" s="210"/>
      <c r="J24" s="211">
        <f t="shared" si="6"/>
        <v>0</v>
      </c>
      <c r="K24" s="238">
        <f t="shared" si="7"/>
        <v>0</v>
      </c>
      <c r="L24" s="268">
        <f t="shared" si="8"/>
        <v>0</v>
      </c>
      <c r="M24" s="238">
        <f t="shared" si="9"/>
        <v>0</v>
      </c>
      <c r="N24" s="238">
        <f t="shared" si="10"/>
        <v>0</v>
      </c>
      <c r="O24" s="238">
        <f t="shared" si="11"/>
        <v>0</v>
      </c>
      <c r="P24" s="269">
        <f t="shared" si="12"/>
        <v>0</v>
      </c>
      <c r="R24" s="384"/>
    </row>
    <row r="25" spans="1:18" s="56" customFormat="1" ht="28">
      <c r="A25" s="203">
        <v>11</v>
      </c>
      <c r="B25" s="391"/>
      <c r="C25" s="317" t="s">
        <v>312</v>
      </c>
      <c r="D25" s="318" t="s">
        <v>68</v>
      </c>
      <c r="E25" s="392">
        <v>4</v>
      </c>
      <c r="F25" s="208"/>
      <c r="G25" s="207"/>
      <c r="H25" s="209"/>
      <c r="I25" s="210"/>
      <c r="J25" s="211">
        <f t="shared" si="6"/>
        <v>0</v>
      </c>
      <c r="K25" s="238">
        <f t="shared" si="7"/>
        <v>0</v>
      </c>
      <c r="L25" s="268">
        <f t="shared" si="8"/>
        <v>0</v>
      </c>
      <c r="M25" s="238">
        <f t="shared" si="9"/>
        <v>0</v>
      </c>
      <c r="N25" s="238">
        <f t="shared" si="10"/>
        <v>0</v>
      </c>
      <c r="O25" s="238">
        <f t="shared" si="11"/>
        <v>0</v>
      </c>
      <c r="P25" s="269">
        <f t="shared" si="12"/>
        <v>0</v>
      </c>
      <c r="R25" s="384"/>
    </row>
    <row r="26" spans="1:18" s="56" customFormat="1" ht="28">
      <c r="A26" s="203">
        <v>12</v>
      </c>
      <c r="B26" s="391"/>
      <c r="C26" s="317" t="s">
        <v>313</v>
      </c>
      <c r="D26" s="318" t="s">
        <v>68</v>
      </c>
      <c r="E26" s="392">
        <v>10</v>
      </c>
      <c r="F26" s="208"/>
      <c r="G26" s="207"/>
      <c r="H26" s="209"/>
      <c r="I26" s="210"/>
      <c r="J26" s="211">
        <f t="shared" si="6"/>
        <v>0</v>
      </c>
      <c r="K26" s="238">
        <f t="shared" si="7"/>
        <v>0</v>
      </c>
      <c r="L26" s="268">
        <f t="shared" si="8"/>
        <v>0</v>
      </c>
      <c r="M26" s="238">
        <f t="shared" si="9"/>
        <v>0</v>
      </c>
      <c r="N26" s="238">
        <f t="shared" si="10"/>
        <v>0</v>
      </c>
      <c r="O26" s="238">
        <f t="shared" si="11"/>
        <v>0</v>
      </c>
      <c r="P26" s="269">
        <f t="shared" si="12"/>
        <v>0</v>
      </c>
      <c r="R26" s="384"/>
    </row>
    <row r="27" spans="1:18" s="56" customFormat="1" ht="28">
      <c r="A27" s="203">
        <v>13</v>
      </c>
      <c r="B27" s="391"/>
      <c r="C27" s="317" t="s">
        <v>314</v>
      </c>
      <c r="D27" s="318" t="s">
        <v>68</v>
      </c>
      <c r="E27" s="318">
        <v>1</v>
      </c>
      <c r="F27" s="208"/>
      <c r="G27" s="207"/>
      <c r="H27" s="209"/>
      <c r="I27" s="210"/>
      <c r="J27" s="211">
        <f t="shared" si="6"/>
        <v>0</v>
      </c>
      <c r="K27" s="238">
        <f t="shared" si="7"/>
        <v>0</v>
      </c>
      <c r="L27" s="268">
        <f t="shared" si="8"/>
        <v>0</v>
      </c>
      <c r="M27" s="238">
        <f t="shared" si="9"/>
        <v>0</v>
      </c>
      <c r="N27" s="238">
        <f t="shared" si="10"/>
        <v>0</v>
      </c>
      <c r="O27" s="238">
        <f t="shared" si="11"/>
        <v>0</v>
      </c>
      <c r="P27" s="269">
        <f t="shared" si="12"/>
        <v>0</v>
      </c>
      <c r="R27" s="384"/>
    </row>
    <row r="28" spans="1:18" s="56" customFormat="1" ht="28">
      <c r="A28" s="203">
        <v>14</v>
      </c>
      <c r="B28" s="391"/>
      <c r="C28" s="317" t="s">
        <v>315</v>
      </c>
      <c r="D28" s="318" t="s">
        <v>68</v>
      </c>
      <c r="E28" s="392">
        <v>2</v>
      </c>
      <c r="F28" s="208"/>
      <c r="G28" s="207"/>
      <c r="H28" s="209"/>
      <c r="I28" s="210"/>
      <c r="J28" s="211">
        <f t="shared" si="6"/>
        <v>0</v>
      </c>
      <c r="K28" s="238">
        <f t="shared" si="7"/>
        <v>0</v>
      </c>
      <c r="L28" s="268">
        <f t="shared" si="8"/>
        <v>0</v>
      </c>
      <c r="M28" s="238">
        <f t="shared" si="9"/>
        <v>0</v>
      </c>
      <c r="N28" s="238">
        <f t="shared" si="10"/>
        <v>0</v>
      </c>
      <c r="O28" s="238">
        <f t="shared" si="11"/>
        <v>0</v>
      </c>
      <c r="P28" s="269">
        <f t="shared" si="12"/>
        <v>0</v>
      </c>
      <c r="R28" s="384"/>
    </row>
    <row r="29" spans="1:18" s="56" customFormat="1" ht="28">
      <c r="A29" s="203">
        <v>15</v>
      </c>
      <c r="B29" s="391"/>
      <c r="C29" s="317" t="s">
        <v>316</v>
      </c>
      <c r="D29" s="318" t="s">
        <v>68</v>
      </c>
      <c r="E29" s="392">
        <v>1</v>
      </c>
      <c r="F29" s="208"/>
      <c r="G29" s="207"/>
      <c r="H29" s="209"/>
      <c r="I29" s="210"/>
      <c r="J29" s="211">
        <f t="shared" si="6"/>
        <v>0</v>
      </c>
      <c r="K29" s="238">
        <f t="shared" si="7"/>
        <v>0</v>
      </c>
      <c r="L29" s="268">
        <f t="shared" si="8"/>
        <v>0</v>
      </c>
      <c r="M29" s="238">
        <f t="shared" si="9"/>
        <v>0</v>
      </c>
      <c r="N29" s="238">
        <f t="shared" si="10"/>
        <v>0</v>
      </c>
      <c r="O29" s="238">
        <f t="shared" si="11"/>
        <v>0</v>
      </c>
      <c r="P29" s="269">
        <f t="shared" si="12"/>
        <v>0</v>
      </c>
      <c r="R29" s="384"/>
    </row>
    <row r="30" spans="1:18" s="56" customFormat="1" ht="28">
      <c r="A30" s="203">
        <v>16</v>
      </c>
      <c r="B30" s="391"/>
      <c r="C30" s="317" t="s">
        <v>317</v>
      </c>
      <c r="D30" s="318" t="s">
        <v>68</v>
      </c>
      <c r="E30" s="392">
        <v>7</v>
      </c>
      <c r="F30" s="208"/>
      <c r="G30" s="207"/>
      <c r="H30" s="209"/>
      <c r="I30" s="210"/>
      <c r="J30" s="211">
        <f t="shared" si="6"/>
        <v>0</v>
      </c>
      <c r="K30" s="238">
        <f t="shared" si="7"/>
        <v>0</v>
      </c>
      <c r="L30" s="268">
        <f t="shared" si="8"/>
        <v>0</v>
      </c>
      <c r="M30" s="238">
        <f t="shared" si="9"/>
        <v>0</v>
      </c>
      <c r="N30" s="238">
        <f t="shared" si="10"/>
        <v>0</v>
      </c>
      <c r="O30" s="238">
        <f t="shared" si="11"/>
        <v>0</v>
      </c>
      <c r="P30" s="269">
        <f t="shared" si="12"/>
        <v>0</v>
      </c>
      <c r="R30" s="384"/>
    </row>
    <row r="31" spans="1:18" s="56" customFormat="1" ht="28">
      <c r="A31" s="203">
        <v>17</v>
      </c>
      <c r="B31" s="391"/>
      <c r="C31" s="317" t="s">
        <v>318</v>
      </c>
      <c r="D31" s="318" t="s">
        <v>68</v>
      </c>
      <c r="E31" s="392">
        <v>2</v>
      </c>
      <c r="F31" s="208"/>
      <c r="G31" s="207"/>
      <c r="H31" s="209"/>
      <c r="I31" s="210"/>
      <c r="J31" s="211">
        <f t="shared" si="6"/>
        <v>0</v>
      </c>
      <c r="K31" s="238">
        <f t="shared" si="7"/>
        <v>0</v>
      </c>
      <c r="L31" s="268">
        <f t="shared" si="8"/>
        <v>0</v>
      </c>
      <c r="M31" s="238">
        <f t="shared" si="9"/>
        <v>0</v>
      </c>
      <c r="N31" s="238">
        <f t="shared" si="10"/>
        <v>0</v>
      </c>
      <c r="O31" s="238">
        <f t="shared" si="11"/>
        <v>0</v>
      </c>
      <c r="P31" s="269">
        <f t="shared" si="12"/>
        <v>0</v>
      </c>
      <c r="R31" s="384"/>
    </row>
    <row r="32" spans="1:18" s="56" customFormat="1" ht="28">
      <c r="A32" s="203">
        <v>18</v>
      </c>
      <c r="B32" s="391"/>
      <c r="C32" s="317" t="s">
        <v>319</v>
      </c>
      <c r="D32" s="318" t="s">
        <v>68</v>
      </c>
      <c r="E32" s="392">
        <v>1</v>
      </c>
      <c r="F32" s="208"/>
      <c r="G32" s="207"/>
      <c r="H32" s="209"/>
      <c r="I32" s="210"/>
      <c r="J32" s="211">
        <f t="shared" si="6"/>
        <v>0</v>
      </c>
      <c r="K32" s="238">
        <f t="shared" si="7"/>
        <v>0</v>
      </c>
      <c r="L32" s="268">
        <f t="shared" si="8"/>
        <v>0</v>
      </c>
      <c r="M32" s="238">
        <f t="shared" si="9"/>
        <v>0</v>
      </c>
      <c r="N32" s="238">
        <f t="shared" si="10"/>
        <v>0</v>
      </c>
      <c r="O32" s="238">
        <f t="shared" si="11"/>
        <v>0</v>
      </c>
      <c r="P32" s="269">
        <f t="shared" si="12"/>
        <v>0</v>
      </c>
      <c r="R32" s="384"/>
    </row>
    <row r="33" spans="1:18" s="56" customFormat="1" ht="28">
      <c r="A33" s="203">
        <v>19</v>
      </c>
      <c r="B33" s="391"/>
      <c r="C33" s="317" t="s">
        <v>409</v>
      </c>
      <c r="D33" s="318" t="s">
        <v>68</v>
      </c>
      <c r="E33" s="318">
        <v>18</v>
      </c>
      <c r="F33" s="208"/>
      <c r="G33" s="207"/>
      <c r="H33" s="209"/>
      <c r="I33" s="210"/>
      <c r="J33" s="211">
        <f t="shared" si="6"/>
        <v>0</v>
      </c>
      <c r="K33" s="238">
        <f t="shared" si="7"/>
        <v>0</v>
      </c>
      <c r="L33" s="268">
        <f t="shared" si="8"/>
        <v>0</v>
      </c>
      <c r="M33" s="238">
        <f t="shared" si="9"/>
        <v>0</v>
      </c>
      <c r="N33" s="238">
        <f t="shared" si="10"/>
        <v>0</v>
      </c>
      <c r="O33" s="238">
        <f t="shared" si="11"/>
        <v>0</v>
      </c>
      <c r="P33" s="269">
        <f t="shared" si="12"/>
        <v>0</v>
      </c>
      <c r="R33" s="384"/>
    </row>
    <row r="34" spans="1:18" s="56" customFormat="1">
      <c r="A34" s="203">
        <v>20</v>
      </c>
      <c r="B34" s="391"/>
      <c r="C34" s="317" t="s">
        <v>410</v>
      </c>
      <c r="D34" s="318" t="s">
        <v>68</v>
      </c>
      <c r="E34" s="318">
        <v>7</v>
      </c>
      <c r="F34" s="208"/>
      <c r="G34" s="207"/>
      <c r="H34" s="209"/>
      <c r="I34" s="210"/>
      <c r="J34" s="211">
        <f t="shared" si="6"/>
        <v>0</v>
      </c>
      <c r="K34" s="238">
        <f t="shared" si="7"/>
        <v>0</v>
      </c>
      <c r="L34" s="268">
        <f t="shared" si="8"/>
        <v>0</v>
      </c>
      <c r="M34" s="238">
        <f t="shared" si="9"/>
        <v>0</v>
      </c>
      <c r="N34" s="238">
        <f t="shared" si="10"/>
        <v>0</v>
      </c>
      <c r="O34" s="238">
        <f t="shared" si="11"/>
        <v>0</v>
      </c>
      <c r="P34" s="269">
        <f t="shared" si="12"/>
        <v>0</v>
      </c>
      <c r="R34" s="384"/>
    </row>
    <row r="35" spans="1:18" s="56" customFormat="1" ht="28">
      <c r="A35" s="203">
        <v>21</v>
      </c>
      <c r="B35" s="391"/>
      <c r="C35" s="317" t="s">
        <v>411</v>
      </c>
      <c r="D35" s="318" t="s">
        <v>68</v>
      </c>
      <c r="E35" s="318">
        <v>2</v>
      </c>
      <c r="F35" s="208"/>
      <c r="G35" s="207"/>
      <c r="H35" s="209"/>
      <c r="I35" s="210"/>
      <c r="J35" s="211">
        <f t="shared" si="6"/>
        <v>0</v>
      </c>
      <c r="K35" s="238">
        <f t="shared" si="7"/>
        <v>0</v>
      </c>
      <c r="L35" s="268">
        <f t="shared" si="8"/>
        <v>0</v>
      </c>
      <c r="M35" s="238">
        <f t="shared" si="9"/>
        <v>0</v>
      </c>
      <c r="N35" s="238">
        <f t="shared" si="10"/>
        <v>0</v>
      </c>
      <c r="O35" s="238">
        <f t="shared" si="11"/>
        <v>0</v>
      </c>
      <c r="P35" s="269">
        <f t="shared" si="12"/>
        <v>0</v>
      </c>
      <c r="R35" s="384"/>
    </row>
    <row r="36" spans="1:18" s="56" customFormat="1" ht="28">
      <c r="A36" s="203">
        <v>22</v>
      </c>
      <c r="B36" s="391"/>
      <c r="C36" s="317" t="s">
        <v>412</v>
      </c>
      <c r="D36" s="318" t="s">
        <v>78</v>
      </c>
      <c r="E36" s="392">
        <v>59</v>
      </c>
      <c r="F36" s="208"/>
      <c r="G36" s="207"/>
      <c r="H36" s="209"/>
      <c r="I36" s="210"/>
      <c r="J36" s="211">
        <f t="shared" ref="J36:J39" si="13">H36*0.15</f>
        <v>0</v>
      </c>
      <c r="K36" s="238">
        <f t="shared" si="7"/>
        <v>0</v>
      </c>
      <c r="L36" s="268">
        <f t="shared" si="8"/>
        <v>0</v>
      </c>
      <c r="M36" s="238">
        <f t="shared" si="9"/>
        <v>0</v>
      </c>
      <c r="N36" s="238">
        <f t="shared" si="10"/>
        <v>0</v>
      </c>
      <c r="O36" s="238">
        <f t="shared" si="11"/>
        <v>0</v>
      </c>
      <c r="P36" s="269">
        <f t="shared" si="12"/>
        <v>0</v>
      </c>
      <c r="R36" s="384"/>
    </row>
    <row r="37" spans="1:18" s="56" customFormat="1" ht="28">
      <c r="A37" s="203">
        <v>23</v>
      </c>
      <c r="B37" s="391"/>
      <c r="C37" s="317" t="s">
        <v>413</v>
      </c>
      <c r="D37" s="318" t="s">
        <v>78</v>
      </c>
      <c r="E37" s="392">
        <v>57</v>
      </c>
      <c r="F37" s="208"/>
      <c r="G37" s="207"/>
      <c r="H37" s="209"/>
      <c r="I37" s="210"/>
      <c r="J37" s="211">
        <f t="shared" si="13"/>
        <v>0</v>
      </c>
      <c r="K37" s="238">
        <f t="shared" si="7"/>
        <v>0</v>
      </c>
      <c r="L37" s="268">
        <f t="shared" si="8"/>
        <v>0</v>
      </c>
      <c r="M37" s="238">
        <f t="shared" si="9"/>
        <v>0</v>
      </c>
      <c r="N37" s="238">
        <f t="shared" si="10"/>
        <v>0</v>
      </c>
      <c r="O37" s="238">
        <f t="shared" si="11"/>
        <v>0</v>
      </c>
      <c r="P37" s="269">
        <f t="shared" si="12"/>
        <v>0</v>
      </c>
      <c r="R37" s="384"/>
    </row>
    <row r="38" spans="1:18" s="56" customFormat="1" ht="28">
      <c r="A38" s="203">
        <v>24</v>
      </c>
      <c r="B38" s="391"/>
      <c r="C38" s="317" t="s">
        <v>414</v>
      </c>
      <c r="D38" s="318" t="s">
        <v>78</v>
      </c>
      <c r="E38" s="392">
        <v>21</v>
      </c>
      <c r="F38" s="208"/>
      <c r="G38" s="207"/>
      <c r="H38" s="209"/>
      <c r="I38" s="210"/>
      <c r="J38" s="211">
        <f t="shared" si="13"/>
        <v>0</v>
      </c>
      <c r="K38" s="238">
        <f t="shared" si="7"/>
        <v>0</v>
      </c>
      <c r="L38" s="268">
        <f t="shared" si="8"/>
        <v>0</v>
      </c>
      <c r="M38" s="238">
        <f t="shared" si="9"/>
        <v>0</v>
      </c>
      <c r="N38" s="238">
        <f t="shared" si="10"/>
        <v>0</v>
      </c>
      <c r="O38" s="238">
        <f t="shared" si="11"/>
        <v>0</v>
      </c>
      <c r="P38" s="269">
        <f t="shared" si="12"/>
        <v>0</v>
      </c>
      <c r="R38" s="384"/>
    </row>
    <row r="39" spans="1:18" s="56" customFormat="1" ht="28">
      <c r="A39" s="203">
        <v>25</v>
      </c>
      <c r="B39" s="391"/>
      <c r="C39" s="317" t="s">
        <v>415</v>
      </c>
      <c r="D39" s="318" t="s">
        <v>78</v>
      </c>
      <c r="E39" s="392">
        <v>56</v>
      </c>
      <c r="F39" s="208"/>
      <c r="G39" s="207"/>
      <c r="H39" s="209"/>
      <c r="I39" s="210"/>
      <c r="J39" s="211">
        <f t="shared" si="13"/>
        <v>0</v>
      </c>
      <c r="K39" s="238">
        <f t="shared" si="7"/>
        <v>0</v>
      </c>
      <c r="L39" s="268">
        <f t="shared" si="8"/>
        <v>0</v>
      </c>
      <c r="M39" s="238">
        <f t="shared" si="9"/>
        <v>0</v>
      </c>
      <c r="N39" s="238">
        <f t="shared" si="10"/>
        <v>0</v>
      </c>
      <c r="O39" s="238">
        <f t="shared" si="11"/>
        <v>0</v>
      </c>
      <c r="P39" s="269">
        <f t="shared" si="12"/>
        <v>0</v>
      </c>
      <c r="R39" s="384"/>
    </row>
    <row r="40" spans="1:18" s="56" customFormat="1" ht="28">
      <c r="A40" s="203">
        <v>26</v>
      </c>
      <c r="B40" s="391"/>
      <c r="C40" s="317" t="s">
        <v>416</v>
      </c>
      <c r="D40" s="325" t="s">
        <v>69</v>
      </c>
      <c r="E40" s="325">
        <v>1</v>
      </c>
      <c r="F40" s="208"/>
      <c r="G40" s="207"/>
      <c r="H40" s="209"/>
      <c r="I40" s="210"/>
      <c r="J40" s="211"/>
      <c r="K40" s="238">
        <f t="shared" si="7"/>
        <v>0</v>
      </c>
      <c r="L40" s="268">
        <f t="shared" si="8"/>
        <v>0</v>
      </c>
      <c r="M40" s="238">
        <f t="shared" si="9"/>
        <v>0</v>
      </c>
      <c r="N40" s="238">
        <f t="shared" si="10"/>
        <v>0</v>
      </c>
      <c r="O40" s="238">
        <f t="shared" si="11"/>
        <v>0</v>
      </c>
      <c r="P40" s="269">
        <f t="shared" si="12"/>
        <v>0</v>
      </c>
      <c r="R40" s="384"/>
    </row>
    <row r="41" spans="1:18" s="56" customFormat="1">
      <c r="A41" s="203">
        <v>27</v>
      </c>
      <c r="B41" s="391"/>
      <c r="C41" s="317" t="s">
        <v>321</v>
      </c>
      <c r="D41" s="325" t="s">
        <v>69</v>
      </c>
      <c r="E41" s="392">
        <v>1</v>
      </c>
      <c r="F41" s="208"/>
      <c r="G41" s="207"/>
      <c r="H41" s="209"/>
      <c r="I41" s="210"/>
      <c r="J41" s="211"/>
      <c r="K41" s="238">
        <f t="shared" si="7"/>
        <v>0</v>
      </c>
      <c r="L41" s="268">
        <f t="shared" si="8"/>
        <v>0</v>
      </c>
      <c r="M41" s="238">
        <f t="shared" si="9"/>
        <v>0</v>
      </c>
      <c r="N41" s="238">
        <f t="shared" si="10"/>
        <v>0</v>
      </c>
      <c r="O41" s="238">
        <f t="shared" si="11"/>
        <v>0</v>
      </c>
      <c r="P41" s="269">
        <f t="shared" si="12"/>
        <v>0</v>
      </c>
      <c r="R41" s="384"/>
    </row>
    <row r="42" spans="1:18" s="56" customFormat="1">
      <c r="A42" s="203">
        <v>28</v>
      </c>
      <c r="B42" s="391"/>
      <c r="C42" s="393" t="s">
        <v>322</v>
      </c>
      <c r="D42" s="325" t="s">
        <v>69</v>
      </c>
      <c r="E42" s="394">
        <v>1</v>
      </c>
      <c r="F42" s="208"/>
      <c r="G42" s="207"/>
      <c r="H42" s="209"/>
      <c r="I42" s="210"/>
      <c r="J42" s="211"/>
      <c r="K42" s="238">
        <f t="shared" si="7"/>
        <v>0</v>
      </c>
      <c r="L42" s="268">
        <f t="shared" si="8"/>
        <v>0</v>
      </c>
      <c r="M42" s="238">
        <f t="shared" si="9"/>
        <v>0</v>
      </c>
      <c r="N42" s="238">
        <f t="shared" si="10"/>
        <v>0</v>
      </c>
      <c r="O42" s="238">
        <f t="shared" si="11"/>
        <v>0</v>
      </c>
      <c r="P42" s="269">
        <f t="shared" si="12"/>
        <v>0</v>
      </c>
      <c r="R42" s="384"/>
    </row>
    <row r="43" spans="1:18">
      <c r="A43" s="273"/>
      <c r="B43" s="300"/>
      <c r="C43" s="275"/>
      <c r="D43" s="276"/>
      <c r="E43" s="277"/>
      <c r="F43" s="278">
        <v>0</v>
      </c>
      <c r="G43" s="278">
        <v>0</v>
      </c>
      <c r="H43" s="278"/>
      <c r="I43" s="277"/>
      <c r="J43" s="277"/>
      <c r="K43" s="277"/>
      <c r="L43" s="277"/>
      <c r="M43" s="277"/>
      <c r="N43" s="277"/>
      <c r="O43" s="277"/>
      <c r="P43" s="279"/>
    </row>
    <row r="44" spans="1:18" ht="15.4" customHeight="1">
      <c r="A44" s="253"/>
      <c r="B44" s="297"/>
      <c r="C44" s="687" t="s">
        <v>63</v>
      </c>
      <c r="D44" s="688"/>
      <c r="E44" s="688"/>
      <c r="F44" s="688"/>
      <c r="G44" s="688"/>
      <c r="H44" s="688"/>
      <c r="I44" s="688"/>
      <c r="J44" s="688"/>
      <c r="K44" s="688"/>
      <c r="L44" s="254">
        <f>SUM(L13:L43)</f>
        <v>0</v>
      </c>
      <c r="M44" s="254">
        <f>SUM(M13:M43)</f>
        <v>0</v>
      </c>
      <c r="N44" s="254">
        <f>SUM(N13:N43)</f>
        <v>0</v>
      </c>
      <c r="O44" s="254">
        <f>SUM(O13:O43)</f>
        <v>0</v>
      </c>
      <c r="P44" s="254">
        <f>SUM(P13:P43)</f>
        <v>0</v>
      </c>
    </row>
    <row r="45" spans="1:18" s="124" customFormat="1">
      <c r="I45" s="145"/>
    </row>
    <row r="46" spans="1:18" customFormat="1" ht="12.9" customHeight="1">
      <c r="B46" s="146" t="s">
        <v>41</v>
      </c>
    </row>
    <row r="47" spans="1:18" customFormat="1" ht="45.15" customHeight="1">
      <c r="A47" s="672" t="s">
        <v>61</v>
      </c>
      <c r="B47" s="672"/>
      <c r="C47" s="672"/>
      <c r="D47" s="672"/>
      <c r="E47" s="672"/>
      <c r="F47" s="672"/>
      <c r="G47" s="672"/>
      <c r="H47" s="672"/>
      <c r="I47" s="672"/>
      <c r="J47" s="672"/>
      <c r="K47" s="672"/>
      <c r="L47" s="672"/>
      <c r="M47" s="672"/>
      <c r="N47" s="672"/>
      <c r="O47" s="672"/>
      <c r="P47" s="672"/>
    </row>
    <row r="48" spans="1:18" customFormat="1" ht="76.75" customHeight="1">
      <c r="A48" s="672"/>
      <c r="B48" s="672"/>
      <c r="C48" s="672"/>
      <c r="D48" s="672"/>
      <c r="E48" s="672"/>
      <c r="F48" s="672"/>
      <c r="G48" s="672"/>
      <c r="H48" s="672"/>
      <c r="I48" s="672"/>
      <c r="J48" s="672"/>
      <c r="K48" s="672"/>
      <c r="L48" s="672"/>
      <c r="M48" s="672"/>
      <c r="N48" s="672"/>
      <c r="O48" s="672"/>
      <c r="P48" s="672"/>
    </row>
    <row r="49" spans="2:16" customFormat="1" ht="12.9" customHeight="1">
      <c r="B49" s="147"/>
    </row>
    <row r="50" spans="2:16" customFormat="1" ht="12.9" customHeight="1">
      <c r="B50" s="147"/>
    </row>
    <row r="51" spans="2:16" s="124" customFormat="1">
      <c r="B51" s="124" t="s">
        <v>7</v>
      </c>
      <c r="L51" s="152" t="str">
        <f>Koptame_VNI!B40</f>
        <v>Pārbaudīja:</v>
      </c>
      <c r="M51" s="152"/>
      <c r="N51" s="152"/>
      <c r="O51" s="152"/>
      <c r="P51" s="152"/>
    </row>
    <row r="52" spans="2:16" s="124" customFormat="1">
      <c r="C52" s="144">
        <f>Koptame_VNI!C35</f>
        <v>0</v>
      </c>
      <c r="L52" s="144"/>
      <c r="M52" s="669">
        <f>Koptame_VNI!C41</f>
        <v>0</v>
      </c>
      <c r="N52" s="669"/>
      <c r="O52" s="152"/>
      <c r="P52" s="152"/>
    </row>
    <row r="53" spans="2:16" s="124" customFormat="1">
      <c r="C53" s="143">
        <f>Koptame_VNI!C36</f>
        <v>0</v>
      </c>
      <c r="L53" s="143"/>
      <c r="M53" s="670">
        <f>Koptame_VNI!C42</f>
        <v>0</v>
      </c>
      <c r="N53" s="670"/>
      <c r="O53" s="152"/>
      <c r="P53" s="152"/>
    </row>
    <row r="54" spans="2:16" s="124" customFormat="1" collapsed="1">
      <c r="B54" s="145"/>
      <c r="F54" s="145"/>
      <c r="G54" s="145"/>
    </row>
  </sheetData>
  <autoFilter ref="D1:D54" xr:uid="{00000000-0001-0000-1700-000000000000}"/>
  <mergeCells count="17">
    <mergeCell ref="A2:P2"/>
    <mergeCell ref="D3:P3"/>
    <mergeCell ref="D4:P4"/>
    <mergeCell ref="D5:P5"/>
    <mergeCell ref="L9:O9"/>
    <mergeCell ref="F11:K11"/>
    <mergeCell ref="L11:P11"/>
    <mergeCell ref="C44:K44"/>
    <mergeCell ref="M53:N53"/>
    <mergeCell ref="M52:N52"/>
    <mergeCell ref="A48:P48"/>
    <mergeCell ref="A47:P47"/>
    <mergeCell ref="A11:A12"/>
    <mergeCell ref="B11:B12"/>
    <mergeCell ref="C11:C12"/>
    <mergeCell ref="D11:D12"/>
    <mergeCell ref="E11:E12"/>
  </mergeCells>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colBreaks count="1" manualBreakCount="1">
    <brk id="1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R57"/>
  <sheetViews>
    <sheetView showZeros="0" view="pageBreakPreview" topLeftCell="A15" zoomScaleNormal="100" zoomScaleSheetLayoutView="100" workbookViewId="0">
      <selection activeCell="C41" sqref="C41"/>
    </sheetView>
  </sheetViews>
  <sheetFormatPr defaultColWidth="9.08984375" defaultRowHeight="14"/>
  <cols>
    <col min="1" max="1" width="9" style="19" customWidth="1"/>
    <col min="2" max="2" width="9.36328125" style="19" customWidth="1"/>
    <col min="3" max="3" width="40.26953125" style="19" customWidth="1"/>
    <col min="4" max="4" width="8.08984375" style="19" customWidth="1"/>
    <col min="5" max="8" width="9.08984375" style="19"/>
    <col min="9" max="9" width="9.08984375" style="56"/>
    <col min="10" max="11" width="9.08984375" style="19"/>
    <col min="12" max="12" width="11.6328125" style="19" customWidth="1"/>
    <col min="13" max="13" width="12.26953125" style="19" customWidth="1"/>
    <col min="14" max="14" width="12.7265625" style="19" customWidth="1"/>
    <col min="15" max="15" width="11.6328125" style="19" customWidth="1"/>
    <col min="16" max="16" width="13.26953125" style="19" customWidth="1"/>
    <col min="17" max="17" width="9.08984375" style="19"/>
    <col min="18" max="18" width="26.08984375" style="19" customWidth="1"/>
    <col min="19" max="16384" width="9.08984375" style="19"/>
  </cols>
  <sheetData>
    <row r="1" spans="1:18" s="24" customFormat="1">
      <c r="E1" s="21"/>
      <c r="F1" s="21"/>
      <c r="G1" s="165" t="s">
        <v>56</v>
      </c>
      <c r="H1" s="121" t="str">
        <f>kops2_VNI!B22</f>
        <v>2.2._VNI</v>
      </c>
      <c r="I1" s="53"/>
    </row>
    <row r="2" spans="1:18" s="24" customFormat="1">
      <c r="A2" s="680" t="str">
        <f>C13</f>
        <v>Iekšējā kanalizācija</v>
      </c>
      <c r="B2" s="680"/>
      <c r="C2" s="680"/>
      <c r="D2" s="680"/>
      <c r="E2" s="680"/>
      <c r="F2" s="680"/>
      <c r="G2" s="680"/>
      <c r="H2" s="680"/>
      <c r="I2" s="680"/>
      <c r="J2" s="680"/>
      <c r="K2" s="680"/>
      <c r="L2" s="680"/>
      <c r="M2" s="680"/>
      <c r="N2" s="680"/>
      <c r="O2" s="680"/>
      <c r="P2" s="680"/>
    </row>
    <row r="3" spans="1:18">
      <c r="A3" s="20"/>
      <c r="B3" s="20"/>
      <c r="C3" s="20" t="s">
        <v>10</v>
      </c>
      <c r="D3" s="682" t="str">
        <f>Koptame_VNI!C11</f>
        <v>Ēkas pārbūve un teritorijas labiekārtošana</v>
      </c>
      <c r="E3" s="682"/>
      <c r="F3" s="682"/>
      <c r="G3" s="682"/>
      <c r="H3" s="682"/>
      <c r="I3" s="682"/>
      <c r="J3" s="682"/>
      <c r="K3" s="682"/>
      <c r="L3" s="682"/>
      <c r="M3" s="682"/>
      <c r="N3" s="682"/>
      <c r="O3" s="682"/>
      <c r="P3" s="682"/>
    </row>
    <row r="4" spans="1:18">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8">
      <c r="A5" s="20"/>
      <c r="B5" s="20"/>
      <c r="C5" s="20" t="s">
        <v>12</v>
      </c>
      <c r="D5" s="682" t="str">
        <f>Koptame_VNI!C13</f>
        <v>Citadeles iela 7, Rīga</v>
      </c>
      <c r="E5" s="682"/>
      <c r="F5" s="682"/>
      <c r="G5" s="682"/>
      <c r="H5" s="682"/>
      <c r="I5" s="682"/>
      <c r="J5" s="682"/>
      <c r="K5" s="682"/>
      <c r="L5" s="682"/>
      <c r="M5" s="682"/>
      <c r="N5" s="682"/>
      <c r="O5" s="682"/>
      <c r="P5" s="682"/>
    </row>
    <row r="6" spans="1:18">
      <c r="A6" s="20"/>
      <c r="B6" s="20"/>
      <c r="C6" s="20" t="str">
        <f>Koptame_VNI!B14</f>
        <v>Pasūtījuma Nr.</v>
      </c>
      <c r="D6" s="22" t="str">
        <f>Koptame_VNI!C14</f>
        <v>n</v>
      </c>
      <c r="E6" s="43"/>
      <c r="F6" s="43"/>
      <c r="G6" s="43"/>
      <c r="H6" s="43"/>
      <c r="I6" s="54"/>
      <c r="J6" s="43"/>
      <c r="K6" s="43"/>
      <c r="L6" s="43"/>
      <c r="M6" s="43"/>
      <c r="N6" s="43"/>
      <c r="O6" s="43"/>
      <c r="P6" s="25"/>
    </row>
    <row r="7" spans="1:18">
      <c r="A7" s="3" t="str">
        <f>Koptame_VNI!B17</f>
        <v>Tāme sastādīta 2023.gada tirgus cenās, pamatojoties uz SIA „Baltex Group” būvprojekta rasējumiem un darbu apjomiem</v>
      </c>
      <c r="B7" s="46"/>
      <c r="D7" s="22"/>
      <c r="E7" s="22"/>
      <c r="F7" s="22"/>
      <c r="G7" s="22"/>
      <c r="H7" s="22"/>
      <c r="I7" s="55"/>
      <c r="J7" s="22"/>
      <c r="K7" s="43"/>
      <c r="L7" s="43"/>
      <c r="M7" s="43"/>
      <c r="N7" s="43"/>
      <c r="O7" s="20" t="s">
        <v>55</v>
      </c>
      <c r="P7" s="26">
        <f>P45</f>
        <v>0</v>
      </c>
    </row>
    <row r="8" spans="1:18">
      <c r="A8" s="23"/>
      <c r="B8" s="23"/>
      <c r="D8" s="27"/>
      <c r="E8" s="43"/>
      <c r="F8" s="43"/>
      <c r="G8" s="43"/>
      <c r="H8" s="43"/>
      <c r="I8" s="54"/>
      <c r="J8" s="43"/>
      <c r="K8" s="43"/>
      <c r="N8" s="43"/>
      <c r="O8" s="43"/>
      <c r="P8" s="25"/>
    </row>
    <row r="9" spans="1:18" ht="15.4" customHeight="1">
      <c r="A9" s="45"/>
      <c r="B9" s="45"/>
      <c r="J9" s="44"/>
      <c r="K9" s="44"/>
      <c r="L9" s="681" t="str">
        <f>Koptame_VNI!D16</f>
        <v xml:space="preserve">Tāme sastādīta:  </v>
      </c>
      <c r="M9" s="681"/>
      <c r="N9" s="681"/>
      <c r="O9" s="681"/>
      <c r="P9" s="44"/>
    </row>
    <row r="10" spans="1:18" ht="15.5">
      <c r="A10" s="45"/>
      <c r="B10" s="45"/>
    </row>
    <row r="11" spans="1:18"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8" ht="64.5">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c r="R12" s="383"/>
    </row>
    <row r="13" spans="1:18" ht="15.5">
      <c r="A13" s="486"/>
      <c r="B13" s="487">
        <v>0</v>
      </c>
      <c r="C13" s="488" t="str">
        <f>kops2_VNI!C22</f>
        <v>Iekšējā kanalizācija</v>
      </c>
      <c r="D13" s="400"/>
      <c r="E13" s="401"/>
      <c r="F13" s="402">
        <v>0</v>
      </c>
      <c r="G13" s="403">
        <v>0</v>
      </c>
      <c r="H13" s="404">
        <v>0</v>
      </c>
      <c r="I13" s="403">
        <v>0</v>
      </c>
      <c r="J13" s="403">
        <v>0</v>
      </c>
      <c r="K13" s="403">
        <f t="shared" ref="K13" si="0">SUM(H13:J13)</f>
        <v>0</v>
      </c>
      <c r="L13" s="402">
        <f t="shared" ref="L13" si="1">ROUND(F13*E13,2)</f>
        <v>0</v>
      </c>
      <c r="M13" s="403">
        <f t="shared" ref="M13" si="2">ROUND(H13*E13,2)</f>
        <v>0</v>
      </c>
      <c r="N13" s="403">
        <f t="shared" ref="N13" si="3">ROUND(I13*E13,2)</f>
        <v>0</v>
      </c>
      <c r="O13" s="403">
        <f t="shared" ref="O13" si="4">ROUND(J13*E13,2)</f>
        <v>0</v>
      </c>
      <c r="P13" s="405">
        <f t="shared" ref="P13" si="5">SUM(M13:O13)</f>
        <v>0</v>
      </c>
    </row>
    <row r="14" spans="1:18" ht="15.5">
      <c r="A14" s="336"/>
      <c r="B14" s="337"/>
      <c r="C14" s="338" t="s">
        <v>379</v>
      </c>
      <c r="D14" s="14"/>
      <c r="E14" s="15"/>
      <c r="F14" s="339"/>
      <c r="G14" s="240"/>
      <c r="H14" s="240"/>
      <c r="I14" s="340"/>
      <c r="J14" s="340"/>
      <c r="K14" s="340"/>
      <c r="L14" s="341"/>
      <c r="M14" s="340"/>
      <c r="N14" s="340"/>
      <c r="O14" s="340"/>
      <c r="P14" s="342"/>
    </row>
    <row r="15" spans="1:18" s="56" customFormat="1" ht="14.5">
      <c r="A15" s="203"/>
      <c r="B15" s="301"/>
      <c r="C15" s="489" t="s">
        <v>323</v>
      </c>
      <c r="D15" s="490"/>
      <c r="E15" s="490"/>
      <c r="F15" s="206"/>
      <c r="G15" s="207"/>
      <c r="H15" s="201"/>
      <c r="I15" s="215"/>
      <c r="J15" s="214"/>
      <c r="K15" s="238">
        <f t="shared" ref="K15:K43" si="6">SUM(H15:J15)</f>
        <v>0</v>
      </c>
      <c r="L15" s="268">
        <f t="shared" ref="L15:L43" si="7">ROUND(F15*E15,2)</f>
        <v>0</v>
      </c>
      <c r="M15" s="238">
        <f t="shared" ref="M15:M43" si="8">ROUND(H15*E15,2)</f>
        <v>0</v>
      </c>
      <c r="N15" s="238">
        <f t="shared" ref="N15:N43" si="9">ROUND(I15*E15,2)</f>
        <v>0</v>
      </c>
      <c r="O15" s="238">
        <f t="shared" ref="O15:O43" si="10">ROUND(J15*E15,2)</f>
        <v>0</v>
      </c>
      <c r="P15" s="269">
        <f t="shared" ref="P15:P43" si="11">SUM(M15:O15)</f>
        <v>0</v>
      </c>
    </row>
    <row r="16" spans="1:18" s="56" customFormat="1">
      <c r="A16" s="203">
        <v>1</v>
      </c>
      <c r="B16" s="491"/>
      <c r="C16" s="492" t="s">
        <v>324</v>
      </c>
      <c r="D16" s="325" t="s">
        <v>78</v>
      </c>
      <c r="E16" s="325">
        <v>102</v>
      </c>
      <c r="F16" s="212"/>
      <c r="G16" s="207"/>
      <c r="H16" s="213"/>
      <c r="I16" s="214"/>
      <c r="J16" s="214">
        <f>0.15*H16</f>
        <v>0</v>
      </c>
      <c r="K16" s="238">
        <f t="shared" si="6"/>
        <v>0</v>
      </c>
      <c r="L16" s="268">
        <f t="shared" si="7"/>
        <v>0</v>
      </c>
      <c r="M16" s="238">
        <f t="shared" si="8"/>
        <v>0</v>
      </c>
      <c r="N16" s="238">
        <f t="shared" si="9"/>
        <v>0</v>
      </c>
      <c r="O16" s="238">
        <f t="shared" si="10"/>
        <v>0</v>
      </c>
      <c r="P16" s="269">
        <f t="shared" si="11"/>
        <v>0</v>
      </c>
    </row>
    <row r="17" spans="1:16" s="56" customFormat="1">
      <c r="A17" s="203">
        <v>2</v>
      </c>
      <c r="B17" s="491"/>
      <c r="C17" s="492" t="s">
        <v>417</v>
      </c>
      <c r="D17" s="325" t="s">
        <v>78</v>
      </c>
      <c r="E17" s="325">
        <v>2</v>
      </c>
      <c r="F17" s="212"/>
      <c r="G17" s="207"/>
      <c r="H17" s="213"/>
      <c r="I17" s="214"/>
      <c r="J17" s="214">
        <f>0.15*H17</f>
        <v>0</v>
      </c>
      <c r="K17" s="238">
        <f t="shared" si="6"/>
        <v>0</v>
      </c>
      <c r="L17" s="268">
        <f t="shared" si="7"/>
        <v>0</v>
      </c>
      <c r="M17" s="238">
        <f t="shared" si="8"/>
        <v>0</v>
      </c>
      <c r="N17" s="238">
        <f t="shared" si="9"/>
        <v>0</v>
      </c>
      <c r="O17" s="238">
        <f t="shared" si="10"/>
        <v>0</v>
      </c>
      <c r="P17" s="269">
        <f t="shared" si="11"/>
        <v>0</v>
      </c>
    </row>
    <row r="18" spans="1:16" s="56" customFormat="1">
      <c r="A18" s="203">
        <v>3</v>
      </c>
      <c r="B18" s="491"/>
      <c r="C18" s="492" t="s">
        <v>325</v>
      </c>
      <c r="D18" s="325" t="s">
        <v>78</v>
      </c>
      <c r="E18" s="325">
        <v>29</v>
      </c>
      <c r="F18" s="212"/>
      <c r="G18" s="207"/>
      <c r="H18" s="213"/>
      <c r="I18" s="214"/>
      <c r="J18" s="214">
        <f>0.15*H18</f>
        <v>0</v>
      </c>
      <c r="K18" s="238">
        <f t="shared" si="6"/>
        <v>0</v>
      </c>
      <c r="L18" s="268">
        <f t="shared" si="7"/>
        <v>0</v>
      </c>
      <c r="M18" s="238">
        <f t="shared" si="8"/>
        <v>0</v>
      </c>
      <c r="N18" s="238">
        <f t="shared" si="9"/>
        <v>0</v>
      </c>
      <c r="O18" s="238">
        <f t="shared" si="10"/>
        <v>0</v>
      </c>
      <c r="P18" s="269">
        <f t="shared" si="11"/>
        <v>0</v>
      </c>
    </row>
    <row r="19" spans="1:16" s="56" customFormat="1">
      <c r="A19" s="203">
        <v>4</v>
      </c>
      <c r="B19" s="491"/>
      <c r="C19" s="492" t="s">
        <v>326</v>
      </c>
      <c r="D19" s="325" t="s">
        <v>78</v>
      </c>
      <c r="E19" s="325">
        <v>20</v>
      </c>
      <c r="F19" s="212"/>
      <c r="G19" s="207"/>
      <c r="H19" s="213"/>
      <c r="I19" s="213"/>
      <c r="J19" s="214">
        <f t="shared" ref="J19:J20" si="12">0.15*H19</f>
        <v>0</v>
      </c>
      <c r="K19" s="238">
        <f t="shared" si="6"/>
        <v>0</v>
      </c>
      <c r="L19" s="268">
        <f t="shared" si="7"/>
        <v>0</v>
      </c>
      <c r="M19" s="238">
        <f t="shared" si="8"/>
        <v>0</v>
      </c>
      <c r="N19" s="238">
        <f t="shared" si="9"/>
        <v>0</v>
      </c>
      <c r="O19" s="238">
        <f t="shared" si="10"/>
        <v>0</v>
      </c>
      <c r="P19" s="269">
        <f t="shared" si="11"/>
        <v>0</v>
      </c>
    </row>
    <row r="20" spans="1:16" s="56" customFormat="1">
      <c r="A20" s="203">
        <v>5</v>
      </c>
      <c r="B20" s="491"/>
      <c r="C20" s="492" t="s">
        <v>327</v>
      </c>
      <c r="D20" s="325" t="s">
        <v>78</v>
      </c>
      <c r="E20" s="325">
        <v>66</v>
      </c>
      <c r="F20" s="212"/>
      <c r="G20" s="207"/>
      <c r="H20" s="213"/>
      <c r="I20" s="213"/>
      <c r="J20" s="214">
        <f t="shared" si="12"/>
        <v>0</v>
      </c>
      <c r="K20" s="238">
        <f t="shared" si="6"/>
        <v>0</v>
      </c>
      <c r="L20" s="268">
        <f t="shared" si="7"/>
        <v>0</v>
      </c>
      <c r="M20" s="238">
        <f t="shared" si="8"/>
        <v>0</v>
      </c>
      <c r="N20" s="238">
        <f t="shared" si="9"/>
        <v>0</v>
      </c>
      <c r="O20" s="238">
        <f t="shared" si="10"/>
        <v>0</v>
      </c>
      <c r="P20" s="269">
        <f t="shared" si="11"/>
        <v>0</v>
      </c>
    </row>
    <row r="21" spans="1:16" s="56" customFormat="1">
      <c r="A21" s="203">
        <v>6</v>
      </c>
      <c r="B21" s="491"/>
      <c r="C21" s="492" t="s">
        <v>328</v>
      </c>
      <c r="D21" s="325" t="s">
        <v>69</v>
      </c>
      <c r="E21" s="325">
        <v>1</v>
      </c>
      <c r="F21" s="212"/>
      <c r="G21" s="207"/>
      <c r="H21" s="213"/>
      <c r="I21" s="240"/>
      <c r="J21" s="240">
        <f>0.15*H21</f>
        <v>0</v>
      </c>
      <c r="K21" s="238">
        <f t="shared" si="6"/>
        <v>0</v>
      </c>
      <c r="L21" s="268">
        <f t="shared" si="7"/>
        <v>0</v>
      </c>
      <c r="M21" s="238">
        <f t="shared" si="8"/>
        <v>0</v>
      </c>
      <c r="N21" s="238">
        <f t="shared" si="9"/>
        <v>0</v>
      </c>
      <c r="O21" s="238">
        <f t="shared" si="10"/>
        <v>0</v>
      </c>
      <c r="P21" s="269">
        <f t="shared" si="11"/>
        <v>0</v>
      </c>
    </row>
    <row r="22" spans="1:16" s="56" customFormat="1" ht="25">
      <c r="A22" s="203">
        <v>7</v>
      </c>
      <c r="B22" s="491"/>
      <c r="C22" s="492" t="s">
        <v>418</v>
      </c>
      <c r="D22" s="325" t="s">
        <v>69</v>
      </c>
      <c r="E22" s="325">
        <v>3</v>
      </c>
      <c r="F22" s="200"/>
      <c r="G22" s="207"/>
      <c r="H22" s="200"/>
      <c r="I22" s="200"/>
      <c r="J22" s="214">
        <f t="shared" ref="J22:J24" si="13">0.15*H22</f>
        <v>0</v>
      </c>
      <c r="K22" s="238">
        <f t="shared" si="6"/>
        <v>0</v>
      </c>
      <c r="L22" s="268">
        <f t="shared" si="7"/>
        <v>0</v>
      </c>
      <c r="M22" s="238">
        <f t="shared" si="8"/>
        <v>0</v>
      </c>
      <c r="N22" s="238">
        <f t="shared" si="9"/>
        <v>0</v>
      </c>
      <c r="O22" s="238">
        <f t="shared" si="10"/>
        <v>0</v>
      </c>
      <c r="P22" s="269">
        <f t="shared" si="11"/>
        <v>0</v>
      </c>
    </row>
    <row r="23" spans="1:16" s="56" customFormat="1" ht="25">
      <c r="A23" s="203">
        <v>8</v>
      </c>
      <c r="B23" s="491"/>
      <c r="C23" s="492" t="s">
        <v>329</v>
      </c>
      <c r="D23" s="325" t="s">
        <v>69</v>
      </c>
      <c r="E23" s="325">
        <v>4</v>
      </c>
      <c r="F23" s="212"/>
      <c r="G23" s="207"/>
      <c r="H23" s="213"/>
      <c r="I23" s="212"/>
      <c r="J23" s="214">
        <f t="shared" si="13"/>
        <v>0</v>
      </c>
      <c r="K23" s="238">
        <f t="shared" si="6"/>
        <v>0</v>
      </c>
      <c r="L23" s="268">
        <f t="shared" si="7"/>
        <v>0</v>
      </c>
      <c r="M23" s="238">
        <f t="shared" si="8"/>
        <v>0</v>
      </c>
      <c r="N23" s="238">
        <f t="shared" si="9"/>
        <v>0</v>
      </c>
      <c r="O23" s="238">
        <f t="shared" si="10"/>
        <v>0</v>
      </c>
      <c r="P23" s="269">
        <f t="shared" si="11"/>
        <v>0</v>
      </c>
    </row>
    <row r="24" spans="1:16" s="56" customFormat="1">
      <c r="A24" s="203">
        <v>9</v>
      </c>
      <c r="B24" s="491"/>
      <c r="C24" s="492" t="s">
        <v>374</v>
      </c>
      <c r="D24" s="325" t="s">
        <v>69</v>
      </c>
      <c r="E24" s="325">
        <v>2</v>
      </c>
      <c r="F24" s="200"/>
      <c r="G24" s="207"/>
      <c r="H24" s="200"/>
      <c r="I24" s="200"/>
      <c r="J24" s="214">
        <f t="shared" si="13"/>
        <v>0</v>
      </c>
      <c r="K24" s="238">
        <f t="shared" si="6"/>
        <v>0</v>
      </c>
      <c r="L24" s="268">
        <f t="shared" si="7"/>
        <v>0</v>
      </c>
      <c r="M24" s="238">
        <f t="shared" si="8"/>
        <v>0</v>
      </c>
      <c r="N24" s="238">
        <f t="shared" si="9"/>
        <v>0</v>
      </c>
      <c r="O24" s="238">
        <f t="shared" si="10"/>
        <v>0</v>
      </c>
      <c r="P24" s="269">
        <f t="shared" si="11"/>
        <v>0</v>
      </c>
    </row>
    <row r="25" spans="1:16" s="56" customFormat="1">
      <c r="A25" s="203">
        <v>10</v>
      </c>
      <c r="B25" s="491"/>
      <c r="C25" s="492" t="s">
        <v>419</v>
      </c>
      <c r="D25" s="325" t="s">
        <v>68</v>
      </c>
      <c r="E25" s="325">
        <v>3</v>
      </c>
      <c r="F25" s="212"/>
      <c r="G25" s="207"/>
      <c r="H25" s="213"/>
      <c r="I25" s="212"/>
      <c r="J25" s="214">
        <f t="shared" ref="J25:J27" si="14">0.15*H25</f>
        <v>0</v>
      </c>
      <c r="K25" s="238">
        <f t="shared" si="6"/>
        <v>0</v>
      </c>
      <c r="L25" s="268">
        <f t="shared" si="7"/>
        <v>0</v>
      </c>
      <c r="M25" s="238">
        <f t="shared" si="8"/>
        <v>0</v>
      </c>
      <c r="N25" s="238">
        <f t="shared" si="9"/>
        <v>0</v>
      </c>
      <c r="O25" s="238">
        <f t="shared" si="10"/>
        <v>0</v>
      </c>
      <c r="P25" s="269">
        <f t="shared" si="11"/>
        <v>0</v>
      </c>
    </row>
    <row r="26" spans="1:16" s="56" customFormat="1">
      <c r="A26" s="203">
        <v>11</v>
      </c>
      <c r="B26" s="491"/>
      <c r="C26" s="492" t="s">
        <v>330</v>
      </c>
      <c r="D26" s="325" t="s">
        <v>68</v>
      </c>
      <c r="E26" s="325">
        <v>2</v>
      </c>
      <c r="F26" s="200"/>
      <c r="G26" s="207"/>
      <c r="H26" s="200"/>
      <c r="I26" s="200"/>
      <c r="J26" s="214">
        <f t="shared" si="14"/>
        <v>0</v>
      </c>
      <c r="K26" s="238">
        <f t="shared" si="6"/>
        <v>0</v>
      </c>
      <c r="L26" s="268">
        <f t="shared" si="7"/>
        <v>0</v>
      </c>
      <c r="M26" s="238">
        <f t="shared" si="8"/>
        <v>0</v>
      </c>
      <c r="N26" s="238">
        <f t="shared" si="9"/>
        <v>0</v>
      </c>
      <c r="O26" s="238">
        <f t="shared" si="10"/>
        <v>0</v>
      </c>
      <c r="P26" s="269">
        <f t="shared" si="11"/>
        <v>0</v>
      </c>
    </row>
    <row r="27" spans="1:16" s="56" customFormat="1">
      <c r="A27" s="203">
        <v>12</v>
      </c>
      <c r="B27" s="491"/>
      <c r="C27" s="492" t="s">
        <v>331</v>
      </c>
      <c r="D27" s="325" t="s">
        <v>68</v>
      </c>
      <c r="E27" s="325">
        <v>7</v>
      </c>
      <c r="F27" s="200"/>
      <c r="G27" s="207"/>
      <c r="H27" s="200"/>
      <c r="I27" s="200"/>
      <c r="J27" s="214">
        <f t="shared" si="14"/>
        <v>0</v>
      </c>
      <c r="K27" s="238">
        <f t="shared" si="6"/>
        <v>0</v>
      </c>
      <c r="L27" s="268">
        <f t="shared" si="7"/>
        <v>0</v>
      </c>
      <c r="M27" s="238">
        <f t="shared" si="8"/>
        <v>0</v>
      </c>
      <c r="N27" s="238">
        <f t="shared" si="9"/>
        <v>0</v>
      </c>
      <c r="O27" s="238">
        <f t="shared" si="10"/>
        <v>0</v>
      </c>
      <c r="P27" s="269">
        <f t="shared" si="11"/>
        <v>0</v>
      </c>
    </row>
    <row r="28" spans="1:16" s="56" customFormat="1">
      <c r="A28" s="203">
        <v>13</v>
      </c>
      <c r="B28" s="491"/>
      <c r="C28" s="492" t="s">
        <v>420</v>
      </c>
      <c r="D28" s="325" t="s">
        <v>68</v>
      </c>
      <c r="E28" s="325">
        <v>7</v>
      </c>
      <c r="F28" s="200"/>
      <c r="G28" s="207"/>
      <c r="H28" s="200"/>
      <c r="I28" s="200"/>
      <c r="J28" s="214">
        <f t="shared" ref="J28" si="15">0.15*H28</f>
        <v>0</v>
      </c>
      <c r="K28" s="238">
        <f t="shared" si="6"/>
        <v>0</v>
      </c>
      <c r="L28" s="268">
        <f t="shared" si="7"/>
        <v>0</v>
      </c>
      <c r="M28" s="238">
        <f t="shared" si="8"/>
        <v>0</v>
      </c>
      <c r="N28" s="238">
        <f t="shared" si="9"/>
        <v>0</v>
      </c>
      <c r="O28" s="238">
        <f t="shared" si="10"/>
        <v>0</v>
      </c>
      <c r="P28" s="269">
        <f t="shared" si="11"/>
        <v>0</v>
      </c>
    </row>
    <row r="29" spans="1:16" s="56" customFormat="1" ht="25">
      <c r="A29" s="203">
        <v>14</v>
      </c>
      <c r="B29" s="491"/>
      <c r="C29" s="577" t="s">
        <v>320</v>
      </c>
      <c r="D29" s="458" t="s">
        <v>78</v>
      </c>
      <c r="E29" s="325">
        <v>102</v>
      </c>
      <c r="F29" s="208"/>
      <c r="G29" s="207"/>
      <c r="H29" s="209"/>
      <c r="I29" s="210"/>
      <c r="J29" s="211">
        <f t="shared" ref="J29:J32" si="16">H29*0.15</f>
        <v>0</v>
      </c>
      <c r="K29" s="238">
        <f t="shared" si="6"/>
        <v>0</v>
      </c>
      <c r="L29" s="268">
        <f t="shared" si="7"/>
        <v>0</v>
      </c>
      <c r="M29" s="238">
        <f t="shared" si="8"/>
        <v>0</v>
      </c>
      <c r="N29" s="238">
        <f t="shared" si="9"/>
        <v>0</v>
      </c>
      <c r="O29" s="238">
        <f t="shared" si="10"/>
        <v>0</v>
      </c>
      <c r="P29" s="269">
        <f t="shared" si="11"/>
        <v>0</v>
      </c>
    </row>
    <row r="30" spans="1:16" s="56" customFormat="1" ht="25">
      <c r="A30" s="203">
        <v>15</v>
      </c>
      <c r="B30" s="491"/>
      <c r="C30" s="577" t="s">
        <v>332</v>
      </c>
      <c r="D30" s="458" t="s">
        <v>78</v>
      </c>
      <c r="E30" s="325">
        <v>12</v>
      </c>
      <c r="F30" s="208"/>
      <c r="G30" s="207"/>
      <c r="H30" s="209"/>
      <c r="I30" s="210"/>
      <c r="J30" s="211">
        <f t="shared" si="16"/>
        <v>0</v>
      </c>
      <c r="K30" s="238">
        <f t="shared" si="6"/>
        <v>0</v>
      </c>
      <c r="L30" s="268">
        <f t="shared" si="7"/>
        <v>0</v>
      </c>
      <c r="M30" s="238">
        <f t="shared" si="8"/>
        <v>0</v>
      </c>
      <c r="N30" s="238">
        <f t="shared" si="9"/>
        <v>0</v>
      </c>
      <c r="O30" s="238">
        <f t="shared" si="10"/>
        <v>0</v>
      </c>
      <c r="P30" s="269">
        <f t="shared" si="11"/>
        <v>0</v>
      </c>
    </row>
    <row r="31" spans="1:16" s="56" customFormat="1" ht="25">
      <c r="A31" s="203">
        <v>16</v>
      </c>
      <c r="B31" s="491"/>
      <c r="C31" s="577" t="s">
        <v>333</v>
      </c>
      <c r="D31" s="458" t="s">
        <v>78</v>
      </c>
      <c r="E31" s="325">
        <v>4</v>
      </c>
      <c r="F31" s="208"/>
      <c r="G31" s="207"/>
      <c r="H31" s="209"/>
      <c r="I31" s="210"/>
      <c r="J31" s="211">
        <f t="shared" si="16"/>
        <v>0</v>
      </c>
      <c r="K31" s="238">
        <f t="shared" si="6"/>
        <v>0</v>
      </c>
      <c r="L31" s="268">
        <f t="shared" si="7"/>
        <v>0</v>
      </c>
      <c r="M31" s="238">
        <f t="shared" si="8"/>
        <v>0</v>
      </c>
      <c r="N31" s="238">
        <f t="shared" si="9"/>
        <v>0</v>
      </c>
      <c r="O31" s="238">
        <f t="shared" si="10"/>
        <v>0</v>
      </c>
      <c r="P31" s="269">
        <f t="shared" si="11"/>
        <v>0</v>
      </c>
    </row>
    <row r="32" spans="1:16" s="56" customFormat="1" ht="25">
      <c r="A32" s="203">
        <v>17</v>
      </c>
      <c r="B32" s="491"/>
      <c r="C32" s="577" t="s">
        <v>421</v>
      </c>
      <c r="D32" s="325" t="s">
        <v>68</v>
      </c>
      <c r="E32" s="325">
        <v>1</v>
      </c>
      <c r="F32" s="208"/>
      <c r="G32" s="207"/>
      <c r="H32" s="209"/>
      <c r="I32" s="210"/>
      <c r="J32" s="211">
        <f t="shared" si="16"/>
        <v>0</v>
      </c>
      <c r="K32" s="238">
        <f t="shared" si="6"/>
        <v>0</v>
      </c>
      <c r="L32" s="268">
        <f t="shared" si="7"/>
        <v>0</v>
      </c>
      <c r="M32" s="238">
        <f t="shared" si="8"/>
        <v>0</v>
      </c>
      <c r="N32" s="238">
        <f t="shared" si="9"/>
        <v>0</v>
      </c>
      <c r="O32" s="238">
        <f t="shared" si="10"/>
        <v>0</v>
      </c>
      <c r="P32" s="269">
        <f t="shared" si="11"/>
        <v>0</v>
      </c>
    </row>
    <row r="33" spans="1:16" s="56" customFormat="1" ht="25">
      <c r="A33" s="203">
        <v>18</v>
      </c>
      <c r="B33" s="491"/>
      <c r="C33" s="577" t="s">
        <v>416</v>
      </c>
      <c r="D33" s="325" t="s">
        <v>69</v>
      </c>
      <c r="E33" s="325">
        <v>1</v>
      </c>
      <c r="F33" s="200"/>
      <c r="G33" s="207"/>
      <c r="H33" s="200"/>
      <c r="I33" s="200"/>
      <c r="J33" s="214">
        <f t="shared" ref="J33:J35" si="17">0.15*H33</f>
        <v>0</v>
      </c>
      <c r="K33" s="238">
        <f t="shared" si="6"/>
        <v>0</v>
      </c>
      <c r="L33" s="268">
        <f t="shared" si="7"/>
        <v>0</v>
      </c>
      <c r="M33" s="238">
        <f t="shared" si="8"/>
        <v>0</v>
      </c>
      <c r="N33" s="238">
        <f t="shared" si="9"/>
        <v>0</v>
      </c>
      <c r="O33" s="238">
        <f t="shared" si="10"/>
        <v>0</v>
      </c>
      <c r="P33" s="269">
        <f t="shared" si="11"/>
        <v>0</v>
      </c>
    </row>
    <row r="34" spans="1:16" s="56" customFormat="1">
      <c r="A34" s="203">
        <v>19</v>
      </c>
      <c r="B34" s="491"/>
      <c r="C34" s="492" t="s">
        <v>334</v>
      </c>
      <c r="D34" s="325" t="s">
        <v>69</v>
      </c>
      <c r="E34" s="325">
        <v>1</v>
      </c>
      <c r="F34" s="200"/>
      <c r="G34" s="207"/>
      <c r="H34" s="200"/>
      <c r="I34" s="200"/>
      <c r="J34" s="214">
        <f t="shared" si="17"/>
        <v>0</v>
      </c>
      <c r="K34" s="238">
        <f t="shared" si="6"/>
        <v>0</v>
      </c>
      <c r="L34" s="268">
        <f t="shared" si="7"/>
        <v>0</v>
      </c>
      <c r="M34" s="238">
        <f t="shared" si="8"/>
        <v>0</v>
      </c>
      <c r="N34" s="238">
        <f t="shared" si="9"/>
        <v>0</v>
      </c>
      <c r="O34" s="238">
        <f t="shared" si="10"/>
        <v>0</v>
      </c>
      <c r="P34" s="269">
        <f t="shared" si="11"/>
        <v>0</v>
      </c>
    </row>
    <row r="35" spans="1:16" s="56" customFormat="1">
      <c r="A35" s="203">
        <v>20</v>
      </c>
      <c r="B35" s="491"/>
      <c r="C35" s="492" t="s">
        <v>322</v>
      </c>
      <c r="D35" s="325" t="s">
        <v>69</v>
      </c>
      <c r="E35" s="325">
        <v>1</v>
      </c>
      <c r="F35" s="200"/>
      <c r="G35" s="207"/>
      <c r="H35" s="200"/>
      <c r="I35" s="200"/>
      <c r="J35" s="214">
        <f t="shared" si="17"/>
        <v>0</v>
      </c>
      <c r="K35" s="238">
        <f t="shared" si="6"/>
        <v>0</v>
      </c>
      <c r="L35" s="268">
        <f t="shared" si="7"/>
        <v>0</v>
      </c>
      <c r="M35" s="238">
        <f t="shared" si="8"/>
        <v>0</v>
      </c>
      <c r="N35" s="238">
        <f t="shared" si="9"/>
        <v>0</v>
      </c>
      <c r="O35" s="238">
        <f t="shared" si="10"/>
        <v>0</v>
      </c>
      <c r="P35" s="269">
        <f t="shared" si="11"/>
        <v>0</v>
      </c>
    </row>
    <row r="36" spans="1:16" s="56" customFormat="1" ht="14.5">
      <c r="A36" s="203"/>
      <c r="B36" s="301"/>
      <c r="C36" s="489" t="s">
        <v>335</v>
      </c>
      <c r="D36" s="490"/>
      <c r="E36" s="490"/>
      <c r="F36" s="206"/>
      <c r="G36" s="207"/>
      <c r="H36" s="201"/>
      <c r="I36" s="215"/>
      <c r="J36" s="214"/>
      <c r="K36" s="238">
        <f t="shared" si="6"/>
        <v>0</v>
      </c>
      <c r="L36" s="268">
        <f t="shared" si="7"/>
        <v>0</v>
      </c>
      <c r="M36" s="238">
        <f t="shared" si="8"/>
        <v>0</v>
      </c>
      <c r="N36" s="238">
        <f t="shared" si="9"/>
        <v>0</v>
      </c>
      <c r="O36" s="238">
        <f t="shared" si="10"/>
        <v>0</v>
      </c>
      <c r="P36" s="269">
        <f t="shared" si="11"/>
        <v>0</v>
      </c>
    </row>
    <row r="37" spans="1:16" s="56" customFormat="1" ht="37.5">
      <c r="A37" s="203">
        <v>21</v>
      </c>
      <c r="B37" s="491"/>
      <c r="C37" s="492" t="s">
        <v>1128</v>
      </c>
      <c r="D37" s="325" t="s">
        <v>69</v>
      </c>
      <c r="E37" s="325">
        <v>1</v>
      </c>
      <c r="F37" s="206"/>
      <c r="G37" s="207"/>
      <c r="H37" s="201"/>
      <c r="I37" s="215"/>
      <c r="J37" s="214">
        <f t="shared" ref="J37:J43" si="18">0.15*H37</f>
        <v>0</v>
      </c>
      <c r="K37" s="238">
        <f t="shared" si="6"/>
        <v>0</v>
      </c>
      <c r="L37" s="268">
        <f t="shared" si="7"/>
        <v>0</v>
      </c>
      <c r="M37" s="238">
        <f t="shared" si="8"/>
        <v>0</v>
      </c>
      <c r="N37" s="238">
        <f t="shared" si="9"/>
        <v>0</v>
      </c>
      <c r="O37" s="238">
        <f t="shared" si="10"/>
        <v>0</v>
      </c>
      <c r="P37" s="269">
        <f t="shared" si="11"/>
        <v>0</v>
      </c>
    </row>
    <row r="38" spans="1:16" s="56" customFormat="1" ht="25">
      <c r="A38" s="203">
        <v>22</v>
      </c>
      <c r="B38" s="491"/>
      <c r="C38" s="492" t="s">
        <v>336</v>
      </c>
      <c r="D38" s="325" t="s">
        <v>69</v>
      </c>
      <c r="E38" s="325">
        <v>6</v>
      </c>
      <c r="F38" s="206"/>
      <c r="G38" s="207"/>
      <c r="H38" s="201"/>
      <c r="I38" s="215"/>
      <c r="J38" s="214">
        <f t="shared" si="18"/>
        <v>0</v>
      </c>
      <c r="K38" s="238">
        <f t="shared" si="6"/>
        <v>0</v>
      </c>
      <c r="L38" s="268">
        <f t="shared" si="7"/>
        <v>0</v>
      </c>
      <c r="M38" s="238">
        <f t="shared" si="8"/>
        <v>0</v>
      </c>
      <c r="N38" s="238">
        <f t="shared" si="9"/>
        <v>0</v>
      </c>
      <c r="O38" s="238">
        <f t="shared" si="10"/>
        <v>0</v>
      </c>
      <c r="P38" s="269">
        <f t="shared" si="11"/>
        <v>0</v>
      </c>
    </row>
    <row r="39" spans="1:16" s="56" customFormat="1" ht="37.5">
      <c r="A39" s="203">
        <v>23</v>
      </c>
      <c r="B39" s="491"/>
      <c r="C39" s="492" t="s">
        <v>1132</v>
      </c>
      <c r="D39" s="325" t="s">
        <v>69</v>
      </c>
      <c r="E39" s="325">
        <v>2</v>
      </c>
      <c r="F39" s="206"/>
      <c r="G39" s="207"/>
      <c r="H39" s="201"/>
      <c r="I39" s="215"/>
      <c r="J39" s="214">
        <f t="shared" si="18"/>
        <v>0</v>
      </c>
      <c r="K39" s="238">
        <f t="shared" si="6"/>
        <v>0</v>
      </c>
      <c r="L39" s="268">
        <f t="shared" si="7"/>
        <v>0</v>
      </c>
      <c r="M39" s="238">
        <f t="shared" si="8"/>
        <v>0</v>
      </c>
      <c r="N39" s="238">
        <f t="shared" si="9"/>
        <v>0</v>
      </c>
      <c r="O39" s="238">
        <f t="shared" si="10"/>
        <v>0</v>
      </c>
      <c r="P39" s="269">
        <f t="shared" si="11"/>
        <v>0</v>
      </c>
    </row>
    <row r="40" spans="1:16" s="56" customFormat="1" ht="25">
      <c r="A40" s="203">
        <v>24</v>
      </c>
      <c r="B40" s="491"/>
      <c r="C40" s="492" t="s">
        <v>1131</v>
      </c>
      <c r="D40" s="325" t="s">
        <v>69</v>
      </c>
      <c r="E40" s="325">
        <v>4</v>
      </c>
      <c r="F40" s="216"/>
      <c r="G40" s="207"/>
      <c r="H40" s="217"/>
      <c r="I40" s="215"/>
      <c r="J40" s="214">
        <f t="shared" si="18"/>
        <v>0</v>
      </c>
      <c r="K40" s="238">
        <f t="shared" si="6"/>
        <v>0</v>
      </c>
      <c r="L40" s="268">
        <f t="shared" si="7"/>
        <v>0</v>
      </c>
      <c r="M40" s="238">
        <f t="shared" si="8"/>
        <v>0</v>
      </c>
      <c r="N40" s="238">
        <f t="shared" si="9"/>
        <v>0</v>
      </c>
      <c r="O40" s="238">
        <f t="shared" si="10"/>
        <v>0</v>
      </c>
      <c r="P40" s="269">
        <f t="shared" si="11"/>
        <v>0</v>
      </c>
    </row>
    <row r="41" spans="1:16" s="56" customFormat="1" ht="37.5">
      <c r="A41" s="203">
        <v>25</v>
      </c>
      <c r="B41" s="491"/>
      <c r="C41" s="492" t="s">
        <v>1130</v>
      </c>
      <c r="D41" s="325" t="s">
        <v>69</v>
      </c>
      <c r="E41" s="325">
        <v>2</v>
      </c>
      <c r="F41" s="216"/>
      <c r="G41" s="207"/>
      <c r="H41" s="217"/>
      <c r="I41" s="215"/>
      <c r="J41" s="214">
        <f t="shared" si="18"/>
        <v>0</v>
      </c>
      <c r="K41" s="238">
        <f t="shared" si="6"/>
        <v>0</v>
      </c>
      <c r="L41" s="268">
        <f t="shared" si="7"/>
        <v>0</v>
      </c>
      <c r="M41" s="238">
        <f t="shared" si="8"/>
        <v>0</v>
      </c>
      <c r="N41" s="238">
        <f t="shared" si="9"/>
        <v>0</v>
      </c>
      <c r="O41" s="238">
        <f t="shared" si="10"/>
        <v>0</v>
      </c>
      <c r="P41" s="269">
        <f t="shared" si="11"/>
        <v>0</v>
      </c>
    </row>
    <row r="42" spans="1:16" s="56" customFormat="1" ht="37.5">
      <c r="A42" s="203">
        <v>26</v>
      </c>
      <c r="B42" s="491"/>
      <c r="C42" s="492" t="s">
        <v>1129</v>
      </c>
      <c r="D42" s="325" t="s">
        <v>69</v>
      </c>
      <c r="E42" s="325">
        <v>1</v>
      </c>
      <c r="F42" s="216"/>
      <c r="G42" s="207"/>
      <c r="H42" s="217"/>
      <c r="I42" s="215"/>
      <c r="J42" s="214">
        <f t="shared" si="18"/>
        <v>0</v>
      </c>
      <c r="K42" s="238">
        <f t="shared" si="6"/>
        <v>0</v>
      </c>
      <c r="L42" s="268">
        <f t="shared" si="7"/>
        <v>0</v>
      </c>
      <c r="M42" s="238">
        <f t="shared" si="8"/>
        <v>0</v>
      </c>
      <c r="N42" s="238">
        <f t="shared" si="9"/>
        <v>0</v>
      </c>
      <c r="O42" s="238">
        <f t="shared" si="10"/>
        <v>0</v>
      </c>
      <c r="P42" s="269">
        <f t="shared" si="11"/>
        <v>0</v>
      </c>
    </row>
    <row r="43" spans="1:16" s="56" customFormat="1" ht="50">
      <c r="A43" s="203">
        <v>27</v>
      </c>
      <c r="B43" s="491"/>
      <c r="C43" s="492" t="s">
        <v>337</v>
      </c>
      <c r="D43" s="325" t="s">
        <v>69</v>
      </c>
      <c r="E43" s="325">
        <v>1</v>
      </c>
      <c r="F43" s="206"/>
      <c r="G43" s="207"/>
      <c r="H43" s="201"/>
      <c r="I43" s="215"/>
      <c r="J43" s="214">
        <f t="shared" si="18"/>
        <v>0</v>
      </c>
      <c r="K43" s="238">
        <f t="shared" si="6"/>
        <v>0</v>
      </c>
      <c r="L43" s="268">
        <f t="shared" si="7"/>
        <v>0</v>
      </c>
      <c r="M43" s="238">
        <f t="shared" si="8"/>
        <v>0</v>
      </c>
      <c r="N43" s="238">
        <f t="shared" si="9"/>
        <v>0</v>
      </c>
      <c r="O43" s="238">
        <f t="shared" si="10"/>
        <v>0</v>
      </c>
      <c r="P43" s="269">
        <f t="shared" si="11"/>
        <v>0</v>
      </c>
    </row>
    <row r="44" spans="1:16">
      <c r="A44" s="273"/>
      <c r="B44" s="300"/>
      <c r="C44" s="275"/>
      <c r="D44" s="276"/>
      <c r="E44" s="277"/>
      <c r="F44" s="278">
        <v>0</v>
      </c>
      <c r="G44" s="278">
        <v>0</v>
      </c>
      <c r="H44" s="278"/>
      <c r="I44" s="277"/>
      <c r="J44" s="277"/>
      <c r="K44" s="277"/>
      <c r="L44" s="277"/>
      <c r="M44" s="277"/>
      <c r="N44" s="277"/>
      <c r="O44" s="277"/>
      <c r="P44" s="279"/>
    </row>
    <row r="45" spans="1:16" ht="15.4" customHeight="1">
      <c r="A45" s="253"/>
      <c r="B45" s="297"/>
      <c r="C45" s="687" t="s">
        <v>63</v>
      </c>
      <c r="D45" s="688"/>
      <c r="E45" s="688"/>
      <c r="F45" s="688"/>
      <c r="G45" s="688"/>
      <c r="H45" s="688"/>
      <c r="I45" s="688"/>
      <c r="J45" s="688"/>
      <c r="K45" s="688"/>
      <c r="L45" s="254">
        <f>SUM(L13:L44)</f>
        <v>0</v>
      </c>
      <c r="M45" s="254">
        <f>SUM(M13:M44)</f>
        <v>0</v>
      </c>
      <c r="N45" s="254">
        <f>SUM(N13:N44)</f>
        <v>0</v>
      </c>
      <c r="O45" s="254">
        <f>SUM(O13:O44)</f>
        <v>0</v>
      </c>
      <c r="P45" s="254">
        <f>SUM(P13:P44)</f>
        <v>0</v>
      </c>
    </row>
    <row r="46" spans="1:16" s="124" customFormat="1">
      <c r="I46" s="145"/>
    </row>
    <row r="47" spans="1:16" customFormat="1" ht="12.9" customHeight="1">
      <c r="B47" s="146" t="s">
        <v>41</v>
      </c>
    </row>
    <row r="48" spans="1:16" customFormat="1" ht="45.15" customHeight="1">
      <c r="A48" s="672" t="s">
        <v>61</v>
      </c>
      <c r="B48" s="672"/>
      <c r="C48" s="672"/>
      <c r="D48" s="672"/>
      <c r="E48" s="672"/>
      <c r="F48" s="672"/>
      <c r="G48" s="672"/>
      <c r="H48" s="672"/>
      <c r="I48" s="672"/>
      <c r="J48" s="672"/>
      <c r="K48" s="672"/>
      <c r="L48" s="672"/>
      <c r="M48" s="672"/>
      <c r="N48" s="672"/>
      <c r="O48" s="672"/>
      <c r="P48" s="672"/>
    </row>
    <row r="49" spans="1:16" customFormat="1" ht="76.75" customHeight="1">
      <c r="A49" s="672"/>
      <c r="B49" s="672"/>
      <c r="C49" s="672"/>
      <c r="D49" s="672"/>
      <c r="E49" s="672"/>
      <c r="F49" s="672"/>
      <c r="G49" s="672"/>
      <c r="H49" s="672"/>
      <c r="I49" s="672"/>
      <c r="J49" s="672"/>
      <c r="K49" s="672"/>
      <c r="L49" s="672"/>
      <c r="M49" s="672"/>
      <c r="N49" s="672"/>
      <c r="O49" s="672"/>
      <c r="P49" s="672"/>
    </row>
    <row r="50" spans="1:16" customFormat="1" ht="12.9" customHeight="1">
      <c r="B50" s="147"/>
    </row>
    <row r="51" spans="1:16" customFormat="1" ht="12.9" customHeight="1">
      <c r="B51" s="147"/>
    </row>
    <row r="52" spans="1:16" s="124" customFormat="1">
      <c r="B52" s="124" t="s">
        <v>7</v>
      </c>
      <c r="L52" s="152" t="str">
        <f>Koptame_VNI!B40</f>
        <v>Pārbaudīja:</v>
      </c>
      <c r="M52" s="152"/>
      <c r="N52" s="152"/>
      <c r="O52" s="152"/>
      <c r="P52" s="152"/>
    </row>
    <row r="53" spans="1:16" s="124" customFormat="1">
      <c r="C53" s="144">
        <f>Koptame_VNI!C35</f>
        <v>0</v>
      </c>
      <c r="L53" s="144"/>
      <c r="M53" s="669">
        <f>Koptame_VNI!C41</f>
        <v>0</v>
      </c>
      <c r="N53" s="669"/>
      <c r="O53" s="152"/>
      <c r="P53" s="152"/>
    </row>
    <row r="54" spans="1:16" s="124" customFormat="1">
      <c r="C54" s="143">
        <f>Koptame_VNI!C36</f>
        <v>0</v>
      </c>
      <c r="L54" s="143"/>
      <c r="M54" s="670">
        <f>Koptame_VNI!C42</f>
        <v>0</v>
      </c>
      <c r="N54" s="670"/>
      <c r="O54" s="152"/>
      <c r="P54" s="152"/>
    </row>
    <row r="55" spans="1:16" s="124" customFormat="1" collapsed="1">
      <c r="B55" s="145"/>
      <c r="F55" s="145"/>
      <c r="G55" s="145"/>
    </row>
    <row r="56" spans="1:16">
      <c r="B56" s="56"/>
      <c r="F56" s="56"/>
      <c r="G56" s="56"/>
      <c r="I56" s="19"/>
    </row>
    <row r="57" spans="1:16">
      <c r="B57" s="56"/>
      <c r="F57" s="56"/>
      <c r="G57" s="56"/>
      <c r="I57" s="19"/>
    </row>
  </sheetData>
  <autoFilter ref="D1:D57" xr:uid="{00000000-0001-0000-1800-000000000000}"/>
  <mergeCells count="17">
    <mergeCell ref="A2:P2"/>
    <mergeCell ref="D3:P3"/>
    <mergeCell ref="D4:P4"/>
    <mergeCell ref="D5:P5"/>
    <mergeCell ref="L9:O9"/>
    <mergeCell ref="F11:K11"/>
    <mergeCell ref="L11:P11"/>
    <mergeCell ref="A11:A12"/>
    <mergeCell ref="B11:B12"/>
    <mergeCell ref="C11:C12"/>
    <mergeCell ref="D11:D12"/>
    <mergeCell ref="E11:E12"/>
    <mergeCell ref="M53:N53"/>
    <mergeCell ref="C45:K45"/>
    <mergeCell ref="A49:P49"/>
    <mergeCell ref="M54:N54"/>
    <mergeCell ref="A48:P48"/>
  </mergeCell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S131"/>
  <sheetViews>
    <sheetView showZeros="0" view="pageBreakPreview" zoomScale="90" zoomScaleNormal="100" zoomScaleSheetLayoutView="90" workbookViewId="0">
      <selection activeCell="A16" sqref="A16"/>
    </sheetView>
  </sheetViews>
  <sheetFormatPr defaultColWidth="9.08984375" defaultRowHeight="14"/>
  <cols>
    <col min="1" max="1" width="9" style="19" customWidth="1"/>
    <col min="2" max="2" width="10.6328125" style="19" customWidth="1"/>
    <col min="3" max="3" width="40.26953125" style="19" customWidth="1"/>
    <col min="4" max="4" width="9.08984375" style="19" customWidth="1"/>
    <col min="5" max="5" width="8.08984375" style="19" customWidth="1"/>
    <col min="6" max="9" width="9.08984375" style="19"/>
    <col min="10" max="10" width="9.08984375" style="56"/>
    <col min="11" max="12" width="9.08984375" style="19"/>
    <col min="13" max="13" width="13.36328125" style="19" customWidth="1"/>
    <col min="14" max="14" width="12.26953125" style="19" customWidth="1"/>
    <col min="15" max="15" width="12.7265625" style="19" customWidth="1"/>
    <col min="16" max="16" width="11.6328125" style="19" customWidth="1"/>
    <col min="17" max="17" width="13.26953125" style="19" customWidth="1"/>
    <col min="18" max="18" width="9.08984375" style="19"/>
    <col min="19" max="19" width="25.7265625" style="19" customWidth="1"/>
    <col min="20" max="16384" width="9.08984375" style="19"/>
  </cols>
  <sheetData>
    <row r="1" spans="1:19" s="24" customFormat="1">
      <c r="F1" s="21"/>
      <c r="G1" s="21"/>
      <c r="H1" s="165" t="s">
        <v>56</v>
      </c>
      <c r="I1" s="121" t="str">
        <f>kops2_VNI!$B$23</f>
        <v>2.3._VNI</v>
      </c>
      <c r="J1" s="53"/>
    </row>
    <row r="2" spans="1:19" s="24" customFormat="1">
      <c r="A2" s="680" t="str">
        <f>C13</f>
        <v xml:space="preserve">Apkure </v>
      </c>
      <c r="B2" s="680"/>
      <c r="C2" s="680"/>
      <c r="D2" s="680"/>
      <c r="E2" s="680"/>
      <c r="F2" s="680"/>
      <c r="G2" s="680"/>
      <c r="H2" s="680"/>
      <c r="I2" s="680"/>
      <c r="J2" s="680"/>
      <c r="K2" s="680"/>
      <c r="L2" s="680"/>
      <c r="M2" s="680"/>
      <c r="N2" s="680"/>
      <c r="O2" s="680"/>
      <c r="P2" s="680"/>
      <c r="Q2" s="680"/>
    </row>
    <row r="3" spans="1:19">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9">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20" t="s">
        <v>12</v>
      </c>
      <c r="D5" s="20"/>
      <c r="E5" s="682" t="str">
        <f>Koptame_VNI!C13</f>
        <v>Citadeles iela 7, Rīga</v>
      </c>
      <c r="F5" s="682"/>
      <c r="G5" s="682"/>
      <c r="H5" s="682"/>
      <c r="I5" s="682"/>
      <c r="J5" s="682"/>
      <c r="K5" s="682"/>
      <c r="L5" s="682"/>
      <c r="M5" s="682"/>
      <c r="N5" s="682"/>
      <c r="O5" s="682"/>
      <c r="P5" s="682"/>
      <c r="Q5" s="682"/>
    </row>
    <row r="6" spans="1:19">
      <c r="A6" s="20"/>
      <c r="B6" s="20"/>
      <c r="C6" s="20" t="str">
        <f>Koptame_VNI!B14</f>
        <v>Pasūtījuma Nr.</v>
      </c>
      <c r="D6" s="20"/>
      <c r="E6" s="22" t="str">
        <f>Koptame_VNI!C14</f>
        <v>n</v>
      </c>
      <c r="F6" s="43"/>
      <c r="G6" s="43"/>
      <c r="H6" s="43"/>
      <c r="I6" s="43"/>
      <c r="J6" s="54"/>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55"/>
      <c r="K7" s="22"/>
      <c r="L7" s="43"/>
      <c r="M7" s="43"/>
      <c r="N7" s="43"/>
      <c r="O7" s="43"/>
      <c r="P7" s="20" t="s">
        <v>55</v>
      </c>
      <c r="Q7" s="26">
        <f>Q119</f>
        <v>0</v>
      </c>
    </row>
    <row r="8" spans="1:19">
      <c r="A8" s="23"/>
      <c r="B8" s="23"/>
      <c r="E8" s="27"/>
      <c r="F8" s="43"/>
      <c r="G8" s="43"/>
      <c r="H8" s="43"/>
      <c r="I8" s="43"/>
      <c r="J8" s="54"/>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6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c r="S12" s="383"/>
    </row>
    <row r="13" spans="1:19" ht="15.5">
      <c r="A13" s="397"/>
      <c r="B13" s="398">
        <v>0</v>
      </c>
      <c r="C13" s="399" t="str">
        <f>kops2_VNI!C23</f>
        <v xml:space="preserve">Apkure </v>
      </c>
      <c r="D13" s="399"/>
      <c r="E13" s="400"/>
      <c r="F13" s="401"/>
      <c r="G13" s="402">
        <v>0</v>
      </c>
      <c r="H13" s="403">
        <v>0</v>
      </c>
      <c r="I13" s="404">
        <v>0</v>
      </c>
      <c r="J13" s="403">
        <v>0</v>
      </c>
      <c r="K13" s="403">
        <v>0</v>
      </c>
      <c r="L13" s="403">
        <f t="shared" ref="L13" si="0">SUM(I13:K13)</f>
        <v>0</v>
      </c>
      <c r="M13" s="402">
        <f t="shared" ref="M13" si="1">ROUND(G13*F13,2)</f>
        <v>0</v>
      </c>
      <c r="N13" s="403">
        <f t="shared" ref="N13" si="2">ROUND(I13*F13,2)</f>
        <v>0</v>
      </c>
      <c r="O13" s="403">
        <f t="shared" ref="O13" si="3">ROUND(J13*F13,2)</f>
        <v>0</v>
      </c>
      <c r="P13" s="403">
        <f t="shared" ref="P13" si="4">ROUND(K13*F13,2)</f>
        <v>0</v>
      </c>
      <c r="Q13" s="405">
        <f t="shared" ref="Q13" si="5">SUM(N13:P13)</f>
        <v>0</v>
      </c>
    </row>
    <row r="14" spans="1:19" ht="15.5">
      <c r="A14" s="336"/>
      <c r="B14" s="337"/>
      <c r="C14" s="338" t="s">
        <v>379</v>
      </c>
      <c r="D14" s="14"/>
      <c r="E14" s="15"/>
      <c r="F14" s="339"/>
      <c r="G14" s="240"/>
      <c r="H14" s="240"/>
      <c r="I14" s="340"/>
      <c r="J14" s="340"/>
      <c r="K14" s="340"/>
      <c r="L14" s="341"/>
      <c r="M14" s="340"/>
      <c r="N14" s="340"/>
      <c r="O14" s="340"/>
      <c r="P14" s="340"/>
      <c r="Q14" s="406"/>
    </row>
    <row r="15" spans="1:19" s="56" customFormat="1">
      <c r="A15" s="306"/>
      <c r="B15" s="493"/>
      <c r="C15" s="302" t="s">
        <v>113</v>
      </c>
      <c r="D15" s="302"/>
      <c r="E15" s="302"/>
      <c r="F15" s="302"/>
      <c r="G15" s="201"/>
      <c r="H15" s="357"/>
      <c r="I15" s="201"/>
      <c r="J15" s="224"/>
      <c r="K15" s="247"/>
      <c r="L15" s="238">
        <f t="shared" ref="L15:L75" si="6">SUM(I15:K15)</f>
        <v>0</v>
      </c>
      <c r="M15" s="268">
        <f t="shared" ref="M15:M75" si="7">ROUND(G15*F15,2)</f>
        <v>0</v>
      </c>
      <c r="N15" s="238">
        <f t="shared" ref="N15:N75" si="8">ROUND(I15*F15,2)</f>
        <v>0</v>
      </c>
      <c r="O15" s="238">
        <f t="shared" ref="O15:O75" si="9">ROUND(J15*F15,2)</f>
        <v>0</v>
      </c>
      <c r="P15" s="238">
        <f t="shared" ref="P15:P75" si="10">ROUND(K15*F15,2)</f>
        <v>0</v>
      </c>
      <c r="Q15" s="269">
        <f t="shared" ref="Q15:Q75" si="11">SUM(N15:P15)</f>
        <v>0</v>
      </c>
      <c r="S15" s="384"/>
    </row>
    <row r="16" spans="1:19" s="56" customFormat="1" ht="98">
      <c r="A16" s="306" t="s">
        <v>838</v>
      </c>
      <c r="B16" s="493"/>
      <c r="C16" s="313" t="s">
        <v>794</v>
      </c>
      <c r="D16" s="309"/>
      <c r="E16" s="309" t="s">
        <v>69</v>
      </c>
      <c r="F16" s="308">
        <v>1</v>
      </c>
      <c r="G16" s="218"/>
      <c r="H16" s="219"/>
      <c r="I16" s="220"/>
      <c r="J16" s="192"/>
      <c r="K16" s="221">
        <f t="shared" ref="K16:K32" si="12">I16*0.15</f>
        <v>0</v>
      </c>
      <c r="L16" s="238">
        <f t="shared" si="6"/>
        <v>0</v>
      </c>
      <c r="M16" s="268">
        <f t="shared" si="7"/>
        <v>0</v>
      </c>
      <c r="N16" s="238">
        <f t="shared" si="8"/>
        <v>0</v>
      </c>
      <c r="O16" s="238">
        <f t="shared" si="9"/>
        <v>0</v>
      </c>
      <c r="P16" s="238">
        <f t="shared" si="10"/>
        <v>0</v>
      </c>
      <c r="Q16" s="269">
        <f t="shared" si="11"/>
        <v>0</v>
      </c>
      <c r="S16" s="384"/>
    </row>
    <row r="17" spans="1:19" s="56" customFormat="1" ht="98">
      <c r="A17" s="306" t="s">
        <v>839</v>
      </c>
      <c r="B17" s="493"/>
      <c r="C17" s="313" t="s">
        <v>795</v>
      </c>
      <c r="D17" s="309"/>
      <c r="E17" s="309" t="s">
        <v>69</v>
      </c>
      <c r="F17" s="308">
        <v>1</v>
      </c>
      <c r="G17" s="218"/>
      <c r="H17" s="219"/>
      <c r="I17" s="220"/>
      <c r="J17" s="192"/>
      <c r="K17" s="221">
        <f t="shared" si="12"/>
        <v>0</v>
      </c>
      <c r="L17" s="238">
        <f t="shared" si="6"/>
        <v>0</v>
      </c>
      <c r="M17" s="268">
        <f t="shared" si="7"/>
        <v>0</v>
      </c>
      <c r="N17" s="238">
        <f t="shared" si="8"/>
        <v>0</v>
      </c>
      <c r="O17" s="238">
        <f t="shared" si="9"/>
        <v>0</v>
      </c>
      <c r="P17" s="238">
        <f t="shared" si="10"/>
        <v>0</v>
      </c>
      <c r="Q17" s="269">
        <f t="shared" si="11"/>
        <v>0</v>
      </c>
      <c r="S17" s="384"/>
    </row>
    <row r="18" spans="1:19" s="56" customFormat="1" ht="98">
      <c r="A18" s="306" t="s">
        <v>840</v>
      </c>
      <c r="B18" s="493"/>
      <c r="C18" s="313" t="s">
        <v>796</v>
      </c>
      <c r="D18" s="309"/>
      <c r="E18" s="309" t="s">
        <v>69</v>
      </c>
      <c r="F18" s="308">
        <v>1</v>
      </c>
      <c r="G18" s="218"/>
      <c r="H18" s="219"/>
      <c r="I18" s="220"/>
      <c r="J18" s="192"/>
      <c r="K18" s="221">
        <f t="shared" si="12"/>
        <v>0</v>
      </c>
      <c r="L18" s="238">
        <f t="shared" si="6"/>
        <v>0</v>
      </c>
      <c r="M18" s="268">
        <f t="shared" si="7"/>
        <v>0</v>
      </c>
      <c r="N18" s="238">
        <f t="shared" si="8"/>
        <v>0</v>
      </c>
      <c r="O18" s="238">
        <f t="shared" si="9"/>
        <v>0</v>
      </c>
      <c r="P18" s="238">
        <f t="shared" si="10"/>
        <v>0</v>
      </c>
      <c r="Q18" s="269">
        <f t="shared" si="11"/>
        <v>0</v>
      </c>
      <c r="S18" s="384"/>
    </row>
    <row r="19" spans="1:19" s="56" customFormat="1" ht="98">
      <c r="A19" s="306" t="s">
        <v>841</v>
      </c>
      <c r="B19" s="493"/>
      <c r="C19" s="313" t="s">
        <v>797</v>
      </c>
      <c r="D19" s="309"/>
      <c r="E19" s="309" t="s">
        <v>69</v>
      </c>
      <c r="F19" s="308">
        <v>1</v>
      </c>
      <c r="G19" s="218"/>
      <c r="H19" s="219"/>
      <c r="I19" s="220"/>
      <c r="J19" s="192"/>
      <c r="K19" s="221">
        <f t="shared" si="12"/>
        <v>0</v>
      </c>
      <c r="L19" s="238">
        <f t="shared" si="6"/>
        <v>0</v>
      </c>
      <c r="M19" s="268">
        <f t="shared" si="7"/>
        <v>0</v>
      </c>
      <c r="N19" s="238">
        <f t="shared" si="8"/>
        <v>0</v>
      </c>
      <c r="O19" s="238">
        <f t="shared" si="9"/>
        <v>0</v>
      </c>
      <c r="P19" s="238">
        <f t="shared" si="10"/>
        <v>0</v>
      </c>
      <c r="Q19" s="269">
        <f t="shared" si="11"/>
        <v>0</v>
      </c>
      <c r="S19" s="384"/>
    </row>
    <row r="20" spans="1:19" s="56" customFormat="1" ht="98">
      <c r="A20" s="306" t="s">
        <v>842</v>
      </c>
      <c r="B20" s="493"/>
      <c r="C20" s="313" t="s">
        <v>798</v>
      </c>
      <c r="D20" s="309"/>
      <c r="E20" s="309" t="s">
        <v>69</v>
      </c>
      <c r="F20" s="308">
        <v>1</v>
      </c>
      <c r="G20" s="218"/>
      <c r="H20" s="219"/>
      <c r="I20" s="220"/>
      <c r="J20" s="192"/>
      <c r="K20" s="221">
        <f t="shared" si="12"/>
        <v>0</v>
      </c>
      <c r="L20" s="238">
        <f t="shared" si="6"/>
        <v>0</v>
      </c>
      <c r="M20" s="268">
        <f t="shared" si="7"/>
        <v>0</v>
      </c>
      <c r="N20" s="238">
        <f t="shared" si="8"/>
        <v>0</v>
      </c>
      <c r="O20" s="238">
        <f t="shared" si="9"/>
        <v>0</v>
      </c>
      <c r="P20" s="238">
        <f t="shared" si="10"/>
        <v>0</v>
      </c>
      <c r="Q20" s="269">
        <f t="shared" si="11"/>
        <v>0</v>
      </c>
      <c r="S20" s="384"/>
    </row>
    <row r="21" spans="1:19" s="56" customFormat="1" ht="98">
      <c r="A21" s="306" t="s">
        <v>843</v>
      </c>
      <c r="B21" s="493"/>
      <c r="C21" s="313" t="s">
        <v>799</v>
      </c>
      <c r="D21" s="309"/>
      <c r="E21" s="309" t="s">
        <v>69</v>
      </c>
      <c r="F21" s="308">
        <v>1</v>
      </c>
      <c r="G21" s="218"/>
      <c r="H21" s="219"/>
      <c r="I21" s="220"/>
      <c r="J21" s="192"/>
      <c r="K21" s="221">
        <f t="shared" si="12"/>
        <v>0</v>
      </c>
      <c r="L21" s="238">
        <f t="shared" si="6"/>
        <v>0</v>
      </c>
      <c r="M21" s="268">
        <f t="shared" si="7"/>
        <v>0</v>
      </c>
      <c r="N21" s="238">
        <f t="shared" si="8"/>
        <v>0</v>
      </c>
      <c r="O21" s="238">
        <f t="shared" si="9"/>
        <v>0</v>
      </c>
      <c r="P21" s="238">
        <f t="shared" si="10"/>
        <v>0</v>
      </c>
      <c r="Q21" s="269">
        <f t="shared" si="11"/>
        <v>0</v>
      </c>
      <c r="S21" s="384"/>
    </row>
    <row r="22" spans="1:19" s="56" customFormat="1" ht="98">
      <c r="A22" s="306" t="s">
        <v>844</v>
      </c>
      <c r="B22" s="493"/>
      <c r="C22" s="313" t="s">
        <v>800</v>
      </c>
      <c r="D22" s="309"/>
      <c r="E22" s="309" t="s">
        <v>69</v>
      </c>
      <c r="F22" s="308">
        <v>1</v>
      </c>
      <c r="G22" s="218"/>
      <c r="H22" s="219"/>
      <c r="I22" s="220"/>
      <c r="J22" s="169"/>
      <c r="K22" s="221">
        <f t="shared" si="12"/>
        <v>0</v>
      </c>
      <c r="L22" s="238">
        <f t="shared" si="6"/>
        <v>0</v>
      </c>
      <c r="M22" s="268">
        <f t="shared" si="7"/>
        <v>0</v>
      </c>
      <c r="N22" s="238">
        <f t="shared" si="8"/>
        <v>0</v>
      </c>
      <c r="O22" s="238">
        <f t="shared" si="9"/>
        <v>0</v>
      </c>
      <c r="P22" s="238">
        <f t="shared" si="10"/>
        <v>0</v>
      </c>
      <c r="Q22" s="269">
        <f t="shared" si="11"/>
        <v>0</v>
      </c>
      <c r="S22" s="384"/>
    </row>
    <row r="23" spans="1:19" s="56" customFormat="1" ht="98">
      <c r="A23" s="306" t="s">
        <v>845</v>
      </c>
      <c r="B23" s="493"/>
      <c r="C23" s="313" t="s">
        <v>801</v>
      </c>
      <c r="D23" s="309"/>
      <c r="E23" s="309" t="s">
        <v>69</v>
      </c>
      <c r="F23" s="308">
        <v>1</v>
      </c>
      <c r="G23" s="218"/>
      <c r="H23" s="219"/>
      <c r="I23" s="220"/>
      <c r="J23" s="192"/>
      <c r="K23" s="221">
        <f t="shared" si="12"/>
        <v>0</v>
      </c>
      <c r="L23" s="238">
        <f t="shared" si="6"/>
        <v>0</v>
      </c>
      <c r="M23" s="268">
        <f t="shared" si="7"/>
        <v>0</v>
      </c>
      <c r="N23" s="238">
        <f t="shared" si="8"/>
        <v>0</v>
      </c>
      <c r="O23" s="238">
        <f t="shared" si="9"/>
        <v>0</v>
      </c>
      <c r="P23" s="238">
        <f t="shared" si="10"/>
        <v>0</v>
      </c>
      <c r="Q23" s="269">
        <f t="shared" si="11"/>
        <v>0</v>
      </c>
      <c r="S23" s="384"/>
    </row>
    <row r="24" spans="1:19" s="56" customFormat="1" ht="98">
      <c r="A24" s="306" t="s">
        <v>846</v>
      </c>
      <c r="B24" s="493"/>
      <c r="C24" s="313" t="s">
        <v>802</v>
      </c>
      <c r="D24" s="309"/>
      <c r="E24" s="309" t="s">
        <v>69</v>
      </c>
      <c r="F24" s="308">
        <v>1</v>
      </c>
      <c r="G24" s="218"/>
      <c r="H24" s="219"/>
      <c r="I24" s="220"/>
      <c r="J24" s="169"/>
      <c r="K24" s="221">
        <f t="shared" si="12"/>
        <v>0</v>
      </c>
      <c r="L24" s="238">
        <f t="shared" si="6"/>
        <v>0</v>
      </c>
      <c r="M24" s="268">
        <f t="shared" si="7"/>
        <v>0</v>
      </c>
      <c r="N24" s="238">
        <f t="shared" si="8"/>
        <v>0</v>
      </c>
      <c r="O24" s="238">
        <f t="shared" si="9"/>
        <v>0</v>
      </c>
      <c r="P24" s="238">
        <f t="shared" si="10"/>
        <v>0</v>
      </c>
      <c r="Q24" s="269">
        <f t="shared" si="11"/>
        <v>0</v>
      </c>
      <c r="S24" s="384"/>
    </row>
    <row r="25" spans="1:19" s="56" customFormat="1" ht="84">
      <c r="A25" s="306" t="s">
        <v>847</v>
      </c>
      <c r="B25" s="493"/>
      <c r="C25" s="313" t="s">
        <v>803</v>
      </c>
      <c r="D25" s="309"/>
      <c r="E25" s="309" t="s">
        <v>69</v>
      </c>
      <c r="F25" s="308">
        <v>4</v>
      </c>
      <c r="G25" s="218"/>
      <c r="H25" s="219"/>
      <c r="I25" s="220"/>
      <c r="J25" s="192"/>
      <c r="K25" s="221">
        <f t="shared" si="12"/>
        <v>0</v>
      </c>
      <c r="L25" s="238">
        <f t="shared" si="6"/>
        <v>0</v>
      </c>
      <c r="M25" s="268">
        <f t="shared" si="7"/>
        <v>0</v>
      </c>
      <c r="N25" s="238">
        <f t="shared" si="8"/>
        <v>0</v>
      </c>
      <c r="O25" s="238">
        <f t="shared" si="9"/>
        <v>0</v>
      </c>
      <c r="P25" s="238">
        <f t="shared" si="10"/>
        <v>0</v>
      </c>
      <c r="Q25" s="269">
        <f t="shared" si="11"/>
        <v>0</v>
      </c>
      <c r="S25" s="384"/>
    </row>
    <row r="26" spans="1:19" s="56" customFormat="1" ht="84">
      <c r="A26" s="306" t="s">
        <v>848</v>
      </c>
      <c r="B26" s="493"/>
      <c r="C26" s="313" t="s">
        <v>804</v>
      </c>
      <c r="D26" s="309"/>
      <c r="E26" s="309" t="s">
        <v>69</v>
      </c>
      <c r="F26" s="308">
        <v>2</v>
      </c>
      <c r="G26" s="218"/>
      <c r="H26" s="219"/>
      <c r="I26" s="220"/>
      <c r="J26" s="192"/>
      <c r="K26" s="221">
        <f t="shared" si="12"/>
        <v>0</v>
      </c>
      <c r="L26" s="238">
        <f t="shared" si="6"/>
        <v>0</v>
      </c>
      <c r="M26" s="268">
        <f t="shared" si="7"/>
        <v>0</v>
      </c>
      <c r="N26" s="238">
        <f t="shared" si="8"/>
        <v>0</v>
      </c>
      <c r="O26" s="238">
        <f t="shared" si="9"/>
        <v>0</v>
      </c>
      <c r="P26" s="238">
        <f t="shared" si="10"/>
        <v>0</v>
      </c>
      <c r="Q26" s="269">
        <f t="shared" si="11"/>
        <v>0</v>
      </c>
      <c r="S26" s="384"/>
    </row>
    <row r="27" spans="1:19" s="56" customFormat="1" ht="98">
      <c r="A27" s="306" t="s">
        <v>849</v>
      </c>
      <c r="B27" s="493"/>
      <c r="C27" s="313" t="s">
        <v>796</v>
      </c>
      <c r="D27" s="309"/>
      <c r="E27" s="309" t="s">
        <v>69</v>
      </c>
      <c r="F27" s="308">
        <v>5</v>
      </c>
      <c r="G27" s="218"/>
      <c r="H27" s="219"/>
      <c r="I27" s="220"/>
      <c r="J27" s="192"/>
      <c r="K27" s="221">
        <f t="shared" si="12"/>
        <v>0</v>
      </c>
      <c r="L27" s="238">
        <f t="shared" si="6"/>
        <v>0</v>
      </c>
      <c r="M27" s="268">
        <f t="shared" si="7"/>
        <v>0</v>
      </c>
      <c r="N27" s="238">
        <f t="shared" si="8"/>
        <v>0</v>
      </c>
      <c r="O27" s="238">
        <f t="shared" si="9"/>
        <v>0</v>
      </c>
      <c r="P27" s="238">
        <f t="shared" si="10"/>
        <v>0</v>
      </c>
      <c r="Q27" s="269">
        <f t="shared" si="11"/>
        <v>0</v>
      </c>
      <c r="S27" s="384"/>
    </row>
    <row r="28" spans="1:19" s="56" customFormat="1" ht="98">
      <c r="A28" s="306" t="s">
        <v>850</v>
      </c>
      <c r="B28" s="493"/>
      <c r="C28" s="313" t="s">
        <v>797</v>
      </c>
      <c r="D28" s="309"/>
      <c r="E28" s="309" t="s">
        <v>69</v>
      </c>
      <c r="F28" s="308">
        <v>5</v>
      </c>
      <c r="G28" s="218"/>
      <c r="H28" s="219"/>
      <c r="I28" s="220"/>
      <c r="J28" s="192"/>
      <c r="K28" s="221">
        <f t="shared" si="12"/>
        <v>0</v>
      </c>
      <c r="L28" s="238">
        <f t="shared" si="6"/>
        <v>0</v>
      </c>
      <c r="M28" s="268">
        <f t="shared" si="7"/>
        <v>0</v>
      </c>
      <c r="N28" s="238">
        <f t="shared" si="8"/>
        <v>0</v>
      </c>
      <c r="O28" s="238">
        <f t="shared" si="9"/>
        <v>0</v>
      </c>
      <c r="P28" s="238">
        <f t="shared" si="10"/>
        <v>0</v>
      </c>
      <c r="Q28" s="269">
        <f t="shared" si="11"/>
        <v>0</v>
      </c>
      <c r="S28" s="384"/>
    </row>
    <row r="29" spans="1:19" s="56" customFormat="1" ht="98">
      <c r="A29" s="306" t="s">
        <v>851</v>
      </c>
      <c r="B29" s="493"/>
      <c r="C29" s="313" t="s">
        <v>805</v>
      </c>
      <c r="D29" s="309"/>
      <c r="E29" s="309" t="s">
        <v>69</v>
      </c>
      <c r="F29" s="308">
        <v>3</v>
      </c>
      <c r="G29" s="218"/>
      <c r="H29" s="219"/>
      <c r="I29" s="220"/>
      <c r="J29" s="192"/>
      <c r="K29" s="221">
        <f t="shared" si="12"/>
        <v>0</v>
      </c>
      <c r="L29" s="238">
        <f t="shared" si="6"/>
        <v>0</v>
      </c>
      <c r="M29" s="268">
        <f t="shared" si="7"/>
        <v>0</v>
      </c>
      <c r="N29" s="238">
        <f t="shared" si="8"/>
        <v>0</v>
      </c>
      <c r="O29" s="238">
        <f t="shared" si="9"/>
        <v>0</v>
      </c>
      <c r="P29" s="238">
        <f t="shared" si="10"/>
        <v>0</v>
      </c>
      <c r="Q29" s="269">
        <f t="shared" si="11"/>
        <v>0</v>
      </c>
      <c r="S29" s="384"/>
    </row>
    <row r="30" spans="1:19" s="56" customFormat="1" ht="98">
      <c r="A30" s="306" t="s">
        <v>852</v>
      </c>
      <c r="B30" s="493"/>
      <c r="C30" s="313" t="s">
        <v>806</v>
      </c>
      <c r="D30" s="309"/>
      <c r="E30" s="309" t="s">
        <v>69</v>
      </c>
      <c r="F30" s="308">
        <v>3</v>
      </c>
      <c r="G30" s="218"/>
      <c r="H30" s="219"/>
      <c r="I30" s="220"/>
      <c r="J30" s="192"/>
      <c r="K30" s="221">
        <f t="shared" si="12"/>
        <v>0</v>
      </c>
      <c r="L30" s="238">
        <f t="shared" si="6"/>
        <v>0</v>
      </c>
      <c r="M30" s="268">
        <f t="shared" si="7"/>
        <v>0</v>
      </c>
      <c r="N30" s="238">
        <f t="shared" si="8"/>
        <v>0</v>
      </c>
      <c r="O30" s="238">
        <f t="shared" si="9"/>
        <v>0</v>
      </c>
      <c r="P30" s="238">
        <f t="shared" si="10"/>
        <v>0</v>
      </c>
      <c r="Q30" s="269">
        <f t="shared" si="11"/>
        <v>0</v>
      </c>
      <c r="S30" s="384"/>
    </row>
    <row r="31" spans="1:19" s="56" customFormat="1" ht="98">
      <c r="A31" s="306" t="s">
        <v>853</v>
      </c>
      <c r="B31" s="493"/>
      <c r="C31" s="313" t="s">
        <v>807</v>
      </c>
      <c r="D31" s="309"/>
      <c r="E31" s="309" t="s">
        <v>69</v>
      </c>
      <c r="F31" s="308">
        <v>1</v>
      </c>
      <c r="G31" s="218"/>
      <c r="H31" s="219"/>
      <c r="I31" s="220"/>
      <c r="J31" s="192"/>
      <c r="K31" s="221">
        <f t="shared" si="12"/>
        <v>0</v>
      </c>
      <c r="L31" s="238">
        <f t="shared" si="6"/>
        <v>0</v>
      </c>
      <c r="M31" s="268">
        <f t="shared" si="7"/>
        <v>0</v>
      </c>
      <c r="N31" s="238">
        <f t="shared" si="8"/>
        <v>0</v>
      </c>
      <c r="O31" s="238">
        <f t="shared" si="9"/>
        <v>0</v>
      </c>
      <c r="P31" s="238">
        <f t="shared" si="10"/>
        <v>0</v>
      </c>
      <c r="Q31" s="269">
        <f t="shared" si="11"/>
        <v>0</v>
      </c>
      <c r="S31" s="384"/>
    </row>
    <row r="32" spans="1:19" s="56" customFormat="1" ht="98">
      <c r="A32" s="306" t="s">
        <v>854</v>
      </c>
      <c r="B32" s="493"/>
      <c r="C32" s="313" t="s">
        <v>808</v>
      </c>
      <c r="D32" s="309"/>
      <c r="E32" s="309" t="s">
        <v>69</v>
      </c>
      <c r="F32" s="308">
        <v>2</v>
      </c>
      <c r="G32" s="218"/>
      <c r="H32" s="219"/>
      <c r="I32" s="220"/>
      <c r="J32" s="192"/>
      <c r="K32" s="221">
        <f t="shared" si="12"/>
        <v>0</v>
      </c>
      <c r="L32" s="238">
        <f t="shared" si="6"/>
        <v>0</v>
      </c>
      <c r="M32" s="268">
        <f t="shared" si="7"/>
        <v>0</v>
      </c>
      <c r="N32" s="238">
        <f t="shared" si="8"/>
        <v>0</v>
      </c>
      <c r="O32" s="238">
        <f t="shared" si="9"/>
        <v>0</v>
      </c>
      <c r="P32" s="238">
        <f t="shared" si="10"/>
        <v>0</v>
      </c>
      <c r="Q32" s="269">
        <f t="shared" si="11"/>
        <v>0</v>
      </c>
      <c r="S32" s="384"/>
    </row>
    <row r="33" spans="1:19" s="56" customFormat="1" ht="98">
      <c r="A33" s="306" t="s">
        <v>855</v>
      </c>
      <c r="B33" s="493"/>
      <c r="C33" s="313" t="s">
        <v>795</v>
      </c>
      <c r="D33" s="309"/>
      <c r="E33" s="309" t="s">
        <v>69</v>
      </c>
      <c r="F33" s="308">
        <v>2</v>
      </c>
      <c r="G33" s="218"/>
      <c r="H33" s="219"/>
      <c r="I33" s="220"/>
      <c r="J33" s="192"/>
      <c r="K33" s="221">
        <f t="shared" ref="K33:K40" si="13">I33*0.15</f>
        <v>0</v>
      </c>
      <c r="L33" s="238">
        <f t="shared" si="6"/>
        <v>0</v>
      </c>
      <c r="M33" s="268">
        <f t="shared" si="7"/>
        <v>0</v>
      </c>
      <c r="N33" s="238">
        <f t="shared" si="8"/>
        <v>0</v>
      </c>
      <c r="O33" s="238">
        <f t="shared" si="9"/>
        <v>0</v>
      </c>
      <c r="P33" s="238">
        <f t="shared" si="10"/>
        <v>0</v>
      </c>
      <c r="Q33" s="269">
        <f t="shared" si="11"/>
        <v>0</v>
      </c>
      <c r="S33" s="384"/>
    </row>
    <row r="34" spans="1:19" s="56" customFormat="1" ht="98">
      <c r="A34" s="306" t="s">
        <v>856</v>
      </c>
      <c r="B34" s="493"/>
      <c r="C34" s="313" t="s">
        <v>796</v>
      </c>
      <c r="D34" s="309"/>
      <c r="E34" s="309" t="s">
        <v>69</v>
      </c>
      <c r="F34" s="308">
        <v>1</v>
      </c>
      <c r="G34" s="218"/>
      <c r="H34" s="219"/>
      <c r="I34" s="220"/>
      <c r="J34" s="192"/>
      <c r="K34" s="221">
        <f t="shared" si="13"/>
        <v>0</v>
      </c>
      <c r="L34" s="238">
        <f t="shared" si="6"/>
        <v>0</v>
      </c>
      <c r="M34" s="268">
        <f t="shared" si="7"/>
        <v>0</v>
      </c>
      <c r="N34" s="238">
        <f t="shared" si="8"/>
        <v>0</v>
      </c>
      <c r="O34" s="238">
        <f t="shared" si="9"/>
        <v>0</v>
      </c>
      <c r="P34" s="238">
        <f t="shared" si="10"/>
        <v>0</v>
      </c>
      <c r="Q34" s="269">
        <f t="shared" si="11"/>
        <v>0</v>
      </c>
      <c r="S34" s="384"/>
    </row>
    <row r="35" spans="1:19" s="56" customFormat="1" ht="98">
      <c r="A35" s="306" t="s">
        <v>857</v>
      </c>
      <c r="B35" s="493"/>
      <c r="C35" s="313" t="s">
        <v>809</v>
      </c>
      <c r="D35" s="309"/>
      <c r="E35" s="309" t="s">
        <v>69</v>
      </c>
      <c r="F35" s="308">
        <v>3</v>
      </c>
      <c r="G35" s="218"/>
      <c r="H35" s="219"/>
      <c r="I35" s="220"/>
      <c r="J35" s="192"/>
      <c r="K35" s="221">
        <f t="shared" si="13"/>
        <v>0</v>
      </c>
      <c r="L35" s="238">
        <f t="shared" si="6"/>
        <v>0</v>
      </c>
      <c r="M35" s="268">
        <f t="shared" si="7"/>
        <v>0</v>
      </c>
      <c r="N35" s="238">
        <f t="shared" si="8"/>
        <v>0</v>
      </c>
      <c r="O35" s="238">
        <f t="shared" si="9"/>
        <v>0</v>
      </c>
      <c r="P35" s="238">
        <f t="shared" si="10"/>
        <v>0</v>
      </c>
      <c r="Q35" s="269">
        <f t="shared" si="11"/>
        <v>0</v>
      </c>
      <c r="S35" s="384"/>
    </row>
    <row r="36" spans="1:19" s="56" customFormat="1" ht="98">
      <c r="A36" s="306" t="s">
        <v>858</v>
      </c>
      <c r="B36" s="493"/>
      <c r="C36" s="313" t="s">
        <v>799</v>
      </c>
      <c r="D36" s="309"/>
      <c r="E36" s="309" t="s">
        <v>69</v>
      </c>
      <c r="F36" s="308">
        <v>1</v>
      </c>
      <c r="G36" s="218"/>
      <c r="H36" s="219"/>
      <c r="I36" s="220"/>
      <c r="J36" s="192"/>
      <c r="K36" s="221">
        <f t="shared" si="13"/>
        <v>0</v>
      </c>
      <c r="L36" s="238">
        <f t="shared" si="6"/>
        <v>0</v>
      </c>
      <c r="M36" s="268">
        <f t="shared" si="7"/>
        <v>0</v>
      </c>
      <c r="N36" s="238">
        <f t="shared" si="8"/>
        <v>0</v>
      </c>
      <c r="O36" s="238">
        <f t="shared" si="9"/>
        <v>0</v>
      </c>
      <c r="P36" s="238">
        <f t="shared" si="10"/>
        <v>0</v>
      </c>
      <c r="Q36" s="269">
        <f t="shared" si="11"/>
        <v>0</v>
      </c>
      <c r="S36" s="384"/>
    </row>
    <row r="37" spans="1:19" s="56" customFormat="1" ht="98">
      <c r="A37" s="306" t="s">
        <v>859</v>
      </c>
      <c r="B37" s="493"/>
      <c r="C37" s="313" t="s">
        <v>810</v>
      </c>
      <c r="D37" s="309"/>
      <c r="E37" s="309" t="s">
        <v>69</v>
      </c>
      <c r="F37" s="308">
        <v>9</v>
      </c>
      <c r="G37" s="218"/>
      <c r="H37" s="219"/>
      <c r="I37" s="220"/>
      <c r="J37" s="192"/>
      <c r="K37" s="221">
        <f t="shared" si="13"/>
        <v>0</v>
      </c>
      <c r="L37" s="238">
        <f t="shared" si="6"/>
        <v>0</v>
      </c>
      <c r="M37" s="268">
        <f t="shared" si="7"/>
        <v>0</v>
      </c>
      <c r="N37" s="238">
        <f t="shared" si="8"/>
        <v>0</v>
      </c>
      <c r="O37" s="238">
        <f t="shared" si="9"/>
        <v>0</v>
      </c>
      <c r="P37" s="238">
        <f t="shared" si="10"/>
        <v>0</v>
      </c>
      <c r="Q37" s="269">
        <f t="shared" si="11"/>
        <v>0</v>
      </c>
      <c r="S37" s="384"/>
    </row>
    <row r="38" spans="1:19" s="56" customFormat="1" ht="42">
      <c r="A38" s="306" t="s">
        <v>860</v>
      </c>
      <c r="B38" s="493"/>
      <c r="C38" s="304" t="s">
        <v>673</v>
      </c>
      <c r="D38" s="307"/>
      <c r="E38" s="307" t="s">
        <v>68</v>
      </c>
      <c r="F38" s="308">
        <v>2</v>
      </c>
      <c r="G38" s="169"/>
      <c r="H38" s="219"/>
      <c r="I38" s="225"/>
      <c r="J38" s="226"/>
      <c r="K38" s="221">
        <f t="shared" si="13"/>
        <v>0</v>
      </c>
      <c r="L38" s="238">
        <f t="shared" si="6"/>
        <v>0</v>
      </c>
      <c r="M38" s="268">
        <f t="shared" si="7"/>
        <v>0</v>
      </c>
      <c r="N38" s="238">
        <f t="shared" si="8"/>
        <v>0</v>
      </c>
      <c r="O38" s="238">
        <f t="shared" si="9"/>
        <v>0</v>
      </c>
      <c r="P38" s="238">
        <f t="shared" si="10"/>
        <v>0</v>
      </c>
      <c r="Q38" s="269">
        <f t="shared" si="11"/>
        <v>0</v>
      </c>
      <c r="S38" s="384"/>
    </row>
    <row r="39" spans="1:19" s="56" customFormat="1" ht="28">
      <c r="A39" s="306" t="s">
        <v>861</v>
      </c>
      <c r="B39" s="493"/>
      <c r="C39" s="304" t="s">
        <v>623</v>
      </c>
      <c r="D39" s="307"/>
      <c r="E39" s="307" t="s">
        <v>68</v>
      </c>
      <c r="F39" s="308">
        <v>2</v>
      </c>
      <c r="G39" s="169"/>
      <c r="H39" s="219"/>
      <c r="I39" s="225"/>
      <c r="J39" s="226"/>
      <c r="K39" s="221">
        <f t="shared" si="13"/>
        <v>0</v>
      </c>
      <c r="L39" s="238">
        <f t="shared" si="6"/>
        <v>0</v>
      </c>
      <c r="M39" s="268">
        <f t="shared" si="7"/>
        <v>0</v>
      </c>
      <c r="N39" s="238">
        <f t="shared" si="8"/>
        <v>0</v>
      </c>
      <c r="O39" s="238">
        <f t="shared" si="9"/>
        <v>0</v>
      </c>
      <c r="P39" s="238">
        <f t="shared" si="10"/>
        <v>0</v>
      </c>
      <c r="Q39" s="269">
        <f t="shared" si="11"/>
        <v>0</v>
      </c>
      <c r="S39" s="384"/>
    </row>
    <row r="40" spans="1:19" s="56" customFormat="1" ht="42">
      <c r="A40" s="306" t="s">
        <v>862</v>
      </c>
      <c r="B40" s="493"/>
      <c r="C40" s="304" t="s">
        <v>673</v>
      </c>
      <c r="D40" s="307"/>
      <c r="E40" s="307" t="s">
        <v>68</v>
      </c>
      <c r="F40" s="308">
        <v>2</v>
      </c>
      <c r="G40" s="169"/>
      <c r="H40" s="219"/>
      <c r="I40" s="225"/>
      <c r="J40" s="226"/>
      <c r="K40" s="221">
        <f t="shared" si="13"/>
        <v>0</v>
      </c>
      <c r="L40" s="238">
        <f t="shared" si="6"/>
        <v>0</v>
      </c>
      <c r="M40" s="268">
        <f t="shared" si="7"/>
        <v>0</v>
      </c>
      <c r="N40" s="238">
        <f t="shared" si="8"/>
        <v>0</v>
      </c>
      <c r="O40" s="238">
        <f t="shared" si="9"/>
        <v>0</v>
      </c>
      <c r="P40" s="238">
        <f t="shared" si="10"/>
        <v>0</v>
      </c>
      <c r="Q40" s="269">
        <f t="shared" si="11"/>
        <v>0</v>
      </c>
      <c r="S40" s="384"/>
    </row>
    <row r="41" spans="1:19" s="56" customFormat="1" ht="28">
      <c r="A41" s="306" t="s">
        <v>863</v>
      </c>
      <c r="B41" s="493"/>
      <c r="C41" s="304" t="s">
        <v>623</v>
      </c>
      <c r="D41" s="307"/>
      <c r="E41" s="307" t="s">
        <v>68</v>
      </c>
      <c r="F41" s="308">
        <v>2</v>
      </c>
      <c r="G41" s="169"/>
      <c r="H41" s="219"/>
      <c r="I41" s="225"/>
      <c r="J41" s="226"/>
      <c r="K41" s="221">
        <f t="shared" ref="K41:K52" si="14">I41*0.15</f>
        <v>0</v>
      </c>
      <c r="L41" s="238">
        <f t="shared" si="6"/>
        <v>0</v>
      </c>
      <c r="M41" s="268">
        <f t="shared" si="7"/>
        <v>0</v>
      </c>
      <c r="N41" s="238">
        <f t="shared" si="8"/>
        <v>0</v>
      </c>
      <c r="O41" s="238">
        <f t="shared" si="9"/>
        <v>0</v>
      </c>
      <c r="P41" s="238">
        <f t="shared" si="10"/>
        <v>0</v>
      </c>
      <c r="Q41" s="269">
        <f t="shared" si="11"/>
        <v>0</v>
      </c>
      <c r="S41" s="384"/>
    </row>
    <row r="42" spans="1:19" s="56" customFormat="1" ht="28">
      <c r="A42" s="306" t="s">
        <v>864</v>
      </c>
      <c r="B42" s="493"/>
      <c r="C42" s="313" t="s">
        <v>811</v>
      </c>
      <c r="D42" s="309"/>
      <c r="E42" s="309" t="s">
        <v>78</v>
      </c>
      <c r="F42" s="308">
        <v>57</v>
      </c>
      <c r="G42" s="206"/>
      <c r="H42" s="207"/>
      <c r="I42" s="201"/>
      <c r="J42" s="201"/>
      <c r="K42" s="192">
        <f t="shared" si="14"/>
        <v>0</v>
      </c>
      <c r="L42" s="238">
        <f t="shared" si="6"/>
        <v>0</v>
      </c>
      <c r="M42" s="268">
        <f t="shared" si="7"/>
        <v>0</v>
      </c>
      <c r="N42" s="238">
        <f t="shared" si="8"/>
        <v>0</v>
      </c>
      <c r="O42" s="238">
        <f t="shared" si="9"/>
        <v>0</v>
      </c>
      <c r="P42" s="238">
        <f t="shared" si="10"/>
        <v>0</v>
      </c>
      <c r="Q42" s="269">
        <f t="shared" si="11"/>
        <v>0</v>
      </c>
      <c r="S42" s="384"/>
    </row>
    <row r="43" spans="1:19" s="56" customFormat="1" ht="28">
      <c r="A43" s="306" t="s">
        <v>865</v>
      </c>
      <c r="B43" s="493"/>
      <c r="C43" s="313" t="s">
        <v>812</v>
      </c>
      <c r="D43" s="309"/>
      <c r="E43" s="309" t="s">
        <v>78</v>
      </c>
      <c r="F43" s="308">
        <v>8</v>
      </c>
      <c r="G43" s="206"/>
      <c r="H43" s="207"/>
      <c r="I43" s="201"/>
      <c r="J43" s="201"/>
      <c r="K43" s="192">
        <f t="shared" si="14"/>
        <v>0</v>
      </c>
      <c r="L43" s="238">
        <f t="shared" si="6"/>
        <v>0</v>
      </c>
      <c r="M43" s="268">
        <f t="shared" si="7"/>
        <v>0</v>
      </c>
      <c r="N43" s="238">
        <f t="shared" si="8"/>
        <v>0</v>
      </c>
      <c r="O43" s="238">
        <f t="shared" si="9"/>
        <v>0</v>
      </c>
      <c r="P43" s="238">
        <f t="shared" si="10"/>
        <v>0</v>
      </c>
      <c r="Q43" s="269">
        <f t="shared" si="11"/>
        <v>0</v>
      </c>
      <c r="S43" s="384"/>
    </row>
    <row r="44" spans="1:19" s="56" customFormat="1" ht="28">
      <c r="A44" s="306" t="s">
        <v>866</v>
      </c>
      <c r="B44" s="493"/>
      <c r="C44" s="313" t="s">
        <v>813</v>
      </c>
      <c r="D44" s="309"/>
      <c r="E44" s="309" t="s">
        <v>78</v>
      </c>
      <c r="F44" s="308">
        <v>24</v>
      </c>
      <c r="G44" s="206"/>
      <c r="H44" s="207"/>
      <c r="I44" s="201"/>
      <c r="J44" s="201"/>
      <c r="K44" s="192">
        <f t="shared" si="14"/>
        <v>0</v>
      </c>
      <c r="L44" s="238">
        <f t="shared" si="6"/>
        <v>0</v>
      </c>
      <c r="M44" s="268">
        <f t="shared" si="7"/>
        <v>0</v>
      </c>
      <c r="N44" s="238">
        <f t="shared" si="8"/>
        <v>0</v>
      </c>
      <c r="O44" s="238">
        <f t="shared" si="9"/>
        <v>0</v>
      </c>
      <c r="P44" s="238">
        <f t="shared" si="10"/>
        <v>0</v>
      </c>
      <c r="Q44" s="269">
        <f t="shared" si="11"/>
        <v>0</v>
      </c>
      <c r="S44" s="384"/>
    </row>
    <row r="45" spans="1:19" s="56" customFormat="1" ht="28">
      <c r="A45" s="306" t="s">
        <v>867</v>
      </c>
      <c r="B45" s="493"/>
      <c r="C45" s="313" t="s">
        <v>814</v>
      </c>
      <c r="D45" s="309"/>
      <c r="E45" s="309" t="s">
        <v>78</v>
      </c>
      <c r="F45" s="308">
        <v>61</v>
      </c>
      <c r="G45" s="206"/>
      <c r="H45" s="207"/>
      <c r="I45" s="201"/>
      <c r="J45" s="201"/>
      <c r="K45" s="192">
        <f t="shared" si="14"/>
        <v>0</v>
      </c>
      <c r="L45" s="238">
        <f t="shared" si="6"/>
        <v>0</v>
      </c>
      <c r="M45" s="268">
        <f t="shared" si="7"/>
        <v>0</v>
      </c>
      <c r="N45" s="238">
        <f t="shared" si="8"/>
        <v>0</v>
      </c>
      <c r="O45" s="238">
        <f t="shared" si="9"/>
        <v>0</v>
      </c>
      <c r="P45" s="238">
        <f t="shared" si="10"/>
        <v>0</v>
      </c>
      <c r="Q45" s="269">
        <f t="shared" si="11"/>
        <v>0</v>
      </c>
      <c r="S45" s="384"/>
    </row>
    <row r="46" spans="1:19" s="56" customFormat="1" ht="28">
      <c r="A46" s="306" t="s">
        <v>868</v>
      </c>
      <c r="B46" s="493"/>
      <c r="C46" s="313" t="s">
        <v>815</v>
      </c>
      <c r="D46" s="309"/>
      <c r="E46" s="309" t="s">
        <v>78</v>
      </c>
      <c r="F46" s="308">
        <v>75</v>
      </c>
      <c r="G46" s="222"/>
      <c r="H46" s="219"/>
      <c r="I46" s="223"/>
      <c r="J46" s="356"/>
      <c r="K46" s="221">
        <f t="shared" si="14"/>
        <v>0</v>
      </c>
      <c r="L46" s="238">
        <f t="shared" si="6"/>
        <v>0</v>
      </c>
      <c r="M46" s="268">
        <f t="shared" si="7"/>
        <v>0</v>
      </c>
      <c r="N46" s="238">
        <f t="shared" si="8"/>
        <v>0</v>
      </c>
      <c r="O46" s="238">
        <f t="shared" si="9"/>
        <v>0</v>
      </c>
      <c r="P46" s="238">
        <f t="shared" si="10"/>
        <v>0</v>
      </c>
      <c r="Q46" s="269">
        <f t="shared" si="11"/>
        <v>0</v>
      </c>
      <c r="S46" s="384"/>
    </row>
    <row r="47" spans="1:19" s="56" customFormat="1" ht="14.5">
      <c r="A47" s="306" t="s">
        <v>869</v>
      </c>
      <c r="B47" s="493"/>
      <c r="C47" s="313" t="s">
        <v>114</v>
      </c>
      <c r="D47" s="309"/>
      <c r="E47" s="309" t="s">
        <v>69</v>
      </c>
      <c r="F47" s="308">
        <v>1</v>
      </c>
      <c r="G47" s="222"/>
      <c r="H47" s="219"/>
      <c r="I47" s="223"/>
      <c r="J47" s="240"/>
      <c r="K47" s="221">
        <f t="shared" si="14"/>
        <v>0</v>
      </c>
      <c r="L47" s="238">
        <f t="shared" si="6"/>
        <v>0</v>
      </c>
      <c r="M47" s="268">
        <f t="shared" si="7"/>
        <v>0</v>
      </c>
      <c r="N47" s="238">
        <f t="shared" si="8"/>
        <v>0</v>
      </c>
      <c r="O47" s="238">
        <f t="shared" si="9"/>
        <v>0</v>
      </c>
      <c r="P47" s="238">
        <f t="shared" si="10"/>
        <v>0</v>
      </c>
      <c r="Q47" s="269">
        <f t="shared" si="11"/>
        <v>0</v>
      </c>
      <c r="S47" s="384"/>
    </row>
    <row r="48" spans="1:19" s="56" customFormat="1" ht="44.5">
      <c r="A48" s="306" t="s">
        <v>870</v>
      </c>
      <c r="B48" s="493"/>
      <c r="C48" s="313" t="s">
        <v>816</v>
      </c>
      <c r="D48" s="307"/>
      <c r="E48" s="307" t="s">
        <v>78</v>
      </c>
      <c r="F48" s="308">
        <v>57</v>
      </c>
      <c r="G48" s="208"/>
      <c r="H48" s="207"/>
      <c r="I48" s="209"/>
      <c r="J48" s="210"/>
      <c r="K48" s="211">
        <f t="shared" si="14"/>
        <v>0</v>
      </c>
      <c r="L48" s="238">
        <f t="shared" si="6"/>
        <v>0</v>
      </c>
      <c r="M48" s="268">
        <f t="shared" si="7"/>
        <v>0</v>
      </c>
      <c r="N48" s="238">
        <f t="shared" si="8"/>
        <v>0</v>
      </c>
      <c r="O48" s="238">
        <f t="shared" si="9"/>
        <v>0</v>
      </c>
      <c r="P48" s="238">
        <f t="shared" si="10"/>
        <v>0</v>
      </c>
      <c r="Q48" s="269">
        <f t="shared" si="11"/>
        <v>0</v>
      </c>
      <c r="S48" s="384"/>
    </row>
    <row r="49" spans="1:19" s="56" customFormat="1" ht="44.5">
      <c r="A49" s="306" t="s">
        <v>871</v>
      </c>
      <c r="B49" s="493"/>
      <c r="C49" s="313" t="s">
        <v>817</v>
      </c>
      <c r="D49" s="307"/>
      <c r="E49" s="307" t="s">
        <v>78</v>
      </c>
      <c r="F49" s="308">
        <v>8</v>
      </c>
      <c r="G49" s="208"/>
      <c r="H49" s="207"/>
      <c r="I49" s="209"/>
      <c r="J49" s="210"/>
      <c r="K49" s="211">
        <f t="shared" si="14"/>
        <v>0</v>
      </c>
      <c r="L49" s="238">
        <f t="shared" si="6"/>
        <v>0</v>
      </c>
      <c r="M49" s="268">
        <f t="shared" si="7"/>
        <v>0</v>
      </c>
      <c r="N49" s="238">
        <f t="shared" si="8"/>
        <v>0</v>
      </c>
      <c r="O49" s="238">
        <f t="shared" si="9"/>
        <v>0</v>
      </c>
      <c r="P49" s="238">
        <f t="shared" si="10"/>
        <v>0</v>
      </c>
      <c r="Q49" s="269">
        <f t="shared" si="11"/>
        <v>0</v>
      </c>
      <c r="S49" s="384"/>
    </row>
    <row r="50" spans="1:19" s="56" customFormat="1" ht="44.5">
      <c r="A50" s="306" t="s">
        <v>872</v>
      </c>
      <c r="B50" s="493"/>
      <c r="C50" s="313" t="s">
        <v>818</v>
      </c>
      <c r="D50" s="307"/>
      <c r="E50" s="307" t="s">
        <v>78</v>
      </c>
      <c r="F50" s="308">
        <v>24</v>
      </c>
      <c r="G50" s="208"/>
      <c r="H50" s="207"/>
      <c r="I50" s="209"/>
      <c r="J50" s="210"/>
      <c r="K50" s="211">
        <f t="shared" si="14"/>
        <v>0</v>
      </c>
      <c r="L50" s="238">
        <f t="shared" si="6"/>
        <v>0</v>
      </c>
      <c r="M50" s="268">
        <f t="shared" si="7"/>
        <v>0</v>
      </c>
      <c r="N50" s="238">
        <f t="shared" si="8"/>
        <v>0</v>
      </c>
      <c r="O50" s="238">
        <f t="shared" si="9"/>
        <v>0</v>
      </c>
      <c r="P50" s="238">
        <f t="shared" si="10"/>
        <v>0</v>
      </c>
      <c r="Q50" s="269">
        <f t="shared" si="11"/>
        <v>0</v>
      </c>
      <c r="S50" s="384"/>
    </row>
    <row r="51" spans="1:19" s="56" customFormat="1" ht="44.5">
      <c r="A51" s="306" t="s">
        <v>873</v>
      </c>
      <c r="B51" s="493"/>
      <c r="C51" s="313" t="s">
        <v>819</v>
      </c>
      <c r="D51" s="307"/>
      <c r="E51" s="307" t="s">
        <v>78</v>
      </c>
      <c r="F51" s="308">
        <v>61</v>
      </c>
      <c r="G51" s="208"/>
      <c r="H51" s="207"/>
      <c r="I51" s="209"/>
      <c r="J51" s="210"/>
      <c r="K51" s="211">
        <f t="shared" si="14"/>
        <v>0</v>
      </c>
      <c r="L51" s="238">
        <f t="shared" si="6"/>
        <v>0</v>
      </c>
      <c r="M51" s="268">
        <f t="shared" si="7"/>
        <v>0</v>
      </c>
      <c r="N51" s="238">
        <f t="shared" si="8"/>
        <v>0</v>
      </c>
      <c r="O51" s="238">
        <f t="shared" si="9"/>
        <v>0</v>
      </c>
      <c r="P51" s="238">
        <f t="shared" si="10"/>
        <v>0</v>
      </c>
      <c r="Q51" s="269">
        <f t="shared" si="11"/>
        <v>0</v>
      </c>
      <c r="S51" s="384"/>
    </row>
    <row r="52" spans="1:19" s="56" customFormat="1" ht="44.5">
      <c r="A52" s="306" t="s">
        <v>874</v>
      </c>
      <c r="B52" s="493"/>
      <c r="C52" s="313" t="s">
        <v>820</v>
      </c>
      <c r="D52" s="307"/>
      <c r="E52" s="307" t="s">
        <v>78</v>
      </c>
      <c r="F52" s="308">
        <v>75</v>
      </c>
      <c r="G52" s="208"/>
      <c r="H52" s="207"/>
      <c r="I52" s="209"/>
      <c r="J52" s="210"/>
      <c r="K52" s="211">
        <f t="shared" si="14"/>
        <v>0</v>
      </c>
      <c r="L52" s="238">
        <f t="shared" si="6"/>
        <v>0</v>
      </c>
      <c r="M52" s="268">
        <f t="shared" si="7"/>
        <v>0</v>
      </c>
      <c r="N52" s="238">
        <f t="shared" si="8"/>
        <v>0</v>
      </c>
      <c r="O52" s="238">
        <f t="shared" si="9"/>
        <v>0</v>
      </c>
      <c r="P52" s="238">
        <f t="shared" si="10"/>
        <v>0</v>
      </c>
      <c r="Q52" s="269">
        <f t="shared" si="11"/>
        <v>0</v>
      </c>
      <c r="S52" s="384"/>
    </row>
    <row r="53" spans="1:19" s="56" customFormat="1" ht="28">
      <c r="A53" s="306" t="s">
        <v>875</v>
      </c>
      <c r="B53" s="493"/>
      <c r="C53" s="313" t="s">
        <v>811</v>
      </c>
      <c r="D53" s="309"/>
      <c r="E53" s="309" t="s">
        <v>78</v>
      </c>
      <c r="F53" s="308">
        <v>39</v>
      </c>
      <c r="G53" s="206"/>
      <c r="H53" s="207"/>
      <c r="I53" s="201"/>
      <c r="J53" s="201"/>
      <c r="K53" s="192">
        <f t="shared" ref="K53:K69" si="15">I53*0.15</f>
        <v>0</v>
      </c>
      <c r="L53" s="238">
        <f t="shared" si="6"/>
        <v>0</v>
      </c>
      <c r="M53" s="268">
        <f t="shared" si="7"/>
        <v>0</v>
      </c>
      <c r="N53" s="238">
        <f t="shared" si="8"/>
        <v>0</v>
      </c>
      <c r="O53" s="238">
        <f t="shared" si="9"/>
        <v>0</v>
      </c>
      <c r="P53" s="238">
        <f t="shared" si="10"/>
        <v>0</v>
      </c>
      <c r="Q53" s="269">
        <f t="shared" si="11"/>
        <v>0</v>
      </c>
      <c r="S53" s="384"/>
    </row>
    <row r="54" spans="1:19" s="56" customFormat="1" ht="28">
      <c r="A54" s="306" t="s">
        <v>876</v>
      </c>
      <c r="B54" s="493"/>
      <c r="C54" s="313" t="s">
        <v>812</v>
      </c>
      <c r="D54" s="309"/>
      <c r="E54" s="309" t="s">
        <v>78</v>
      </c>
      <c r="F54" s="308">
        <v>40</v>
      </c>
      <c r="G54" s="206"/>
      <c r="H54" s="207"/>
      <c r="I54" s="201"/>
      <c r="J54" s="201"/>
      <c r="K54" s="192">
        <f t="shared" si="15"/>
        <v>0</v>
      </c>
      <c r="L54" s="238">
        <f t="shared" si="6"/>
        <v>0</v>
      </c>
      <c r="M54" s="268">
        <f t="shared" si="7"/>
        <v>0</v>
      </c>
      <c r="N54" s="238">
        <f t="shared" si="8"/>
        <v>0</v>
      </c>
      <c r="O54" s="238">
        <f t="shared" si="9"/>
        <v>0</v>
      </c>
      <c r="P54" s="238">
        <f t="shared" si="10"/>
        <v>0</v>
      </c>
      <c r="Q54" s="269">
        <f t="shared" si="11"/>
        <v>0</v>
      </c>
      <c r="S54" s="384"/>
    </row>
    <row r="55" spans="1:19" s="56" customFormat="1" ht="28">
      <c r="A55" s="306" t="s">
        <v>877</v>
      </c>
      <c r="B55" s="493"/>
      <c r="C55" s="313" t="s">
        <v>813</v>
      </c>
      <c r="D55" s="309"/>
      <c r="E55" s="309" t="s">
        <v>78</v>
      </c>
      <c r="F55" s="308">
        <v>49</v>
      </c>
      <c r="G55" s="206"/>
      <c r="H55" s="207"/>
      <c r="I55" s="201"/>
      <c r="J55" s="201"/>
      <c r="K55" s="192">
        <f t="shared" si="15"/>
        <v>0</v>
      </c>
      <c r="L55" s="238">
        <f t="shared" si="6"/>
        <v>0</v>
      </c>
      <c r="M55" s="268">
        <f t="shared" si="7"/>
        <v>0</v>
      </c>
      <c r="N55" s="238">
        <f t="shared" si="8"/>
        <v>0</v>
      </c>
      <c r="O55" s="238">
        <f t="shared" si="9"/>
        <v>0</v>
      </c>
      <c r="P55" s="238">
        <f t="shared" si="10"/>
        <v>0</v>
      </c>
      <c r="Q55" s="269">
        <f t="shared" si="11"/>
        <v>0</v>
      </c>
      <c r="S55" s="384"/>
    </row>
    <row r="56" spans="1:19" s="56" customFormat="1" ht="28">
      <c r="A56" s="306" t="s">
        <v>878</v>
      </c>
      <c r="B56" s="493"/>
      <c r="C56" s="313" t="s">
        <v>814</v>
      </c>
      <c r="D56" s="309"/>
      <c r="E56" s="309" t="s">
        <v>78</v>
      </c>
      <c r="F56" s="308">
        <v>22</v>
      </c>
      <c r="G56" s="206"/>
      <c r="H56" s="207"/>
      <c r="I56" s="201"/>
      <c r="J56" s="201"/>
      <c r="K56" s="192">
        <f t="shared" si="15"/>
        <v>0</v>
      </c>
      <c r="L56" s="238">
        <f t="shared" si="6"/>
        <v>0</v>
      </c>
      <c r="M56" s="268">
        <f t="shared" si="7"/>
        <v>0</v>
      </c>
      <c r="N56" s="238">
        <f t="shared" si="8"/>
        <v>0</v>
      </c>
      <c r="O56" s="238">
        <f t="shared" si="9"/>
        <v>0</v>
      </c>
      <c r="P56" s="238">
        <f t="shared" si="10"/>
        <v>0</v>
      </c>
      <c r="Q56" s="269">
        <f t="shared" si="11"/>
        <v>0</v>
      </c>
      <c r="S56" s="384"/>
    </row>
    <row r="57" spans="1:19" s="56" customFormat="1" ht="28">
      <c r="A57" s="306" t="s">
        <v>879</v>
      </c>
      <c r="B57" s="493"/>
      <c r="C57" s="313" t="s">
        <v>815</v>
      </c>
      <c r="D57" s="309"/>
      <c r="E57" s="309" t="s">
        <v>78</v>
      </c>
      <c r="F57" s="308">
        <v>16</v>
      </c>
      <c r="G57" s="222"/>
      <c r="H57" s="219"/>
      <c r="I57" s="223"/>
      <c r="J57" s="356"/>
      <c r="K57" s="221">
        <f t="shared" si="15"/>
        <v>0</v>
      </c>
      <c r="L57" s="238">
        <f t="shared" si="6"/>
        <v>0</v>
      </c>
      <c r="M57" s="268">
        <f t="shared" si="7"/>
        <v>0</v>
      </c>
      <c r="N57" s="238">
        <f t="shared" si="8"/>
        <v>0</v>
      </c>
      <c r="O57" s="238">
        <f t="shared" si="9"/>
        <v>0</v>
      </c>
      <c r="P57" s="238">
        <f t="shared" si="10"/>
        <v>0</v>
      </c>
      <c r="Q57" s="269">
        <f t="shared" si="11"/>
        <v>0</v>
      </c>
      <c r="S57" s="384"/>
    </row>
    <row r="58" spans="1:19" s="56" customFormat="1" ht="14.5">
      <c r="A58" s="306" t="s">
        <v>880</v>
      </c>
      <c r="B58" s="493"/>
      <c r="C58" s="313" t="s">
        <v>114</v>
      </c>
      <c r="D58" s="309"/>
      <c r="E58" s="309" t="s">
        <v>69</v>
      </c>
      <c r="F58" s="308">
        <v>1</v>
      </c>
      <c r="G58" s="222"/>
      <c r="H58" s="219"/>
      <c r="I58" s="223"/>
      <c r="J58" s="240"/>
      <c r="K58" s="221">
        <f t="shared" si="15"/>
        <v>0</v>
      </c>
      <c r="L58" s="238">
        <f t="shared" si="6"/>
        <v>0</v>
      </c>
      <c r="M58" s="268">
        <f t="shared" si="7"/>
        <v>0</v>
      </c>
      <c r="N58" s="238">
        <f t="shared" si="8"/>
        <v>0</v>
      </c>
      <c r="O58" s="238">
        <f t="shared" si="9"/>
        <v>0</v>
      </c>
      <c r="P58" s="238">
        <f t="shared" si="10"/>
        <v>0</v>
      </c>
      <c r="Q58" s="269">
        <f t="shared" si="11"/>
        <v>0</v>
      </c>
      <c r="S58" s="384"/>
    </row>
    <row r="59" spans="1:19" s="56" customFormat="1" ht="44.5">
      <c r="A59" s="306" t="s">
        <v>881</v>
      </c>
      <c r="B59" s="493"/>
      <c r="C59" s="313" t="s">
        <v>816</v>
      </c>
      <c r="D59" s="307"/>
      <c r="E59" s="307" t="s">
        <v>78</v>
      </c>
      <c r="F59" s="308">
        <v>39</v>
      </c>
      <c r="G59" s="208"/>
      <c r="H59" s="207"/>
      <c r="I59" s="209"/>
      <c r="J59" s="210"/>
      <c r="K59" s="211">
        <f t="shared" si="15"/>
        <v>0</v>
      </c>
      <c r="L59" s="238">
        <f t="shared" si="6"/>
        <v>0</v>
      </c>
      <c r="M59" s="268">
        <f t="shared" si="7"/>
        <v>0</v>
      </c>
      <c r="N59" s="238">
        <f t="shared" si="8"/>
        <v>0</v>
      </c>
      <c r="O59" s="238">
        <f t="shared" si="9"/>
        <v>0</v>
      </c>
      <c r="P59" s="238">
        <f t="shared" si="10"/>
        <v>0</v>
      </c>
      <c r="Q59" s="269">
        <f t="shared" si="11"/>
        <v>0</v>
      </c>
      <c r="S59" s="384"/>
    </row>
    <row r="60" spans="1:19" s="56" customFormat="1" ht="44.5">
      <c r="A60" s="306" t="s">
        <v>882</v>
      </c>
      <c r="B60" s="493"/>
      <c r="C60" s="313" t="s">
        <v>817</v>
      </c>
      <c r="D60" s="307"/>
      <c r="E60" s="307" t="s">
        <v>78</v>
      </c>
      <c r="F60" s="308">
        <v>40</v>
      </c>
      <c r="G60" s="208"/>
      <c r="H60" s="207"/>
      <c r="I60" s="209"/>
      <c r="J60" s="210"/>
      <c r="K60" s="211">
        <f t="shared" si="15"/>
        <v>0</v>
      </c>
      <c r="L60" s="238">
        <f t="shared" si="6"/>
        <v>0</v>
      </c>
      <c r="M60" s="268">
        <f t="shared" si="7"/>
        <v>0</v>
      </c>
      <c r="N60" s="238">
        <f t="shared" si="8"/>
        <v>0</v>
      </c>
      <c r="O60" s="238">
        <f t="shared" si="9"/>
        <v>0</v>
      </c>
      <c r="P60" s="238">
        <f t="shared" si="10"/>
        <v>0</v>
      </c>
      <c r="Q60" s="269">
        <f t="shared" si="11"/>
        <v>0</v>
      </c>
      <c r="S60" s="384"/>
    </row>
    <row r="61" spans="1:19" s="56" customFormat="1" ht="44.5">
      <c r="A61" s="306" t="s">
        <v>883</v>
      </c>
      <c r="B61" s="493"/>
      <c r="C61" s="313" t="s">
        <v>818</v>
      </c>
      <c r="D61" s="307"/>
      <c r="E61" s="307" t="s">
        <v>78</v>
      </c>
      <c r="F61" s="308">
        <v>49</v>
      </c>
      <c r="G61" s="208"/>
      <c r="H61" s="207"/>
      <c r="I61" s="209"/>
      <c r="J61" s="210"/>
      <c r="K61" s="211">
        <f t="shared" si="15"/>
        <v>0</v>
      </c>
      <c r="L61" s="238">
        <f t="shared" si="6"/>
        <v>0</v>
      </c>
      <c r="M61" s="268">
        <f t="shared" si="7"/>
        <v>0</v>
      </c>
      <c r="N61" s="238">
        <f t="shared" si="8"/>
        <v>0</v>
      </c>
      <c r="O61" s="238">
        <f t="shared" si="9"/>
        <v>0</v>
      </c>
      <c r="P61" s="238">
        <f t="shared" si="10"/>
        <v>0</v>
      </c>
      <c r="Q61" s="269">
        <f t="shared" si="11"/>
        <v>0</v>
      </c>
      <c r="S61" s="384"/>
    </row>
    <row r="62" spans="1:19" s="56" customFormat="1" ht="44.5">
      <c r="A62" s="306" t="s">
        <v>884</v>
      </c>
      <c r="B62" s="493"/>
      <c r="C62" s="313" t="s">
        <v>819</v>
      </c>
      <c r="D62" s="307"/>
      <c r="E62" s="307" t="s">
        <v>78</v>
      </c>
      <c r="F62" s="308">
        <v>22</v>
      </c>
      <c r="G62" s="208"/>
      <c r="H62" s="207"/>
      <c r="I62" s="209"/>
      <c r="J62" s="210"/>
      <c r="K62" s="211">
        <f t="shared" si="15"/>
        <v>0</v>
      </c>
      <c r="L62" s="238">
        <f t="shared" si="6"/>
        <v>0</v>
      </c>
      <c r="M62" s="268">
        <f t="shared" si="7"/>
        <v>0</v>
      </c>
      <c r="N62" s="238">
        <f t="shared" si="8"/>
        <v>0</v>
      </c>
      <c r="O62" s="238">
        <f t="shared" si="9"/>
        <v>0</v>
      </c>
      <c r="P62" s="238">
        <f t="shared" si="10"/>
        <v>0</v>
      </c>
      <c r="Q62" s="269">
        <f t="shared" si="11"/>
        <v>0</v>
      </c>
      <c r="S62" s="384"/>
    </row>
    <row r="63" spans="1:19" s="56" customFormat="1" ht="44.5">
      <c r="A63" s="306" t="s">
        <v>885</v>
      </c>
      <c r="B63" s="493"/>
      <c r="C63" s="313" t="s">
        <v>820</v>
      </c>
      <c r="D63" s="307"/>
      <c r="E63" s="307" t="s">
        <v>78</v>
      </c>
      <c r="F63" s="308">
        <v>16</v>
      </c>
      <c r="G63" s="208"/>
      <c r="H63" s="207"/>
      <c r="I63" s="209"/>
      <c r="J63" s="210"/>
      <c r="K63" s="211">
        <f t="shared" si="15"/>
        <v>0</v>
      </c>
      <c r="L63" s="238">
        <f t="shared" si="6"/>
        <v>0</v>
      </c>
      <c r="M63" s="268">
        <f t="shared" si="7"/>
        <v>0</v>
      </c>
      <c r="N63" s="238">
        <f t="shared" si="8"/>
        <v>0</v>
      </c>
      <c r="O63" s="238">
        <f t="shared" si="9"/>
        <v>0</v>
      </c>
      <c r="P63" s="238">
        <f t="shared" si="10"/>
        <v>0</v>
      </c>
      <c r="Q63" s="269">
        <f t="shared" si="11"/>
        <v>0</v>
      </c>
      <c r="S63" s="384"/>
    </row>
    <row r="64" spans="1:19" s="56" customFormat="1" ht="28">
      <c r="A64" s="306" t="s">
        <v>886</v>
      </c>
      <c r="B64" s="493"/>
      <c r="C64" s="313" t="s">
        <v>811</v>
      </c>
      <c r="D64" s="309"/>
      <c r="E64" s="309" t="s">
        <v>78</v>
      </c>
      <c r="F64" s="308">
        <v>75</v>
      </c>
      <c r="G64" s="206"/>
      <c r="H64" s="207"/>
      <c r="I64" s="201"/>
      <c r="J64" s="201"/>
      <c r="K64" s="192">
        <f t="shared" si="15"/>
        <v>0</v>
      </c>
      <c r="L64" s="238">
        <f t="shared" si="6"/>
        <v>0</v>
      </c>
      <c r="M64" s="268">
        <f t="shared" si="7"/>
        <v>0</v>
      </c>
      <c r="N64" s="238">
        <f t="shared" si="8"/>
        <v>0</v>
      </c>
      <c r="O64" s="238">
        <f t="shared" si="9"/>
        <v>0</v>
      </c>
      <c r="P64" s="238">
        <f t="shared" si="10"/>
        <v>0</v>
      </c>
      <c r="Q64" s="269">
        <f t="shared" si="11"/>
        <v>0</v>
      </c>
      <c r="S64" s="384"/>
    </row>
    <row r="65" spans="1:19" s="56" customFormat="1" ht="28">
      <c r="A65" s="306" t="s">
        <v>887</v>
      </c>
      <c r="B65" s="493"/>
      <c r="C65" s="313" t="s">
        <v>812</v>
      </c>
      <c r="D65" s="309"/>
      <c r="E65" s="309" t="s">
        <v>78</v>
      </c>
      <c r="F65" s="308">
        <v>44</v>
      </c>
      <c r="G65" s="206"/>
      <c r="H65" s="207"/>
      <c r="I65" s="201"/>
      <c r="J65" s="201"/>
      <c r="K65" s="192">
        <f t="shared" si="15"/>
        <v>0</v>
      </c>
      <c r="L65" s="238">
        <f t="shared" si="6"/>
        <v>0</v>
      </c>
      <c r="M65" s="268">
        <f t="shared" si="7"/>
        <v>0</v>
      </c>
      <c r="N65" s="238">
        <f t="shared" si="8"/>
        <v>0</v>
      </c>
      <c r="O65" s="238">
        <f t="shared" si="9"/>
        <v>0</v>
      </c>
      <c r="P65" s="238">
        <f t="shared" si="10"/>
        <v>0</v>
      </c>
      <c r="Q65" s="269">
        <f t="shared" si="11"/>
        <v>0</v>
      </c>
      <c r="S65" s="384"/>
    </row>
    <row r="66" spans="1:19" s="56" customFormat="1" ht="28">
      <c r="A66" s="306" t="s">
        <v>888</v>
      </c>
      <c r="B66" s="493"/>
      <c r="C66" s="313" t="s">
        <v>813</v>
      </c>
      <c r="D66" s="309"/>
      <c r="E66" s="309" t="s">
        <v>78</v>
      </c>
      <c r="F66" s="308">
        <v>42</v>
      </c>
      <c r="G66" s="206"/>
      <c r="H66" s="207"/>
      <c r="I66" s="201"/>
      <c r="J66" s="201"/>
      <c r="K66" s="192">
        <f t="shared" si="15"/>
        <v>0</v>
      </c>
      <c r="L66" s="238">
        <f t="shared" si="6"/>
        <v>0</v>
      </c>
      <c r="M66" s="268">
        <f t="shared" si="7"/>
        <v>0</v>
      </c>
      <c r="N66" s="238">
        <f t="shared" si="8"/>
        <v>0</v>
      </c>
      <c r="O66" s="238">
        <f t="shared" si="9"/>
        <v>0</v>
      </c>
      <c r="P66" s="238">
        <f t="shared" si="10"/>
        <v>0</v>
      </c>
      <c r="Q66" s="269">
        <f t="shared" si="11"/>
        <v>0</v>
      </c>
      <c r="S66" s="384"/>
    </row>
    <row r="67" spans="1:19" s="56" customFormat="1" ht="28">
      <c r="A67" s="306" t="s">
        <v>889</v>
      </c>
      <c r="B67" s="493"/>
      <c r="C67" s="313" t="s">
        <v>814</v>
      </c>
      <c r="D67" s="309"/>
      <c r="E67" s="309" t="s">
        <v>78</v>
      </c>
      <c r="F67" s="308">
        <v>4</v>
      </c>
      <c r="G67" s="206"/>
      <c r="H67" s="207"/>
      <c r="I67" s="201"/>
      <c r="J67" s="201"/>
      <c r="K67" s="192">
        <f t="shared" si="15"/>
        <v>0</v>
      </c>
      <c r="L67" s="238">
        <f t="shared" si="6"/>
        <v>0</v>
      </c>
      <c r="M67" s="268">
        <f t="shared" si="7"/>
        <v>0</v>
      </c>
      <c r="N67" s="238">
        <f t="shared" si="8"/>
        <v>0</v>
      </c>
      <c r="O67" s="238">
        <f t="shared" si="9"/>
        <v>0</v>
      </c>
      <c r="P67" s="238">
        <f t="shared" si="10"/>
        <v>0</v>
      </c>
      <c r="Q67" s="269">
        <f t="shared" si="11"/>
        <v>0</v>
      </c>
      <c r="S67" s="384"/>
    </row>
    <row r="68" spans="1:19" s="56" customFormat="1" ht="28">
      <c r="A68" s="306" t="s">
        <v>890</v>
      </c>
      <c r="B68" s="493"/>
      <c r="C68" s="313" t="s">
        <v>815</v>
      </c>
      <c r="D68" s="309"/>
      <c r="E68" s="309" t="s">
        <v>78</v>
      </c>
      <c r="F68" s="308">
        <v>7</v>
      </c>
      <c r="G68" s="222"/>
      <c r="H68" s="219"/>
      <c r="I68" s="223"/>
      <c r="J68" s="356"/>
      <c r="K68" s="221">
        <f t="shared" si="15"/>
        <v>0</v>
      </c>
      <c r="L68" s="238">
        <f t="shared" si="6"/>
        <v>0</v>
      </c>
      <c r="M68" s="268">
        <f t="shared" si="7"/>
        <v>0</v>
      </c>
      <c r="N68" s="238">
        <f t="shared" si="8"/>
        <v>0</v>
      </c>
      <c r="O68" s="238">
        <f t="shared" si="9"/>
        <v>0</v>
      </c>
      <c r="P68" s="238">
        <f t="shared" si="10"/>
        <v>0</v>
      </c>
      <c r="Q68" s="269">
        <f t="shared" si="11"/>
        <v>0</v>
      </c>
      <c r="S68" s="384"/>
    </row>
    <row r="69" spans="1:19" s="56" customFormat="1" ht="14.5">
      <c r="A69" s="306" t="s">
        <v>891</v>
      </c>
      <c r="B69" s="493"/>
      <c r="C69" s="313" t="s">
        <v>114</v>
      </c>
      <c r="D69" s="309"/>
      <c r="E69" s="309" t="s">
        <v>69</v>
      </c>
      <c r="F69" s="308">
        <v>1</v>
      </c>
      <c r="G69" s="222"/>
      <c r="H69" s="219"/>
      <c r="I69" s="223"/>
      <c r="J69" s="240"/>
      <c r="K69" s="221">
        <f t="shared" si="15"/>
        <v>0</v>
      </c>
      <c r="L69" s="238">
        <f t="shared" si="6"/>
        <v>0</v>
      </c>
      <c r="M69" s="268">
        <f t="shared" si="7"/>
        <v>0</v>
      </c>
      <c r="N69" s="238">
        <f t="shared" si="8"/>
        <v>0</v>
      </c>
      <c r="O69" s="238">
        <f t="shared" si="9"/>
        <v>0</v>
      </c>
      <c r="P69" s="238">
        <f t="shared" si="10"/>
        <v>0</v>
      </c>
      <c r="Q69" s="269">
        <f t="shared" si="11"/>
        <v>0</v>
      </c>
      <c r="S69" s="384"/>
    </row>
    <row r="70" spans="1:19" s="56" customFormat="1" ht="42">
      <c r="A70" s="306" t="s">
        <v>892</v>
      </c>
      <c r="B70" s="493"/>
      <c r="C70" s="313" t="s">
        <v>821</v>
      </c>
      <c r="D70" s="309"/>
      <c r="E70" s="307" t="s">
        <v>68</v>
      </c>
      <c r="F70" s="308">
        <v>4</v>
      </c>
      <c r="G70" s="206"/>
      <c r="H70" s="207"/>
      <c r="I70" s="201"/>
      <c r="J70" s="201"/>
      <c r="K70" s="192">
        <f t="shared" ref="K70:K76" si="16">I70*0.15</f>
        <v>0</v>
      </c>
      <c r="L70" s="238">
        <f t="shared" si="6"/>
        <v>0</v>
      </c>
      <c r="M70" s="268">
        <f t="shared" si="7"/>
        <v>0</v>
      </c>
      <c r="N70" s="238">
        <f t="shared" si="8"/>
        <v>0</v>
      </c>
      <c r="O70" s="238">
        <f t="shared" si="9"/>
        <v>0</v>
      </c>
      <c r="P70" s="238">
        <f t="shared" si="10"/>
        <v>0</v>
      </c>
      <c r="Q70" s="269">
        <f t="shared" si="11"/>
        <v>0</v>
      </c>
      <c r="S70" s="384"/>
    </row>
    <row r="71" spans="1:19" s="56" customFormat="1" ht="42">
      <c r="A71" s="306" t="s">
        <v>893</v>
      </c>
      <c r="B71" s="493"/>
      <c r="C71" s="313" t="s">
        <v>822</v>
      </c>
      <c r="D71" s="309"/>
      <c r="E71" s="307" t="s">
        <v>68</v>
      </c>
      <c r="F71" s="308">
        <v>4</v>
      </c>
      <c r="G71" s="206"/>
      <c r="H71" s="207"/>
      <c r="I71" s="201"/>
      <c r="J71" s="201"/>
      <c r="K71" s="192">
        <f t="shared" si="16"/>
        <v>0</v>
      </c>
      <c r="L71" s="238">
        <f t="shared" si="6"/>
        <v>0</v>
      </c>
      <c r="M71" s="268">
        <f t="shared" si="7"/>
        <v>0</v>
      </c>
      <c r="N71" s="238">
        <f t="shared" si="8"/>
        <v>0</v>
      </c>
      <c r="O71" s="238">
        <f t="shared" si="9"/>
        <v>0</v>
      </c>
      <c r="P71" s="238">
        <f t="shared" si="10"/>
        <v>0</v>
      </c>
      <c r="Q71" s="269">
        <f t="shared" si="11"/>
        <v>0</v>
      </c>
      <c r="S71" s="384"/>
    </row>
    <row r="72" spans="1:19" s="56" customFormat="1" ht="42">
      <c r="A72" s="306" t="s">
        <v>894</v>
      </c>
      <c r="B72" s="493"/>
      <c r="C72" s="313" t="s">
        <v>823</v>
      </c>
      <c r="D72" s="309"/>
      <c r="E72" s="307" t="s">
        <v>68</v>
      </c>
      <c r="F72" s="308">
        <v>1</v>
      </c>
      <c r="G72" s="206"/>
      <c r="H72" s="207"/>
      <c r="I72" s="201"/>
      <c r="J72" s="201"/>
      <c r="K72" s="192">
        <f t="shared" si="16"/>
        <v>0</v>
      </c>
      <c r="L72" s="238">
        <f t="shared" si="6"/>
        <v>0</v>
      </c>
      <c r="M72" s="268">
        <f t="shared" si="7"/>
        <v>0</v>
      </c>
      <c r="N72" s="238">
        <f t="shared" si="8"/>
        <v>0</v>
      </c>
      <c r="O72" s="238">
        <f t="shared" si="9"/>
        <v>0</v>
      </c>
      <c r="P72" s="238">
        <f t="shared" si="10"/>
        <v>0</v>
      </c>
      <c r="Q72" s="269">
        <f t="shared" si="11"/>
        <v>0</v>
      </c>
      <c r="S72" s="384"/>
    </row>
    <row r="73" spans="1:19" s="56" customFormat="1" ht="42">
      <c r="A73" s="306" t="s">
        <v>895</v>
      </c>
      <c r="B73" s="493"/>
      <c r="C73" s="313" t="s">
        <v>824</v>
      </c>
      <c r="D73" s="309"/>
      <c r="E73" s="307" t="s">
        <v>68</v>
      </c>
      <c r="F73" s="308">
        <v>2</v>
      </c>
      <c r="G73" s="206"/>
      <c r="H73" s="207"/>
      <c r="I73" s="201"/>
      <c r="J73" s="201"/>
      <c r="K73" s="192">
        <f t="shared" si="16"/>
        <v>0</v>
      </c>
      <c r="L73" s="238">
        <f t="shared" si="6"/>
        <v>0</v>
      </c>
      <c r="M73" s="268">
        <f t="shared" si="7"/>
        <v>0</v>
      </c>
      <c r="N73" s="238">
        <f t="shared" si="8"/>
        <v>0</v>
      </c>
      <c r="O73" s="238">
        <f t="shared" si="9"/>
        <v>0</v>
      </c>
      <c r="P73" s="238">
        <f t="shared" si="10"/>
        <v>0</v>
      </c>
      <c r="Q73" s="269">
        <f t="shared" si="11"/>
        <v>0</v>
      </c>
      <c r="S73" s="384"/>
    </row>
    <row r="74" spans="1:19" s="56" customFormat="1" ht="42">
      <c r="A74" s="306" t="s">
        <v>896</v>
      </c>
      <c r="B74" s="493"/>
      <c r="C74" s="313" t="s">
        <v>822</v>
      </c>
      <c r="D74" s="309"/>
      <c r="E74" s="307" t="s">
        <v>68</v>
      </c>
      <c r="F74" s="308">
        <v>6</v>
      </c>
      <c r="G74" s="206"/>
      <c r="H74" s="207"/>
      <c r="I74" s="201"/>
      <c r="J74" s="201"/>
      <c r="K74" s="192">
        <f t="shared" si="16"/>
        <v>0</v>
      </c>
      <c r="L74" s="238">
        <f t="shared" si="6"/>
        <v>0</v>
      </c>
      <c r="M74" s="268">
        <f t="shared" si="7"/>
        <v>0</v>
      </c>
      <c r="N74" s="238">
        <f t="shared" si="8"/>
        <v>0</v>
      </c>
      <c r="O74" s="238">
        <f t="shared" si="9"/>
        <v>0</v>
      </c>
      <c r="P74" s="238">
        <f t="shared" si="10"/>
        <v>0</v>
      </c>
      <c r="Q74" s="269">
        <f t="shared" si="11"/>
        <v>0</v>
      </c>
      <c r="S74" s="384"/>
    </row>
    <row r="75" spans="1:19" s="56" customFormat="1" ht="42">
      <c r="A75" s="306" t="s">
        <v>897</v>
      </c>
      <c r="B75" s="493"/>
      <c r="C75" s="313" t="s">
        <v>823</v>
      </c>
      <c r="D75" s="309"/>
      <c r="E75" s="307" t="s">
        <v>68</v>
      </c>
      <c r="F75" s="308">
        <v>7</v>
      </c>
      <c r="G75" s="206"/>
      <c r="H75" s="207"/>
      <c r="I75" s="201"/>
      <c r="J75" s="201"/>
      <c r="K75" s="192">
        <f t="shared" si="16"/>
        <v>0</v>
      </c>
      <c r="L75" s="238">
        <f t="shared" si="6"/>
        <v>0</v>
      </c>
      <c r="M75" s="268">
        <f t="shared" si="7"/>
        <v>0</v>
      </c>
      <c r="N75" s="238">
        <f t="shared" si="8"/>
        <v>0</v>
      </c>
      <c r="O75" s="238">
        <f t="shared" si="9"/>
        <v>0</v>
      </c>
      <c r="P75" s="238">
        <f t="shared" si="10"/>
        <v>0</v>
      </c>
      <c r="Q75" s="269">
        <f t="shared" si="11"/>
        <v>0</v>
      </c>
      <c r="S75" s="384"/>
    </row>
    <row r="76" spans="1:19" s="56" customFormat="1" ht="42">
      <c r="A76" s="306" t="s">
        <v>898</v>
      </c>
      <c r="B76" s="493"/>
      <c r="C76" s="313" t="s">
        <v>822</v>
      </c>
      <c r="D76" s="309"/>
      <c r="E76" s="307" t="s">
        <v>68</v>
      </c>
      <c r="F76" s="308">
        <v>8</v>
      </c>
      <c r="G76" s="206"/>
      <c r="H76" s="207"/>
      <c r="I76" s="201"/>
      <c r="J76" s="201"/>
      <c r="K76" s="192">
        <f t="shared" si="16"/>
        <v>0</v>
      </c>
      <c r="L76" s="238">
        <f t="shared" ref="L76:L117" si="17">SUM(I76:K76)</f>
        <v>0</v>
      </c>
      <c r="M76" s="268">
        <f t="shared" ref="M76:M117" si="18">ROUND(G76*F76,2)</f>
        <v>0</v>
      </c>
      <c r="N76" s="238">
        <f t="shared" ref="N76:N117" si="19">ROUND(I76*F76,2)</f>
        <v>0</v>
      </c>
      <c r="O76" s="238">
        <f t="shared" ref="O76:O117" si="20">ROUND(J76*F76,2)</f>
        <v>0</v>
      </c>
      <c r="P76" s="238">
        <f t="shared" ref="P76:P117" si="21">ROUND(K76*F76,2)</f>
        <v>0</v>
      </c>
      <c r="Q76" s="269">
        <f t="shared" ref="Q76:Q117" si="22">SUM(N76:P76)</f>
        <v>0</v>
      </c>
      <c r="S76" s="384"/>
    </row>
    <row r="77" spans="1:19" s="56" customFormat="1" ht="42">
      <c r="A77" s="306" t="s">
        <v>899</v>
      </c>
      <c r="B77" s="493"/>
      <c r="C77" s="313" t="s">
        <v>823</v>
      </c>
      <c r="D77" s="309"/>
      <c r="E77" s="307" t="s">
        <v>68</v>
      </c>
      <c r="F77" s="308">
        <v>5</v>
      </c>
      <c r="G77" s="206"/>
      <c r="H77" s="207"/>
      <c r="I77" s="201"/>
      <c r="J77" s="201"/>
      <c r="K77" s="192">
        <f t="shared" ref="K77:K83" si="23">I77*0.15</f>
        <v>0</v>
      </c>
      <c r="L77" s="238">
        <f t="shared" si="17"/>
        <v>0</v>
      </c>
      <c r="M77" s="268">
        <f t="shared" si="18"/>
        <v>0</v>
      </c>
      <c r="N77" s="238">
        <f t="shared" si="19"/>
        <v>0</v>
      </c>
      <c r="O77" s="238">
        <f t="shared" si="20"/>
        <v>0</v>
      </c>
      <c r="P77" s="238">
        <f t="shared" si="21"/>
        <v>0</v>
      </c>
      <c r="Q77" s="269">
        <f t="shared" si="22"/>
        <v>0</v>
      </c>
      <c r="S77" s="384"/>
    </row>
    <row r="78" spans="1:19" s="56" customFormat="1" ht="44.5">
      <c r="A78" s="306" t="s">
        <v>900</v>
      </c>
      <c r="B78" s="493"/>
      <c r="C78" s="313" t="s">
        <v>816</v>
      </c>
      <c r="D78" s="307"/>
      <c r="E78" s="307" t="s">
        <v>78</v>
      </c>
      <c r="F78" s="308">
        <v>75</v>
      </c>
      <c r="G78" s="208"/>
      <c r="H78" s="207"/>
      <c r="I78" s="209"/>
      <c r="J78" s="210"/>
      <c r="K78" s="211">
        <f t="shared" si="23"/>
        <v>0</v>
      </c>
      <c r="L78" s="238">
        <f t="shared" si="17"/>
        <v>0</v>
      </c>
      <c r="M78" s="268">
        <f t="shared" si="18"/>
        <v>0</v>
      </c>
      <c r="N78" s="238">
        <f t="shared" si="19"/>
        <v>0</v>
      </c>
      <c r="O78" s="238">
        <f t="shared" si="20"/>
        <v>0</v>
      </c>
      <c r="P78" s="238">
        <f t="shared" si="21"/>
        <v>0</v>
      </c>
      <c r="Q78" s="269">
        <f t="shared" si="22"/>
        <v>0</v>
      </c>
      <c r="S78" s="384"/>
    </row>
    <row r="79" spans="1:19" s="56" customFormat="1" ht="44.5">
      <c r="A79" s="306" t="s">
        <v>901</v>
      </c>
      <c r="B79" s="493"/>
      <c r="C79" s="313" t="s">
        <v>817</v>
      </c>
      <c r="D79" s="307"/>
      <c r="E79" s="307" t="s">
        <v>78</v>
      </c>
      <c r="F79" s="308">
        <v>44</v>
      </c>
      <c r="G79" s="208"/>
      <c r="H79" s="207"/>
      <c r="I79" s="209"/>
      <c r="J79" s="210"/>
      <c r="K79" s="211">
        <f t="shared" si="23"/>
        <v>0</v>
      </c>
      <c r="L79" s="238">
        <f t="shared" si="17"/>
        <v>0</v>
      </c>
      <c r="M79" s="268">
        <f t="shared" si="18"/>
        <v>0</v>
      </c>
      <c r="N79" s="238">
        <f t="shared" si="19"/>
        <v>0</v>
      </c>
      <c r="O79" s="238">
        <f t="shared" si="20"/>
        <v>0</v>
      </c>
      <c r="P79" s="238">
        <f t="shared" si="21"/>
        <v>0</v>
      </c>
      <c r="Q79" s="269">
        <f t="shared" si="22"/>
        <v>0</v>
      </c>
      <c r="S79" s="384"/>
    </row>
    <row r="80" spans="1:19" s="56" customFormat="1" ht="44.5">
      <c r="A80" s="306" t="s">
        <v>902</v>
      </c>
      <c r="B80" s="493"/>
      <c r="C80" s="313" t="s">
        <v>818</v>
      </c>
      <c r="D80" s="307"/>
      <c r="E80" s="307" t="s">
        <v>78</v>
      </c>
      <c r="F80" s="308">
        <v>42</v>
      </c>
      <c r="G80" s="208"/>
      <c r="H80" s="207"/>
      <c r="I80" s="209"/>
      <c r="J80" s="210"/>
      <c r="K80" s="211">
        <f t="shared" si="23"/>
        <v>0</v>
      </c>
      <c r="L80" s="238">
        <f t="shared" si="17"/>
        <v>0</v>
      </c>
      <c r="M80" s="268">
        <f t="shared" si="18"/>
        <v>0</v>
      </c>
      <c r="N80" s="238">
        <f t="shared" si="19"/>
        <v>0</v>
      </c>
      <c r="O80" s="238">
        <f t="shared" si="20"/>
        <v>0</v>
      </c>
      <c r="P80" s="238">
        <f t="shared" si="21"/>
        <v>0</v>
      </c>
      <c r="Q80" s="269">
        <f t="shared" si="22"/>
        <v>0</v>
      </c>
      <c r="S80" s="384"/>
    </row>
    <row r="81" spans="1:19" s="56" customFormat="1" ht="44.5">
      <c r="A81" s="306" t="s">
        <v>903</v>
      </c>
      <c r="B81" s="493"/>
      <c r="C81" s="313" t="s">
        <v>819</v>
      </c>
      <c r="D81" s="307"/>
      <c r="E81" s="307" t="s">
        <v>78</v>
      </c>
      <c r="F81" s="308">
        <v>4</v>
      </c>
      <c r="G81" s="208"/>
      <c r="H81" s="207"/>
      <c r="I81" s="209"/>
      <c r="J81" s="210"/>
      <c r="K81" s="211">
        <f t="shared" si="23"/>
        <v>0</v>
      </c>
      <c r="L81" s="238">
        <f t="shared" si="17"/>
        <v>0</v>
      </c>
      <c r="M81" s="268">
        <f t="shared" si="18"/>
        <v>0</v>
      </c>
      <c r="N81" s="238">
        <f t="shared" si="19"/>
        <v>0</v>
      </c>
      <c r="O81" s="238">
        <f t="shared" si="20"/>
        <v>0</v>
      </c>
      <c r="P81" s="238">
        <f t="shared" si="21"/>
        <v>0</v>
      </c>
      <c r="Q81" s="269">
        <f t="shared" si="22"/>
        <v>0</v>
      </c>
      <c r="S81" s="384"/>
    </row>
    <row r="82" spans="1:19" s="56" customFormat="1" ht="44.5">
      <c r="A82" s="306" t="s">
        <v>904</v>
      </c>
      <c r="B82" s="493"/>
      <c r="C82" s="313" t="s">
        <v>820</v>
      </c>
      <c r="D82" s="307"/>
      <c r="E82" s="307" t="s">
        <v>78</v>
      </c>
      <c r="F82" s="308">
        <v>7</v>
      </c>
      <c r="G82" s="208"/>
      <c r="H82" s="207"/>
      <c r="I82" s="209"/>
      <c r="J82" s="210"/>
      <c r="K82" s="211">
        <f t="shared" si="23"/>
        <v>0</v>
      </c>
      <c r="L82" s="238">
        <f t="shared" si="17"/>
        <v>0</v>
      </c>
      <c r="M82" s="268">
        <f t="shared" si="18"/>
        <v>0</v>
      </c>
      <c r="N82" s="238">
        <f t="shared" si="19"/>
        <v>0</v>
      </c>
      <c r="O82" s="238">
        <f t="shared" si="20"/>
        <v>0</v>
      </c>
      <c r="P82" s="238">
        <f t="shared" si="21"/>
        <v>0</v>
      </c>
      <c r="Q82" s="269">
        <f t="shared" si="22"/>
        <v>0</v>
      </c>
      <c r="S82" s="384"/>
    </row>
    <row r="83" spans="1:19" s="56" customFormat="1" ht="14.5">
      <c r="A83" s="306" t="s">
        <v>905</v>
      </c>
      <c r="B83" s="493"/>
      <c r="C83" s="313" t="s">
        <v>115</v>
      </c>
      <c r="D83" s="307"/>
      <c r="E83" s="309" t="s">
        <v>69</v>
      </c>
      <c r="F83" s="308">
        <v>1</v>
      </c>
      <c r="G83" s="222"/>
      <c r="H83" s="219"/>
      <c r="I83" s="223"/>
      <c r="J83" s="240"/>
      <c r="K83" s="221">
        <f t="shared" si="23"/>
        <v>0</v>
      </c>
      <c r="L83" s="238">
        <f t="shared" si="17"/>
        <v>0</v>
      </c>
      <c r="M83" s="268">
        <f t="shared" si="18"/>
        <v>0</v>
      </c>
      <c r="N83" s="238">
        <f t="shared" si="19"/>
        <v>0</v>
      </c>
      <c r="O83" s="238">
        <f t="shared" si="20"/>
        <v>0</v>
      </c>
      <c r="P83" s="238">
        <f t="shared" si="21"/>
        <v>0</v>
      </c>
      <c r="Q83" s="269">
        <f t="shared" si="22"/>
        <v>0</v>
      </c>
      <c r="S83" s="384"/>
    </row>
    <row r="84" spans="1:19" s="56" customFormat="1">
      <c r="A84" s="306" t="s">
        <v>906</v>
      </c>
      <c r="B84" s="493"/>
      <c r="C84" s="313" t="s">
        <v>116</v>
      </c>
      <c r="D84" s="307"/>
      <c r="E84" s="309" t="s">
        <v>69</v>
      </c>
      <c r="F84" s="308">
        <v>1</v>
      </c>
      <c r="G84" s="201"/>
      <c r="H84" s="219"/>
      <c r="I84" s="201"/>
      <c r="J84" s="224"/>
      <c r="K84" s="221"/>
      <c r="L84" s="238">
        <f t="shared" si="17"/>
        <v>0</v>
      </c>
      <c r="M84" s="268">
        <f t="shared" si="18"/>
        <v>0</v>
      </c>
      <c r="N84" s="238">
        <f t="shared" si="19"/>
        <v>0</v>
      </c>
      <c r="O84" s="238">
        <f t="shared" si="20"/>
        <v>0</v>
      </c>
      <c r="P84" s="238">
        <f t="shared" si="21"/>
        <v>0</v>
      </c>
      <c r="Q84" s="269">
        <f t="shared" si="22"/>
        <v>0</v>
      </c>
      <c r="S84" s="384"/>
    </row>
    <row r="85" spans="1:19" s="56" customFormat="1" ht="28">
      <c r="A85" s="306" t="s">
        <v>907</v>
      </c>
      <c r="B85" s="493"/>
      <c r="C85" s="304" t="s">
        <v>117</v>
      </c>
      <c r="D85" s="305"/>
      <c r="E85" s="309" t="s">
        <v>69</v>
      </c>
      <c r="F85" s="305">
        <v>1</v>
      </c>
      <c r="G85" s="201"/>
      <c r="H85" s="219"/>
      <c r="I85" s="201"/>
      <c r="J85" s="224"/>
      <c r="K85" s="221">
        <f t="shared" ref="K85:K88" si="24">I85*0.15</f>
        <v>0</v>
      </c>
      <c r="L85" s="238">
        <f t="shared" si="17"/>
        <v>0</v>
      </c>
      <c r="M85" s="268">
        <f t="shared" si="18"/>
        <v>0</v>
      </c>
      <c r="N85" s="238">
        <f t="shared" si="19"/>
        <v>0</v>
      </c>
      <c r="O85" s="238">
        <f t="shared" si="20"/>
        <v>0</v>
      </c>
      <c r="P85" s="238">
        <f t="shared" si="21"/>
        <v>0</v>
      </c>
      <c r="Q85" s="269">
        <f t="shared" si="22"/>
        <v>0</v>
      </c>
      <c r="S85" s="384"/>
    </row>
    <row r="86" spans="1:19" s="56" customFormat="1">
      <c r="A86" s="306" t="s">
        <v>908</v>
      </c>
      <c r="B86" s="493"/>
      <c r="C86" s="314" t="s">
        <v>118</v>
      </c>
      <c r="D86" s="307"/>
      <c r="E86" s="309" t="s">
        <v>69</v>
      </c>
      <c r="F86" s="308">
        <v>1</v>
      </c>
      <c r="G86" s="201"/>
      <c r="H86" s="219"/>
      <c r="I86" s="201"/>
      <c r="J86" s="224"/>
      <c r="K86" s="221">
        <f t="shared" si="24"/>
        <v>0</v>
      </c>
      <c r="L86" s="238">
        <f t="shared" si="17"/>
        <v>0</v>
      </c>
      <c r="M86" s="268">
        <f t="shared" si="18"/>
        <v>0</v>
      </c>
      <c r="N86" s="238">
        <f t="shared" si="19"/>
        <v>0</v>
      </c>
      <c r="O86" s="238">
        <f t="shared" si="20"/>
        <v>0</v>
      </c>
      <c r="P86" s="238">
        <f t="shared" si="21"/>
        <v>0</v>
      </c>
      <c r="Q86" s="269">
        <f t="shared" si="22"/>
        <v>0</v>
      </c>
      <c r="S86" s="384"/>
    </row>
    <row r="87" spans="1:19" s="56" customFormat="1">
      <c r="A87" s="306" t="s">
        <v>909</v>
      </c>
      <c r="B87" s="493"/>
      <c r="C87" s="315" t="s">
        <v>119</v>
      </c>
      <c r="D87" s="305"/>
      <c r="E87" s="309" t="s">
        <v>69</v>
      </c>
      <c r="F87" s="308">
        <v>1</v>
      </c>
      <c r="G87" s="201"/>
      <c r="H87" s="357"/>
      <c r="I87" s="201"/>
      <c r="J87" s="224"/>
      <c r="K87" s="247">
        <f t="shared" si="24"/>
        <v>0</v>
      </c>
      <c r="L87" s="238">
        <f t="shared" si="17"/>
        <v>0</v>
      </c>
      <c r="M87" s="268">
        <f t="shared" si="18"/>
        <v>0</v>
      </c>
      <c r="N87" s="238">
        <f t="shared" si="19"/>
        <v>0</v>
      </c>
      <c r="O87" s="238">
        <f t="shared" si="20"/>
        <v>0</v>
      </c>
      <c r="P87" s="238">
        <f t="shared" si="21"/>
        <v>0</v>
      </c>
      <c r="Q87" s="269">
        <f t="shared" si="22"/>
        <v>0</v>
      </c>
      <c r="S87" s="384"/>
    </row>
    <row r="88" spans="1:19" s="56" customFormat="1">
      <c r="A88" s="306" t="s">
        <v>910</v>
      </c>
      <c r="B88" s="493"/>
      <c r="C88" s="315" t="s">
        <v>120</v>
      </c>
      <c r="D88" s="305"/>
      <c r="E88" s="309" t="s">
        <v>69</v>
      </c>
      <c r="F88" s="308">
        <v>1</v>
      </c>
      <c r="G88" s="201"/>
      <c r="H88" s="357"/>
      <c r="I88" s="201"/>
      <c r="J88" s="224"/>
      <c r="K88" s="247">
        <f t="shared" si="24"/>
        <v>0</v>
      </c>
      <c r="L88" s="238">
        <f t="shared" si="17"/>
        <v>0</v>
      </c>
      <c r="M88" s="268">
        <f t="shared" si="18"/>
        <v>0</v>
      </c>
      <c r="N88" s="238">
        <f t="shared" si="19"/>
        <v>0</v>
      </c>
      <c r="O88" s="238">
        <f t="shared" si="20"/>
        <v>0</v>
      </c>
      <c r="P88" s="238">
        <f t="shared" si="21"/>
        <v>0</v>
      </c>
      <c r="Q88" s="269">
        <f t="shared" si="22"/>
        <v>0</v>
      </c>
      <c r="S88" s="384"/>
    </row>
    <row r="89" spans="1:19" s="56" customFormat="1">
      <c r="A89" s="306"/>
      <c r="B89" s="493"/>
      <c r="C89" s="494"/>
      <c r="D89" s="495"/>
      <c r="E89" s="495"/>
      <c r="F89" s="496"/>
      <c r="G89" s="201"/>
      <c r="H89" s="357"/>
      <c r="I89" s="201"/>
      <c r="J89" s="224"/>
      <c r="K89" s="247"/>
      <c r="L89" s="238">
        <f t="shared" si="17"/>
        <v>0</v>
      </c>
      <c r="M89" s="268">
        <f t="shared" si="18"/>
        <v>0</v>
      </c>
      <c r="N89" s="238">
        <f t="shared" si="19"/>
        <v>0</v>
      </c>
      <c r="O89" s="238">
        <f t="shared" si="20"/>
        <v>0</v>
      </c>
      <c r="P89" s="238">
        <f t="shared" si="21"/>
        <v>0</v>
      </c>
      <c r="Q89" s="269">
        <f t="shared" si="22"/>
        <v>0</v>
      </c>
      <c r="S89" s="384"/>
    </row>
    <row r="90" spans="1:19" s="56" customFormat="1">
      <c r="A90" s="306"/>
      <c r="B90" s="493"/>
      <c r="C90" s="302" t="s">
        <v>121</v>
      </c>
      <c r="D90" s="302"/>
      <c r="E90" s="302"/>
      <c r="F90" s="302"/>
      <c r="G90" s="201"/>
      <c r="H90" s="357"/>
      <c r="I90" s="201"/>
      <c r="J90" s="224"/>
      <c r="K90" s="247"/>
      <c r="L90" s="238">
        <f t="shared" si="17"/>
        <v>0</v>
      </c>
      <c r="M90" s="268">
        <f t="shared" si="18"/>
        <v>0</v>
      </c>
      <c r="N90" s="238">
        <f t="shared" si="19"/>
        <v>0</v>
      </c>
      <c r="O90" s="238">
        <f t="shared" si="20"/>
        <v>0</v>
      </c>
      <c r="P90" s="238">
        <f t="shared" si="21"/>
        <v>0</v>
      </c>
      <c r="Q90" s="269">
        <f t="shared" si="22"/>
        <v>0</v>
      </c>
      <c r="S90" s="384"/>
    </row>
    <row r="91" spans="1:19" s="56" customFormat="1" ht="84">
      <c r="A91" s="306" t="s">
        <v>911</v>
      </c>
      <c r="B91" s="493"/>
      <c r="C91" s="304" t="s">
        <v>825</v>
      </c>
      <c r="D91" s="497"/>
      <c r="E91" s="309" t="s">
        <v>69</v>
      </c>
      <c r="F91" s="498">
        <v>2</v>
      </c>
      <c r="G91" s="201"/>
      <c r="H91" s="357"/>
      <c r="I91" s="201"/>
      <c r="J91" s="224"/>
      <c r="K91" s="247">
        <f t="shared" ref="K91:K102" si="25">I91*0.15</f>
        <v>0</v>
      </c>
      <c r="L91" s="238">
        <f t="shared" si="17"/>
        <v>0</v>
      </c>
      <c r="M91" s="268">
        <f t="shared" si="18"/>
        <v>0</v>
      </c>
      <c r="N91" s="238">
        <f t="shared" si="19"/>
        <v>0</v>
      </c>
      <c r="O91" s="238">
        <f t="shared" si="20"/>
        <v>0</v>
      </c>
      <c r="P91" s="238">
        <f t="shared" si="21"/>
        <v>0</v>
      </c>
      <c r="Q91" s="269">
        <f t="shared" si="22"/>
        <v>0</v>
      </c>
      <c r="S91" s="384"/>
    </row>
    <row r="92" spans="1:19" s="56" customFormat="1" ht="84">
      <c r="A92" s="306" t="s">
        <v>912</v>
      </c>
      <c r="B92" s="493"/>
      <c r="C92" s="304" t="s">
        <v>826</v>
      </c>
      <c r="D92" s="497"/>
      <c r="E92" s="309" t="s">
        <v>69</v>
      </c>
      <c r="F92" s="498">
        <v>1</v>
      </c>
      <c r="G92" s="201"/>
      <c r="H92" s="357"/>
      <c r="I92" s="201"/>
      <c r="J92" s="224"/>
      <c r="K92" s="247">
        <f t="shared" si="25"/>
        <v>0</v>
      </c>
      <c r="L92" s="238">
        <f t="shared" si="17"/>
        <v>0</v>
      </c>
      <c r="M92" s="268">
        <f t="shared" si="18"/>
        <v>0</v>
      </c>
      <c r="N92" s="238">
        <f t="shared" si="19"/>
        <v>0</v>
      </c>
      <c r="O92" s="238">
        <f t="shared" si="20"/>
        <v>0</v>
      </c>
      <c r="P92" s="238">
        <f t="shared" si="21"/>
        <v>0</v>
      </c>
      <c r="Q92" s="269">
        <f t="shared" si="22"/>
        <v>0</v>
      </c>
      <c r="S92" s="384"/>
    </row>
    <row r="93" spans="1:19" s="56" customFormat="1" ht="28">
      <c r="A93" s="306" t="s">
        <v>913</v>
      </c>
      <c r="B93" s="493"/>
      <c r="C93" s="499" t="s">
        <v>622</v>
      </c>
      <c r="D93" s="497"/>
      <c r="E93" s="307" t="s">
        <v>68</v>
      </c>
      <c r="F93" s="498">
        <v>2</v>
      </c>
      <c r="G93" s="169"/>
      <c r="H93" s="219"/>
      <c r="I93" s="225"/>
      <c r="J93" s="226"/>
      <c r="K93" s="221">
        <f t="shared" si="25"/>
        <v>0</v>
      </c>
      <c r="L93" s="238">
        <f t="shared" si="17"/>
        <v>0</v>
      </c>
      <c r="M93" s="268">
        <f t="shared" si="18"/>
        <v>0</v>
      </c>
      <c r="N93" s="238">
        <f t="shared" si="19"/>
        <v>0</v>
      </c>
      <c r="O93" s="238">
        <f t="shared" si="20"/>
        <v>0</v>
      </c>
      <c r="P93" s="238">
        <f t="shared" si="21"/>
        <v>0</v>
      </c>
      <c r="Q93" s="269">
        <f t="shared" si="22"/>
        <v>0</v>
      </c>
      <c r="S93" s="384"/>
    </row>
    <row r="94" spans="1:19" s="56" customFormat="1" ht="28">
      <c r="A94" s="306" t="s">
        <v>914</v>
      </c>
      <c r="B94" s="493"/>
      <c r="C94" s="499" t="s">
        <v>623</v>
      </c>
      <c r="D94" s="497"/>
      <c r="E94" s="307" t="s">
        <v>68</v>
      </c>
      <c r="F94" s="498">
        <v>1</v>
      </c>
      <c r="G94" s="169"/>
      <c r="H94" s="219"/>
      <c r="I94" s="225"/>
      <c r="J94" s="226"/>
      <c r="K94" s="221">
        <f t="shared" si="25"/>
        <v>0</v>
      </c>
      <c r="L94" s="238">
        <f t="shared" si="17"/>
        <v>0</v>
      </c>
      <c r="M94" s="268">
        <f t="shared" si="18"/>
        <v>0</v>
      </c>
      <c r="N94" s="238">
        <f t="shared" si="19"/>
        <v>0</v>
      </c>
      <c r="O94" s="238">
        <f t="shared" si="20"/>
        <v>0</v>
      </c>
      <c r="P94" s="238">
        <f t="shared" si="21"/>
        <v>0</v>
      </c>
      <c r="Q94" s="269">
        <f t="shared" si="22"/>
        <v>0</v>
      </c>
      <c r="S94" s="384"/>
    </row>
    <row r="95" spans="1:19" s="56" customFormat="1" ht="42">
      <c r="A95" s="306" t="s">
        <v>915</v>
      </c>
      <c r="B95" s="493"/>
      <c r="C95" s="304" t="s">
        <v>611</v>
      </c>
      <c r="D95" s="497"/>
      <c r="E95" s="309" t="s">
        <v>69</v>
      </c>
      <c r="F95" s="498">
        <v>4</v>
      </c>
      <c r="G95" s="227"/>
      <c r="H95" s="219"/>
      <c r="I95" s="225"/>
      <c r="J95" s="169"/>
      <c r="K95" s="221">
        <f t="shared" si="25"/>
        <v>0</v>
      </c>
      <c r="L95" s="238">
        <f t="shared" si="17"/>
        <v>0</v>
      </c>
      <c r="M95" s="268">
        <f t="shared" si="18"/>
        <v>0</v>
      </c>
      <c r="N95" s="238">
        <f t="shared" si="19"/>
        <v>0</v>
      </c>
      <c r="O95" s="238">
        <f t="shared" si="20"/>
        <v>0</v>
      </c>
      <c r="P95" s="238">
        <f t="shared" si="21"/>
        <v>0</v>
      </c>
      <c r="Q95" s="269">
        <f t="shared" si="22"/>
        <v>0</v>
      </c>
      <c r="S95" s="384"/>
    </row>
    <row r="96" spans="1:19" s="56" customFormat="1" ht="28">
      <c r="A96" s="306" t="s">
        <v>916</v>
      </c>
      <c r="B96" s="493"/>
      <c r="C96" s="304" t="s">
        <v>827</v>
      </c>
      <c r="D96" s="497"/>
      <c r="E96" s="307" t="s">
        <v>68</v>
      </c>
      <c r="F96" s="498">
        <v>6</v>
      </c>
      <c r="G96" s="227"/>
      <c r="H96" s="219"/>
      <c r="I96" s="225"/>
      <c r="J96" s="169"/>
      <c r="K96" s="221">
        <f t="shared" si="25"/>
        <v>0</v>
      </c>
      <c r="L96" s="238">
        <f t="shared" si="17"/>
        <v>0</v>
      </c>
      <c r="M96" s="268">
        <f t="shared" si="18"/>
        <v>0</v>
      </c>
      <c r="N96" s="238">
        <f t="shared" si="19"/>
        <v>0</v>
      </c>
      <c r="O96" s="238">
        <f t="shared" si="20"/>
        <v>0</v>
      </c>
      <c r="P96" s="238">
        <f t="shared" si="21"/>
        <v>0</v>
      </c>
      <c r="Q96" s="269">
        <f t="shared" si="22"/>
        <v>0</v>
      </c>
      <c r="S96" s="384"/>
    </row>
    <row r="97" spans="1:19" s="56" customFormat="1" ht="42">
      <c r="A97" s="306" t="s">
        <v>917</v>
      </c>
      <c r="B97" s="493"/>
      <c r="C97" s="304" t="s">
        <v>828</v>
      </c>
      <c r="D97" s="307"/>
      <c r="E97" s="307" t="s">
        <v>68</v>
      </c>
      <c r="F97" s="308">
        <v>7</v>
      </c>
      <c r="G97" s="227"/>
      <c r="H97" s="219"/>
      <c r="I97" s="225"/>
      <c r="J97" s="169"/>
      <c r="K97" s="221">
        <f t="shared" si="25"/>
        <v>0</v>
      </c>
      <c r="L97" s="238">
        <f t="shared" si="17"/>
        <v>0</v>
      </c>
      <c r="M97" s="268">
        <f t="shared" si="18"/>
        <v>0</v>
      </c>
      <c r="N97" s="238">
        <f t="shared" si="19"/>
        <v>0</v>
      </c>
      <c r="O97" s="238">
        <f t="shared" si="20"/>
        <v>0</v>
      </c>
      <c r="P97" s="238">
        <f t="shared" si="21"/>
        <v>0</v>
      </c>
      <c r="Q97" s="269">
        <f t="shared" si="22"/>
        <v>0</v>
      </c>
      <c r="S97" s="384"/>
    </row>
    <row r="98" spans="1:19" s="56" customFormat="1" ht="42">
      <c r="A98" s="306" t="s">
        <v>918</v>
      </c>
      <c r="B98" s="493"/>
      <c r="C98" s="304" t="s">
        <v>673</v>
      </c>
      <c r="D98" s="307"/>
      <c r="E98" s="307" t="s">
        <v>68</v>
      </c>
      <c r="F98" s="308">
        <v>2</v>
      </c>
      <c r="G98" s="227"/>
      <c r="H98" s="219"/>
      <c r="I98" s="225"/>
      <c r="J98" s="169"/>
      <c r="K98" s="221">
        <f t="shared" si="25"/>
        <v>0</v>
      </c>
      <c r="L98" s="238">
        <f t="shared" si="17"/>
        <v>0</v>
      </c>
      <c r="M98" s="268">
        <f t="shared" si="18"/>
        <v>0</v>
      </c>
      <c r="N98" s="238">
        <f t="shared" si="19"/>
        <v>0</v>
      </c>
      <c r="O98" s="238">
        <f t="shared" si="20"/>
        <v>0</v>
      </c>
      <c r="P98" s="238">
        <f t="shared" si="21"/>
        <v>0</v>
      </c>
      <c r="Q98" s="269">
        <f t="shared" si="22"/>
        <v>0</v>
      </c>
      <c r="S98" s="384"/>
    </row>
    <row r="99" spans="1:19" s="56" customFormat="1">
      <c r="A99" s="306" t="s">
        <v>919</v>
      </c>
      <c r="B99" s="493"/>
      <c r="C99" s="304" t="s">
        <v>829</v>
      </c>
      <c r="D99" s="307"/>
      <c r="E99" s="307" t="s">
        <v>68</v>
      </c>
      <c r="F99" s="308">
        <v>4</v>
      </c>
      <c r="G99" s="206"/>
      <c r="H99" s="207"/>
      <c r="I99" s="201"/>
      <c r="J99" s="169"/>
      <c r="K99" s="192">
        <f t="shared" si="25"/>
        <v>0</v>
      </c>
      <c r="L99" s="238">
        <f t="shared" si="17"/>
        <v>0</v>
      </c>
      <c r="M99" s="268">
        <f t="shared" si="18"/>
        <v>0</v>
      </c>
      <c r="N99" s="238">
        <f t="shared" si="19"/>
        <v>0</v>
      </c>
      <c r="O99" s="238">
        <f t="shared" si="20"/>
        <v>0</v>
      </c>
      <c r="P99" s="238">
        <f t="shared" si="21"/>
        <v>0</v>
      </c>
      <c r="Q99" s="269">
        <f t="shared" si="22"/>
        <v>0</v>
      </c>
      <c r="S99" s="384"/>
    </row>
    <row r="100" spans="1:19" s="56" customFormat="1" ht="16.5">
      <c r="A100" s="306" t="s">
        <v>920</v>
      </c>
      <c r="B100" s="493"/>
      <c r="C100" s="304" t="s">
        <v>830</v>
      </c>
      <c r="D100" s="307"/>
      <c r="E100" s="307" t="s">
        <v>68</v>
      </c>
      <c r="F100" s="308">
        <v>4</v>
      </c>
      <c r="G100" s="206"/>
      <c r="H100" s="207"/>
      <c r="I100" s="201"/>
      <c r="J100" s="169"/>
      <c r="K100" s="192">
        <f t="shared" si="25"/>
        <v>0</v>
      </c>
      <c r="L100" s="238">
        <f t="shared" si="17"/>
        <v>0</v>
      </c>
      <c r="M100" s="268">
        <f t="shared" si="18"/>
        <v>0</v>
      </c>
      <c r="N100" s="238">
        <f t="shared" si="19"/>
        <v>0</v>
      </c>
      <c r="O100" s="238">
        <f t="shared" si="20"/>
        <v>0</v>
      </c>
      <c r="P100" s="238">
        <f t="shared" si="21"/>
        <v>0</v>
      </c>
      <c r="Q100" s="269">
        <f t="shared" si="22"/>
        <v>0</v>
      </c>
      <c r="S100" s="384"/>
    </row>
    <row r="101" spans="1:19" s="56" customFormat="1" ht="28">
      <c r="A101" s="306" t="s">
        <v>921</v>
      </c>
      <c r="B101" s="493"/>
      <c r="C101" s="313" t="s">
        <v>813</v>
      </c>
      <c r="D101" s="309"/>
      <c r="E101" s="309" t="s">
        <v>78</v>
      </c>
      <c r="F101" s="308">
        <v>16</v>
      </c>
      <c r="G101" s="206"/>
      <c r="H101" s="207"/>
      <c r="I101" s="201"/>
      <c r="J101" s="201"/>
      <c r="K101" s="192">
        <f t="shared" si="25"/>
        <v>0</v>
      </c>
      <c r="L101" s="238">
        <f t="shared" si="17"/>
        <v>0</v>
      </c>
      <c r="M101" s="268">
        <f t="shared" si="18"/>
        <v>0</v>
      </c>
      <c r="N101" s="238">
        <f t="shared" si="19"/>
        <v>0</v>
      </c>
      <c r="O101" s="238">
        <f t="shared" si="20"/>
        <v>0</v>
      </c>
      <c r="P101" s="238">
        <f t="shared" si="21"/>
        <v>0</v>
      </c>
      <c r="Q101" s="269">
        <f t="shared" si="22"/>
        <v>0</v>
      </c>
      <c r="S101" s="384"/>
    </row>
    <row r="102" spans="1:19" s="56" customFormat="1" ht="28">
      <c r="A102" s="306" t="s">
        <v>922</v>
      </c>
      <c r="B102" s="493"/>
      <c r="C102" s="313" t="s">
        <v>815</v>
      </c>
      <c r="D102" s="309"/>
      <c r="E102" s="309" t="s">
        <v>78</v>
      </c>
      <c r="F102" s="308">
        <v>13</v>
      </c>
      <c r="G102" s="222"/>
      <c r="H102" s="219"/>
      <c r="I102" s="223"/>
      <c r="J102" s="356"/>
      <c r="K102" s="221">
        <f t="shared" si="25"/>
        <v>0</v>
      </c>
      <c r="L102" s="238">
        <f t="shared" si="17"/>
        <v>0</v>
      </c>
      <c r="M102" s="268">
        <f t="shared" si="18"/>
        <v>0</v>
      </c>
      <c r="N102" s="238">
        <f t="shared" si="19"/>
        <v>0</v>
      </c>
      <c r="O102" s="238">
        <f t="shared" si="20"/>
        <v>0</v>
      </c>
      <c r="P102" s="238">
        <f t="shared" si="21"/>
        <v>0</v>
      </c>
      <c r="Q102" s="269">
        <f t="shared" si="22"/>
        <v>0</v>
      </c>
      <c r="S102" s="384"/>
    </row>
    <row r="103" spans="1:19" s="56" customFormat="1" ht="28">
      <c r="A103" s="306" t="s">
        <v>923</v>
      </c>
      <c r="B103" s="493"/>
      <c r="C103" s="313" t="s">
        <v>815</v>
      </c>
      <c r="D103" s="309"/>
      <c r="E103" s="309" t="s">
        <v>78</v>
      </c>
      <c r="F103" s="308">
        <v>13</v>
      </c>
      <c r="G103" s="222"/>
      <c r="H103" s="219"/>
      <c r="I103" s="223"/>
      <c r="J103" s="356"/>
      <c r="K103" s="221">
        <f t="shared" ref="K103:K112" si="26">I103*0.15</f>
        <v>0</v>
      </c>
      <c r="L103" s="238">
        <f t="shared" si="17"/>
        <v>0</v>
      </c>
      <c r="M103" s="268">
        <f t="shared" si="18"/>
        <v>0</v>
      </c>
      <c r="N103" s="238">
        <f t="shared" si="19"/>
        <v>0</v>
      </c>
      <c r="O103" s="238">
        <f t="shared" si="20"/>
        <v>0</v>
      </c>
      <c r="P103" s="238">
        <f t="shared" si="21"/>
        <v>0</v>
      </c>
      <c r="Q103" s="269">
        <f t="shared" si="22"/>
        <v>0</v>
      </c>
      <c r="S103" s="384"/>
    </row>
    <row r="104" spans="1:19" s="56" customFormat="1" ht="28">
      <c r="A104" s="306" t="s">
        <v>924</v>
      </c>
      <c r="B104" s="493"/>
      <c r="C104" s="313" t="s">
        <v>815</v>
      </c>
      <c r="D104" s="309"/>
      <c r="E104" s="309" t="s">
        <v>78</v>
      </c>
      <c r="F104" s="308">
        <v>7</v>
      </c>
      <c r="G104" s="222"/>
      <c r="H104" s="219"/>
      <c r="I104" s="223"/>
      <c r="J104" s="356"/>
      <c r="K104" s="221">
        <f t="shared" si="26"/>
        <v>0</v>
      </c>
      <c r="L104" s="238">
        <f t="shared" si="17"/>
        <v>0</v>
      </c>
      <c r="M104" s="268">
        <f t="shared" si="18"/>
        <v>0</v>
      </c>
      <c r="N104" s="238">
        <f t="shared" si="19"/>
        <v>0</v>
      </c>
      <c r="O104" s="238">
        <f t="shared" si="20"/>
        <v>0</v>
      </c>
      <c r="P104" s="238">
        <f t="shared" si="21"/>
        <v>0</v>
      </c>
      <c r="Q104" s="269">
        <f t="shared" si="22"/>
        <v>0</v>
      </c>
      <c r="S104" s="384"/>
    </row>
    <row r="105" spans="1:19" s="56" customFormat="1" ht="28">
      <c r="A105" s="306" t="s">
        <v>925</v>
      </c>
      <c r="B105" s="493"/>
      <c r="C105" s="313" t="s">
        <v>815</v>
      </c>
      <c r="D105" s="309"/>
      <c r="E105" s="309" t="s">
        <v>78</v>
      </c>
      <c r="F105" s="308">
        <v>29</v>
      </c>
      <c r="G105" s="222"/>
      <c r="H105" s="219"/>
      <c r="I105" s="223"/>
      <c r="J105" s="356"/>
      <c r="K105" s="221">
        <f t="shared" si="26"/>
        <v>0</v>
      </c>
      <c r="L105" s="238">
        <f t="shared" si="17"/>
        <v>0</v>
      </c>
      <c r="M105" s="268">
        <f t="shared" si="18"/>
        <v>0</v>
      </c>
      <c r="N105" s="238">
        <f t="shared" si="19"/>
        <v>0</v>
      </c>
      <c r="O105" s="238">
        <f t="shared" si="20"/>
        <v>0</v>
      </c>
      <c r="P105" s="238">
        <f t="shared" si="21"/>
        <v>0</v>
      </c>
      <c r="Q105" s="269">
        <f t="shared" si="22"/>
        <v>0</v>
      </c>
      <c r="S105" s="384"/>
    </row>
    <row r="106" spans="1:19" s="56" customFormat="1" ht="14.5">
      <c r="A106" s="306" t="s">
        <v>926</v>
      </c>
      <c r="B106" s="493"/>
      <c r="C106" s="313" t="s">
        <v>114</v>
      </c>
      <c r="D106" s="309"/>
      <c r="E106" s="309" t="s">
        <v>69</v>
      </c>
      <c r="F106" s="308">
        <v>1</v>
      </c>
      <c r="G106" s="222"/>
      <c r="H106" s="219"/>
      <c r="I106" s="223"/>
      <c r="J106" s="240"/>
      <c r="K106" s="221">
        <f t="shared" si="26"/>
        <v>0</v>
      </c>
      <c r="L106" s="238">
        <f t="shared" si="17"/>
        <v>0</v>
      </c>
      <c r="M106" s="268">
        <f t="shared" si="18"/>
        <v>0</v>
      </c>
      <c r="N106" s="238">
        <f t="shared" si="19"/>
        <v>0</v>
      </c>
      <c r="O106" s="238">
        <f t="shared" si="20"/>
        <v>0</v>
      </c>
      <c r="P106" s="238">
        <f t="shared" si="21"/>
        <v>0</v>
      </c>
      <c r="Q106" s="269">
        <f t="shared" si="22"/>
        <v>0</v>
      </c>
      <c r="S106" s="384"/>
    </row>
    <row r="107" spans="1:19" s="56" customFormat="1" ht="42">
      <c r="A107" s="306" t="s">
        <v>927</v>
      </c>
      <c r="B107" s="493"/>
      <c r="C107" s="313" t="s">
        <v>831</v>
      </c>
      <c r="D107" s="307"/>
      <c r="E107" s="307" t="s">
        <v>78</v>
      </c>
      <c r="F107" s="308">
        <v>19</v>
      </c>
      <c r="G107" s="208"/>
      <c r="H107" s="207"/>
      <c r="I107" s="209"/>
      <c r="J107" s="210"/>
      <c r="K107" s="211">
        <f t="shared" si="26"/>
        <v>0</v>
      </c>
      <c r="L107" s="238">
        <f t="shared" si="17"/>
        <v>0</v>
      </c>
      <c r="M107" s="268">
        <f t="shared" si="18"/>
        <v>0</v>
      </c>
      <c r="N107" s="238">
        <f t="shared" si="19"/>
        <v>0</v>
      </c>
      <c r="O107" s="238">
        <f t="shared" si="20"/>
        <v>0</v>
      </c>
      <c r="P107" s="238">
        <f t="shared" si="21"/>
        <v>0</v>
      </c>
      <c r="Q107" s="269">
        <f t="shared" si="22"/>
        <v>0</v>
      </c>
      <c r="S107" s="384"/>
    </row>
    <row r="108" spans="1:19" s="56" customFormat="1" ht="42">
      <c r="A108" s="306" t="s">
        <v>928</v>
      </c>
      <c r="B108" s="493"/>
      <c r="C108" s="313" t="s">
        <v>832</v>
      </c>
      <c r="D108" s="307"/>
      <c r="E108" s="307" t="s">
        <v>78</v>
      </c>
      <c r="F108" s="308">
        <v>13</v>
      </c>
      <c r="G108" s="208"/>
      <c r="H108" s="207"/>
      <c r="I108" s="209"/>
      <c r="J108" s="210"/>
      <c r="K108" s="211">
        <f t="shared" si="26"/>
        <v>0</v>
      </c>
      <c r="L108" s="238">
        <f t="shared" si="17"/>
        <v>0</v>
      </c>
      <c r="M108" s="268">
        <f t="shared" si="18"/>
        <v>0</v>
      </c>
      <c r="N108" s="238">
        <f t="shared" si="19"/>
        <v>0</v>
      </c>
      <c r="O108" s="238">
        <f t="shared" si="20"/>
        <v>0</v>
      </c>
      <c r="P108" s="238">
        <f t="shared" si="21"/>
        <v>0</v>
      </c>
      <c r="Q108" s="269">
        <f t="shared" si="22"/>
        <v>0</v>
      </c>
      <c r="S108" s="384"/>
    </row>
    <row r="109" spans="1:19" s="56" customFormat="1" ht="42">
      <c r="A109" s="306" t="s">
        <v>929</v>
      </c>
      <c r="B109" s="493"/>
      <c r="C109" s="313" t="s">
        <v>832</v>
      </c>
      <c r="D109" s="307"/>
      <c r="E109" s="307" t="s">
        <v>78</v>
      </c>
      <c r="F109" s="308">
        <v>13</v>
      </c>
      <c r="G109" s="208"/>
      <c r="H109" s="207"/>
      <c r="I109" s="209"/>
      <c r="J109" s="210"/>
      <c r="K109" s="211">
        <f t="shared" si="26"/>
        <v>0</v>
      </c>
      <c r="L109" s="238">
        <f t="shared" si="17"/>
        <v>0</v>
      </c>
      <c r="M109" s="268">
        <f t="shared" si="18"/>
        <v>0</v>
      </c>
      <c r="N109" s="238">
        <f t="shared" si="19"/>
        <v>0</v>
      </c>
      <c r="O109" s="238">
        <f t="shared" si="20"/>
        <v>0</v>
      </c>
      <c r="P109" s="238">
        <f t="shared" si="21"/>
        <v>0</v>
      </c>
      <c r="Q109" s="269">
        <f t="shared" si="22"/>
        <v>0</v>
      </c>
      <c r="S109" s="384"/>
    </row>
    <row r="110" spans="1:19" s="56" customFormat="1" ht="42">
      <c r="A110" s="306" t="s">
        <v>930</v>
      </c>
      <c r="B110" s="493"/>
      <c r="C110" s="313" t="s">
        <v>832</v>
      </c>
      <c r="D110" s="307"/>
      <c r="E110" s="307" t="s">
        <v>78</v>
      </c>
      <c r="F110" s="308">
        <v>7</v>
      </c>
      <c r="G110" s="208"/>
      <c r="H110" s="207"/>
      <c r="I110" s="209"/>
      <c r="J110" s="210"/>
      <c r="K110" s="211">
        <f t="shared" si="26"/>
        <v>0</v>
      </c>
      <c r="L110" s="238">
        <f t="shared" si="17"/>
        <v>0</v>
      </c>
      <c r="M110" s="268">
        <f t="shared" si="18"/>
        <v>0</v>
      </c>
      <c r="N110" s="238">
        <f t="shared" si="19"/>
        <v>0</v>
      </c>
      <c r="O110" s="238">
        <f t="shared" si="20"/>
        <v>0</v>
      </c>
      <c r="P110" s="238">
        <f t="shared" si="21"/>
        <v>0</v>
      </c>
      <c r="Q110" s="269">
        <f t="shared" si="22"/>
        <v>0</v>
      </c>
      <c r="S110" s="384"/>
    </row>
    <row r="111" spans="1:19" s="56" customFormat="1" ht="42">
      <c r="A111" s="306" t="s">
        <v>931</v>
      </c>
      <c r="B111" s="493"/>
      <c r="C111" s="313" t="s">
        <v>832</v>
      </c>
      <c r="D111" s="307"/>
      <c r="E111" s="307" t="s">
        <v>78</v>
      </c>
      <c r="F111" s="308">
        <v>29</v>
      </c>
      <c r="G111" s="208"/>
      <c r="H111" s="207"/>
      <c r="I111" s="209"/>
      <c r="J111" s="210"/>
      <c r="K111" s="211">
        <f t="shared" si="26"/>
        <v>0</v>
      </c>
      <c r="L111" s="238">
        <f t="shared" si="17"/>
        <v>0</v>
      </c>
      <c r="M111" s="268">
        <f t="shared" si="18"/>
        <v>0</v>
      </c>
      <c r="N111" s="238">
        <f t="shared" si="19"/>
        <v>0</v>
      </c>
      <c r="O111" s="238">
        <f t="shared" si="20"/>
        <v>0</v>
      </c>
      <c r="P111" s="238">
        <f t="shared" si="21"/>
        <v>0</v>
      </c>
      <c r="Q111" s="269">
        <f t="shared" si="22"/>
        <v>0</v>
      </c>
      <c r="S111" s="384"/>
    </row>
    <row r="112" spans="1:19" s="56" customFormat="1">
      <c r="A112" s="306" t="s">
        <v>932</v>
      </c>
      <c r="B112" s="493"/>
      <c r="C112" s="313" t="s">
        <v>123</v>
      </c>
      <c r="D112" s="307"/>
      <c r="E112" s="309" t="s">
        <v>69</v>
      </c>
      <c r="F112" s="308">
        <v>1</v>
      </c>
      <c r="G112" s="208"/>
      <c r="H112" s="207"/>
      <c r="I112" s="209"/>
      <c r="J112" s="169"/>
      <c r="K112" s="211">
        <f t="shared" si="26"/>
        <v>0</v>
      </c>
      <c r="L112" s="238">
        <f t="shared" si="17"/>
        <v>0</v>
      </c>
      <c r="M112" s="268">
        <f t="shared" si="18"/>
        <v>0</v>
      </c>
      <c r="N112" s="238">
        <f t="shared" si="19"/>
        <v>0</v>
      </c>
      <c r="O112" s="238">
        <f t="shared" si="20"/>
        <v>0</v>
      </c>
      <c r="P112" s="238">
        <f t="shared" si="21"/>
        <v>0</v>
      </c>
      <c r="Q112" s="269">
        <f t="shared" si="22"/>
        <v>0</v>
      </c>
      <c r="S112" s="384"/>
    </row>
    <row r="113" spans="1:19" s="56" customFormat="1">
      <c r="A113" s="306" t="s">
        <v>933</v>
      </c>
      <c r="B113" s="493"/>
      <c r="C113" s="313" t="s">
        <v>116</v>
      </c>
      <c r="D113" s="307"/>
      <c r="E113" s="309" t="s">
        <v>69</v>
      </c>
      <c r="F113" s="308">
        <v>1</v>
      </c>
      <c r="G113" s="201"/>
      <c r="H113" s="219"/>
      <c r="I113" s="201"/>
      <c r="J113" s="224"/>
      <c r="K113" s="221"/>
      <c r="L113" s="238">
        <f t="shared" si="17"/>
        <v>0</v>
      </c>
      <c r="M113" s="268">
        <f t="shared" si="18"/>
        <v>0</v>
      </c>
      <c r="N113" s="238">
        <f t="shared" si="19"/>
        <v>0</v>
      </c>
      <c r="O113" s="238">
        <f t="shared" si="20"/>
        <v>0</v>
      </c>
      <c r="P113" s="238">
        <f t="shared" si="21"/>
        <v>0</v>
      </c>
      <c r="Q113" s="269">
        <f t="shared" si="22"/>
        <v>0</v>
      </c>
      <c r="S113" s="384"/>
    </row>
    <row r="114" spans="1:19" s="56" customFormat="1" ht="28">
      <c r="A114" s="306" t="s">
        <v>934</v>
      </c>
      <c r="B114" s="493"/>
      <c r="C114" s="304" t="s">
        <v>117</v>
      </c>
      <c r="D114" s="305"/>
      <c r="E114" s="309" t="s">
        <v>69</v>
      </c>
      <c r="F114" s="305">
        <v>1</v>
      </c>
      <c r="G114" s="201"/>
      <c r="H114" s="219"/>
      <c r="I114" s="201"/>
      <c r="J114" s="224"/>
      <c r="K114" s="221">
        <f t="shared" ref="K114:K117" si="27">I114*0.15</f>
        <v>0</v>
      </c>
      <c r="L114" s="238">
        <f t="shared" si="17"/>
        <v>0</v>
      </c>
      <c r="M114" s="268">
        <f t="shared" si="18"/>
        <v>0</v>
      </c>
      <c r="N114" s="238">
        <f t="shared" si="19"/>
        <v>0</v>
      </c>
      <c r="O114" s="238">
        <f t="shared" si="20"/>
        <v>0</v>
      </c>
      <c r="P114" s="238">
        <f t="shared" si="21"/>
        <v>0</v>
      </c>
      <c r="Q114" s="269">
        <f t="shared" si="22"/>
        <v>0</v>
      </c>
      <c r="S114" s="384"/>
    </row>
    <row r="115" spans="1:19" s="56" customFormat="1">
      <c r="A115" s="306" t="s">
        <v>935</v>
      </c>
      <c r="B115" s="493"/>
      <c r="C115" s="314" t="s">
        <v>118</v>
      </c>
      <c r="D115" s="307"/>
      <c r="E115" s="309" t="s">
        <v>69</v>
      </c>
      <c r="F115" s="308">
        <v>1</v>
      </c>
      <c r="G115" s="201"/>
      <c r="H115" s="219"/>
      <c r="I115" s="201"/>
      <c r="J115" s="224"/>
      <c r="K115" s="221">
        <f t="shared" si="27"/>
        <v>0</v>
      </c>
      <c r="L115" s="238">
        <f t="shared" si="17"/>
        <v>0</v>
      </c>
      <c r="M115" s="268">
        <f t="shared" si="18"/>
        <v>0</v>
      </c>
      <c r="N115" s="238">
        <f t="shared" si="19"/>
        <v>0</v>
      </c>
      <c r="O115" s="238">
        <f t="shared" si="20"/>
        <v>0</v>
      </c>
      <c r="P115" s="238">
        <f t="shared" si="21"/>
        <v>0</v>
      </c>
      <c r="Q115" s="269">
        <f t="shared" si="22"/>
        <v>0</v>
      </c>
      <c r="S115" s="384"/>
    </row>
    <row r="116" spans="1:19" s="56" customFormat="1">
      <c r="A116" s="306" t="s">
        <v>936</v>
      </c>
      <c r="B116" s="493"/>
      <c r="C116" s="315" t="s">
        <v>119</v>
      </c>
      <c r="D116" s="305"/>
      <c r="E116" s="309" t="s">
        <v>69</v>
      </c>
      <c r="F116" s="308">
        <v>1</v>
      </c>
      <c r="G116" s="201"/>
      <c r="H116" s="357"/>
      <c r="I116" s="201"/>
      <c r="J116" s="224"/>
      <c r="K116" s="247">
        <f t="shared" si="27"/>
        <v>0</v>
      </c>
      <c r="L116" s="238">
        <f t="shared" si="17"/>
        <v>0</v>
      </c>
      <c r="M116" s="268">
        <f t="shared" si="18"/>
        <v>0</v>
      </c>
      <c r="N116" s="238">
        <f t="shared" si="19"/>
        <v>0</v>
      </c>
      <c r="O116" s="238">
        <f t="shared" si="20"/>
        <v>0</v>
      </c>
      <c r="P116" s="238">
        <f t="shared" si="21"/>
        <v>0</v>
      </c>
      <c r="Q116" s="269">
        <f t="shared" si="22"/>
        <v>0</v>
      </c>
      <c r="S116" s="384"/>
    </row>
    <row r="117" spans="1:19" s="56" customFormat="1">
      <c r="A117" s="306" t="s">
        <v>937</v>
      </c>
      <c r="B117" s="493"/>
      <c r="C117" s="315" t="s">
        <v>120</v>
      </c>
      <c r="D117" s="305"/>
      <c r="E117" s="309" t="s">
        <v>69</v>
      </c>
      <c r="F117" s="308">
        <v>1</v>
      </c>
      <c r="G117" s="201"/>
      <c r="H117" s="357"/>
      <c r="I117" s="201"/>
      <c r="J117" s="224"/>
      <c r="K117" s="247">
        <f t="shared" si="27"/>
        <v>0</v>
      </c>
      <c r="L117" s="238">
        <f t="shared" si="17"/>
        <v>0</v>
      </c>
      <c r="M117" s="268">
        <f t="shared" si="18"/>
        <v>0</v>
      </c>
      <c r="N117" s="238">
        <f t="shared" si="19"/>
        <v>0</v>
      </c>
      <c r="O117" s="238">
        <f t="shared" si="20"/>
        <v>0</v>
      </c>
      <c r="P117" s="238">
        <f t="shared" si="21"/>
        <v>0</v>
      </c>
      <c r="Q117" s="269">
        <f t="shared" si="22"/>
        <v>0</v>
      </c>
      <c r="S117" s="384"/>
    </row>
    <row r="118" spans="1:19" s="56" customFormat="1">
      <c r="A118" s="320"/>
      <c r="B118" s="300"/>
      <c r="C118" s="321"/>
      <c r="D118" s="321"/>
      <c r="E118" s="322"/>
      <c r="F118" s="278"/>
      <c r="G118" s="323"/>
      <c r="H118" s="323"/>
      <c r="I118" s="278"/>
      <c r="J118" s="278"/>
      <c r="K118" s="278"/>
      <c r="L118" s="278"/>
      <c r="M118" s="323"/>
      <c r="N118" s="278"/>
      <c r="O118" s="278"/>
      <c r="P118" s="278"/>
      <c r="Q118" s="324"/>
    </row>
    <row r="119" spans="1:19" ht="15.4" customHeight="1">
      <c r="A119" s="253"/>
      <c r="B119" s="253"/>
      <c r="C119" s="687" t="s">
        <v>63</v>
      </c>
      <c r="D119" s="687"/>
      <c r="E119" s="688"/>
      <c r="F119" s="688"/>
      <c r="G119" s="688"/>
      <c r="H119" s="688"/>
      <c r="I119" s="688"/>
      <c r="J119" s="688"/>
      <c r="K119" s="688"/>
      <c r="L119" s="688"/>
      <c r="M119" s="254">
        <f>SUM(M13:M118)</f>
        <v>0</v>
      </c>
      <c r="N119" s="254">
        <f>SUM(N13:N118)</f>
        <v>0</v>
      </c>
      <c r="O119" s="254">
        <f>SUM(O13:O118)</f>
        <v>0</v>
      </c>
      <c r="P119" s="254">
        <f>SUM(P13:P118)</f>
        <v>0</v>
      </c>
      <c r="Q119" s="254">
        <f>SUM(Q13:Q118)</f>
        <v>0</v>
      </c>
    </row>
    <row r="120" spans="1:19" s="124" customFormat="1" collapsed="1">
      <c r="J120" s="145"/>
    </row>
    <row r="121" spans="1:19" customFormat="1" ht="12.9" customHeight="1">
      <c r="B121" s="146" t="s">
        <v>41</v>
      </c>
    </row>
    <row r="122" spans="1:19" customFormat="1" ht="45.15" customHeight="1">
      <c r="A122" s="672" t="s">
        <v>61</v>
      </c>
      <c r="B122" s="672"/>
      <c r="C122" s="672"/>
      <c r="D122" s="672"/>
      <c r="E122" s="672"/>
      <c r="F122" s="672"/>
      <c r="G122" s="672"/>
      <c r="H122" s="672"/>
      <c r="I122" s="672"/>
      <c r="J122" s="672"/>
      <c r="K122" s="672"/>
      <c r="L122" s="672"/>
      <c r="M122" s="672"/>
      <c r="N122" s="672"/>
      <c r="O122" s="672"/>
      <c r="P122" s="672"/>
      <c r="Q122" s="672"/>
    </row>
    <row r="123" spans="1:19" customFormat="1" ht="77.25" customHeight="1">
      <c r="A123" s="672"/>
      <c r="B123" s="672"/>
      <c r="C123" s="672"/>
      <c r="D123" s="672"/>
      <c r="E123" s="672"/>
      <c r="F123" s="672"/>
      <c r="G123" s="672"/>
      <c r="H123" s="672"/>
      <c r="I123" s="672"/>
      <c r="J123" s="672"/>
      <c r="K123" s="672"/>
      <c r="L123" s="672"/>
      <c r="M123" s="672"/>
      <c r="N123" s="672"/>
      <c r="O123" s="672"/>
      <c r="P123" s="672"/>
      <c r="Q123" s="672"/>
    </row>
    <row r="124" spans="1:19" customFormat="1" ht="12.9" customHeight="1">
      <c r="B124" s="147"/>
    </row>
    <row r="125" spans="1:19" customFormat="1" ht="12.9" customHeight="1">
      <c r="B125" s="147"/>
    </row>
    <row r="126" spans="1:19" s="124" customFormat="1">
      <c r="B126" s="124" t="s">
        <v>7</v>
      </c>
      <c r="M126" s="152" t="str">
        <f>Koptame_VNI!B40</f>
        <v>Pārbaudīja:</v>
      </c>
      <c r="N126" s="152"/>
      <c r="O126" s="152"/>
      <c r="P126" s="152"/>
      <c r="Q126" s="152"/>
    </row>
    <row r="127" spans="1:19" s="124" customFormat="1" ht="14.25" customHeight="1">
      <c r="C127" s="144">
        <f>Koptame_VNI!C35</f>
        <v>0</v>
      </c>
      <c r="D127" s="144"/>
      <c r="M127" s="144"/>
      <c r="N127" s="669">
        <f>Koptame_VNI!C41</f>
        <v>0</v>
      </c>
      <c r="O127" s="669"/>
      <c r="P127" s="152"/>
      <c r="Q127" s="152"/>
    </row>
    <row r="128" spans="1:19" s="124" customFormat="1">
      <c r="C128" s="143">
        <f>Koptame_VNI!C36</f>
        <v>0</v>
      </c>
      <c r="D128" s="143"/>
      <c r="M128" s="143"/>
      <c r="N128" s="670">
        <f>Koptame_VNI!C42</f>
        <v>0</v>
      </c>
      <c r="O128" s="670"/>
      <c r="P128" s="152"/>
      <c r="Q128" s="152"/>
    </row>
    <row r="129" spans="2:10" s="124" customFormat="1" collapsed="1">
      <c r="B129" s="145"/>
      <c r="G129" s="145"/>
      <c r="H129" s="145"/>
    </row>
    <row r="130" spans="2:10">
      <c r="B130" s="56"/>
      <c r="G130" s="56"/>
      <c r="H130" s="56"/>
      <c r="J130" s="19"/>
    </row>
    <row r="131" spans="2:10">
      <c r="B131" s="56"/>
      <c r="G131" s="56"/>
      <c r="H131" s="56"/>
      <c r="J131" s="19"/>
    </row>
  </sheetData>
  <autoFilter ref="E1:E131" xr:uid="{00000000-0001-0000-1900-000000000000}"/>
  <mergeCells count="17">
    <mergeCell ref="A2:Q2"/>
    <mergeCell ref="E3:Q3"/>
    <mergeCell ref="E4:Q4"/>
    <mergeCell ref="E5:Q5"/>
    <mergeCell ref="M9:P9"/>
    <mergeCell ref="N128:O128"/>
    <mergeCell ref="G11:L11"/>
    <mergeCell ref="M11:Q11"/>
    <mergeCell ref="C119:L119"/>
    <mergeCell ref="N127:O127"/>
    <mergeCell ref="A123:Q123"/>
    <mergeCell ref="A122:Q122"/>
    <mergeCell ref="A11:A12"/>
    <mergeCell ref="B11:B12"/>
    <mergeCell ref="E11:E12"/>
    <mergeCell ref="F11:F12"/>
    <mergeCell ref="C11:D12"/>
  </mergeCells>
  <phoneticPr fontId="21" type="noConversion"/>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S245"/>
  <sheetViews>
    <sheetView showZeros="0" view="pageBreakPreview" zoomScale="80" zoomScaleNormal="100" zoomScaleSheetLayoutView="80" workbookViewId="0">
      <selection activeCell="A237" sqref="A236:Q237"/>
    </sheetView>
  </sheetViews>
  <sheetFormatPr defaultColWidth="9.08984375" defaultRowHeight="14"/>
  <cols>
    <col min="1" max="1" width="9" style="19" customWidth="1"/>
    <col min="2" max="2" width="5.453125" style="19" customWidth="1"/>
    <col min="3" max="3" width="40.26953125" style="19" customWidth="1"/>
    <col min="4" max="4" width="13.90625" style="19" customWidth="1"/>
    <col min="5" max="5" width="8.08984375" style="19" customWidth="1"/>
    <col min="6"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8" width="9.08984375" style="19"/>
    <col min="19" max="19" width="26.453125" style="19" customWidth="1"/>
    <col min="20" max="16384" width="9.08984375" style="19"/>
  </cols>
  <sheetData>
    <row r="1" spans="1:19" s="24" customFormat="1">
      <c r="F1" s="21"/>
      <c r="G1" s="21"/>
      <c r="H1" s="165" t="s">
        <v>56</v>
      </c>
      <c r="I1" s="110" t="str">
        <f>kops2_VNI!B24</f>
        <v>2.4._VNI</v>
      </c>
    </row>
    <row r="2" spans="1:19" s="24" customFormat="1">
      <c r="A2" s="680" t="str">
        <f>C13</f>
        <v xml:space="preserve">Ventilācija </v>
      </c>
      <c r="B2" s="680"/>
      <c r="C2" s="680"/>
      <c r="D2" s="680"/>
      <c r="E2" s="680"/>
      <c r="F2" s="680"/>
      <c r="G2" s="680"/>
      <c r="H2" s="680"/>
      <c r="I2" s="680"/>
      <c r="J2" s="680"/>
      <c r="K2" s="680"/>
      <c r="L2" s="680"/>
      <c r="M2" s="680"/>
      <c r="N2" s="680"/>
      <c r="O2" s="680"/>
      <c r="P2" s="680"/>
      <c r="Q2" s="680"/>
    </row>
    <row r="3" spans="1:19">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9">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20" t="s">
        <v>12</v>
      </c>
      <c r="D5" s="20"/>
      <c r="E5" s="682" t="str">
        <f>Koptame_VNI!C13</f>
        <v>Citadeles iela 7, Rīga</v>
      </c>
      <c r="F5" s="682"/>
      <c r="G5" s="682"/>
      <c r="H5" s="682"/>
      <c r="I5" s="682"/>
      <c r="J5" s="682"/>
      <c r="K5" s="682"/>
      <c r="L5" s="682"/>
      <c r="M5" s="682"/>
      <c r="N5" s="682"/>
      <c r="O5" s="682"/>
      <c r="P5" s="682"/>
      <c r="Q5" s="682"/>
    </row>
    <row r="6" spans="1:19">
      <c r="A6" s="20"/>
      <c r="B6" s="20"/>
      <c r="C6" s="20" t="str">
        <f>Koptame_VNI!B14</f>
        <v>Pasūtījuma Nr.</v>
      </c>
      <c r="D6" s="20"/>
      <c r="E6" s="22" t="str">
        <f>Koptame_VNI!C14</f>
        <v>n</v>
      </c>
      <c r="F6" s="43"/>
      <c r="G6" s="43"/>
      <c r="H6" s="43"/>
      <c r="I6" s="43"/>
      <c r="J6" s="43"/>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Q233</f>
        <v>0</v>
      </c>
    </row>
    <row r="8" spans="1:19">
      <c r="A8" s="23"/>
      <c r="B8" s="23"/>
      <c r="E8" s="27"/>
      <c r="F8" s="43"/>
      <c r="G8" s="43"/>
      <c r="H8" s="43"/>
      <c r="I8" s="43"/>
      <c r="J8" s="43"/>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6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c r="S12" s="383"/>
    </row>
    <row r="13" spans="1:19" ht="15.5">
      <c r="A13" s="397"/>
      <c r="B13" s="398">
        <v>0</v>
      </c>
      <c r="C13" s="399" t="str">
        <f>kops2_VNI!C24</f>
        <v xml:space="preserve">Ventilācija </v>
      </c>
      <c r="D13" s="399"/>
      <c r="E13" s="400"/>
      <c r="F13" s="401"/>
      <c r="G13" s="402">
        <v>0</v>
      </c>
      <c r="H13" s="403">
        <v>0</v>
      </c>
      <c r="I13" s="404">
        <v>0</v>
      </c>
      <c r="J13" s="403">
        <v>0</v>
      </c>
      <c r="K13" s="403">
        <v>0</v>
      </c>
      <c r="L13" s="403">
        <f t="shared" ref="L13" si="0">SUM(I13:K13)</f>
        <v>0</v>
      </c>
      <c r="M13" s="402">
        <f t="shared" ref="M13" si="1">ROUND(G13*F13,2)</f>
        <v>0</v>
      </c>
      <c r="N13" s="403">
        <f t="shared" ref="N13" si="2">ROUND(I13*F13,2)</f>
        <v>0</v>
      </c>
      <c r="O13" s="403">
        <f t="shared" ref="O13" si="3">ROUND(J13*F13,2)</f>
        <v>0</v>
      </c>
      <c r="P13" s="403">
        <f t="shared" ref="P13" si="4">ROUND(K13*F13,2)</f>
        <v>0</v>
      </c>
      <c r="Q13" s="405">
        <f t="shared" ref="Q13" si="5">SUM(N13:P13)</f>
        <v>0</v>
      </c>
    </row>
    <row r="14" spans="1:19" ht="15.5">
      <c r="A14" s="336"/>
      <c r="B14" s="337"/>
      <c r="C14" s="338" t="s">
        <v>379</v>
      </c>
      <c r="D14" s="14"/>
      <c r="E14" s="15"/>
      <c r="F14" s="339"/>
      <c r="G14" s="240"/>
      <c r="H14" s="240"/>
      <c r="I14" s="340"/>
      <c r="J14" s="340"/>
      <c r="K14" s="340"/>
      <c r="L14" s="341"/>
      <c r="M14" s="340"/>
      <c r="N14" s="340"/>
      <c r="O14" s="340"/>
      <c r="P14" s="340"/>
      <c r="Q14" s="406"/>
    </row>
    <row r="15" spans="1:19" s="56" customFormat="1" ht="112">
      <c r="A15" s="306" t="s">
        <v>838</v>
      </c>
      <c r="B15" s="316"/>
      <c r="C15" s="317" t="s">
        <v>708</v>
      </c>
      <c r="D15" s="318"/>
      <c r="E15" s="318" t="s">
        <v>69</v>
      </c>
      <c r="F15" s="318">
        <v>1</v>
      </c>
      <c r="G15" s="201"/>
      <c r="H15" s="228"/>
      <c r="I15" s="201"/>
      <c r="J15" s="229"/>
      <c r="K15" s="230">
        <f t="shared" ref="K15:K17" si="6">I15*0.15</f>
        <v>0</v>
      </c>
      <c r="L15" s="238">
        <f t="shared" ref="L15:L67" si="7">SUM(I15:K15)</f>
        <v>0</v>
      </c>
      <c r="M15" s="268">
        <f t="shared" ref="M15:M67" si="8">ROUND(G15*F15,2)</f>
        <v>0</v>
      </c>
      <c r="N15" s="238">
        <f t="shared" ref="N15:N67" si="9">ROUND(I15*F15,2)</f>
        <v>0</v>
      </c>
      <c r="O15" s="238">
        <f t="shared" ref="O15:O67" si="10">ROUND(J15*F15,2)</f>
        <v>0</v>
      </c>
      <c r="P15" s="238">
        <f t="shared" ref="P15:P67" si="11">ROUND(K15*F15,2)</f>
        <v>0</v>
      </c>
      <c r="Q15" s="269">
        <f t="shared" ref="Q15:Q67" si="12">SUM(N15:P15)</f>
        <v>0</v>
      </c>
      <c r="S15" s="384"/>
    </row>
    <row r="16" spans="1:19" s="56" customFormat="1" ht="112">
      <c r="A16" s="306" t="s">
        <v>839</v>
      </c>
      <c r="B16" s="316"/>
      <c r="C16" s="317" t="s">
        <v>709</v>
      </c>
      <c r="D16" s="318"/>
      <c r="E16" s="318" t="s">
        <v>69</v>
      </c>
      <c r="F16" s="318">
        <v>1</v>
      </c>
      <c r="G16" s="201"/>
      <c r="H16" s="228"/>
      <c r="I16" s="201"/>
      <c r="J16" s="229"/>
      <c r="K16" s="230">
        <f t="shared" si="6"/>
        <v>0</v>
      </c>
      <c r="L16" s="238">
        <f t="shared" si="7"/>
        <v>0</v>
      </c>
      <c r="M16" s="268">
        <f t="shared" si="8"/>
        <v>0</v>
      </c>
      <c r="N16" s="238">
        <f t="shared" si="9"/>
        <v>0</v>
      </c>
      <c r="O16" s="238">
        <f t="shared" si="10"/>
        <v>0</v>
      </c>
      <c r="P16" s="238">
        <f t="shared" si="11"/>
        <v>0</v>
      </c>
      <c r="Q16" s="269">
        <f t="shared" si="12"/>
        <v>0</v>
      </c>
      <c r="S16" s="384"/>
    </row>
    <row r="17" spans="1:19" s="56" customFormat="1" ht="112">
      <c r="A17" s="306" t="s">
        <v>840</v>
      </c>
      <c r="B17" s="316"/>
      <c r="C17" s="317" t="s">
        <v>708</v>
      </c>
      <c r="D17" s="318"/>
      <c r="E17" s="318" t="s">
        <v>69</v>
      </c>
      <c r="F17" s="318">
        <v>1</v>
      </c>
      <c r="G17" s="201"/>
      <c r="H17" s="228"/>
      <c r="I17" s="201"/>
      <c r="J17" s="229"/>
      <c r="K17" s="230">
        <f t="shared" si="6"/>
        <v>0</v>
      </c>
      <c r="L17" s="238">
        <f t="shared" si="7"/>
        <v>0</v>
      </c>
      <c r="M17" s="268">
        <f t="shared" si="8"/>
        <v>0</v>
      </c>
      <c r="N17" s="238">
        <f t="shared" si="9"/>
        <v>0</v>
      </c>
      <c r="O17" s="238">
        <f t="shared" si="10"/>
        <v>0</v>
      </c>
      <c r="P17" s="238">
        <f t="shared" si="11"/>
        <v>0</v>
      </c>
      <c r="Q17" s="269">
        <f t="shared" si="12"/>
        <v>0</v>
      </c>
      <c r="S17" s="384"/>
    </row>
    <row r="18" spans="1:19" s="56" customFormat="1" ht="56">
      <c r="A18" s="306" t="s">
        <v>841</v>
      </c>
      <c r="B18" s="316"/>
      <c r="C18" s="317" t="s">
        <v>710</v>
      </c>
      <c r="D18" s="318"/>
      <c r="E18" s="318" t="s">
        <v>69</v>
      </c>
      <c r="F18" s="318">
        <v>1</v>
      </c>
      <c r="G18" s="228"/>
      <c r="H18" s="228"/>
      <c r="I18" s="201"/>
      <c r="J18" s="201"/>
      <c r="K18" s="201">
        <f t="shared" ref="K18:K19" si="13">0.15*I18</f>
        <v>0</v>
      </c>
      <c r="L18" s="238">
        <f t="shared" si="7"/>
        <v>0</v>
      </c>
      <c r="M18" s="268">
        <f t="shared" si="8"/>
        <v>0</v>
      </c>
      <c r="N18" s="238">
        <f t="shared" si="9"/>
        <v>0</v>
      </c>
      <c r="O18" s="238">
        <f t="shared" si="10"/>
        <v>0</v>
      </c>
      <c r="P18" s="238">
        <f t="shared" si="11"/>
        <v>0</v>
      </c>
      <c r="Q18" s="269">
        <f t="shared" si="12"/>
        <v>0</v>
      </c>
      <c r="S18" s="384"/>
    </row>
    <row r="19" spans="1:19" s="56" customFormat="1" ht="56">
      <c r="A19" s="306" t="s">
        <v>842</v>
      </c>
      <c r="B19" s="316"/>
      <c r="C19" s="317" t="s">
        <v>711</v>
      </c>
      <c r="D19" s="318"/>
      <c r="E19" s="318" t="s">
        <v>69</v>
      </c>
      <c r="F19" s="318">
        <v>1</v>
      </c>
      <c r="G19" s="228"/>
      <c r="H19" s="228"/>
      <c r="I19" s="201"/>
      <c r="J19" s="201"/>
      <c r="K19" s="201">
        <f t="shared" si="13"/>
        <v>0</v>
      </c>
      <c r="L19" s="238">
        <f t="shared" si="7"/>
        <v>0</v>
      </c>
      <c r="M19" s="268">
        <f t="shared" si="8"/>
        <v>0</v>
      </c>
      <c r="N19" s="238">
        <f t="shared" si="9"/>
        <v>0</v>
      </c>
      <c r="O19" s="238">
        <f t="shared" si="10"/>
        <v>0</v>
      </c>
      <c r="P19" s="238">
        <f t="shared" si="11"/>
        <v>0</v>
      </c>
      <c r="Q19" s="269">
        <f t="shared" si="12"/>
        <v>0</v>
      </c>
      <c r="S19" s="384"/>
    </row>
    <row r="20" spans="1:19" s="56" customFormat="1" ht="28">
      <c r="A20" s="306" t="s">
        <v>843</v>
      </c>
      <c r="B20" s="316"/>
      <c r="C20" s="317" t="s">
        <v>712</v>
      </c>
      <c r="D20" s="318"/>
      <c r="E20" s="318" t="s">
        <v>69</v>
      </c>
      <c r="F20" s="318">
        <v>1</v>
      </c>
      <c r="G20" s="228"/>
      <c r="H20" s="228"/>
      <c r="I20" s="201"/>
      <c r="J20" s="201"/>
      <c r="K20" s="201">
        <f t="shared" ref="K20:K36" si="14">0.15*I20</f>
        <v>0</v>
      </c>
      <c r="L20" s="238">
        <f t="shared" si="7"/>
        <v>0</v>
      </c>
      <c r="M20" s="268">
        <f t="shared" si="8"/>
        <v>0</v>
      </c>
      <c r="N20" s="238">
        <f t="shared" si="9"/>
        <v>0</v>
      </c>
      <c r="O20" s="238">
        <f t="shared" si="10"/>
        <v>0</v>
      </c>
      <c r="P20" s="238">
        <f t="shared" si="11"/>
        <v>0</v>
      </c>
      <c r="Q20" s="269">
        <f t="shared" si="12"/>
        <v>0</v>
      </c>
      <c r="S20" s="384"/>
    </row>
    <row r="21" spans="1:19" s="56" customFormat="1" ht="28">
      <c r="A21" s="306" t="s">
        <v>844</v>
      </c>
      <c r="B21" s="316"/>
      <c r="C21" s="317" t="s">
        <v>713</v>
      </c>
      <c r="D21" s="318"/>
      <c r="E21" s="318" t="s">
        <v>69</v>
      </c>
      <c r="F21" s="318">
        <v>1</v>
      </c>
      <c r="G21" s="228"/>
      <c r="H21" s="228"/>
      <c r="I21" s="201"/>
      <c r="J21" s="201"/>
      <c r="K21" s="201">
        <f t="shared" si="14"/>
        <v>0</v>
      </c>
      <c r="L21" s="238">
        <f t="shared" si="7"/>
        <v>0</v>
      </c>
      <c r="M21" s="268">
        <f t="shared" si="8"/>
        <v>0</v>
      </c>
      <c r="N21" s="238">
        <f t="shared" si="9"/>
        <v>0</v>
      </c>
      <c r="O21" s="238">
        <f t="shared" si="10"/>
        <v>0</v>
      </c>
      <c r="P21" s="238">
        <f t="shared" si="11"/>
        <v>0</v>
      </c>
      <c r="Q21" s="269">
        <f t="shared" si="12"/>
        <v>0</v>
      </c>
      <c r="S21" s="384"/>
    </row>
    <row r="22" spans="1:19" s="56" customFormat="1" ht="28">
      <c r="A22" s="306" t="s">
        <v>845</v>
      </c>
      <c r="B22" s="316"/>
      <c r="C22" s="317" t="s">
        <v>714</v>
      </c>
      <c r="D22" s="318"/>
      <c r="E22" s="318" t="s">
        <v>135</v>
      </c>
      <c r="F22" s="318">
        <v>12</v>
      </c>
      <c r="G22" s="228"/>
      <c r="H22" s="228"/>
      <c r="I22" s="201"/>
      <c r="J22" s="201"/>
      <c r="K22" s="201">
        <f t="shared" si="14"/>
        <v>0</v>
      </c>
      <c r="L22" s="238">
        <f t="shared" si="7"/>
        <v>0</v>
      </c>
      <c r="M22" s="268">
        <f t="shared" si="8"/>
        <v>0</v>
      </c>
      <c r="N22" s="238">
        <f t="shared" si="9"/>
        <v>0</v>
      </c>
      <c r="O22" s="238">
        <f t="shared" si="10"/>
        <v>0</v>
      </c>
      <c r="P22" s="238">
        <f t="shared" si="11"/>
        <v>0</v>
      </c>
      <c r="Q22" s="269">
        <f t="shared" si="12"/>
        <v>0</v>
      </c>
      <c r="S22" s="384"/>
    </row>
    <row r="23" spans="1:19" s="56" customFormat="1" ht="28">
      <c r="A23" s="306" t="s">
        <v>846</v>
      </c>
      <c r="B23" s="316"/>
      <c r="C23" s="317" t="s">
        <v>715</v>
      </c>
      <c r="D23" s="318"/>
      <c r="E23" s="318" t="s">
        <v>135</v>
      </c>
      <c r="F23" s="318">
        <v>9</v>
      </c>
      <c r="G23" s="228"/>
      <c r="H23" s="228"/>
      <c r="I23" s="201"/>
      <c r="J23" s="201"/>
      <c r="K23" s="201">
        <f t="shared" si="14"/>
        <v>0</v>
      </c>
      <c r="L23" s="238">
        <f t="shared" si="7"/>
        <v>0</v>
      </c>
      <c r="M23" s="268">
        <f t="shared" si="8"/>
        <v>0</v>
      </c>
      <c r="N23" s="238">
        <f t="shared" si="9"/>
        <v>0</v>
      </c>
      <c r="O23" s="238">
        <f t="shared" si="10"/>
        <v>0</v>
      </c>
      <c r="P23" s="238">
        <f t="shared" si="11"/>
        <v>0</v>
      </c>
      <c r="Q23" s="269">
        <f t="shared" si="12"/>
        <v>0</v>
      </c>
      <c r="S23" s="384"/>
    </row>
    <row r="24" spans="1:19" s="56" customFormat="1" ht="28">
      <c r="A24" s="306" t="s">
        <v>847</v>
      </c>
      <c r="B24" s="316"/>
      <c r="C24" s="317" t="s">
        <v>716</v>
      </c>
      <c r="D24" s="318"/>
      <c r="E24" s="318" t="s">
        <v>135</v>
      </c>
      <c r="F24" s="318">
        <v>36</v>
      </c>
      <c r="G24" s="228"/>
      <c r="H24" s="228"/>
      <c r="I24" s="201"/>
      <c r="J24" s="201"/>
      <c r="K24" s="201">
        <f t="shared" si="14"/>
        <v>0</v>
      </c>
      <c r="L24" s="238">
        <f t="shared" si="7"/>
        <v>0</v>
      </c>
      <c r="M24" s="268">
        <f t="shared" si="8"/>
        <v>0</v>
      </c>
      <c r="N24" s="238">
        <f t="shared" si="9"/>
        <v>0</v>
      </c>
      <c r="O24" s="238">
        <f t="shared" si="10"/>
        <v>0</v>
      </c>
      <c r="P24" s="238">
        <f t="shared" si="11"/>
        <v>0</v>
      </c>
      <c r="Q24" s="269">
        <f t="shared" si="12"/>
        <v>0</v>
      </c>
      <c r="S24" s="384"/>
    </row>
    <row r="25" spans="1:19" s="56" customFormat="1" ht="28">
      <c r="A25" s="306" t="s">
        <v>848</v>
      </c>
      <c r="B25" s="316"/>
      <c r="C25" s="317" t="s">
        <v>717</v>
      </c>
      <c r="D25" s="318"/>
      <c r="E25" s="318" t="s">
        <v>135</v>
      </c>
      <c r="F25" s="318">
        <v>16</v>
      </c>
      <c r="G25" s="228"/>
      <c r="H25" s="228"/>
      <c r="I25" s="201"/>
      <c r="J25" s="201"/>
      <c r="K25" s="201">
        <f t="shared" si="14"/>
        <v>0</v>
      </c>
      <c r="L25" s="238">
        <f t="shared" si="7"/>
        <v>0</v>
      </c>
      <c r="M25" s="268">
        <f t="shared" si="8"/>
        <v>0</v>
      </c>
      <c r="N25" s="238">
        <f t="shared" si="9"/>
        <v>0</v>
      </c>
      <c r="O25" s="238">
        <f t="shared" si="10"/>
        <v>0</v>
      </c>
      <c r="P25" s="238">
        <f t="shared" si="11"/>
        <v>0</v>
      </c>
      <c r="Q25" s="269">
        <f t="shared" si="12"/>
        <v>0</v>
      </c>
      <c r="S25" s="384"/>
    </row>
    <row r="26" spans="1:19" s="56" customFormat="1" ht="28">
      <c r="A26" s="306" t="s">
        <v>849</v>
      </c>
      <c r="B26" s="316"/>
      <c r="C26" s="317" t="s">
        <v>718</v>
      </c>
      <c r="D26" s="318"/>
      <c r="E26" s="318" t="s">
        <v>135</v>
      </c>
      <c r="F26" s="318">
        <v>19</v>
      </c>
      <c r="G26" s="228"/>
      <c r="H26" s="228"/>
      <c r="I26" s="201"/>
      <c r="J26" s="201"/>
      <c r="K26" s="201">
        <f t="shared" si="14"/>
        <v>0</v>
      </c>
      <c r="L26" s="238">
        <f t="shared" si="7"/>
        <v>0</v>
      </c>
      <c r="M26" s="268">
        <f t="shared" si="8"/>
        <v>0</v>
      </c>
      <c r="N26" s="238">
        <f t="shared" si="9"/>
        <v>0</v>
      </c>
      <c r="O26" s="238">
        <f t="shared" si="10"/>
        <v>0</v>
      </c>
      <c r="P26" s="238">
        <f t="shared" si="11"/>
        <v>0</v>
      </c>
      <c r="Q26" s="269">
        <f t="shared" si="12"/>
        <v>0</v>
      </c>
      <c r="S26" s="384"/>
    </row>
    <row r="27" spans="1:19" s="56" customFormat="1" ht="28">
      <c r="A27" s="306" t="s">
        <v>850</v>
      </c>
      <c r="B27" s="316"/>
      <c r="C27" s="317" t="s">
        <v>719</v>
      </c>
      <c r="D27" s="318"/>
      <c r="E27" s="318" t="s">
        <v>68</v>
      </c>
      <c r="F27" s="318">
        <v>8</v>
      </c>
      <c r="G27" s="228"/>
      <c r="H27" s="228"/>
      <c r="I27" s="201"/>
      <c r="J27" s="201"/>
      <c r="K27" s="201">
        <f t="shared" si="14"/>
        <v>0</v>
      </c>
      <c r="L27" s="238">
        <f t="shared" si="7"/>
        <v>0</v>
      </c>
      <c r="M27" s="268">
        <f t="shared" si="8"/>
        <v>0</v>
      </c>
      <c r="N27" s="238">
        <f t="shared" si="9"/>
        <v>0</v>
      </c>
      <c r="O27" s="238">
        <f t="shared" si="10"/>
        <v>0</v>
      </c>
      <c r="P27" s="238">
        <f t="shared" si="11"/>
        <v>0</v>
      </c>
      <c r="Q27" s="269">
        <f t="shared" si="12"/>
        <v>0</v>
      </c>
      <c r="S27" s="384"/>
    </row>
    <row r="28" spans="1:19" s="56" customFormat="1" ht="28">
      <c r="A28" s="306" t="s">
        <v>851</v>
      </c>
      <c r="B28" s="316"/>
      <c r="C28" s="317" t="s">
        <v>720</v>
      </c>
      <c r="D28" s="318"/>
      <c r="E28" s="318" t="s">
        <v>68</v>
      </c>
      <c r="F28" s="318">
        <v>4</v>
      </c>
      <c r="G28" s="228"/>
      <c r="H28" s="228"/>
      <c r="I28" s="201"/>
      <c r="J28" s="201"/>
      <c r="K28" s="201">
        <f t="shared" si="14"/>
        <v>0</v>
      </c>
      <c r="L28" s="238">
        <f t="shared" si="7"/>
        <v>0</v>
      </c>
      <c r="M28" s="268">
        <f t="shared" si="8"/>
        <v>0</v>
      </c>
      <c r="N28" s="238">
        <f t="shared" si="9"/>
        <v>0</v>
      </c>
      <c r="O28" s="238">
        <f t="shared" si="10"/>
        <v>0</v>
      </c>
      <c r="P28" s="238">
        <f t="shared" si="11"/>
        <v>0</v>
      </c>
      <c r="Q28" s="269">
        <f t="shared" si="12"/>
        <v>0</v>
      </c>
      <c r="S28" s="384"/>
    </row>
    <row r="29" spans="1:19" s="56" customFormat="1" ht="28">
      <c r="A29" s="306" t="s">
        <v>852</v>
      </c>
      <c r="B29" s="316"/>
      <c r="C29" s="317" t="s">
        <v>721</v>
      </c>
      <c r="D29" s="318"/>
      <c r="E29" s="318" t="s">
        <v>68</v>
      </c>
      <c r="F29" s="318">
        <v>4</v>
      </c>
      <c r="G29" s="228"/>
      <c r="H29" s="228"/>
      <c r="I29" s="201"/>
      <c r="J29" s="201"/>
      <c r="K29" s="201">
        <f t="shared" si="14"/>
        <v>0</v>
      </c>
      <c r="L29" s="238">
        <f t="shared" si="7"/>
        <v>0</v>
      </c>
      <c r="M29" s="268">
        <f t="shared" si="8"/>
        <v>0</v>
      </c>
      <c r="N29" s="238">
        <f t="shared" si="9"/>
        <v>0</v>
      </c>
      <c r="O29" s="238">
        <f t="shared" si="10"/>
        <v>0</v>
      </c>
      <c r="P29" s="238">
        <f t="shared" si="11"/>
        <v>0</v>
      </c>
      <c r="Q29" s="269">
        <f t="shared" si="12"/>
        <v>0</v>
      </c>
      <c r="S29" s="384"/>
    </row>
    <row r="30" spans="1:19" s="56" customFormat="1" ht="28">
      <c r="A30" s="306" t="s">
        <v>853</v>
      </c>
      <c r="B30" s="316"/>
      <c r="C30" s="317" t="s">
        <v>722</v>
      </c>
      <c r="D30" s="318"/>
      <c r="E30" s="318" t="s">
        <v>68</v>
      </c>
      <c r="F30" s="318">
        <v>2</v>
      </c>
      <c r="G30" s="228"/>
      <c r="H30" s="228"/>
      <c r="I30" s="201"/>
      <c r="J30" s="201"/>
      <c r="K30" s="201">
        <f t="shared" si="14"/>
        <v>0</v>
      </c>
      <c r="L30" s="238">
        <f t="shared" si="7"/>
        <v>0</v>
      </c>
      <c r="M30" s="268">
        <f t="shared" si="8"/>
        <v>0</v>
      </c>
      <c r="N30" s="238">
        <f t="shared" si="9"/>
        <v>0</v>
      </c>
      <c r="O30" s="238">
        <f t="shared" si="10"/>
        <v>0</v>
      </c>
      <c r="P30" s="238">
        <f t="shared" si="11"/>
        <v>0</v>
      </c>
      <c r="Q30" s="269">
        <f t="shared" si="12"/>
        <v>0</v>
      </c>
      <c r="S30" s="384"/>
    </row>
    <row r="31" spans="1:19" s="56" customFormat="1" ht="28">
      <c r="A31" s="306" t="s">
        <v>854</v>
      </c>
      <c r="B31" s="316"/>
      <c r="C31" s="317" t="s">
        <v>723</v>
      </c>
      <c r="D31" s="318"/>
      <c r="E31" s="318" t="s">
        <v>68</v>
      </c>
      <c r="F31" s="318">
        <v>4</v>
      </c>
      <c r="G31" s="228"/>
      <c r="H31" s="228"/>
      <c r="I31" s="201"/>
      <c r="J31" s="201"/>
      <c r="K31" s="201">
        <f t="shared" si="14"/>
        <v>0</v>
      </c>
      <c r="L31" s="238">
        <f t="shared" si="7"/>
        <v>0</v>
      </c>
      <c r="M31" s="268">
        <f t="shared" si="8"/>
        <v>0</v>
      </c>
      <c r="N31" s="238">
        <f t="shared" si="9"/>
        <v>0</v>
      </c>
      <c r="O31" s="238">
        <f t="shared" si="10"/>
        <v>0</v>
      </c>
      <c r="P31" s="238">
        <f t="shared" si="11"/>
        <v>0</v>
      </c>
      <c r="Q31" s="269">
        <f t="shared" si="12"/>
        <v>0</v>
      </c>
      <c r="S31" s="384"/>
    </row>
    <row r="32" spans="1:19" s="56" customFormat="1" ht="28">
      <c r="A32" s="306" t="s">
        <v>855</v>
      </c>
      <c r="B32" s="316"/>
      <c r="C32" s="317" t="s">
        <v>724</v>
      </c>
      <c r="D32" s="318"/>
      <c r="E32" s="318" t="s">
        <v>68</v>
      </c>
      <c r="F32" s="318">
        <v>4</v>
      </c>
      <c r="G32" s="228"/>
      <c r="H32" s="228"/>
      <c r="I32" s="201"/>
      <c r="J32" s="201"/>
      <c r="K32" s="201">
        <f t="shared" si="14"/>
        <v>0</v>
      </c>
      <c r="L32" s="238">
        <f t="shared" si="7"/>
        <v>0</v>
      </c>
      <c r="M32" s="268">
        <f t="shared" si="8"/>
        <v>0</v>
      </c>
      <c r="N32" s="238">
        <f t="shared" si="9"/>
        <v>0</v>
      </c>
      <c r="O32" s="238">
        <f t="shared" si="10"/>
        <v>0</v>
      </c>
      <c r="P32" s="238">
        <f t="shared" si="11"/>
        <v>0</v>
      </c>
      <c r="Q32" s="269">
        <f t="shared" si="12"/>
        <v>0</v>
      </c>
      <c r="S32" s="384"/>
    </row>
    <row r="33" spans="1:19" s="56" customFormat="1" ht="28">
      <c r="A33" s="306" t="s">
        <v>856</v>
      </c>
      <c r="B33" s="316"/>
      <c r="C33" s="317" t="s">
        <v>725</v>
      </c>
      <c r="D33" s="318"/>
      <c r="E33" s="318" t="s">
        <v>68</v>
      </c>
      <c r="F33" s="318">
        <v>8</v>
      </c>
      <c r="G33" s="228"/>
      <c r="H33" s="228"/>
      <c r="I33" s="201"/>
      <c r="J33" s="201"/>
      <c r="K33" s="201">
        <f t="shared" si="14"/>
        <v>0</v>
      </c>
      <c r="L33" s="238">
        <f t="shared" si="7"/>
        <v>0</v>
      </c>
      <c r="M33" s="268">
        <f t="shared" si="8"/>
        <v>0</v>
      </c>
      <c r="N33" s="238">
        <f t="shared" si="9"/>
        <v>0</v>
      </c>
      <c r="O33" s="238">
        <f t="shared" si="10"/>
        <v>0</v>
      </c>
      <c r="P33" s="238">
        <f t="shared" si="11"/>
        <v>0</v>
      </c>
      <c r="Q33" s="269">
        <f t="shared" si="12"/>
        <v>0</v>
      </c>
      <c r="S33" s="384"/>
    </row>
    <row r="34" spans="1:19" s="56" customFormat="1" ht="28">
      <c r="A34" s="306" t="s">
        <v>857</v>
      </c>
      <c r="B34" s="316"/>
      <c r="C34" s="317" t="s">
        <v>726</v>
      </c>
      <c r="D34" s="318"/>
      <c r="E34" s="318" t="s">
        <v>68</v>
      </c>
      <c r="F34" s="318">
        <v>2</v>
      </c>
      <c r="G34" s="228"/>
      <c r="H34" s="228"/>
      <c r="I34" s="201"/>
      <c r="J34" s="201"/>
      <c r="K34" s="201">
        <f t="shared" si="14"/>
        <v>0</v>
      </c>
      <c r="L34" s="238">
        <f t="shared" si="7"/>
        <v>0</v>
      </c>
      <c r="M34" s="268">
        <f t="shared" si="8"/>
        <v>0</v>
      </c>
      <c r="N34" s="238">
        <f t="shared" si="9"/>
        <v>0</v>
      </c>
      <c r="O34" s="238">
        <f t="shared" si="10"/>
        <v>0</v>
      </c>
      <c r="P34" s="238">
        <f t="shared" si="11"/>
        <v>0</v>
      </c>
      <c r="Q34" s="269">
        <f t="shared" si="12"/>
        <v>0</v>
      </c>
      <c r="S34" s="384"/>
    </row>
    <row r="35" spans="1:19" s="56" customFormat="1" ht="28">
      <c r="A35" s="306" t="s">
        <v>858</v>
      </c>
      <c r="B35" s="316"/>
      <c r="C35" s="317" t="s">
        <v>727</v>
      </c>
      <c r="D35" s="318"/>
      <c r="E35" s="318" t="s">
        <v>68</v>
      </c>
      <c r="F35" s="318">
        <v>2</v>
      </c>
      <c r="G35" s="228"/>
      <c r="H35" s="228"/>
      <c r="I35" s="201"/>
      <c r="J35" s="201"/>
      <c r="K35" s="201">
        <f t="shared" si="14"/>
        <v>0</v>
      </c>
      <c r="L35" s="238">
        <f t="shared" si="7"/>
        <v>0</v>
      </c>
      <c r="M35" s="268">
        <f t="shared" si="8"/>
        <v>0</v>
      </c>
      <c r="N35" s="238">
        <f t="shared" si="9"/>
        <v>0</v>
      </c>
      <c r="O35" s="238">
        <f t="shared" si="10"/>
        <v>0</v>
      </c>
      <c r="P35" s="238">
        <f t="shared" si="11"/>
        <v>0</v>
      </c>
      <c r="Q35" s="269">
        <f t="shared" si="12"/>
        <v>0</v>
      </c>
      <c r="S35" s="384"/>
    </row>
    <row r="36" spans="1:19" s="56" customFormat="1" ht="28">
      <c r="A36" s="306" t="s">
        <v>859</v>
      </c>
      <c r="B36" s="316"/>
      <c r="C36" s="317" t="s">
        <v>728</v>
      </c>
      <c r="D36" s="318"/>
      <c r="E36" s="318" t="s">
        <v>68</v>
      </c>
      <c r="F36" s="318">
        <v>1</v>
      </c>
      <c r="G36" s="228"/>
      <c r="H36" s="228"/>
      <c r="I36" s="201"/>
      <c r="J36" s="201"/>
      <c r="K36" s="201">
        <f t="shared" si="14"/>
        <v>0</v>
      </c>
      <c r="L36" s="238">
        <f t="shared" si="7"/>
        <v>0</v>
      </c>
      <c r="M36" s="268">
        <f t="shared" si="8"/>
        <v>0</v>
      </c>
      <c r="N36" s="238">
        <f t="shared" si="9"/>
        <v>0</v>
      </c>
      <c r="O36" s="238">
        <f t="shared" si="10"/>
        <v>0</v>
      </c>
      <c r="P36" s="238">
        <f t="shared" si="11"/>
        <v>0</v>
      </c>
      <c r="Q36" s="269">
        <f t="shared" si="12"/>
        <v>0</v>
      </c>
      <c r="S36" s="384"/>
    </row>
    <row r="37" spans="1:19" s="56" customFormat="1" ht="28">
      <c r="A37" s="306" t="s">
        <v>860</v>
      </c>
      <c r="B37" s="316"/>
      <c r="C37" s="317" t="s">
        <v>729</v>
      </c>
      <c r="D37" s="318"/>
      <c r="E37" s="318" t="s">
        <v>68</v>
      </c>
      <c r="F37" s="318">
        <v>1</v>
      </c>
      <c r="G37" s="228"/>
      <c r="H37" s="228"/>
      <c r="I37" s="201"/>
      <c r="J37" s="201"/>
      <c r="K37" s="201">
        <f t="shared" ref="K37:K46" si="15">0.15*I37</f>
        <v>0</v>
      </c>
      <c r="L37" s="238">
        <f t="shared" si="7"/>
        <v>0</v>
      </c>
      <c r="M37" s="268">
        <f t="shared" si="8"/>
        <v>0</v>
      </c>
      <c r="N37" s="238">
        <f t="shared" si="9"/>
        <v>0</v>
      </c>
      <c r="O37" s="238">
        <f t="shared" si="10"/>
        <v>0</v>
      </c>
      <c r="P37" s="238">
        <f t="shared" si="11"/>
        <v>0</v>
      </c>
      <c r="Q37" s="269">
        <f t="shared" si="12"/>
        <v>0</v>
      </c>
      <c r="S37" s="384"/>
    </row>
    <row r="38" spans="1:19" s="56" customFormat="1" ht="28">
      <c r="A38" s="306" t="s">
        <v>861</v>
      </c>
      <c r="B38" s="316"/>
      <c r="C38" s="317" t="s">
        <v>730</v>
      </c>
      <c r="D38" s="318"/>
      <c r="E38" s="318" t="s">
        <v>68</v>
      </c>
      <c r="F38" s="318">
        <v>1</v>
      </c>
      <c r="G38" s="228"/>
      <c r="H38" s="228"/>
      <c r="I38" s="201"/>
      <c r="J38" s="201"/>
      <c r="K38" s="201">
        <f t="shared" si="15"/>
        <v>0</v>
      </c>
      <c r="L38" s="238">
        <f t="shared" si="7"/>
        <v>0</v>
      </c>
      <c r="M38" s="268">
        <f t="shared" si="8"/>
        <v>0</v>
      </c>
      <c r="N38" s="238">
        <f t="shared" si="9"/>
        <v>0</v>
      </c>
      <c r="O38" s="238">
        <f t="shared" si="10"/>
        <v>0</v>
      </c>
      <c r="P38" s="238">
        <f t="shared" si="11"/>
        <v>0</v>
      </c>
      <c r="Q38" s="269">
        <f t="shared" si="12"/>
        <v>0</v>
      </c>
      <c r="S38" s="384"/>
    </row>
    <row r="39" spans="1:19" s="56" customFormat="1" ht="28">
      <c r="A39" s="306" t="s">
        <v>862</v>
      </c>
      <c r="B39" s="316"/>
      <c r="C39" s="317" t="s">
        <v>731</v>
      </c>
      <c r="D39" s="318"/>
      <c r="E39" s="318" t="s">
        <v>68</v>
      </c>
      <c r="F39" s="318">
        <v>1</v>
      </c>
      <c r="G39" s="228"/>
      <c r="H39" s="228"/>
      <c r="I39" s="201"/>
      <c r="J39" s="201"/>
      <c r="K39" s="201">
        <f t="shared" si="15"/>
        <v>0</v>
      </c>
      <c r="L39" s="238">
        <f t="shared" si="7"/>
        <v>0</v>
      </c>
      <c r="M39" s="268">
        <f t="shared" si="8"/>
        <v>0</v>
      </c>
      <c r="N39" s="238">
        <f t="shared" si="9"/>
        <v>0</v>
      </c>
      <c r="O39" s="238">
        <f t="shared" si="10"/>
        <v>0</v>
      </c>
      <c r="P39" s="238">
        <f t="shared" si="11"/>
        <v>0</v>
      </c>
      <c r="Q39" s="269">
        <f t="shared" si="12"/>
        <v>0</v>
      </c>
      <c r="S39" s="384"/>
    </row>
    <row r="40" spans="1:19" s="56" customFormat="1" ht="28">
      <c r="A40" s="306" t="s">
        <v>863</v>
      </c>
      <c r="B40" s="316"/>
      <c r="C40" s="317" t="s">
        <v>732</v>
      </c>
      <c r="D40" s="318"/>
      <c r="E40" s="318" t="s">
        <v>68</v>
      </c>
      <c r="F40" s="318">
        <v>1</v>
      </c>
      <c r="G40" s="228"/>
      <c r="H40" s="228"/>
      <c r="I40" s="201"/>
      <c r="J40" s="201"/>
      <c r="K40" s="201">
        <f t="shared" si="15"/>
        <v>0</v>
      </c>
      <c r="L40" s="238">
        <f t="shared" si="7"/>
        <v>0</v>
      </c>
      <c r="M40" s="268">
        <f t="shared" si="8"/>
        <v>0</v>
      </c>
      <c r="N40" s="238">
        <f t="shared" si="9"/>
        <v>0</v>
      </c>
      <c r="O40" s="238">
        <f t="shared" si="10"/>
        <v>0</v>
      </c>
      <c r="P40" s="238">
        <f t="shared" si="11"/>
        <v>0</v>
      </c>
      <c r="Q40" s="269">
        <f t="shared" si="12"/>
        <v>0</v>
      </c>
      <c r="S40" s="384"/>
    </row>
    <row r="41" spans="1:19" s="56" customFormat="1" ht="28">
      <c r="A41" s="306" t="s">
        <v>864</v>
      </c>
      <c r="B41" s="316"/>
      <c r="C41" s="317" t="s">
        <v>733</v>
      </c>
      <c r="D41" s="318"/>
      <c r="E41" s="318" t="s">
        <v>68</v>
      </c>
      <c r="F41" s="318">
        <v>2</v>
      </c>
      <c r="G41" s="228"/>
      <c r="H41" s="228"/>
      <c r="I41" s="201"/>
      <c r="J41" s="201"/>
      <c r="K41" s="201">
        <f t="shared" si="15"/>
        <v>0</v>
      </c>
      <c r="L41" s="238">
        <f t="shared" si="7"/>
        <v>0</v>
      </c>
      <c r="M41" s="268">
        <f t="shared" si="8"/>
        <v>0</v>
      </c>
      <c r="N41" s="238">
        <f t="shared" si="9"/>
        <v>0</v>
      </c>
      <c r="O41" s="238">
        <f t="shared" si="10"/>
        <v>0</v>
      </c>
      <c r="P41" s="238">
        <f t="shared" si="11"/>
        <v>0</v>
      </c>
      <c r="Q41" s="269">
        <f t="shared" si="12"/>
        <v>0</v>
      </c>
      <c r="S41" s="384"/>
    </row>
    <row r="42" spans="1:19" s="56" customFormat="1" ht="28">
      <c r="A42" s="306" t="s">
        <v>865</v>
      </c>
      <c r="B42" s="316"/>
      <c r="C42" s="317" t="s">
        <v>734</v>
      </c>
      <c r="D42" s="318"/>
      <c r="E42" s="318" t="s">
        <v>68</v>
      </c>
      <c r="F42" s="318">
        <v>1</v>
      </c>
      <c r="G42" s="228"/>
      <c r="H42" s="228"/>
      <c r="I42" s="201"/>
      <c r="J42" s="201"/>
      <c r="K42" s="201">
        <f t="shared" si="15"/>
        <v>0</v>
      </c>
      <c r="L42" s="238">
        <f t="shared" si="7"/>
        <v>0</v>
      </c>
      <c r="M42" s="268">
        <f t="shared" si="8"/>
        <v>0</v>
      </c>
      <c r="N42" s="238">
        <f t="shared" si="9"/>
        <v>0</v>
      </c>
      <c r="O42" s="238">
        <f t="shared" si="10"/>
        <v>0</v>
      </c>
      <c r="P42" s="238">
        <f t="shared" si="11"/>
        <v>0</v>
      </c>
      <c r="Q42" s="269">
        <f t="shared" si="12"/>
        <v>0</v>
      </c>
      <c r="S42" s="384"/>
    </row>
    <row r="43" spans="1:19" s="56" customFormat="1" ht="28">
      <c r="A43" s="306" t="s">
        <v>866</v>
      </c>
      <c r="B43" s="316"/>
      <c r="C43" s="317" t="s">
        <v>735</v>
      </c>
      <c r="D43" s="318"/>
      <c r="E43" s="318" t="s">
        <v>68</v>
      </c>
      <c r="F43" s="318">
        <v>1</v>
      </c>
      <c r="G43" s="228"/>
      <c r="H43" s="228"/>
      <c r="I43" s="201"/>
      <c r="J43" s="201"/>
      <c r="K43" s="201">
        <f t="shared" si="15"/>
        <v>0</v>
      </c>
      <c r="L43" s="238">
        <f t="shared" si="7"/>
        <v>0</v>
      </c>
      <c r="M43" s="268">
        <f t="shared" si="8"/>
        <v>0</v>
      </c>
      <c r="N43" s="238">
        <f t="shared" si="9"/>
        <v>0</v>
      </c>
      <c r="O43" s="238">
        <f t="shared" si="10"/>
        <v>0</v>
      </c>
      <c r="P43" s="238">
        <f t="shared" si="11"/>
        <v>0</v>
      </c>
      <c r="Q43" s="269">
        <f t="shared" si="12"/>
        <v>0</v>
      </c>
      <c r="S43" s="384"/>
    </row>
    <row r="44" spans="1:19" s="56" customFormat="1" ht="28">
      <c r="A44" s="306" t="s">
        <v>867</v>
      </c>
      <c r="B44" s="316"/>
      <c r="C44" s="317" t="s">
        <v>736</v>
      </c>
      <c r="D44" s="318"/>
      <c r="E44" s="318" t="s">
        <v>68</v>
      </c>
      <c r="F44" s="318">
        <v>5</v>
      </c>
      <c r="G44" s="228"/>
      <c r="H44" s="228"/>
      <c r="I44" s="201"/>
      <c r="J44" s="201"/>
      <c r="K44" s="201">
        <f t="shared" si="15"/>
        <v>0</v>
      </c>
      <c r="L44" s="238">
        <f t="shared" si="7"/>
        <v>0</v>
      </c>
      <c r="M44" s="268">
        <f t="shared" si="8"/>
        <v>0</v>
      </c>
      <c r="N44" s="238">
        <f t="shared" si="9"/>
        <v>0</v>
      </c>
      <c r="O44" s="238">
        <f t="shared" si="10"/>
        <v>0</v>
      </c>
      <c r="P44" s="238">
        <f t="shared" si="11"/>
        <v>0</v>
      </c>
      <c r="Q44" s="269">
        <f t="shared" si="12"/>
        <v>0</v>
      </c>
      <c r="S44" s="384"/>
    </row>
    <row r="45" spans="1:19" s="56" customFormat="1" ht="28">
      <c r="A45" s="306" t="s">
        <v>868</v>
      </c>
      <c r="B45" s="316"/>
      <c r="C45" s="317" t="s">
        <v>737</v>
      </c>
      <c r="D45" s="318"/>
      <c r="E45" s="318" t="s">
        <v>68</v>
      </c>
      <c r="F45" s="318">
        <v>2</v>
      </c>
      <c r="G45" s="228"/>
      <c r="H45" s="228"/>
      <c r="I45" s="201"/>
      <c r="J45" s="201"/>
      <c r="K45" s="201">
        <f t="shared" si="15"/>
        <v>0</v>
      </c>
      <c r="L45" s="238">
        <f t="shared" si="7"/>
        <v>0</v>
      </c>
      <c r="M45" s="268">
        <f t="shared" si="8"/>
        <v>0</v>
      </c>
      <c r="N45" s="238">
        <f t="shared" si="9"/>
        <v>0</v>
      </c>
      <c r="O45" s="238">
        <f t="shared" si="10"/>
        <v>0</v>
      </c>
      <c r="P45" s="238">
        <f t="shared" si="11"/>
        <v>0</v>
      </c>
      <c r="Q45" s="269">
        <f t="shared" si="12"/>
        <v>0</v>
      </c>
      <c r="S45" s="384"/>
    </row>
    <row r="46" spans="1:19" s="56" customFormat="1" ht="28">
      <c r="A46" s="306" t="s">
        <v>869</v>
      </c>
      <c r="B46" s="316"/>
      <c r="C46" s="317" t="s">
        <v>738</v>
      </c>
      <c r="D46" s="318"/>
      <c r="E46" s="318" t="s">
        <v>68</v>
      </c>
      <c r="F46" s="318">
        <v>2</v>
      </c>
      <c r="G46" s="228"/>
      <c r="H46" s="228"/>
      <c r="I46" s="201"/>
      <c r="J46" s="201"/>
      <c r="K46" s="201">
        <f t="shared" si="15"/>
        <v>0</v>
      </c>
      <c r="L46" s="238">
        <f t="shared" si="7"/>
        <v>0</v>
      </c>
      <c r="M46" s="268">
        <f t="shared" si="8"/>
        <v>0</v>
      </c>
      <c r="N46" s="238">
        <f t="shared" si="9"/>
        <v>0</v>
      </c>
      <c r="O46" s="238">
        <f t="shared" si="10"/>
        <v>0</v>
      </c>
      <c r="P46" s="238">
        <f t="shared" si="11"/>
        <v>0</v>
      </c>
      <c r="Q46" s="269">
        <f t="shared" si="12"/>
        <v>0</v>
      </c>
      <c r="S46" s="384"/>
    </row>
    <row r="47" spans="1:19" s="56" customFormat="1" ht="28">
      <c r="A47" s="306" t="s">
        <v>870</v>
      </c>
      <c r="B47" s="316"/>
      <c r="C47" s="317" t="s">
        <v>739</v>
      </c>
      <c r="D47" s="318"/>
      <c r="E47" s="318" t="s">
        <v>68</v>
      </c>
      <c r="F47" s="318">
        <v>3</v>
      </c>
      <c r="G47" s="228"/>
      <c r="H47" s="228"/>
      <c r="I47" s="201"/>
      <c r="J47" s="229"/>
      <c r="K47" s="231">
        <f t="shared" ref="K47:K51" si="16">I47*0.15</f>
        <v>0</v>
      </c>
      <c r="L47" s="238">
        <f t="shared" si="7"/>
        <v>0</v>
      </c>
      <c r="M47" s="268">
        <f t="shared" si="8"/>
        <v>0</v>
      </c>
      <c r="N47" s="238">
        <f t="shared" si="9"/>
        <v>0</v>
      </c>
      <c r="O47" s="238">
        <f t="shared" si="10"/>
        <v>0</v>
      </c>
      <c r="P47" s="238">
        <f t="shared" si="11"/>
        <v>0</v>
      </c>
      <c r="Q47" s="269">
        <f t="shared" si="12"/>
        <v>0</v>
      </c>
      <c r="S47" s="384"/>
    </row>
    <row r="48" spans="1:19" s="56" customFormat="1" ht="28">
      <c r="A48" s="306" t="s">
        <v>871</v>
      </c>
      <c r="B48" s="316"/>
      <c r="C48" s="317" t="s">
        <v>740</v>
      </c>
      <c r="D48" s="318"/>
      <c r="E48" s="318" t="s">
        <v>68</v>
      </c>
      <c r="F48" s="318">
        <v>4</v>
      </c>
      <c r="G48" s="228"/>
      <c r="H48" s="228"/>
      <c r="I48" s="201"/>
      <c r="J48" s="229"/>
      <c r="K48" s="231">
        <f t="shared" si="16"/>
        <v>0</v>
      </c>
      <c r="L48" s="238">
        <f t="shared" si="7"/>
        <v>0</v>
      </c>
      <c r="M48" s="268">
        <f t="shared" si="8"/>
        <v>0</v>
      </c>
      <c r="N48" s="238">
        <f t="shared" si="9"/>
        <v>0</v>
      </c>
      <c r="O48" s="238">
        <f t="shared" si="10"/>
        <v>0</v>
      </c>
      <c r="P48" s="238">
        <f t="shared" si="11"/>
        <v>0</v>
      </c>
      <c r="Q48" s="269">
        <f t="shared" si="12"/>
        <v>0</v>
      </c>
      <c r="S48" s="384"/>
    </row>
    <row r="49" spans="1:19" s="56" customFormat="1" ht="28">
      <c r="A49" s="306" t="s">
        <v>872</v>
      </c>
      <c r="B49" s="316"/>
      <c r="C49" s="317" t="s">
        <v>741</v>
      </c>
      <c r="D49" s="318"/>
      <c r="E49" s="318" t="s">
        <v>68</v>
      </c>
      <c r="F49" s="318">
        <v>3</v>
      </c>
      <c r="G49" s="228"/>
      <c r="H49" s="228"/>
      <c r="I49" s="201"/>
      <c r="J49" s="229"/>
      <c r="K49" s="231">
        <f t="shared" si="16"/>
        <v>0</v>
      </c>
      <c r="L49" s="238">
        <f t="shared" si="7"/>
        <v>0</v>
      </c>
      <c r="M49" s="268">
        <f t="shared" si="8"/>
        <v>0</v>
      </c>
      <c r="N49" s="238">
        <f t="shared" si="9"/>
        <v>0</v>
      </c>
      <c r="O49" s="238">
        <f t="shared" si="10"/>
        <v>0</v>
      </c>
      <c r="P49" s="238">
        <f t="shared" si="11"/>
        <v>0</v>
      </c>
      <c r="Q49" s="269">
        <f t="shared" si="12"/>
        <v>0</v>
      </c>
      <c r="S49" s="384"/>
    </row>
    <row r="50" spans="1:19" s="56" customFormat="1" ht="28">
      <c r="A50" s="306" t="s">
        <v>873</v>
      </c>
      <c r="B50" s="316"/>
      <c r="C50" s="317" t="s">
        <v>742</v>
      </c>
      <c r="D50" s="318"/>
      <c r="E50" s="318" t="s">
        <v>68</v>
      </c>
      <c r="F50" s="318">
        <v>2</v>
      </c>
      <c r="G50" s="228"/>
      <c r="H50" s="232"/>
      <c r="I50" s="201"/>
      <c r="J50" s="229"/>
      <c r="K50" s="231">
        <f t="shared" si="16"/>
        <v>0</v>
      </c>
      <c r="L50" s="238">
        <f t="shared" si="7"/>
        <v>0</v>
      </c>
      <c r="M50" s="268">
        <f t="shared" si="8"/>
        <v>0</v>
      </c>
      <c r="N50" s="238">
        <f t="shared" si="9"/>
        <v>0</v>
      </c>
      <c r="O50" s="238">
        <f t="shared" si="10"/>
        <v>0</v>
      </c>
      <c r="P50" s="238">
        <f t="shared" si="11"/>
        <v>0</v>
      </c>
      <c r="Q50" s="269">
        <f t="shared" si="12"/>
        <v>0</v>
      </c>
      <c r="S50" s="384"/>
    </row>
    <row r="51" spans="1:19" s="56" customFormat="1" ht="28">
      <c r="A51" s="306" t="s">
        <v>874</v>
      </c>
      <c r="B51" s="316"/>
      <c r="C51" s="317" t="s">
        <v>743</v>
      </c>
      <c r="D51" s="318"/>
      <c r="E51" s="318" t="s">
        <v>68</v>
      </c>
      <c r="F51" s="318">
        <v>1</v>
      </c>
      <c r="G51" s="228"/>
      <c r="H51" s="232"/>
      <c r="I51" s="201"/>
      <c r="J51" s="229"/>
      <c r="K51" s="231">
        <f t="shared" si="16"/>
        <v>0</v>
      </c>
      <c r="L51" s="238">
        <f t="shared" si="7"/>
        <v>0</v>
      </c>
      <c r="M51" s="268">
        <f t="shared" si="8"/>
        <v>0</v>
      </c>
      <c r="N51" s="238">
        <f t="shared" si="9"/>
        <v>0</v>
      </c>
      <c r="O51" s="238">
        <f t="shared" si="10"/>
        <v>0</v>
      </c>
      <c r="P51" s="238">
        <f t="shared" si="11"/>
        <v>0</v>
      </c>
      <c r="Q51" s="269">
        <f t="shared" si="12"/>
        <v>0</v>
      </c>
      <c r="S51" s="384"/>
    </row>
    <row r="52" spans="1:19" s="56" customFormat="1" ht="28">
      <c r="A52" s="306" t="s">
        <v>875</v>
      </c>
      <c r="B52" s="316"/>
      <c r="C52" s="317" t="s">
        <v>744</v>
      </c>
      <c r="D52" s="318"/>
      <c r="E52" s="318" t="s">
        <v>68</v>
      </c>
      <c r="F52" s="318">
        <v>2</v>
      </c>
      <c r="G52" s="228"/>
      <c r="H52" s="232"/>
      <c r="I52" s="201"/>
      <c r="J52" s="201"/>
      <c r="K52" s="201">
        <f t="shared" ref="K52:K56" si="17">0.15*I52</f>
        <v>0</v>
      </c>
      <c r="L52" s="238">
        <f t="shared" si="7"/>
        <v>0</v>
      </c>
      <c r="M52" s="268">
        <f t="shared" si="8"/>
        <v>0</v>
      </c>
      <c r="N52" s="238">
        <f t="shared" si="9"/>
        <v>0</v>
      </c>
      <c r="O52" s="238">
        <f t="shared" si="10"/>
        <v>0</v>
      </c>
      <c r="P52" s="238">
        <f t="shared" si="11"/>
        <v>0</v>
      </c>
      <c r="Q52" s="269">
        <f t="shared" si="12"/>
        <v>0</v>
      </c>
      <c r="S52" s="384"/>
    </row>
    <row r="53" spans="1:19" s="56" customFormat="1" ht="28">
      <c r="A53" s="306" t="s">
        <v>876</v>
      </c>
      <c r="B53" s="316"/>
      <c r="C53" s="317" t="s">
        <v>745</v>
      </c>
      <c r="D53" s="318"/>
      <c r="E53" s="318" t="s">
        <v>68</v>
      </c>
      <c r="F53" s="318">
        <v>5</v>
      </c>
      <c r="G53" s="228"/>
      <c r="H53" s="232"/>
      <c r="I53" s="201"/>
      <c r="J53" s="201"/>
      <c r="K53" s="201">
        <f t="shared" si="17"/>
        <v>0</v>
      </c>
      <c r="L53" s="238">
        <f t="shared" si="7"/>
        <v>0</v>
      </c>
      <c r="M53" s="268">
        <f t="shared" si="8"/>
        <v>0</v>
      </c>
      <c r="N53" s="238">
        <f t="shared" si="9"/>
        <v>0</v>
      </c>
      <c r="O53" s="238">
        <f t="shared" si="10"/>
        <v>0</v>
      </c>
      <c r="P53" s="238">
        <f t="shared" si="11"/>
        <v>0</v>
      </c>
      <c r="Q53" s="269">
        <f t="shared" si="12"/>
        <v>0</v>
      </c>
      <c r="S53" s="384"/>
    </row>
    <row r="54" spans="1:19" s="56" customFormat="1" ht="28">
      <c r="A54" s="306" t="s">
        <v>877</v>
      </c>
      <c r="B54" s="316"/>
      <c r="C54" s="317" t="s">
        <v>746</v>
      </c>
      <c r="D54" s="318"/>
      <c r="E54" s="318" t="s">
        <v>68</v>
      </c>
      <c r="F54" s="318">
        <v>6</v>
      </c>
      <c r="G54" s="228"/>
      <c r="H54" s="232"/>
      <c r="I54" s="201"/>
      <c r="J54" s="201"/>
      <c r="K54" s="201">
        <f t="shared" si="17"/>
        <v>0</v>
      </c>
      <c r="L54" s="238">
        <f t="shared" si="7"/>
        <v>0</v>
      </c>
      <c r="M54" s="268">
        <f t="shared" si="8"/>
        <v>0</v>
      </c>
      <c r="N54" s="238">
        <f t="shared" si="9"/>
        <v>0</v>
      </c>
      <c r="O54" s="238">
        <f t="shared" si="10"/>
        <v>0</v>
      </c>
      <c r="P54" s="238">
        <f t="shared" si="11"/>
        <v>0</v>
      </c>
      <c r="Q54" s="269">
        <f t="shared" si="12"/>
        <v>0</v>
      </c>
      <c r="S54" s="384"/>
    </row>
    <row r="55" spans="1:19" s="56" customFormat="1" ht="28">
      <c r="A55" s="306" t="s">
        <v>878</v>
      </c>
      <c r="B55" s="316"/>
      <c r="C55" s="317" t="s">
        <v>747</v>
      </c>
      <c r="D55" s="318"/>
      <c r="E55" s="318" t="s">
        <v>68</v>
      </c>
      <c r="F55" s="318">
        <v>2</v>
      </c>
      <c r="G55" s="228"/>
      <c r="H55" s="232"/>
      <c r="I55" s="201"/>
      <c r="J55" s="201"/>
      <c r="K55" s="201">
        <f t="shared" si="17"/>
        <v>0</v>
      </c>
      <c r="L55" s="238">
        <f t="shared" si="7"/>
        <v>0</v>
      </c>
      <c r="M55" s="268">
        <f t="shared" si="8"/>
        <v>0</v>
      </c>
      <c r="N55" s="238">
        <f t="shared" si="9"/>
        <v>0</v>
      </c>
      <c r="O55" s="238">
        <f t="shared" si="10"/>
        <v>0</v>
      </c>
      <c r="P55" s="238">
        <f t="shared" si="11"/>
        <v>0</v>
      </c>
      <c r="Q55" s="269">
        <f t="shared" si="12"/>
        <v>0</v>
      </c>
      <c r="S55" s="384"/>
    </row>
    <row r="56" spans="1:19" s="56" customFormat="1" ht="28">
      <c r="A56" s="306" t="s">
        <v>879</v>
      </c>
      <c r="B56" s="316"/>
      <c r="C56" s="317" t="s">
        <v>748</v>
      </c>
      <c r="D56" s="318"/>
      <c r="E56" s="318" t="s">
        <v>68</v>
      </c>
      <c r="F56" s="318">
        <v>2</v>
      </c>
      <c r="G56" s="228"/>
      <c r="H56" s="232"/>
      <c r="I56" s="201"/>
      <c r="J56" s="201"/>
      <c r="K56" s="201">
        <f t="shared" si="17"/>
        <v>0</v>
      </c>
      <c r="L56" s="238">
        <f t="shared" si="7"/>
        <v>0</v>
      </c>
      <c r="M56" s="268">
        <f t="shared" si="8"/>
        <v>0</v>
      </c>
      <c r="N56" s="238">
        <f t="shared" si="9"/>
        <v>0</v>
      </c>
      <c r="O56" s="238">
        <f t="shared" si="10"/>
        <v>0</v>
      </c>
      <c r="P56" s="238">
        <f t="shared" si="11"/>
        <v>0</v>
      </c>
      <c r="Q56" s="269">
        <f t="shared" si="12"/>
        <v>0</v>
      </c>
      <c r="S56" s="384"/>
    </row>
    <row r="57" spans="1:19" s="56" customFormat="1" ht="28">
      <c r="A57" s="306" t="s">
        <v>880</v>
      </c>
      <c r="B57" s="316"/>
      <c r="C57" s="317" t="s">
        <v>749</v>
      </c>
      <c r="D57" s="318"/>
      <c r="E57" s="318" t="s">
        <v>136</v>
      </c>
      <c r="F57" s="318">
        <v>58</v>
      </c>
      <c r="G57" s="228"/>
      <c r="H57" s="232"/>
      <c r="I57" s="201"/>
      <c r="J57" s="229"/>
      <c r="K57" s="229">
        <f>0.15*I57</f>
        <v>0</v>
      </c>
      <c r="L57" s="238">
        <f t="shared" si="7"/>
        <v>0</v>
      </c>
      <c r="M57" s="268">
        <f t="shared" si="8"/>
        <v>0</v>
      </c>
      <c r="N57" s="238">
        <f t="shared" si="9"/>
        <v>0</v>
      </c>
      <c r="O57" s="238">
        <f t="shared" si="10"/>
        <v>0</v>
      </c>
      <c r="P57" s="238">
        <f t="shared" si="11"/>
        <v>0</v>
      </c>
      <c r="Q57" s="269">
        <f t="shared" si="12"/>
        <v>0</v>
      </c>
      <c r="S57" s="384"/>
    </row>
    <row r="58" spans="1:19" s="56" customFormat="1" ht="28">
      <c r="A58" s="306" t="s">
        <v>881</v>
      </c>
      <c r="B58" s="316"/>
      <c r="C58" s="317" t="s">
        <v>718</v>
      </c>
      <c r="D58" s="318"/>
      <c r="E58" s="318" t="s">
        <v>135</v>
      </c>
      <c r="F58" s="318">
        <v>7</v>
      </c>
      <c r="G58" s="228"/>
      <c r="H58" s="228"/>
      <c r="I58" s="201"/>
      <c r="J58" s="201"/>
      <c r="K58" s="201">
        <f t="shared" ref="K58:K60" si="18">0.15*I58</f>
        <v>0</v>
      </c>
      <c r="L58" s="238">
        <f t="shared" si="7"/>
        <v>0</v>
      </c>
      <c r="M58" s="268">
        <f t="shared" si="8"/>
        <v>0</v>
      </c>
      <c r="N58" s="238">
        <f t="shared" si="9"/>
        <v>0</v>
      </c>
      <c r="O58" s="238">
        <f t="shared" si="10"/>
        <v>0</v>
      </c>
      <c r="P58" s="238">
        <f t="shared" si="11"/>
        <v>0</v>
      </c>
      <c r="Q58" s="269">
        <f t="shared" si="12"/>
        <v>0</v>
      </c>
      <c r="S58" s="384"/>
    </row>
    <row r="59" spans="1:19" s="56" customFormat="1" ht="28">
      <c r="A59" s="306" t="s">
        <v>882</v>
      </c>
      <c r="B59" s="316"/>
      <c r="C59" s="317" t="s">
        <v>721</v>
      </c>
      <c r="D59" s="318"/>
      <c r="E59" s="318" t="s">
        <v>68</v>
      </c>
      <c r="F59" s="318">
        <v>2</v>
      </c>
      <c r="G59" s="228"/>
      <c r="H59" s="228"/>
      <c r="I59" s="201"/>
      <c r="J59" s="201"/>
      <c r="K59" s="201">
        <f t="shared" si="18"/>
        <v>0</v>
      </c>
      <c r="L59" s="238">
        <f t="shared" si="7"/>
        <v>0</v>
      </c>
      <c r="M59" s="268">
        <f t="shared" si="8"/>
        <v>0</v>
      </c>
      <c r="N59" s="238">
        <f t="shared" si="9"/>
        <v>0</v>
      </c>
      <c r="O59" s="238">
        <f t="shared" si="10"/>
        <v>0</v>
      </c>
      <c r="P59" s="238">
        <f t="shared" si="11"/>
        <v>0</v>
      </c>
      <c r="Q59" s="269">
        <f t="shared" si="12"/>
        <v>0</v>
      </c>
      <c r="S59" s="384"/>
    </row>
    <row r="60" spans="1:19" s="56" customFormat="1" ht="28">
      <c r="A60" s="306" t="s">
        <v>883</v>
      </c>
      <c r="B60" s="316"/>
      <c r="C60" s="317" t="s">
        <v>750</v>
      </c>
      <c r="D60" s="318"/>
      <c r="E60" s="318" t="s">
        <v>68</v>
      </c>
      <c r="F60" s="318">
        <v>2</v>
      </c>
      <c r="G60" s="228"/>
      <c r="H60" s="232"/>
      <c r="I60" s="201"/>
      <c r="J60" s="201"/>
      <c r="K60" s="201">
        <f t="shared" si="18"/>
        <v>0</v>
      </c>
      <c r="L60" s="238">
        <f t="shared" si="7"/>
        <v>0</v>
      </c>
      <c r="M60" s="268">
        <f t="shared" si="8"/>
        <v>0</v>
      </c>
      <c r="N60" s="238">
        <f t="shared" si="9"/>
        <v>0</v>
      </c>
      <c r="O60" s="238">
        <f t="shared" si="10"/>
        <v>0</v>
      </c>
      <c r="P60" s="238">
        <f t="shared" si="11"/>
        <v>0</v>
      </c>
      <c r="Q60" s="269">
        <f t="shared" si="12"/>
        <v>0</v>
      </c>
      <c r="S60" s="384"/>
    </row>
    <row r="61" spans="1:19" s="56" customFormat="1" ht="28">
      <c r="A61" s="306" t="s">
        <v>884</v>
      </c>
      <c r="B61" s="316"/>
      <c r="C61" s="317" t="s">
        <v>749</v>
      </c>
      <c r="D61" s="318"/>
      <c r="E61" s="318" t="s">
        <v>136</v>
      </c>
      <c r="F61" s="318">
        <v>6</v>
      </c>
      <c r="G61" s="228"/>
      <c r="H61" s="232"/>
      <c r="I61" s="201"/>
      <c r="J61" s="229"/>
      <c r="K61" s="229">
        <f>0.15*I61</f>
        <v>0</v>
      </c>
      <c r="L61" s="238">
        <f t="shared" si="7"/>
        <v>0</v>
      </c>
      <c r="M61" s="268">
        <f t="shared" si="8"/>
        <v>0</v>
      </c>
      <c r="N61" s="238">
        <f t="shared" si="9"/>
        <v>0</v>
      </c>
      <c r="O61" s="238">
        <f t="shared" si="10"/>
        <v>0</v>
      </c>
      <c r="P61" s="238">
        <f t="shared" si="11"/>
        <v>0</v>
      </c>
      <c r="Q61" s="269">
        <f t="shared" si="12"/>
        <v>0</v>
      </c>
      <c r="S61" s="384"/>
    </row>
    <row r="62" spans="1:19" s="56" customFormat="1" ht="28">
      <c r="A62" s="306" t="s">
        <v>885</v>
      </c>
      <c r="B62" s="316"/>
      <c r="C62" s="317" t="s">
        <v>718</v>
      </c>
      <c r="D62" s="318"/>
      <c r="E62" s="318" t="s">
        <v>135</v>
      </c>
      <c r="F62" s="318">
        <v>5</v>
      </c>
      <c r="G62" s="228"/>
      <c r="H62" s="228"/>
      <c r="I62" s="201"/>
      <c r="J62" s="201"/>
      <c r="K62" s="201">
        <f t="shared" ref="K62:K63" si="19">0.15*I62</f>
        <v>0</v>
      </c>
      <c r="L62" s="238">
        <f t="shared" si="7"/>
        <v>0</v>
      </c>
      <c r="M62" s="268">
        <f t="shared" si="8"/>
        <v>0</v>
      </c>
      <c r="N62" s="238">
        <f t="shared" si="9"/>
        <v>0</v>
      </c>
      <c r="O62" s="238">
        <f t="shared" si="10"/>
        <v>0</v>
      </c>
      <c r="P62" s="238">
        <f t="shared" si="11"/>
        <v>0</v>
      </c>
      <c r="Q62" s="269">
        <f t="shared" si="12"/>
        <v>0</v>
      </c>
      <c r="S62" s="384"/>
    </row>
    <row r="63" spans="1:19" s="56" customFormat="1" ht="28">
      <c r="A63" s="306" t="s">
        <v>886</v>
      </c>
      <c r="B63" s="316"/>
      <c r="C63" s="317" t="s">
        <v>721</v>
      </c>
      <c r="D63" s="318"/>
      <c r="E63" s="318" t="s">
        <v>68</v>
      </c>
      <c r="F63" s="318">
        <v>4</v>
      </c>
      <c r="G63" s="228"/>
      <c r="H63" s="228"/>
      <c r="I63" s="201"/>
      <c r="J63" s="201"/>
      <c r="K63" s="201">
        <f t="shared" si="19"/>
        <v>0</v>
      </c>
      <c r="L63" s="238">
        <f t="shared" si="7"/>
        <v>0</v>
      </c>
      <c r="M63" s="268">
        <f t="shared" si="8"/>
        <v>0</v>
      </c>
      <c r="N63" s="238">
        <f t="shared" si="9"/>
        <v>0</v>
      </c>
      <c r="O63" s="238">
        <f t="shared" si="10"/>
        <v>0</v>
      </c>
      <c r="P63" s="238">
        <f t="shared" si="11"/>
        <v>0</v>
      </c>
      <c r="Q63" s="269">
        <f t="shared" si="12"/>
        <v>0</v>
      </c>
      <c r="S63" s="384"/>
    </row>
    <row r="64" spans="1:19" s="56" customFormat="1" ht="28">
      <c r="A64" s="306" t="s">
        <v>887</v>
      </c>
      <c r="B64" s="316"/>
      <c r="C64" s="317" t="s">
        <v>749</v>
      </c>
      <c r="D64" s="318"/>
      <c r="E64" s="318" t="s">
        <v>136</v>
      </c>
      <c r="F64" s="318">
        <v>4</v>
      </c>
      <c r="G64" s="228"/>
      <c r="H64" s="232"/>
      <c r="I64" s="201"/>
      <c r="J64" s="229"/>
      <c r="K64" s="229">
        <f>0.15*I64</f>
        <v>0</v>
      </c>
      <c r="L64" s="238">
        <f t="shared" si="7"/>
        <v>0</v>
      </c>
      <c r="M64" s="268">
        <f t="shared" si="8"/>
        <v>0</v>
      </c>
      <c r="N64" s="238">
        <f t="shared" si="9"/>
        <v>0</v>
      </c>
      <c r="O64" s="238">
        <f t="shared" si="10"/>
        <v>0</v>
      </c>
      <c r="P64" s="238">
        <f t="shared" si="11"/>
        <v>0</v>
      </c>
      <c r="Q64" s="269">
        <f t="shared" si="12"/>
        <v>0</v>
      </c>
      <c r="S64" s="384"/>
    </row>
    <row r="65" spans="1:19" s="56" customFormat="1" ht="28">
      <c r="A65" s="306" t="s">
        <v>888</v>
      </c>
      <c r="B65" s="316"/>
      <c r="C65" s="317" t="s">
        <v>718</v>
      </c>
      <c r="D65" s="318"/>
      <c r="E65" s="318" t="s">
        <v>135</v>
      </c>
      <c r="F65" s="318">
        <v>21</v>
      </c>
      <c r="G65" s="228"/>
      <c r="H65" s="228"/>
      <c r="I65" s="201"/>
      <c r="J65" s="201"/>
      <c r="K65" s="201">
        <f t="shared" ref="K65:K66" si="20">0.15*I65</f>
        <v>0</v>
      </c>
      <c r="L65" s="238">
        <f t="shared" si="7"/>
        <v>0</v>
      </c>
      <c r="M65" s="268">
        <f t="shared" si="8"/>
        <v>0</v>
      </c>
      <c r="N65" s="238">
        <f t="shared" si="9"/>
        <v>0</v>
      </c>
      <c r="O65" s="238">
        <f t="shared" si="10"/>
        <v>0</v>
      </c>
      <c r="P65" s="238">
        <f t="shared" si="11"/>
        <v>0</v>
      </c>
      <c r="Q65" s="269">
        <f t="shared" si="12"/>
        <v>0</v>
      </c>
      <c r="S65" s="384"/>
    </row>
    <row r="66" spans="1:19" s="56" customFormat="1" ht="28">
      <c r="A66" s="306" t="s">
        <v>889</v>
      </c>
      <c r="B66" s="316"/>
      <c r="C66" s="317" t="s">
        <v>721</v>
      </c>
      <c r="D66" s="318"/>
      <c r="E66" s="318" t="s">
        <v>68</v>
      </c>
      <c r="F66" s="318">
        <v>8</v>
      </c>
      <c r="G66" s="228"/>
      <c r="H66" s="228"/>
      <c r="I66" s="201"/>
      <c r="J66" s="201"/>
      <c r="K66" s="201">
        <f t="shared" si="20"/>
        <v>0</v>
      </c>
      <c r="L66" s="238">
        <f t="shared" si="7"/>
        <v>0</v>
      </c>
      <c r="M66" s="268">
        <f t="shared" si="8"/>
        <v>0</v>
      </c>
      <c r="N66" s="238">
        <f t="shared" si="9"/>
        <v>0</v>
      </c>
      <c r="O66" s="238">
        <f t="shared" si="10"/>
        <v>0</v>
      </c>
      <c r="P66" s="238">
        <f t="shared" si="11"/>
        <v>0</v>
      </c>
      <c r="Q66" s="269">
        <f t="shared" si="12"/>
        <v>0</v>
      </c>
      <c r="S66" s="384"/>
    </row>
    <row r="67" spans="1:19" s="56" customFormat="1" ht="28">
      <c r="A67" s="306" t="s">
        <v>890</v>
      </c>
      <c r="B67" s="316"/>
      <c r="C67" s="317" t="s">
        <v>726</v>
      </c>
      <c r="D67" s="318"/>
      <c r="E67" s="318" t="s">
        <v>68</v>
      </c>
      <c r="F67" s="318">
        <v>8</v>
      </c>
      <c r="G67" s="228"/>
      <c r="H67" s="228"/>
      <c r="I67" s="201"/>
      <c r="J67" s="201"/>
      <c r="K67" s="201">
        <f t="shared" ref="K67" si="21">0.15*I67</f>
        <v>0</v>
      </c>
      <c r="L67" s="238">
        <f t="shared" si="7"/>
        <v>0</v>
      </c>
      <c r="M67" s="268">
        <f t="shared" si="8"/>
        <v>0</v>
      </c>
      <c r="N67" s="238">
        <f t="shared" si="9"/>
        <v>0</v>
      </c>
      <c r="O67" s="238">
        <f t="shared" si="10"/>
        <v>0</v>
      </c>
      <c r="P67" s="238">
        <f t="shared" si="11"/>
        <v>0</v>
      </c>
      <c r="Q67" s="269">
        <f t="shared" si="12"/>
        <v>0</v>
      </c>
      <c r="S67" s="384"/>
    </row>
    <row r="68" spans="1:19" s="56" customFormat="1" ht="28">
      <c r="A68" s="306" t="s">
        <v>891</v>
      </c>
      <c r="B68" s="316"/>
      <c r="C68" s="317" t="s">
        <v>751</v>
      </c>
      <c r="D68" s="318"/>
      <c r="E68" s="318" t="s">
        <v>68</v>
      </c>
      <c r="F68" s="318">
        <v>4</v>
      </c>
      <c r="G68" s="228"/>
      <c r="H68" s="228"/>
      <c r="I68" s="201"/>
      <c r="J68" s="201"/>
      <c r="K68" s="201">
        <f t="shared" ref="K68:K70" si="22">0.15*I68</f>
        <v>0</v>
      </c>
      <c r="L68" s="238">
        <f t="shared" ref="L68:L131" si="23">SUM(I68:K68)</f>
        <v>0</v>
      </c>
      <c r="M68" s="268">
        <f t="shared" ref="M68:M131" si="24">ROUND(G68*F68,2)</f>
        <v>0</v>
      </c>
      <c r="N68" s="238">
        <f t="shared" ref="N68:N131" si="25">ROUND(I68*F68,2)</f>
        <v>0</v>
      </c>
      <c r="O68" s="238">
        <f t="shared" ref="O68:O131" si="26">ROUND(J68*F68,2)</f>
        <v>0</v>
      </c>
      <c r="P68" s="238">
        <f t="shared" ref="P68:P131" si="27">ROUND(K68*F68,2)</f>
        <v>0</v>
      </c>
      <c r="Q68" s="269">
        <f t="shared" ref="Q68:Q131" si="28">SUM(N68:P68)</f>
        <v>0</v>
      </c>
      <c r="S68" s="384"/>
    </row>
    <row r="69" spans="1:19" s="56" customFormat="1" ht="28">
      <c r="A69" s="306" t="s">
        <v>892</v>
      </c>
      <c r="B69" s="316"/>
      <c r="C69" s="317" t="s">
        <v>752</v>
      </c>
      <c r="D69" s="318"/>
      <c r="E69" s="318" t="s">
        <v>68</v>
      </c>
      <c r="F69" s="318">
        <v>4</v>
      </c>
      <c r="G69" s="228"/>
      <c r="H69" s="232"/>
      <c r="I69" s="201"/>
      <c r="J69" s="201"/>
      <c r="K69" s="201">
        <f t="shared" si="22"/>
        <v>0</v>
      </c>
      <c r="L69" s="238">
        <f t="shared" si="23"/>
        <v>0</v>
      </c>
      <c r="M69" s="268">
        <f t="shared" si="24"/>
        <v>0</v>
      </c>
      <c r="N69" s="238">
        <f t="shared" si="25"/>
        <v>0</v>
      </c>
      <c r="O69" s="238">
        <f t="shared" si="26"/>
        <v>0</v>
      </c>
      <c r="P69" s="238">
        <f t="shared" si="27"/>
        <v>0</v>
      </c>
      <c r="Q69" s="269">
        <f t="shared" si="28"/>
        <v>0</v>
      </c>
      <c r="S69" s="384"/>
    </row>
    <row r="70" spans="1:19" s="56" customFormat="1" ht="28">
      <c r="A70" s="306" t="s">
        <v>893</v>
      </c>
      <c r="B70" s="316"/>
      <c r="C70" s="317" t="s">
        <v>753</v>
      </c>
      <c r="D70" s="318"/>
      <c r="E70" s="318" t="s">
        <v>68</v>
      </c>
      <c r="F70" s="318">
        <v>2</v>
      </c>
      <c r="G70" s="228"/>
      <c r="H70" s="232"/>
      <c r="I70" s="201"/>
      <c r="J70" s="201"/>
      <c r="K70" s="201">
        <f t="shared" si="22"/>
        <v>0</v>
      </c>
      <c r="L70" s="238">
        <f t="shared" si="23"/>
        <v>0</v>
      </c>
      <c r="M70" s="268">
        <f t="shared" si="24"/>
        <v>0</v>
      </c>
      <c r="N70" s="238">
        <f t="shared" si="25"/>
        <v>0</v>
      </c>
      <c r="O70" s="238">
        <f t="shared" si="26"/>
        <v>0</v>
      </c>
      <c r="P70" s="238">
        <f t="shared" si="27"/>
        <v>0</v>
      </c>
      <c r="Q70" s="269">
        <f t="shared" si="28"/>
        <v>0</v>
      </c>
      <c r="S70" s="384"/>
    </row>
    <row r="71" spans="1:19" s="56" customFormat="1" ht="28">
      <c r="A71" s="306" t="s">
        <v>894</v>
      </c>
      <c r="B71" s="316"/>
      <c r="C71" s="317" t="s">
        <v>754</v>
      </c>
      <c r="D71" s="318"/>
      <c r="E71" s="318" t="s">
        <v>136</v>
      </c>
      <c r="F71" s="318">
        <v>18</v>
      </c>
      <c r="G71" s="228"/>
      <c r="H71" s="232"/>
      <c r="I71" s="201"/>
      <c r="J71" s="229"/>
      <c r="K71" s="229">
        <f>0.15*I71</f>
        <v>0</v>
      </c>
      <c r="L71" s="238">
        <f t="shared" si="23"/>
        <v>0</v>
      </c>
      <c r="M71" s="268">
        <f t="shared" si="24"/>
        <v>0</v>
      </c>
      <c r="N71" s="238">
        <f t="shared" si="25"/>
        <v>0</v>
      </c>
      <c r="O71" s="238">
        <f t="shared" si="26"/>
        <v>0</v>
      </c>
      <c r="P71" s="238">
        <f t="shared" si="27"/>
        <v>0</v>
      </c>
      <c r="Q71" s="269">
        <f t="shared" si="28"/>
        <v>0</v>
      </c>
      <c r="S71" s="384"/>
    </row>
    <row r="72" spans="1:19" s="56" customFormat="1" ht="28">
      <c r="A72" s="306" t="s">
        <v>895</v>
      </c>
      <c r="B72" s="316"/>
      <c r="C72" s="317" t="s">
        <v>755</v>
      </c>
      <c r="D72" s="318"/>
      <c r="E72" s="318" t="s">
        <v>136</v>
      </c>
      <c r="F72" s="318">
        <v>26</v>
      </c>
      <c r="G72" s="228"/>
      <c r="H72" s="232"/>
      <c r="I72" s="201"/>
      <c r="J72" s="229"/>
      <c r="K72" s="229">
        <f>0.15*I72</f>
        <v>0</v>
      </c>
      <c r="L72" s="238">
        <f t="shared" si="23"/>
        <v>0</v>
      </c>
      <c r="M72" s="268">
        <f t="shared" si="24"/>
        <v>0</v>
      </c>
      <c r="N72" s="238">
        <f t="shared" si="25"/>
        <v>0</v>
      </c>
      <c r="O72" s="238">
        <f t="shared" si="26"/>
        <v>0</v>
      </c>
      <c r="P72" s="238">
        <f t="shared" si="27"/>
        <v>0</v>
      </c>
      <c r="Q72" s="269">
        <f t="shared" si="28"/>
        <v>0</v>
      </c>
      <c r="S72" s="384"/>
    </row>
    <row r="73" spans="1:19" s="56" customFormat="1" ht="16.5">
      <c r="A73" s="306" t="s">
        <v>896</v>
      </c>
      <c r="B73" s="316"/>
      <c r="C73" s="317" t="s">
        <v>756</v>
      </c>
      <c r="D73" s="318"/>
      <c r="E73" s="318" t="s">
        <v>136</v>
      </c>
      <c r="F73" s="318">
        <v>2</v>
      </c>
      <c r="G73" s="228"/>
      <c r="H73" s="232"/>
      <c r="I73" s="201"/>
      <c r="J73" s="229"/>
      <c r="K73" s="229">
        <f>0.15*I73</f>
        <v>0</v>
      </c>
      <c r="L73" s="238">
        <f t="shared" si="23"/>
        <v>0</v>
      </c>
      <c r="M73" s="268">
        <f t="shared" si="24"/>
        <v>0</v>
      </c>
      <c r="N73" s="238">
        <f t="shared" si="25"/>
        <v>0</v>
      </c>
      <c r="O73" s="238">
        <f t="shared" si="26"/>
        <v>0</v>
      </c>
      <c r="P73" s="238">
        <f t="shared" si="27"/>
        <v>0</v>
      </c>
      <c r="Q73" s="269">
        <f t="shared" si="28"/>
        <v>0</v>
      </c>
      <c r="S73" s="384"/>
    </row>
    <row r="74" spans="1:19" s="56" customFormat="1" ht="28">
      <c r="A74" s="306" t="s">
        <v>897</v>
      </c>
      <c r="B74" s="316"/>
      <c r="C74" s="317" t="s">
        <v>714</v>
      </c>
      <c r="D74" s="318"/>
      <c r="E74" s="318" t="s">
        <v>135</v>
      </c>
      <c r="F74" s="318">
        <v>10</v>
      </c>
      <c r="G74" s="228"/>
      <c r="H74" s="228"/>
      <c r="I74" s="201"/>
      <c r="J74" s="201"/>
      <c r="K74" s="201">
        <f t="shared" ref="K74:K85" si="29">0.15*I74</f>
        <v>0</v>
      </c>
      <c r="L74" s="238">
        <f t="shared" si="23"/>
        <v>0</v>
      </c>
      <c r="M74" s="268">
        <f t="shared" si="24"/>
        <v>0</v>
      </c>
      <c r="N74" s="238">
        <f t="shared" si="25"/>
        <v>0</v>
      </c>
      <c r="O74" s="238">
        <f t="shared" si="26"/>
        <v>0</v>
      </c>
      <c r="P74" s="238">
        <f t="shared" si="27"/>
        <v>0</v>
      </c>
      <c r="Q74" s="269">
        <f t="shared" si="28"/>
        <v>0</v>
      </c>
      <c r="S74" s="384"/>
    </row>
    <row r="75" spans="1:19" s="56" customFormat="1" ht="28">
      <c r="A75" s="306" t="s">
        <v>898</v>
      </c>
      <c r="B75" s="316"/>
      <c r="C75" s="317" t="s">
        <v>715</v>
      </c>
      <c r="D75" s="318"/>
      <c r="E75" s="318" t="s">
        <v>135</v>
      </c>
      <c r="F75" s="318">
        <v>24</v>
      </c>
      <c r="G75" s="228"/>
      <c r="H75" s="228"/>
      <c r="I75" s="201"/>
      <c r="J75" s="201"/>
      <c r="K75" s="201">
        <f t="shared" si="29"/>
        <v>0</v>
      </c>
      <c r="L75" s="238">
        <f t="shared" si="23"/>
        <v>0</v>
      </c>
      <c r="M75" s="268">
        <f t="shared" si="24"/>
        <v>0</v>
      </c>
      <c r="N75" s="238">
        <f t="shared" si="25"/>
        <v>0</v>
      </c>
      <c r="O75" s="238">
        <f t="shared" si="26"/>
        <v>0</v>
      </c>
      <c r="P75" s="238">
        <f t="shared" si="27"/>
        <v>0</v>
      </c>
      <c r="Q75" s="269">
        <f t="shared" si="28"/>
        <v>0</v>
      </c>
      <c r="S75" s="384"/>
    </row>
    <row r="76" spans="1:19" s="56" customFormat="1" ht="28">
      <c r="A76" s="306" t="s">
        <v>899</v>
      </c>
      <c r="B76" s="316"/>
      <c r="C76" s="317" t="s">
        <v>716</v>
      </c>
      <c r="D76" s="318"/>
      <c r="E76" s="318" t="s">
        <v>135</v>
      </c>
      <c r="F76" s="318">
        <v>28</v>
      </c>
      <c r="G76" s="228"/>
      <c r="H76" s="228"/>
      <c r="I76" s="201"/>
      <c r="J76" s="201"/>
      <c r="K76" s="201">
        <f t="shared" si="29"/>
        <v>0</v>
      </c>
      <c r="L76" s="238">
        <f t="shared" si="23"/>
        <v>0</v>
      </c>
      <c r="M76" s="268">
        <f t="shared" si="24"/>
        <v>0</v>
      </c>
      <c r="N76" s="238">
        <f t="shared" si="25"/>
        <v>0</v>
      </c>
      <c r="O76" s="238">
        <f t="shared" si="26"/>
        <v>0</v>
      </c>
      <c r="P76" s="238">
        <f t="shared" si="27"/>
        <v>0</v>
      </c>
      <c r="Q76" s="269">
        <f t="shared" si="28"/>
        <v>0</v>
      </c>
      <c r="S76" s="384"/>
    </row>
    <row r="77" spans="1:19" s="56" customFormat="1" ht="28">
      <c r="A77" s="306" t="s">
        <v>900</v>
      </c>
      <c r="B77" s="316"/>
      <c r="C77" s="317" t="s">
        <v>717</v>
      </c>
      <c r="D77" s="318"/>
      <c r="E77" s="318" t="s">
        <v>135</v>
      </c>
      <c r="F77" s="318">
        <v>32</v>
      </c>
      <c r="G77" s="228"/>
      <c r="H77" s="228"/>
      <c r="I77" s="201"/>
      <c r="J77" s="201"/>
      <c r="K77" s="201">
        <f t="shared" si="29"/>
        <v>0</v>
      </c>
      <c r="L77" s="238">
        <f t="shared" si="23"/>
        <v>0</v>
      </c>
      <c r="M77" s="268">
        <f t="shared" si="24"/>
        <v>0</v>
      </c>
      <c r="N77" s="238">
        <f t="shared" si="25"/>
        <v>0</v>
      </c>
      <c r="O77" s="238">
        <f t="shared" si="26"/>
        <v>0</v>
      </c>
      <c r="P77" s="238">
        <f t="shared" si="27"/>
        <v>0</v>
      </c>
      <c r="Q77" s="269">
        <f t="shared" si="28"/>
        <v>0</v>
      </c>
      <c r="S77" s="384"/>
    </row>
    <row r="78" spans="1:19" s="56" customFormat="1" ht="28">
      <c r="A78" s="306" t="s">
        <v>901</v>
      </c>
      <c r="B78" s="316"/>
      <c r="C78" s="317" t="s">
        <v>718</v>
      </c>
      <c r="D78" s="318"/>
      <c r="E78" s="318" t="s">
        <v>135</v>
      </c>
      <c r="F78" s="318">
        <v>24</v>
      </c>
      <c r="G78" s="228"/>
      <c r="H78" s="228"/>
      <c r="I78" s="201"/>
      <c r="J78" s="201"/>
      <c r="K78" s="201">
        <f t="shared" si="29"/>
        <v>0</v>
      </c>
      <c r="L78" s="238">
        <f t="shared" si="23"/>
        <v>0</v>
      </c>
      <c r="M78" s="268">
        <f t="shared" si="24"/>
        <v>0</v>
      </c>
      <c r="N78" s="238">
        <f t="shared" si="25"/>
        <v>0</v>
      </c>
      <c r="O78" s="238">
        <f t="shared" si="26"/>
        <v>0</v>
      </c>
      <c r="P78" s="238">
        <f t="shared" si="27"/>
        <v>0</v>
      </c>
      <c r="Q78" s="269">
        <f t="shared" si="28"/>
        <v>0</v>
      </c>
      <c r="S78" s="384"/>
    </row>
    <row r="79" spans="1:19" s="56" customFormat="1" ht="28">
      <c r="A79" s="306" t="s">
        <v>902</v>
      </c>
      <c r="B79" s="316"/>
      <c r="C79" s="317" t="s">
        <v>757</v>
      </c>
      <c r="D79" s="318"/>
      <c r="E79" s="318" t="s">
        <v>68</v>
      </c>
      <c r="F79" s="318">
        <v>3</v>
      </c>
      <c r="G79" s="228"/>
      <c r="H79" s="228"/>
      <c r="I79" s="201"/>
      <c r="J79" s="201"/>
      <c r="K79" s="201">
        <f t="shared" si="29"/>
        <v>0</v>
      </c>
      <c r="L79" s="238">
        <f t="shared" si="23"/>
        <v>0</v>
      </c>
      <c r="M79" s="268">
        <f t="shared" si="24"/>
        <v>0</v>
      </c>
      <c r="N79" s="238">
        <f t="shared" si="25"/>
        <v>0</v>
      </c>
      <c r="O79" s="238">
        <f t="shared" si="26"/>
        <v>0</v>
      </c>
      <c r="P79" s="238">
        <f t="shared" si="27"/>
        <v>0</v>
      </c>
      <c r="Q79" s="269">
        <f t="shared" si="28"/>
        <v>0</v>
      </c>
      <c r="S79" s="384"/>
    </row>
    <row r="80" spans="1:19" s="56" customFormat="1" ht="28">
      <c r="A80" s="306" t="s">
        <v>903</v>
      </c>
      <c r="B80" s="316"/>
      <c r="C80" s="317" t="s">
        <v>719</v>
      </c>
      <c r="D80" s="318"/>
      <c r="E80" s="318" t="s">
        <v>68</v>
      </c>
      <c r="F80" s="318">
        <v>9</v>
      </c>
      <c r="G80" s="228"/>
      <c r="H80" s="228"/>
      <c r="I80" s="201"/>
      <c r="J80" s="201"/>
      <c r="K80" s="201">
        <f t="shared" si="29"/>
        <v>0</v>
      </c>
      <c r="L80" s="238">
        <f t="shared" si="23"/>
        <v>0</v>
      </c>
      <c r="M80" s="268">
        <f t="shared" si="24"/>
        <v>0</v>
      </c>
      <c r="N80" s="238">
        <f t="shared" si="25"/>
        <v>0</v>
      </c>
      <c r="O80" s="238">
        <f t="shared" si="26"/>
        <v>0</v>
      </c>
      <c r="P80" s="238">
        <f t="shared" si="27"/>
        <v>0</v>
      </c>
      <c r="Q80" s="269">
        <f t="shared" si="28"/>
        <v>0</v>
      </c>
      <c r="S80" s="384"/>
    </row>
    <row r="81" spans="1:19" s="56" customFormat="1" ht="28">
      <c r="A81" s="306" t="s">
        <v>904</v>
      </c>
      <c r="B81" s="316"/>
      <c r="C81" s="317" t="s">
        <v>720</v>
      </c>
      <c r="D81" s="318"/>
      <c r="E81" s="318" t="s">
        <v>68</v>
      </c>
      <c r="F81" s="318">
        <v>6</v>
      </c>
      <c r="G81" s="228"/>
      <c r="H81" s="228"/>
      <c r="I81" s="201"/>
      <c r="J81" s="201"/>
      <c r="K81" s="201">
        <f t="shared" si="29"/>
        <v>0</v>
      </c>
      <c r="L81" s="238">
        <f t="shared" si="23"/>
        <v>0</v>
      </c>
      <c r="M81" s="268">
        <f t="shared" si="24"/>
        <v>0</v>
      </c>
      <c r="N81" s="238">
        <f t="shared" si="25"/>
        <v>0</v>
      </c>
      <c r="O81" s="238">
        <f t="shared" si="26"/>
        <v>0</v>
      </c>
      <c r="P81" s="238">
        <f t="shared" si="27"/>
        <v>0</v>
      </c>
      <c r="Q81" s="269">
        <f t="shared" si="28"/>
        <v>0</v>
      </c>
      <c r="S81" s="384"/>
    </row>
    <row r="82" spans="1:19" s="56" customFormat="1" ht="28">
      <c r="A82" s="306" t="s">
        <v>905</v>
      </c>
      <c r="B82" s="316"/>
      <c r="C82" s="317" t="s">
        <v>721</v>
      </c>
      <c r="D82" s="318"/>
      <c r="E82" s="318" t="s">
        <v>68</v>
      </c>
      <c r="F82" s="318">
        <v>11</v>
      </c>
      <c r="G82" s="228"/>
      <c r="H82" s="228"/>
      <c r="I82" s="201"/>
      <c r="J82" s="201"/>
      <c r="K82" s="201">
        <f t="shared" si="29"/>
        <v>0</v>
      </c>
      <c r="L82" s="238">
        <f t="shared" si="23"/>
        <v>0</v>
      </c>
      <c r="M82" s="268">
        <f t="shared" si="24"/>
        <v>0</v>
      </c>
      <c r="N82" s="238">
        <f t="shared" si="25"/>
        <v>0</v>
      </c>
      <c r="O82" s="238">
        <f t="shared" si="26"/>
        <v>0</v>
      </c>
      <c r="P82" s="238">
        <f t="shared" si="27"/>
        <v>0</v>
      </c>
      <c r="Q82" s="269">
        <f t="shared" si="28"/>
        <v>0</v>
      </c>
      <c r="S82" s="384"/>
    </row>
    <row r="83" spans="1:19" s="56" customFormat="1" ht="28">
      <c r="A83" s="306" t="s">
        <v>906</v>
      </c>
      <c r="B83" s="316"/>
      <c r="C83" s="317" t="s">
        <v>723</v>
      </c>
      <c r="D83" s="318"/>
      <c r="E83" s="318" t="s">
        <v>68</v>
      </c>
      <c r="F83" s="318">
        <v>5</v>
      </c>
      <c r="G83" s="228"/>
      <c r="H83" s="228"/>
      <c r="I83" s="201"/>
      <c r="J83" s="201"/>
      <c r="K83" s="201">
        <f t="shared" si="29"/>
        <v>0</v>
      </c>
      <c r="L83" s="238">
        <f t="shared" si="23"/>
        <v>0</v>
      </c>
      <c r="M83" s="268">
        <f t="shared" si="24"/>
        <v>0</v>
      </c>
      <c r="N83" s="238">
        <f t="shared" si="25"/>
        <v>0</v>
      </c>
      <c r="O83" s="238">
        <f t="shared" si="26"/>
        <v>0</v>
      </c>
      <c r="P83" s="238">
        <f t="shared" si="27"/>
        <v>0</v>
      </c>
      <c r="Q83" s="269">
        <f t="shared" si="28"/>
        <v>0</v>
      </c>
      <c r="S83" s="384"/>
    </row>
    <row r="84" spans="1:19" s="56" customFormat="1" ht="28">
      <c r="A84" s="306" t="s">
        <v>907</v>
      </c>
      <c r="B84" s="316"/>
      <c r="C84" s="317" t="s">
        <v>724</v>
      </c>
      <c r="D84" s="318"/>
      <c r="E84" s="318" t="s">
        <v>68</v>
      </c>
      <c r="F84" s="318">
        <v>5</v>
      </c>
      <c r="G84" s="228"/>
      <c r="H84" s="228"/>
      <c r="I84" s="201"/>
      <c r="J84" s="201"/>
      <c r="K84" s="201">
        <f t="shared" si="29"/>
        <v>0</v>
      </c>
      <c r="L84" s="238">
        <f t="shared" si="23"/>
        <v>0</v>
      </c>
      <c r="M84" s="268">
        <f t="shared" si="24"/>
        <v>0</v>
      </c>
      <c r="N84" s="238">
        <f t="shared" si="25"/>
        <v>0</v>
      </c>
      <c r="O84" s="238">
        <f t="shared" si="26"/>
        <v>0</v>
      </c>
      <c r="P84" s="238">
        <f t="shared" si="27"/>
        <v>0</v>
      </c>
      <c r="Q84" s="269">
        <f t="shared" si="28"/>
        <v>0</v>
      </c>
      <c r="S84" s="384"/>
    </row>
    <row r="85" spans="1:19" s="56" customFormat="1" ht="28">
      <c r="A85" s="306" t="s">
        <v>908</v>
      </c>
      <c r="B85" s="316"/>
      <c r="C85" s="317" t="s">
        <v>725</v>
      </c>
      <c r="D85" s="318"/>
      <c r="E85" s="318" t="s">
        <v>68</v>
      </c>
      <c r="F85" s="318">
        <v>9</v>
      </c>
      <c r="G85" s="228"/>
      <c r="H85" s="228"/>
      <c r="I85" s="201"/>
      <c r="J85" s="201"/>
      <c r="K85" s="201">
        <f t="shared" si="29"/>
        <v>0</v>
      </c>
      <c r="L85" s="238">
        <f t="shared" si="23"/>
        <v>0</v>
      </c>
      <c r="M85" s="268">
        <f t="shared" si="24"/>
        <v>0</v>
      </c>
      <c r="N85" s="238">
        <f t="shared" si="25"/>
        <v>0</v>
      </c>
      <c r="O85" s="238">
        <f t="shared" si="26"/>
        <v>0</v>
      </c>
      <c r="P85" s="238">
        <f t="shared" si="27"/>
        <v>0</v>
      </c>
      <c r="Q85" s="269">
        <f t="shared" si="28"/>
        <v>0</v>
      </c>
      <c r="S85" s="384"/>
    </row>
    <row r="86" spans="1:19" s="56" customFormat="1" ht="28">
      <c r="A86" s="306" t="s">
        <v>909</v>
      </c>
      <c r="B86" s="316"/>
      <c r="C86" s="317" t="s">
        <v>758</v>
      </c>
      <c r="D86" s="318"/>
      <c r="E86" s="318" t="s">
        <v>68</v>
      </c>
      <c r="F86" s="318">
        <v>5</v>
      </c>
      <c r="G86" s="228"/>
      <c r="H86" s="228"/>
      <c r="I86" s="201"/>
      <c r="J86" s="201"/>
      <c r="K86" s="201">
        <f t="shared" ref="K86:K101" si="30">0.15*I86</f>
        <v>0</v>
      </c>
      <c r="L86" s="238">
        <f t="shared" si="23"/>
        <v>0</v>
      </c>
      <c r="M86" s="268">
        <f t="shared" si="24"/>
        <v>0</v>
      </c>
      <c r="N86" s="238">
        <f t="shared" si="25"/>
        <v>0</v>
      </c>
      <c r="O86" s="238">
        <f t="shared" si="26"/>
        <v>0</v>
      </c>
      <c r="P86" s="238">
        <f t="shared" si="27"/>
        <v>0</v>
      </c>
      <c r="Q86" s="269">
        <f t="shared" si="28"/>
        <v>0</v>
      </c>
      <c r="S86" s="384"/>
    </row>
    <row r="87" spans="1:19" s="56" customFormat="1" ht="28">
      <c r="A87" s="306" t="s">
        <v>910</v>
      </c>
      <c r="B87" s="316"/>
      <c r="C87" s="317" t="s">
        <v>726</v>
      </c>
      <c r="D87" s="318"/>
      <c r="E87" s="318" t="s">
        <v>68</v>
      </c>
      <c r="F87" s="318">
        <v>10</v>
      </c>
      <c r="G87" s="228"/>
      <c r="H87" s="228"/>
      <c r="I87" s="201"/>
      <c r="J87" s="201"/>
      <c r="K87" s="201">
        <f t="shared" si="30"/>
        <v>0</v>
      </c>
      <c r="L87" s="238">
        <f t="shared" si="23"/>
        <v>0</v>
      </c>
      <c r="M87" s="268">
        <f t="shared" si="24"/>
        <v>0</v>
      </c>
      <c r="N87" s="238">
        <f t="shared" si="25"/>
        <v>0</v>
      </c>
      <c r="O87" s="238">
        <f t="shared" si="26"/>
        <v>0</v>
      </c>
      <c r="P87" s="238">
        <f t="shared" si="27"/>
        <v>0</v>
      </c>
      <c r="Q87" s="269">
        <f t="shared" si="28"/>
        <v>0</v>
      </c>
      <c r="S87" s="384"/>
    </row>
    <row r="88" spans="1:19" s="56" customFormat="1" ht="28">
      <c r="A88" s="306" t="s">
        <v>938</v>
      </c>
      <c r="B88" s="316"/>
      <c r="C88" s="317" t="s">
        <v>759</v>
      </c>
      <c r="D88" s="318"/>
      <c r="E88" s="318" t="s">
        <v>68</v>
      </c>
      <c r="F88" s="318">
        <v>2</v>
      </c>
      <c r="G88" s="228"/>
      <c r="H88" s="228"/>
      <c r="I88" s="201"/>
      <c r="J88" s="201"/>
      <c r="K88" s="201">
        <f t="shared" si="30"/>
        <v>0</v>
      </c>
      <c r="L88" s="238">
        <f t="shared" si="23"/>
        <v>0</v>
      </c>
      <c r="M88" s="268">
        <f t="shared" si="24"/>
        <v>0</v>
      </c>
      <c r="N88" s="238">
        <f t="shared" si="25"/>
        <v>0</v>
      </c>
      <c r="O88" s="238">
        <f t="shared" si="26"/>
        <v>0</v>
      </c>
      <c r="P88" s="238">
        <f t="shared" si="27"/>
        <v>0</v>
      </c>
      <c r="Q88" s="269">
        <f t="shared" si="28"/>
        <v>0</v>
      </c>
      <c r="S88" s="384"/>
    </row>
    <row r="89" spans="1:19" s="56" customFormat="1" ht="28">
      <c r="A89" s="306" t="s">
        <v>939</v>
      </c>
      <c r="B89" s="316"/>
      <c r="C89" s="317" t="s">
        <v>760</v>
      </c>
      <c r="D89" s="318"/>
      <c r="E89" s="318" t="s">
        <v>68</v>
      </c>
      <c r="F89" s="318">
        <v>1</v>
      </c>
      <c r="G89" s="228"/>
      <c r="H89" s="228"/>
      <c r="I89" s="201"/>
      <c r="J89" s="201"/>
      <c r="K89" s="201">
        <f t="shared" si="30"/>
        <v>0</v>
      </c>
      <c r="L89" s="238">
        <f t="shared" si="23"/>
        <v>0</v>
      </c>
      <c r="M89" s="268">
        <f t="shared" si="24"/>
        <v>0</v>
      </c>
      <c r="N89" s="238">
        <f t="shared" si="25"/>
        <v>0</v>
      </c>
      <c r="O89" s="238">
        <f t="shared" si="26"/>
        <v>0</v>
      </c>
      <c r="P89" s="238">
        <f t="shared" si="27"/>
        <v>0</v>
      </c>
      <c r="Q89" s="269">
        <f t="shared" si="28"/>
        <v>0</v>
      </c>
      <c r="S89" s="384"/>
    </row>
    <row r="90" spans="1:19" s="56" customFormat="1" ht="28">
      <c r="A90" s="306" t="s">
        <v>940</v>
      </c>
      <c r="B90" s="316"/>
      <c r="C90" s="317" t="s">
        <v>727</v>
      </c>
      <c r="D90" s="318"/>
      <c r="E90" s="318" t="s">
        <v>68</v>
      </c>
      <c r="F90" s="318">
        <v>2</v>
      </c>
      <c r="G90" s="228"/>
      <c r="H90" s="228"/>
      <c r="I90" s="201"/>
      <c r="J90" s="201"/>
      <c r="K90" s="201">
        <f t="shared" si="30"/>
        <v>0</v>
      </c>
      <c r="L90" s="238">
        <f t="shared" si="23"/>
        <v>0</v>
      </c>
      <c r="M90" s="268">
        <f t="shared" si="24"/>
        <v>0</v>
      </c>
      <c r="N90" s="238">
        <f t="shared" si="25"/>
        <v>0</v>
      </c>
      <c r="O90" s="238">
        <f t="shared" si="26"/>
        <v>0</v>
      </c>
      <c r="P90" s="238">
        <f t="shared" si="27"/>
        <v>0</v>
      </c>
      <c r="Q90" s="269">
        <f t="shared" si="28"/>
        <v>0</v>
      </c>
      <c r="S90" s="384"/>
    </row>
    <row r="91" spans="1:19" s="56" customFormat="1" ht="28">
      <c r="A91" s="306" t="s">
        <v>941</v>
      </c>
      <c r="B91" s="316"/>
      <c r="C91" s="317" t="s">
        <v>728</v>
      </c>
      <c r="D91" s="318"/>
      <c r="E91" s="318" t="s">
        <v>68</v>
      </c>
      <c r="F91" s="318">
        <v>2</v>
      </c>
      <c r="G91" s="228"/>
      <c r="H91" s="228"/>
      <c r="I91" s="201"/>
      <c r="J91" s="201"/>
      <c r="K91" s="201">
        <f t="shared" si="30"/>
        <v>0</v>
      </c>
      <c r="L91" s="238">
        <f t="shared" si="23"/>
        <v>0</v>
      </c>
      <c r="M91" s="268">
        <f t="shared" si="24"/>
        <v>0</v>
      </c>
      <c r="N91" s="238">
        <f t="shared" si="25"/>
        <v>0</v>
      </c>
      <c r="O91" s="238">
        <f t="shared" si="26"/>
        <v>0</v>
      </c>
      <c r="P91" s="238">
        <f t="shared" si="27"/>
        <v>0</v>
      </c>
      <c r="Q91" s="269">
        <f t="shared" si="28"/>
        <v>0</v>
      </c>
      <c r="S91" s="384"/>
    </row>
    <row r="92" spans="1:19" s="56" customFormat="1" ht="28">
      <c r="A92" s="306" t="s">
        <v>942</v>
      </c>
      <c r="B92" s="316"/>
      <c r="C92" s="317" t="s">
        <v>729</v>
      </c>
      <c r="D92" s="318"/>
      <c r="E92" s="318" t="s">
        <v>68</v>
      </c>
      <c r="F92" s="318">
        <v>4</v>
      </c>
      <c r="G92" s="228"/>
      <c r="H92" s="228"/>
      <c r="I92" s="201"/>
      <c r="J92" s="201"/>
      <c r="K92" s="201">
        <f t="shared" si="30"/>
        <v>0</v>
      </c>
      <c r="L92" s="238">
        <f t="shared" si="23"/>
        <v>0</v>
      </c>
      <c r="M92" s="268">
        <f t="shared" si="24"/>
        <v>0</v>
      </c>
      <c r="N92" s="238">
        <f t="shared" si="25"/>
        <v>0</v>
      </c>
      <c r="O92" s="238">
        <f t="shared" si="26"/>
        <v>0</v>
      </c>
      <c r="P92" s="238">
        <f t="shared" si="27"/>
        <v>0</v>
      </c>
      <c r="Q92" s="269">
        <f t="shared" si="28"/>
        <v>0</v>
      </c>
      <c r="S92" s="384"/>
    </row>
    <row r="93" spans="1:19" s="56" customFormat="1" ht="28">
      <c r="A93" s="306" t="s">
        <v>943</v>
      </c>
      <c r="B93" s="316"/>
      <c r="C93" s="317" t="s">
        <v>731</v>
      </c>
      <c r="D93" s="318"/>
      <c r="E93" s="318" t="s">
        <v>68</v>
      </c>
      <c r="F93" s="318">
        <v>1</v>
      </c>
      <c r="G93" s="228"/>
      <c r="H93" s="228"/>
      <c r="I93" s="201"/>
      <c r="J93" s="201"/>
      <c r="K93" s="201">
        <f t="shared" si="30"/>
        <v>0</v>
      </c>
      <c r="L93" s="238">
        <f t="shared" si="23"/>
        <v>0</v>
      </c>
      <c r="M93" s="268">
        <f t="shared" si="24"/>
        <v>0</v>
      </c>
      <c r="N93" s="238">
        <f t="shared" si="25"/>
        <v>0</v>
      </c>
      <c r="O93" s="238">
        <f t="shared" si="26"/>
        <v>0</v>
      </c>
      <c r="P93" s="238">
        <f t="shared" si="27"/>
        <v>0</v>
      </c>
      <c r="Q93" s="269">
        <f t="shared" si="28"/>
        <v>0</v>
      </c>
      <c r="S93" s="384"/>
    </row>
    <row r="94" spans="1:19" s="56" customFormat="1" ht="28">
      <c r="A94" s="306" t="s">
        <v>944</v>
      </c>
      <c r="B94" s="316"/>
      <c r="C94" s="317" t="s">
        <v>761</v>
      </c>
      <c r="D94" s="318"/>
      <c r="E94" s="318" t="s">
        <v>68</v>
      </c>
      <c r="F94" s="318">
        <v>4</v>
      </c>
      <c r="G94" s="228"/>
      <c r="H94" s="228"/>
      <c r="I94" s="201"/>
      <c r="J94" s="201"/>
      <c r="K94" s="201">
        <f t="shared" si="30"/>
        <v>0</v>
      </c>
      <c r="L94" s="238">
        <f t="shared" si="23"/>
        <v>0</v>
      </c>
      <c r="M94" s="268">
        <f t="shared" si="24"/>
        <v>0</v>
      </c>
      <c r="N94" s="238">
        <f t="shared" si="25"/>
        <v>0</v>
      </c>
      <c r="O94" s="238">
        <f t="shared" si="26"/>
        <v>0</v>
      </c>
      <c r="P94" s="238">
        <f t="shared" si="27"/>
        <v>0</v>
      </c>
      <c r="Q94" s="269">
        <f t="shared" si="28"/>
        <v>0</v>
      </c>
      <c r="S94" s="384"/>
    </row>
    <row r="95" spans="1:19" s="56" customFormat="1" ht="28">
      <c r="A95" s="306" t="s">
        <v>945</v>
      </c>
      <c r="B95" s="316"/>
      <c r="C95" s="317" t="s">
        <v>733</v>
      </c>
      <c r="D95" s="318"/>
      <c r="E95" s="318" t="s">
        <v>68</v>
      </c>
      <c r="F95" s="318">
        <v>2</v>
      </c>
      <c r="G95" s="228"/>
      <c r="H95" s="228"/>
      <c r="I95" s="201"/>
      <c r="J95" s="201"/>
      <c r="K95" s="201">
        <f t="shared" si="30"/>
        <v>0</v>
      </c>
      <c r="L95" s="238">
        <f t="shared" si="23"/>
        <v>0</v>
      </c>
      <c r="M95" s="268">
        <f t="shared" si="24"/>
        <v>0</v>
      </c>
      <c r="N95" s="238">
        <f t="shared" si="25"/>
        <v>0</v>
      </c>
      <c r="O95" s="238">
        <f t="shared" si="26"/>
        <v>0</v>
      </c>
      <c r="P95" s="238">
        <f t="shared" si="27"/>
        <v>0</v>
      </c>
      <c r="Q95" s="269">
        <f t="shared" si="28"/>
        <v>0</v>
      </c>
      <c r="S95" s="384"/>
    </row>
    <row r="96" spans="1:19" s="56" customFormat="1" ht="28">
      <c r="A96" s="306" t="s">
        <v>946</v>
      </c>
      <c r="B96" s="316"/>
      <c r="C96" s="317" t="s">
        <v>762</v>
      </c>
      <c r="D96" s="318"/>
      <c r="E96" s="318" t="s">
        <v>68</v>
      </c>
      <c r="F96" s="318">
        <v>5</v>
      </c>
      <c r="G96" s="228"/>
      <c r="H96" s="228"/>
      <c r="I96" s="201"/>
      <c r="J96" s="201"/>
      <c r="K96" s="201">
        <f t="shared" si="30"/>
        <v>0</v>
      </c>
      <c r="L96" s="238">
        <f t="shared" si="23"/>
        <v>0</v>
      </c>
      <c r="M96" s="268">
        <f t="shared" si="24"/>
        <v>0</v>
      </c>
      <c r="N96" s="238">
        <f t="shared" si="25"/>
        <v>0</v>
      </c>
      <c r="O96" s="238">
        <f t="shared" si="26"/>
        <v>0</v>
      </c>
      <c r="P96" s="238">
        <f t="shared" si="27"/>
        <v>0</v>
      </c>
      <c r="Q96" s="269">
        <f t="shared" si="28"/>
        <v>0</v>
      </c>
      <c r="S96" s="384"/>
    </row>
    <row r="97" spans="1:19" s="56" customFormat="1" ht="28">
      <c r="A97" s="306" t="s">
        <v>947</v>
      </c>
      <c r="B97" s="316"/>
      <c r="C97" s="317" t="s">
        <v>763</v>
      </c>
      <c r="D97" s="318"/>
      <c r="E97" s="318" t="s">
        <v>68</v>
      </c>
      <c r="F97" s="318">
        <v>1</v>
      </c>
      <c r="G97" s="228"/>
      <c r="H97" s="228"/>
      <c r="I97" s="201"/>
      <c r="J97" s="201"/>
      <c r="K97" s="201">
        <f t="shared" si="30"/>
        <v>0</v>
      </c>
      <c r="L97" s="238">
        <f t="shared" si="23"/>
        <v>0</v>
      </c>
      <c r="M97" s="268">
        <f t="shared" si="24"/>
        <v>0</v>
      </c>
      <c r="N97" s="238">
        <f t="shared" si="25"/>
        <v>0</v>
      </c>
      <c r="O97" s="238">
        <f t="shared" si="26"/>
        <v>0</v>
      </c>
      <c r="P97" s="238">
        <f t="shared" si="27"/>
        <v>0</v>
      </c>
      <c r="Q97" s="269">
        <f t="shared" si="28"/>
        <v>0</v>
      </c>
      <c r="S97" s="384"/>
    </row>
    <row r="98" spans="1:19" s="56" customFormat="1" ht="28">
      <c r="A98" s="306" t="s">
        <v>948</v>
      </c>
      <c r="B98" s="316"/>
      <c r="C98" s="317" t="s">
        <v>734</v>
      </c>
      <c r="D98" s="318"/>
      <c r="E98" s="318" t="s">
        <v>68</v>
      </c>
      <c r="F98" s="318">
        <v>7</v>
      </c>
      <c r="G98" s="228"/>
      <c r="H98" s="228"/>
      <c r="I98" s="201"/>
      <c r="J98" s="201"/>
      <c r="K98" s="201">
        <f t="shared" si="30"/>
        <v>0</v>
      </c>
      <c r="L98" s="238">
        <f t="shared" si="23"/>
        <v>0</v>
      </c>
      <c r="M98" s="268">
        <f t="shared" si="24"/>
        <v>0</v>
      </c>
      <c r="N98" s="238">
        <f t="shared" si="25"/>
        <v>0</v>
      </c>
      <c r="O98" s="238">
        <f t="shared" si="26"/>
        <v>0</v>
      </c>
      <c r="P98" s="238">
        <f t="shared" si="27"/>
        <v>0</v>
      </c>
      <c r="Q98" s="269">
        <f t="shared" si="28"/>
        <v>0</v>
      </c>
      <c r="S98" s="384"/>
    </row>
    <row r="99" spans="1:19" s="56" customFormat="1" ht="28">
      <c r="A99" s="306" t="s">
        <v>949</v>
      </c>
      <c r="B99" s="316"/>
      <c r="C99" s="317" t="s">
        <v>736</v>
      </c>
      <c r="D99" s="318"/>
      <c r="E99" s="318" t="s">
        <v>68</v>
      </c>
      <c r="F99" s="318">
        <v>8</v>
      </c>
      <c r="G99" s="228"/>
      <c r="H99" s="228"/>
      <c r="I99" s="201"/>
      <c r="J99" s="201"/>
      <c r="K99" s="201">
        <f t="shared" si="30"/>
        <v>0</v>
      </c>
      <c r="L99" s="238">
        <f t="shared" si="23"/>
        <v>0</v>
      </c>
      <c r="M99" s="268">
        <f t="shared" si="24"/>
        <v>0</v>
      </c>
      <c r="N99" s="238">
        <f t="shared" si="25"/>
        <v>0</v>
      </c>
      <c r="O99" s="238">
        <f t="shared" si="26"/>
        <v>0</v>
      </c>
      <c r="P99" s="238">
        <f t="shared" si="27"/>
        <v>0</v>
      </c>
      <c r="Q99" s="269">
        <f t="shared" si="28"/>
        <v>0</v>
      </c>
      <c r="S99" s="384"/>
    </row>
    <row r="100" spans="1:19" s="56" customFormat="1" ht="28">
      <c r="A100" s="306" t="s">
        <v>950</v>
      </c>
      <c r="B100" s="316"/>
      <c r="C100" s="317" t="s">
        <v>764</v>
      </c>
      <c r="D100" s="318"/>
      <c r="E100" s="318" t="s">
        <v>68</v>
      </c>
      <c r="F100" s="318">
        <v>1</v>
      </c>
      <c r="G100" s="228"/>
      <c r="H100" s="228"/>
      <c r="I100" s="201"/>
      <c r="J100" s="201"/>
      <c r="K100" s="201">
        <f t="shared" si="30"/>
        <v>0</v>
      </c>
      <c r="L100" s="238">
        <f t="shared" si="23"/>
        <v>0</v>
      </c>
      <c r="M100" s="268">
        <f t="shared" si="24"/>
        <v>0</v>
      </c>
      <c r="N100" s="238">
        <f t="shared" si="25"/>
        <v>0</v>
      </c>
      <c r="O100" s="238">
        <f t="shared" si="26"/>
        <v>0</v>
      </c>
      <c r="P100" s="238">
        <f t="shared" si="27"/>
        <v>0</v>
      </c>
      <c r="Q100" s="269">
        <f t="shared" si="28"/>
        <v>0</v>
      </c>
      <c r="S100" s="384"/>
    </row>
    <row r="101" spans="1:19" s="56" customFormat="1" ht="28">
      <c r="A101" s="306" t="s">
        <v>951</v>
      </c>
      <c r="B101" s="316"/>
      <c r="C101" s="317" t="s">
        <v>765</v>
      </c>
      <c r="D101" s="318"/>
      <c r="E101" s="318" t="s">
        <v>68</v>
      </c>
      <c r="F101" s="318">
        <v>4</v>
      </c>
      <c r="G101" s="228"/>
      <c r="H101" s="228"/>
      <c r="I101" s="201"/>
      <c r="J101" s="201"/>
      <c r="K101" s="201">
        <f t="shared" si="30"/>
        <v>0</v>
      </c>
      <c r="L101" s="238">
        <f t="shared" si="23"/>
        <v>0</v>
      </c>
      <c r="M101" s="268">
        <f t="shared" si="24"/>
        <v>0</v>
      </c>
      <c r="N101" s="238">
        <f t="shared" si="25"/>
        <v>0</v>
      </c>
      <c r="O101" s="238">
        <f t="shared" si="26"/>
        <v>0</v>
      </c>
      <c r="P101" s="238">
        <f t="shared" si="27"/>
        <v>0</v>
      </c>
      <c r="Q101" s="269">
        <f t="shared" si="28"/>
        <v>0</v>
      </c>
      <c r="S101" s="384"/>
    </row>
    <row r="102" spans="1:19" s="56" customFormat="1" ht="28">
      <c r="A102" s="306" t="s">
        <v>952</v>
      </c>
      <c r="B102" s="316"/>
      <c r="C102" s="317" t="s">
        <v>739</v>
      </c>
      <c r="D102" s="318"/>
      <c r="E102" s="318" t="s">
        <v>68</v>
      </c>
      <c r="F102" s="318">
        <v>6</v>
      </c>
      <c r="G102" s="228"/>
      <c r="H102" s="228"/>
      <c r="I102" s="201"/>
      <c r="J102" s="229"/>
      <c r="K102" s="231">
        <f t="shared" ref="K102:K106" si="31">I102*0.15</f>
        <v>0</v>
      </c>
      <c r="L102" s="238">
        <f t="shared" si="23"/>
        <v>0</v>
      </c>
      <c r="M102" s="268">
        <f t="shared" si="24"/>
        <v>0</v>
      </c>
      <c r="N102" s="238">
        <f t="shared" si="25"/>
        <v>0</v>
      </c>
      <c r="O102" s="238">
        <f t="shared" si="26"/>
        <v>0</v>
      </c>
      <c r="P102" s="238">
        <f t="shared" si="27"/>
        <v>0</v>
      </c>
      <c r="Q102" s="269">
        <f t="shared" si="28"/>
        <v>0</v>
      </c>
      <c r="S102" s="384"/>
    </row>
    <row r="103" spans="1:19" s="56" customFormat="1" ht="28">
      <c r="A103" s="306" t="s">
        <v>953</v>
      </c>
      <c r="B103" s="316"/>
      <c r="C103" s="317" t="s">
        <v>740</v>
      </c>
      <c r="D103" s="318"/>
      <c r="E103" s="318" t="s">
        <v>68</v>
      </c>
      <c r="F103" s="318">
        <v>7</v>
      </c>
      <c r="G103" s="228"/>
      <c r="H103" s="228"/>
      <c r="I103" s="201"/>
      <c r="J103" s="229"/>
      <c r="K103" s="231">
        <f t="shared" si="31"/>
        <v>0</v>
      </c>
      <c r="L103" s="238">
        <f t="shared" si="23"/>
        <v>0</v>
      </c>
      <c r="M103" s="268">
        <f t="shared" si="24"/>
        <v>0</v>
      </c>
      <c r="N103" s="238">
        <f t="shared" si="25"/>
        <v>0</v>
      </c>
      <c r="O103" s="238">
        <f t="shared" si="26"/>
        <v>0</v>
      </c>
      <c r="P103" s="238">
        <f t="shared" si="27"/>
        <v>0</v>
      </c>
      <c r="Q103" s="269">
        <f t="shared" si="28"/>
        <v>0</v>
      </c>
      <c r="S103" s="384"/>
    </row>
    <row r="104" spans="1:19" s="56" customFormat="1" ht="28">
      <c r="A104" s="306" t="s">
        <v>954</v>
      </c>
      <c r="B104" s="316"/>
      <c r="C104" s="317" t="s">
        <v>741</v>
      </c>
      <c r="D104" s="318"/>
      <c r="E104" s="318" t="s">
        <v>68</v>
      </c>
      <c r="F104" s="318">
        <v>3</v>
      </c>
      <c r="G104" s="228"/>
      <c r="H104" s="228"/>
      <c r="I104" s="201"/>
      <c r="J104" s="229"/>
      <c r="K104" s="231">
        <f t="shared" si="31"/>
        <v>0</v>
      </c>
      <c r="L104" s="238">
        <f t="shared" si="23"/>
        <v>0</v>
      </c>
      <c r="M104" s="268">
        <f t="shared" si="24"/>
        <v>0</v>
      </c>
      <c r="N104" s="238">
        <f t="shared" si="25"/>
        <v>0</v>
      </c>
      <c r="O104" s="238">
        <f t="shared" si="26"/>
        <v>0</v>
      </c>
      <c r="P104" s="238">
        <f t="shared" si="27"/>
        <v>0</v>
      </c>
      <c r="Q104" s="269">
        <f t="shared" si="28"/>
        <v>0</v>
      </c>
      <c r="S104" s="384"/>
    </row>
    <row r="105" spans="1:19" s="56" customFormat="1" ht="28">
      <c r="A105" s="306" t="s">
        <v>955</v>
      </c>
      <c r="B105" s="316"/>
      <c r="C105" s="317" t="s">
        <v>742</v>
      </c>
      <c r="D105" s="318"/>
      <c r="E105" s="318" t="s">
        <v>68</v>
      </c>
      <c r="F105" s="318">
        <v>3</v>
      </c>
      <c r="G105" s="228"/>
      <c r="H105" s="232"/>
      <c r="I105" s="201"/>
      <c r="J105" s="229"/>
      <c r="K105" s="231">
        <f t="shared" si="31"/>
        <v>0</v>
      </c>
      <c r="L105" s="238">
        <f t="shared" si="23"/>
        <v>0</v>
      </c>
      <c r="M105" s="268">
        <f t="shared" si="24"/>
        <v>0</v>
      </c>
      <c r="N105" s="238">
        <f t="shared" si="25"/>
        <v>0</v>
      </c>
      <c r="O105" s="238">
        <f t="shared" si="26"/>
        <v>0</v>
      </c>
      <c r="P105" s="238">
        <f t="shared" si="27"/>
        <v>0</v>
      </c>
      <c r="Q105" s="269">
        <f t="shared" si="28"/>
        <v>0</v>
      </c>
      <c r="S105" s="384"/>
    </row>
    <row r="106" spans="1:19" s="56" customFormat="1" ht="28">
      <c r="A106" s="306" t="s">
        <v>956</v>
      </c>
      <c r="B106" s="316"/>
      <c r="C106" s="317" t="s">
        <v>766</v>
      </c>
      <c r="D106" s="318"/>
      <c r="E106" s="318" t="s">
        <v>68</v>
      </c>
      <c r="F106" s="318">
        <v>1</v>
      </c>
      <c r="G106" s="228"/>
      <c r="H106" s="232"/>
      <c r="I106" s="201"/>
      <c r="J106" s="229"/>
      <c r="K106" s="231">
        <f t="shared" si="31"/>
        <v>0</v>
      </c>
      <c r="L106" s="238">
        <f t="shared" si="23"/>
        <v>0</v>
      </c>
      <c r="M106" s="268">
        <f t="shared" si="24"/>
        <v>0</v>
      </c>
      <c r="N106" s="238">
        <f t="shared" si="25"/>
        <v>0</v>
      </c>
      <c r="O106" s="238">
        <f t="shared" si="26"/>
        <v>0</v>
      </c>
      <c r="P106" s="238">
        <f t="shared" si="27"/>
        <v>0</v>
      </c>
      <c r="Q106" s="269">
        <f t="shared" si="28"/>
        <v>0</v>
      </c>
      <c r="S106" s="384"/>
    </row>
    <row r="107" spans="1:19" s="56" customFormat="1" ht="28">
      <c r="A107" s="306" t="s">
        <v>957</v>
      </c>
      <c r="B107" s="316"/>
      <c r="C107" s="317" t="s">
        <v>744</v>
      </c>
      <c r="D107" s="318"/>
      <c r="E107" s="318" t="s">
        <v>68</v>
      </c>
      <c r="F107" s="318">
        <v>7</v>
      </c>
      <c r="G107" s="228"/>
      <c r="H107" s="232"/>
      <c r="I107" s="201"/>
      <c r="J107" s="201"/>
      <c r="K107" s="201">
        <f t="shared" ref="K107:K113" si="32">0.15*I107</f>
        <v>0</v>
      </c>
      <c r="L107" s="238">
        <f t="shared" si="23"/>
        <v>0</v>
      </c>
      <c r="M107" s="268">
        <f t="shared" si="24"/>
        <v>0</v>
      </c>
      <c r="N107" s="238">
        <f t="shared" si="25"/>
        <v>0</v>
      </c>
      <c r="O107" s="238">
        <f t="shared" si="26"/>
        <v>0</v>
      </c>
      <c r="P107" s="238">
        <f t="shared" si="27"/>
        <v>0</v>
      </c>
      <c r="Q107" s="269">
        <f t="shared" si="28"/>
        <v>0</v>
      </c>
      <c r="S107" s="384"/>
    </row>
    <row r="108" spans="1:19" s="56" customFormat="1" ht="28">
      <c r="A108" s="306" t="s">
        <v>958</v>
      </c>
      <c r="B108" s="316"/>
      <c r="C108" s="317" t="s">
        <v>745</v>
      </c>
      <c r="D108" s="318"/>
      <c r="E108" s="318" t="s">
        <v>68</v>
      </c>
      <c r="F108" s="318">
        <v>8</v>
      </c>
      <c r="G108" s="228"/>
      <c r="H108" s="232"/>
      <c r="I108" s="201"/>
      <c r="J108" s="201"/>
      <c r="K108" s="201">
        <f t="shared" si="32"/>
        <v>0</v>
      </c>
      <c r="L108" s="238">
        <f t="shared" si="23"/>
        <v>0</v>
      </c>
      <c r="M108" s="268">
        <f t="shared" si="24"/>
        <v>0</v>
      </c>
      <c r="N108" s="238">
        <f t="shared" si="25"/>
        <v>0</v>
      </c>
      <c r="O108" s="238">
        <f t="shared" si="26"/>
        <v>0</v>
      </c>
      <c r="P108" s="238">
        <f t="shared" si="27"/>
        <v>0</v>
      </c>
      <c r="Q108" s="269">
        <f t="shared" si="28"/>
        <v>0</v>
      </c>
      <c r="S108" s="384"/>
    </row>
    <row r="109" spans="1:19" s="56" customFormat="1" ht="28">
      <c r="A109" s="306" t="s">
        <v>959</v>
      </c>
      <c r="B109" s="316"/>
      <c r="C109" s="317" t="s">
        <v>746</v>
      </c>
      <c r="D109" s="318"/>
      <c r="E109" s="318" t="s">
        <v>68</v>
      </c>
      <c r="F109" s="318">
        <v>7</v>
      </c>
      <c r="G109" s="228"/>
      <c r="H109" s="232"/>
      <c r="I109" s="201"/>
      <c r="J109" s="201"/>
      <c r="K109" s="201">
        <f t="shared" si="32"/>
        <v>0</v>
      </c>
      <c r="L109" s="238">
        <f t="shared" si="23"/>
        <v>0</v>
      </c>
      <c r="M109" s="268">
        <f t="shared" si="24"/>
        <v>0</v>
      </c>
      <c r="N109" s="238">
        <f t="shared" si="25"/>
        <v>0</v>
      </c>
      <c r="O109" s="238">
        <f t="shared" si="26"/>
        <v>0</v>
      </c>
      <c r="P109" s="238">
        <f t="shared" si="27"/>
        <v>0</v>
      </c>
      <c r="Q109" s="269">
        <f t="shared" si="28"/>
        <v>0</v>
      </c>
      <c r="S109" s="384"/>
    </row>
    <row r="110" spans="1:19" s="56" customFormat="1" ht="28">
      <c r="A110" s="306" t="s">
        <v>960</v>
      </c>
      <c r="B110" s="316"/>
      <c r="C110" s="317" t="s">
        <v>767</v>
      </c>
      <c r="D110" s="318"/>
      <c r="E110" s="318" t="s">
        <v>68</v>
      </c>
      <c r="F110" s="318">
        <v>5</v>
      </c>
      <c r="G110" s="228"/>
      <c r="H110" s="232"/>
      <c r="I110" s="201"/>
      <c r="J110" s="201"/>
      <c r="K110" s="201">
        <f t="shared" si="32"/>
        <v>0</v>
      </c>
      <c r="L110" s="238">
        <f t="shared" si="23"/>
        <v>0</v>
      </c>
      <c r="M110" s="268">
        <f t="shared" si="24"/>
        <v>0</v>
      </c>
      <c r="N110" s="238">
        <f t="shared" si="25"/>
        <v>0</v>
      </c>
      <c r="O110" s="238">
        <f t="shared" si="26"/>
        <v>0</v>
      </c>
      <c r="P110" s="238">
        <f t="shared" si="27"/>
        <v>0</v>
      </c>
      <c r="Q110" s="269">
        <f t="shared" si="28"/>
        <v>0</v>
      </c>
      <c r="S110" s="384"/>
    </row>
    <row r="111" spans="1:19" s="56" customFormat="1" ht="42">
      <c r="A111" s="306" t="s">
        <v>961</v>
      </c>
      <c r="B111" s="316"/>
      <c r="C111" s="317" t="s">
        <v>768</v>
      </c>
      <c r="D111" s="318"/>
      <c r="E111" s="318" t="s">
        <v>68</v>
      </c>
      <c r="F111" s="318">
        <v>2</v>
      </c>
      <c r="G111" s="228"/>
      <c r="H111" s="232"/>
      <c r="I111" s="201"/>
      <c r="J111" s="240"/>
      <c r="K111" s="201">
        <f t="shared" si="32"/>
        <v>0</v>
      </c>
      <c r="L111" s="238">
        <f t="shared" si="23"/>
        <v>0</v>
      </c>
      <c r="M111" s="268">
        <f t="shared" si="24"/>
        <v>0</v>
      </c>
      <c r="N111" s="238">
        <f t="shared" si="25"/>
        <v>0</v>
      </c>
      <c r="O111" s="238">
        <f t="shared" si="26"/>
        <v>0</v>
      </c>
      <c r="P111" s="238">
        <f t="shared" si="27"/>
        <v>0</v>
      </c>
      <c r="Q111" s="269">
        <f t="shared" si="28"/>
        <v>0</v>
      </c>
      <c r="S111" s="384"/>
    </row>
    <row r="112" spans="1:19" s="56" customFormat="1" ht="28">
      <c r="A112" s="306" t="s">
        <v>962</v>
      </c>
      <c r="B112" s="316"/>
      <c r="C112" s="317" t="s">
        <v>769</v>
      </c>
      <c r="D112" s="318"/>
      <c r="E112" s="318" t="s">
        <v>68</v>
      </c>
      <c r="F112" s="318">
        <v>1</v>
      </c>
      <c r="G112" s="228"/>
      <c r="H112" s="232"/>
      <c r="I112" s="201"/>
      <c r="J112" s="201"/>
      <c r="K112" s="201">
        <f t="shared" si="32"/>
        <v>0</v>
      </c>
      <c r="L112" s="238">
        <f t="shared" si="23"/>
        <v>0</v>
      </c>
      <c r="M112" s="268">
        <f t="shared" si="24"/>
        <v>0</v>
      </c>
      <c r="N112" s="238">
        <f t="shared" si="25"/>
        <v>0</v>
      </c>
      <c r="O112" s="238">
        <f t="shared" si="26"/>
        <v>0</v>
      </c>
      <c r="P112" s="238">
        <f t="shared" si="27"/>
        <v>0</v>
      </c>
      <c r="Q112" s="269">
        <f t="shared" si="28"/>
        <v>0</v>
      </c>
      <c r="S112" s="384"/>
    </row>
    <row r="113" spans="1:19" s="56" customFormat="1" ht="28">
      <c r="A113" s="306" t="s">
        <v>963</v>
      </c>
      <c r="B113" s="316"/>
      <c r="C113" s="317" t="s">
        <v>750</v>
      </c>
      <c r="D113" s="318"/>
      <c r="E113" s="318" t="s">
        <v>68</v>
      </c>
      <c r="F113" s="318">
        <v>2</v>
      </c>
      <c r="G113" s="228"/>
      <c r="H113" s="232"/>
      <c r="I113" s="201"/>
      <c r="J113" s="201"/>
      <c r="K113" s="201">
        <f t="shared" si="32"/>
        <v>0</v>
      </c>
      <c r="L113" s="238">
        <f t="shared" si="23"/>
        <v>0</v>
      </c>
      <c r="M113" s="268">
        <f t="shared" si="24"/>
        <v>0</v>
      </c>
      <c r="N113" s="238">
        <f t="shared" si="25"/>
        <v>0</v>
      </c>
      <c r="O113" s="238">
        <f t="shared" si="26"/>
        <v>0</v>
      </c>
      <c r="P113" s="238">
        <f t="shared" si="27"/>
        <v>0</v>
      </c>
      <c r="Q113" s="269">
        <f t="shared" si="28"/>
        <v>0</v>
      </c>
      <c r="S113" s="384"/>
    </row>
    <row r="114" spans="1:19" s="56" customFormat="1" ht="28">
      <c r="A114" s="306" t="s">
        <v>964</v>
      </c>
      <c r="B114" s="316"/>
      <c r="C114" s="317" t="s">
        <v>749</v>
      </c>
      <c r="D114" s="318"/>
      <c r="E114" s="318" t="s">
        <v>136</v>
      </c>
      <c r="F114" s="318">
        <v>71</v>
      </c>
      <c r="G114" s="228"/>
      <c r="H114" s="232"/>
      <c r="I114" s="201"/>
      <c r="J114" s="229"/>
      <c r="K114" s="229">
        <f>0.15*I114</f>
        <v>0</v>
      </c>
      <c r="L114" s="238">
        <f t="shared" si="23"/>
        <v>0</v>
      </c>
      <c r="M114" s="268">
        <f t="shared" si="24"/>
        <v>0</v>
      </c>
      <c r="N114" s="238">
        <f t="shared" si="25"/>
        <v>0</v>
      </c>
      <c r="O114" s="238">
        <f t="shared" si="26"/>
        <v>0</v>
      </c>
      <c r="P114" s="238">
        <f t="shared" si="27"/>
        <v>0</v>
      </c>
      <c r="Q114" s="269">
        <f t="shared" si="28"/>
        <v>0</v>
      </c>
      <c r="S114" s="384"/>
    </row>
    <row r="115" spans="1:19" s="56" customFormat="1" ht="28">
      <c r="A115" s="306" t="s">
        <v>965</v>
      </c>
      <c r="B115" s="316"/>
      <c r="C115" s="317" t="s">
        <v>770</v>
      </c>
      <c r="D115" s="318"/>
      <c r="E115" s="318" t="s">
        <v>68</v>
      </c>
      <c r="F115" s="318">
        <v>2</v>
      </c>
      <c r="G115" s="228"/>
      <c r="H115" s="232"/>
      <c r="I115" s="201"/>
      <c r="J115" s="201"/>
      <c r="K115" s="201">
        <f t="shared" ref="K115:K119" si="33">0.15*I115</f>
        <v>0</v>
      </c>
      <c r="L115" s="238">
        <f t="shared" si="23"/>
        <v>0</v>
      </c>
      <c r="M115" s="268">
        <f t="shared" si="24"/>
        <v>0</v>
      </c>
      <c r="N115" s="238">
        <f t="shared" si="25"/>
        <v>0</v>
      </c>
      <c r="O115" s="238">
        <f t="shared" si="26"/>
        <v>0</v>
      </c>
      <c r="P115" s="238">
        <f t="shared" si="27"/>
        <v>0</v>
      </c>
      <c r="Q115" s="269">
        <f t="shared" si="28"/>
        <v>0</v>
      </c>
      <c r="S115" s="384"/>
    </row>
    <row r="116" spans="1:19" s="56" customFormat="1" ht="56">
      <c r="A116" s="306" t="s">
        <v>966</v>
      </c>
      <c r="B116" s="316"/>
      <c r="C116" s="317" t="s">
        <v>771</v>
      </c>
      <c r="D116" s="318"/>
      <c r="E116" s="318" t="s">
        <v>69</v>
      </c>
      <c r="F116" s="318">
        <v>2</v>
      </c>
      <c r="G116" s="228"/>
      <c r="H116" s="232"/>
      <c r="I116" s="201"/>
      <c r="J116" s="201"/>
      <c r="K116" s="201">
        <f t="shared" si="33"/>
        <v>0</v>
      </c>
      <c r="L116" s="238">
        <f t="shared" si="23"/>
        <v>0</v>
      </c>
      <c r="M116" s="268">
        <f t="shared" si="24"/>
        <v>0</v>
      </c>
      <c r="N116" s="238">
        <f t="shared" si="25"/>
        <v>0</v>
      </c>
      <c r="O116" s="238">
        <f t="shared" si="26"/>
        <v>0</v>
      </c>
      <c r="P116" s="238">
        <f t="shared" si="27"/>
        <v>0</v>
      </c>
      <c r="Q116" s="269">
        <f t="shared" si="28"/>
        <v>0</v>
      </c>
      <c r="S116" s="384"/>
    </row>
    <row r="117" spans="1:19" s="56" customFormat="1">
      <c r="A117" s="306" t="s">
        <v>967</v>
      </c>
      <c r="B117" s="316"/>
      <c r="C117" s="317" t="s">
        <v>124</v>
      </c>
      <c r="D117" s="318"/>
      <c r="E117" s="318" t="s">
        <v>68</v>
      </c>
      <c r="F117" s="318">
        <v>2</v>
      </c>
      <c r="G117" s="228"/>
      <c r="H117" s="232"/>
      <c r="I117" s="201"/>
      <c r="J117" s="201"/>
      <c r="K117" s="201">
        <f t="shared" si="33"/>
        <v>0</v>
      </c>
      <c r="L117" s="238">
        <f t="shared" si="23"/>
        <v>0</v>
      </c>
      <c r="M117" s="268">
        <f t="shared" si="24"/>
        <v>0</v>
      </c>
      <c r="N117" s="238">
        <f t="shared" si="25"/>
        <v>0</v>
      </c>
      <c r="O117" s="238">
        <f t="shared" si="26"/>
        <v>0</v>
      </c>
      <c r="P117" s="238">
        <f t="shared" si="27"/>
        <v>0</v>
      </c>
      <c r="Q117" s="269">
        <f t="shared" si="28"/>
        <v>0</v>
      </c>
      <c r="S117" s="384"/>
    </row>
    <row r="118" spans="1:19" s="56" customFormat="1" ht="28">
      <c r="A118" s="306" t="s">
        <v>968</v>
      </c>
      <c r="B118" s="316"/>
      <c r="C118" s="317" t="s">
        <v>718</v>
      </c>
      <c r="D118" s="318"/>
      <c r="E118" s="318" t="s">
        <v>135</v>
      </c>
      <c r="F118" s="318">
        <v>10</v>
      </c>
      <c r="G118" s="228"/>
      <c r="H118" s="228"/>
      <c r="I118" s="201"/>
      <c r="J118" s="201"/>
      <c r="K118" s="201">
        <f t="shared" si="33"/>
        <v>0</v>
      </c>
      <c r="L118" s="238">
        <f t="shared" si="23"/>
        <v>0</v>
      </c>
      <c r="M118" s="268">
        <f t="shared" si="24"/>
        <v>0</v>
      </c>
      <c r="N118" s="238">
        <f t="shared" si="25"/>
        <v>0</v>
      </c>
      <c r="O118" s="238">
        <f t="shared" si="26"/>
        <v>0</v>
      </c>
      <c r="P118" s="238">
        <f t="shared" si="27"/>
        <v>0</v>
      </c>
      <c r="Q118" s="269">
        <f t="shared" si="28"/>
        <v>0</v>
      </c>
      <c r="S118" s="384"/>
    </row>
    <row r="119" spans="1:19" s="56" customFormat="1" ht="28">
      <c r="A119" s="306" t="s">
        <v>969</v>
      </c>
      <c r="B119" s="316"/>
      <c r="C119" s="317" t="s">
        <v>721</v>
      </c>
      <c r="D119" s="318"/>
      <c r="E119" s="318" t="s">
        <v>68</v>
      </c>
      <c r="F119" s="318">
        <v>6</v>
      </c>
      <c r="G119" s="228"/>
      <c r="H119" s="228"/>
      <c r="I119" s="201"/>
      <c r="J119" s="201"/>
      <c r="K119" s="201">
        <f t="shared" si="33"/>
        <v>0</v>
      </c>
      <c r="L119" s="238">
        <f t="shared" si="23"/>
        <v>0</v>
      </c>
      <c r="M119" s="268">
        <f t="shared" si="24"/>
        <v>0</v>
      </c>
      <c r="N119" s="238">
        <f t="shared" si="25"/>
        <v>0</v>
      </c>
      <c r="O119" s="238">
        <f t="shared" si="26"/>
        <v>0</v>
      </c>
      <c r="P119" s="238">
        <f t="shared" si="27"/>
        <v>0</v>
      </c>
      <c r="Q119" s="269">
        <f t="shared" si="28"/>
        <v>0</v>
      </c>
      <c r="S119" s="384"/>
    </row>
    <row r="120" spans="1:19" s="56" customFormat="1" ht="28">
      <c r="A120" s="306" t="s">
        <v>970</v>
      </c>
      <c r="B120" s="316"/>
      <c r="C120" s="317" t="s">
        <v>749</v>
      </c>
      <c r="D120" s="318"/>
      <c r="E120" s="318" t="s">
        <v>136</v>
      </c>
      <c r="F120" s="318">
        <v>7</v>
      </c>
      <c r="G120" s="228"/>
      <c r="H120" s="232"/>
      <c r="I120" s="201"/>
      <c r="J120" s="229"/>
      <c r="K120" s="229">
        <f>0.15*I120</f>
        <v>0</v>
      </c>
      <c r="L120" s="238">
        <f t="shared" si="23"/>
        <v>0</v>
      </c>
      <c r="M120" s="268">
        <f t="shared" si="24"/>
        <v>0</v>
      </c>
      <c r="N120" s="238">
        <f t="shared" si="25"/>
        <v>0</v>
      </c>
      <c r="O120" s="238">
        <f t="shared" si="26"/>
        <v>0</v>
      </c>
      <c r="P120" s="238">
        <f t="shared" si="27"/>
        <v>0</v>
      </c>
      <c r="Q120" s="269">
        <f t="shared" si="28"/>
        <v>0</v>
      </c>
      <c r="S120" s="384"/>
    </row>
    <row r="121" spans="1:19" s="56" customFormat="1" ht="28">
      <c r="A121" s="306" t="s">
        <v>971</v>
      </c>
      <c r="B121" s="316"/>
      <c r="C121" s="317" t="s">
        <v>750</v>
      </c>
      <c r="D121" s="318"/>
      <c r="E121" s="318" t="s">
        <v>68</v>
      </c>
      <c r="F121" s="318">
        <v>2</v>
      </c>
      <c r="G121" s="228"/>
      <c r="H121" s="232"/>
      <c r="I121" s="201"/>
      <c r="J121" s="201"/>
      <c r="K121" s="201">
        <f t="shared" ref="K121:K123" si="34">0.15*I121</f>
        <v>0</v>
      </c>
      <c r="L121" s="238">
        <f t="shared" si="23"/>
        <v>0</v>
      </c>
      <c r="M121" s="268">
        <f t="shared" si="24"/>
        <v>0</v>
      </c>
      <c r="N121" s="238">
        <f t="shared" si="25"/>
        <v>0</v>
      </c>
      <c r="O121" s="238">
        <f t="shared" si="26"/>
        <v>0</v>
      </c>
      <c r="P121" s="238">
        <f t="shared" si="27"/>
        <v>0</v>
      </c>
      <c r="Q121" s="269">
        <f t="shared" si="28"/>
        <v>0</v>
      </c>
      <c r="S121" s="384"/>
    </row>
    <row r="122" spans="1:19" s="56" customFormat="1" ht="28">
      <c r="A122" s="306" t="s">
        <v>972</v>
      </c>
      <c r="B122" s="316"/>
      <c r="C122" s="317" t="s">
        <v>718</v>
      </c>
      <c r="D122" s="318"/>
      <c r="E122" s="318" t="s">
        <v>135</v>
      </c>
      <c r="F122" s="318">
        <v>26</v>
      </c>
      <c r="G122" s="228"/>
      <c r="H122" s="228"/>
      <c r="I122" s="201"/>
      <c r="J122" s="201"/>
      <c r="K122" s="201">
        <f t="shared" si="34"/>
        <v>0</v>
      </c>
      <c r="L122" s="238">
        <f t="shared" si="23"/>
        <v>0</v>
      </c>
      <c r="M122" s="268">
        <f t="shared" si="24"/>
        <v>0</v>
      </c>
      <c r="N122" s="238">
        <f t="shared" si="25"/>
        <v>0</v>
      </c>
      <c r="O122" s="238">
        <f t="shared" si="26"/>
        <v>0</v>
      </c>
      <c r="P122" s="238">
        <f t="shared" si="27"/>
        <v>0</v>
      </c>
      <c r="Q122" s="269">
        <f t="shared" si="28"/>
        <v>0</v>
      </c>
      <c r="S122" s="384"/>
    </row>
    <row r="123" spans="1:19" s="56" customFormat="1" ht="28">
      <c r="A123" s="306" t="s">
        <v>973</v>
      </c>
      <c r="B123" s="316"/>
      <c r="C123" s="317" t="s">
        <v>772</v>
      </c>
      <c r="D123" s="318"/>
      <c r="E123" s="318" t="s">
        <v>135</v>
      </c>
      <c r="F123" s="318">
        <v>24</v>
      </c>
      <c r="G123" s="228"/>
      <c r="H123" s="228"/>
      <c r="I123" s="201"/>
      <c r="J123" s="201"/>
      <c r="K123" s="201">
        <f t="shared" si="34"/>
        <v>0</v>
      </c>
      <c r="L123" s="238">
        <f t="shared" si="23"/>
        <v>0</v>
      </c>
      <c r="M123" s="268">
        <f t="shared" si="24"/>
        <v>0</v>
      </c>
      <c r="N123" s="238">
        <f t="shared" si="25"/>
        <v>0</v>
      </c>
      <c r="O123" s="238">
        <f t="shared" si="26"/>
        <v>0</v>
      </c>
      <c r="P123" s="238">
        <f t="shared" si="27"/>
        <v>0</v>
      </c>
      <c r="Q123" s="269">
        <f t="shared" si="28"/>
        <v>0</v>
      </c>
      <c r="S123" s="384"/>
    </row>
    <row r="124" spans="1:19" s="56" customFormat="1" ht="16.5">
      <c r="A124" s="306" t="s">
        <v>974</v>
      </c>
      <c r="B124" s="316"/>
      <c r="C124" s="317" t="s">
        <v>756</v>
      </c>
      <c r="D124" s="318"/>
      <c r="E124" s="318" t="s">
        <v>136</v>
      </c>
      <c r="F124" s="318">
        <v>2</v>
      </c>
      <c r="G124" s="228"/>
      <c r="H124" s="228"/>
      <c r="I124" s="201"/>
      <c r="J124" s="201"/>
      <c r="K124" s="201">
        <f>0.15*I124</f>
        <v>0</v>
      </c>
      <c r="L124" s="238">
        <f t="shared" si="23"/>
        <v>0</v>
      </c>
      <c r="M124" s="268">
        <f t="shared" si="24"/>
        <v>0</v>
      </c>
      <c r="N124" s="238">
        <f t="shared" si="25"/>
        <v>0</v>
      </c>
      <c r="O124" s="238">
        <f t="shared" si="26"/>
        <v>0</v>
      </c>
      <c r="P124" s="238">
        <f t="shared" si="27"/>
        <v>0</v>
      </c>
      <c r="Q124" s="269">
        <f t="shared" si="28"/>
        <v>0</v>
      </c>
      <c r="S124" s="384"/>
    </row>
    <row r="125" spans="1:19" s="56" customFormat="1" ht="28">
      <c r="A125" s="306" t="s">
        <v>975</v>
      </c>
      <c r="B125" s="316"/>
      <c r="C125" s="317" t="s">
        <v>721</v>
      </c>
      <c r="D125" s="318"/>
      <c r="E125" s="318" t="s">
        <v>68</v>
      </c>
      <c r="F125" s="318">
        <v>10</v>
      </c>
      <c r="G125" s="228"/>
      <c r="H125" s="228"/>
      <c r="I125" s="201"/>
      <c r="J125" s="201"/>
      <c r="K125" s="201">
        <f t="shared" ref="K125:K133" si="35">0.15*I125</f>
        <v>0</v>
      </c>
      <c r="L125" s="238">
        <f t="shared" si="23"/>
        <v>0</v>
      </c>
      <c r="M125" s="268">
        <f t="shared" si="24"/>
        <v>0</v>
      </c>
      <c r="N125" s="238">
        <f t="shared" si="25"/>
        <v>0</v>
      </c>
      <c r="O125" s="238">
        <f t="shared" si="26"/>
        <v>0</v>
      </c>
      <c r="P125" s="238">
        <f t="shared" si="27"/>
        <v>0</v>
      </c>
      <c r="Q125" s="269">
        <f t="shared" si="28"/>
        <v>0</v>
      </c>
      <c r="S125" s="384"/>
    </row>
    <row r="126" spans="1:19" s="56" customFormat="1" ht="28">
      <c r="A126" s="306" t="s">
        <v>976</v>
      </c>
      <c r="B126" s="316"/>
      <c r="C126" s="317" t="s">
        <v>773</v>
      </c>
      <c r="D126" s="318"/>
      <c r="E126" s="318" t="s">
        <v>68</v>
      </c>
      <c r="F126" s="318">
        <v>10</v>
      </c>
      <c r="G126" s="228"/>
      <c r="H126" s="228"/>
      <c r="I126" s="201"/>
      <c r="J126" s="201"/>
      <c r="K126" s="201">
        <f t="shared" si="35"/>
        <v>0</v>
      </c>
      <c r="L126" s="238">
        <f t="shared" si="23"/>
        <v>0</v>
      </c>
      <c r="M126" s="268">
        <f t="shared" si="24"/>
        <v>0</v>
      </c>
      <c r="N126" s="238">
        <f t="shared" si="25"/>
        <v>0</v>
      </c>
      <c r="O126" s="238">
        <f t="shared" si="26"/>
        <v>0</v>
      </c>
      <c r="P126" s="238">
        <f t="shared" si="27"/>
        <v>0</v>
      </c>
      <c r="Q126" s="269">
        <f t="shared" si="28"/>
        <v>0</v>
      </c>
      <c r="S126" s="384"/>
    </row>
    <row r="127" spans="1:19" s="56" customFormat="1" ht="28">
      <c r="A127" s="306" t="s">
        <v>977</v>
      </c>
      <c r="B127" s="316"/>
      <c r="C127" s="317" t="s">
        <v>726</v>
      </c>
      <c r="D127" s="318"/>
      <c r="E127" s="318" t="s">
        <v>68</v>
      </c>
      <c r="F127" s="318">
        <v>10</v>
      </c>
      <c r="G127" s="228"/>
      <c r="H127" s="228"/>
      <c r="I127" s="201"/>
      <c r="J127" s="201"/>
      <c r="K127" s="201">
        <f t="shared" si="35"/>
        <v>0</v>
      </c>
      <c r="L127" s="238">
        <f t="shared" si="23"/>
        <v>0</v>
      </c>
      <c r="M127" s="268">
        <f t="shared" si="24"/>
        <v>0</v>
      </c>
      <c r="N127" s="238">
        <f t="shared" si="25"/>
        <v>0</v>
      </c>
      <c r="O127" s="238">
        <f t="shared" si="26"/>
        <v>0</v>
      </c>
      <c r="P127" s="238">
        <f t="shared" si="27"/>
        <v>0</v>
      </c>
      <c r="Q127" s="269">
        <f t="shared" si="28"/>
        <v>0</v>
      </c>
      <c r="S127" s="384"/>
    </row>
    <row r="128" spans="1:19" s="56" customFormat="1" ht="28">
      <c r="A128" s="306" t="s">
        <v>978</v>
      </c>
      <c r="B128" s="316"/>
      <c r="C128" s="317" t="s">
        <v>774</v>
      </c>
      <c r="D128" s="318"/>
      <c r="E128" s="318" t="s">
        <v>68</v>
      </c>
      <c r="F128" s="318">
        <v>8</v>
      </c>
      <c r="G128" s="228"/>
      <c r="H128" s="228"/>
      <c r="I128" s="201"/>
      <c r="J128" s="201"/>
      <c r="K128" s="201">
        <f t="shared" si="35"/>
        <v>0</v>
      </c>
      <c r="L128" s="238">
        <f t="shared" si="23"/>
        <v>0</v>
      </c>
      <c r="M128" s="268">
        <f t="shared" si="24"/>
        <v>0</v>
      </c>
      <c r="N128" s="238">
        <f t="shared" si="25"/>
        <v>0</v>
      </c>
      <c r="O128" s="238">
        <f t="shared" si="26"/>
        <v>0</v>
      </c>
      <c r="P128" s="238">
        <f t="shared" si="27"/>
        <v>0</v>
      </c>
      <c r="Q128" s="269">
        <f t="shared" si="28"/>
        <v>0</v>
      </c>
      <c r="S128" s="384"/>
    </row>
    <row r="129" spans="1:19" s="56" customFormat="1" ht="28">
      <c r="A129" s="306" t="s">
        <v>979</v>
      </c>
      <c r="B129" s="316"/>
      <c r="C129" s="317" t="s">
        <v>775</v>
      </c>
      <c r="D129" s="318"/>
      <c r="E129" s="318" t="s">
        <v>68</v>
      </c>
      <c r="F129" s="318">
        <v>4</v>
      </c>
      <c r="G129" s="228"/>
      <c r="H129" s="228"/>
      <c r="I129" s="201"/>
      <c r="J129" s="201"/>
      <c r="K129" s="201">
        <f t="shared" si="35"/>
        <v>0</v>
      </c>
      <c r="L129" s="238">
        <f t="shared" si="23"/>
        <v>0</v>
      </c>
      <c r="M129" s="268">
        <f t="shared" si="24"/>
        <v>0</v>
      </c>
      <c r="N129" s="238">
        <f t="shared" si="25"/>
        <v>0</v>
      </c>
      <c r="O129" s="238">
        <f t="shared" si="26"/>
        <v>0</v>
      </c>
      <c r="P129" s="238">
        <f t="shared" si="27"/>
        <v>0</v>
      </c>
      <c r="Q129" s="269">
        <f t="shared" si="28"/>
        <v>0</v>
      </c>
      <c r="S129" s="384"/>
    </row>
    <row r="130" spans="1:19" s="56" customFormat="1" ht="28">
      <c r="A130" s="306" t="s">
        <v>980</v>
      </c>
      <c r="B130" s="316"/>
      <c r="C130" s="317" t="s">
        <v>776</v>
      </c>
      <c r="D130" s="318"/>
      <c r="E130" s="318" t="s">
        <v>68</v>
      </c>
      <c r="F130" s="318">
        <v>2</v>
      </c>
      <c r="G130" s="228"/>
      <c r="H130" s="228"/>
      <c r="I130" s="201"/>
      <c r="J130" s="201"/>
      <c r="K130" s="201">
        <f t="shared" si="35"/>
        <v>0</v>
      </c>
      <c r="L130" s="238">
        <f t="shared" si="23"/>
        <v>0</v>
      </c>
      <c r="M130" s="268">
        <f t="shared" si="24"/>
        <v>0</v>
      </c>
      <c r="N130" s="238">
        <f t="shared" si="25"/>
        <v>0</v>
      </c>
      <c r="O130" s="238">
        <f t="shared" si="26"/>
        <v>0</v>
      </c>
      <c r="P130" s="238">
        <f t="shared" si="27"/>
        <v>0</v>
      </c>
      <c r="Q130" s="269">
        <f t="shared" si="28"/>
        <v>0</v>
      </c>
      <c r="S130" s="384"/>
    </row>
    <row r="131" spans="1:19" s="56" customFormat="1" ht="42">
      <c r="A131" s="306" t="s">
        <v>981</v>
      </c>
      <c r="B131" s="316"/>
      <c r="C131" s="317" t="s">
        <v>777</v>
      </c>
      <c r="D131" s="318"/>
      <c r="E131" s="318" t="s">
        <v>68</v>
      </c>
      <c r="F131" s="318">
        <v>2</v>
      </c>
      <c r="G131" s="228"/>
      <c r="H131" s="232"/>
      <c r="I131" s="201"/>
      <c r="J131" s="240"/>
      <c r="K131" s="201">
        <f t="shared" si="35"/>
        <v>0</v>
      </c>
      <c r="L131" s="238">
        <f t="shared" si="23"/>
        <v>0</v>
      </c>
      <c r="M131" s="268">
        <f t="shared" si="24"/>
        <v>0</v>
      </c>
      <c r="N131" s="238">
        <f t="shared" si="25"/>
        <v>0</v>
      </c>
      <c r="O131" s="238">
        <f t="shared" si="26"/>
        <v>0</v>
      </c>
      <c r="P131" s="238">
        <f t="shared" si="27"/>
        <v>0</v>
      </c>
      <c r="Q131" s="269">
        <f t="shared" si="28"/>
        <v>0</v>
      </c>
      <c r="S131" s="384"/>
    </row>
    <row r="132" spans="1:19" s="56" customFormat="1" ht="28">
      <c r="A132" s="306" t="s">
        <v>982</v>
      </c>
      <c r="B132" s="316"/>
      <c r="C132" s="317" t="s">
        <v>778</v>
      </c>
      <c r="D132" s="318"/>
      <c r="E132" s="318" t="s">
        <v>68</v>
      </c>
      <c r="F132" s="318">
        <v>2</v>
      </c>
      <c r="G132" s="228"/>
      <c r="H132" s="232"/>
      <c r="I132" s="201"/>
      <c r="J132" s="201"/>
      <c r="K132" s="201">
        <f t="shared" si="35"/>
        <v>0</v>
      </c>
      <c r="L132" s="238">
        <f t="shared" ref="L132:L195" si="36">SUM(I132:K132)</f>
        <v>0</v>
      </c>
      <c r="M132" s="268">
        <f t="shared" ref="M132:M195" si="37">ROUND(G132*F132,2)</f>
        <v>0</v>
      </c>
      <c r="N132" s="238">
        <f t="shared" ref="N132:N195" si="38">ROUND(I132*F132,2)</f>
        <v>0</v>
      </c>
      <c r="O132" s="238">
        <f t="shared" ref="O132:O195" si="39">ROUND(J132*F132,2)</f>
        <v>0</v>
      </c>
      <c r="P132" s="238">
        <f t="shared" ref="P132:P195" si="40">ROUND(K132*F132,2)</f>
        <v>0</v>
      </c>
      <c r="Q132" s="269">
        <f t="shared" ref="Q132:Q195" si="41">SUM(N132:P132)</f>
        <v>0</v>
      </c>
      <c r="S132" s="384"/>
    </row>
    <row r="133" spans="1:19" s="56" customFormat="1" ht="28">
      <c r="A133" s="306" t="s">
        <v>983</v>
      </c>
      <c r="B133" s="316"/>
      <c r="C133" s="317" t="s">
        <v>779</v>
      </c>
      <c r="D133" s="318"/>
      <c r="E133" s="318" t="s">
        <v>68</v>
      </c>
      <c r="F133" s="318">
        <v>2</v>
      </c>
      <c r="G133" s="228"/>
      <c r="H133" s="232"/>
      <c r="I133" s="201"/>
      <c r="J133" s="201"/>
      <c r="K133" s="201">
        <f t="shared" si="35"/>
        <v>0</v>
      </c>
      <c r="L133" s="238">
        <f t="shared" si="36"/>
        <v>0</v>
      </c>
      <c r="M133" s="268">
        <f t="shared" si="37"/>
        <v>0</v>
      </c>
      <c r="N133" s="238">
        <f t="shared" si="38"/>
        <v>0</v>
      </c>
      <c r="O133" s="238">
        <f t="shared" si="39"/>
        <v>0</v>
      </c>
      <c r="P133" s="238">
        <f t="shared" si="40"/>
        <v>0</v>
      </c>
      <c r="Q133" s="269">
        <f t="shared" si="41"/>
        <v>0</v>
      </c>
      <c r="S133" s="384"/>
    </row>
    <row r="134" spans="1:19" s="56" customFormat="1" ht="28">
      <c r="A134" s="306" t="s">
        <v>984</v>
      </c>
      <c r="B134" s="316"/>
      <c r="C134" s="317" t="s">
        <v>754</v>
      </c>
      <c r="D134" s="318"/>
      <c r="E134" s="318" t="s">
        <v>136</v>
      </c>
      <c r="F134" s="318">
        <v>89</v>
      </c>
      <c r="G134" s="228"/>
      <c r="H134" s="232"/>
      <c r="I134" s="201"/>
      <c r="J134" s="229"/>
      <c r="K134" s="229">
        <f>0.15*I134</f>
        <v>0</v>
      </c>
      <c r="L134" s="238">
        <f t="shared" si="36"/>
        <v>0</v>
      </c>
      <c r="M134" s="268">
        <f t="shared" si="37"/>
        <v>0</v>
      </c>
      <c r="N134" s="238">
        <f t="shared" si="38"/>
        <v>0</v>
      </c>
      <c r="O134" s="238">
        <f t="shared" si="39"/>
        <v>0</v>
      </c>
      <c r="P134" s="238">
        <f t="shared" si="40"/>
        <v>0</v>
      </c>
      <c r="Q134" s="269">
        <f t="shared" si="41"/>
        <v>0</v>
      </c>
      <c r="S134" s="384"/>
    </row>
    <row r="135" spans="1:19" s="56" customFormat="1" ht="28">
      <c r="A135" s="306" t="s">
        <v>985</v>
      </c>
      <c r="B135" s="316"/>
      <c r="C135" s="317" t="s">
        <v>755</v>
      </c>
      <c r="D135" s="318"/>
      <c r="E135" s="318" t="s">
        <v>136</v>
      </c>
      <c r="F135" s="318">
        <v>47</v>
      </c>
      <c r="G135" s="228"/>
      <c r="H135" s="232"/>
      <c r="I135" s="201"/>
      <c r="J135" s="229"/>
      <c r="K135" s="229">
        <f>0.15*I135</f>
        <v>0</v>
      </c>
      <c r="L135" s="238">
        <f t="shared" si="36"/>
        <v>0</v>
      </c>
      <c r="M135" s="268">
        <f t="shared" si="37"/>
        <v>0</v>
      </c>
      <c r="N135" s="238">
        <f t="shared" si="38"/>
        <v>0</v>
      </c>
      <c r="O135" s="238">
        <f t="shared" si="39"/>
        <v>0</v>
      </c>
      <c r="P135" s="238">
        <f t="shared" si="40"/>
        <v>0</v>
      </c>
      <c r="Q135" s="269">
        <f t="shared" si="41"/>
        <v>0</v>
      </c>
      <c r="S135" s="384"/>
    </row>
    <row r="136" spans="1:19" s="56" customFormat="1" ht="28">
      <c r="A136" s="306" t="s">
        <v>986</v>
      </c>
      <c r="B136" s="316"/>
      <c r="C136" s="317" t="s">
        <v>780</v>
      </c>
      <c r="D136" s="318"/>
      <c r="E136" s="318" t="s">
        <v>68</v>
      </c>
      <c r="F136" s="318">
        <v>2</v>
      </c>
      <c r="G136" s="228"/>
      <c r="H136" s="232"/>
      <c r="I136" s="201"/>
      <c r="J136" s="201"/>
      <c r="K136" s="201">
        <f t="shared" ref="K136:K167" si="42">0.15*I136</f>
        <v>0</v>
      </c>
      <c r="L136" s="238">
        <f t="shared" si="36"/>
        <v>0</v>
      </c>
      <c r="M136" s="268">
        <f t="shared" si="37"/>
        <v>0</v>
      </c>
      <c r="N136" s="238">
        <f t="shared" si="38"/>
        <v>0</v>
      </c>
      <c r="O136" s="238">
        <f t="shared" si="39"/>
        <v>0</v>
      </c>
      <c r="P136" s="238">
        <f t="shared" si="40"/>
        <v>0</v>
      </c>
      <c r="Q136" s="269">
        <f t="shared" si="41"/>
        <v>0</v>
      </c>
      <c r="S136" s="384"/>
    </row>
    <row r="137" spans="1:19" s="56" customFormat="1" ht="28">
      <c r="A137" s="306" t="s">
        <v>987</v>
      </c>
      <c r="B137" s="316"/>
      <c r="C137" s="317" t="s">
        <v>714</v>
      </c>
      <c r="D137" s="318"/>
      <c r="E137" s="318" t="s">
        <v>135</v>
      </c>
      <c r="F137" s="318">
        <v>8</v>
      </c>
      <c r="G137" s="228"/>
      <c r="H137" s="228"/>
      <c r="I137" s="201"/>
      <c r="J137" s="201"/>
      <c r="K137" s="201">
        <f t="shared" si="42"/>
        <v>0</v>
      </c>
      <c r="L137" s="238">
        <f t="shared" si="36"/>
        <v>0</v>
      </c>
      <c r="M137" s="268">
        <f t="shared" si="37"/>
        <v>0</v>
      </c>
      <c r="N137" s="238">
        <f t="shared" si="38"/>
        <v>0</v>
      </c>
      <c r="O137" s="238">
        <f t="shared" si="39"/>
        <v>0</v>
      </c>
      <c r="P137" s="238">
        <f t="shared" si="40"/>
        <v>0</v>
      </c>
      <c r="Q137" s="269">
        <f t="shared" si="41"/>
        <v>0</v>
      </c>
      <c r="S137" s="384"/>
    </row>
    <row r="138" spans="1:19" s="56" customFormat="1" ht="28">
      <c r="A138" s="306" t="s">
        <v>988</v>
      </c>
      <c r="B138" s="316"/>
      <c r="C138" s="317" t="s">
        <v>715</v>
      </c>
      <c r="D138" s="318"/>
      <c r="E138" s="318" t="s">
        <v>135</v>
      </c>
      <c r="F138" s="318">
        <v>24</v>
      </c>
      <c r="G138" s="228"/>
      <c r="H138" s="228"/>
      <c r="I138" s="201"/>
      <c r="J138" s="201"/>
      <c r="K138" s="201">
        <f t="shared" si="42"/>
        <v>0</v>
      </c>
      <c r="L138" s="238">
        <f t="shared" si="36"/>
        <v>0</v>
      </c>
      <c r="M138" s="268">
        <f t="shared" si="37"/>
        <v>0</v>
      </c>
      <c r="N138" s="238">
        <f t="shared" si="38"/>
        <v>0</v>
      </c>
      <c r="O138" s="238">
        <f t="shared" si="39"/>
        <v>0</v>
      </c>
      <c r="P138" s="238">
        <f t="shared" si="40"/>
        <v>0</v>
      </c>
      <c r="Q138" s="269">
        <f t="shared" si="41"/>
        <v>0</v>
      </c>
      <c r="S138" s="384"/>
    </row>
    <row r="139" spans="1:19" s="56" customFormat="1" ht="28">
      <c r="A139" s="306" t="s">
        <v>989</v>
      </c>
      <c r="B139" s="316"/>
      <c r="C139" s="317" t="s">
        <v>716</v>
      </c>
      <c r="D139" s="318"/>
      <c r="E139" s="318" t="s">
        <v>135</v>
      </c>
      <c r="F139" s="318">
        <v>13</v>
      </c>
      <c r="G139" s="228"/>
      <c r="H139" s="228"/>
      <c r="I139" s="201"/>
      <c r="J139" s="201"/>
      <c r="K139" s="201">
        <f t="shared" si="42"/>
        <v>0</v>
      </c>
      <c r="L139" s="238">
        <f t="shared" si="36"/>
        <v>0</v>
      </c>
      <c r="M139" s="268">
        <f t="shared" si="37"/>
        <v>0</v>
      </c>
      <c r="N139" s="238">
        <f t="shared" si="38"/>
        <v>0</v>
      </c>
      <c r="O139" s="238">
        <f t="shared" si="39"/>
        <v>0</v>
      </c>
      <c r="P139" s="238">
        <f t="shared" si="40"/>
        <v>0</v>
      </c>
      <c r="Q139" s="269">
        <f t="shared" si="41"/>
        <v>0</v>
      </c>
      <c r="S139" s="384"/>
    </row>
    <row r="140" spans="1:19" s="56" customFormat="1" ht="28">
      <c r="A140" s="306" t="s">
        <v>990</v>
      </c>
      <c r="B140" s="316"/>
      <c r="C140" s="317" t="s">
        <v>717</v>
      </c>
      <c r="D140" s="318"/>
      <c r="E140" s="318" t="s">
        <v>135</v>
      </c>
      <c r="F140" s="318">
        <v>51</v>
      </c>
      <c r="G140" s="228"/>
      <c r="H140" s="228"/>
      <c r="I140" s="201"/>
      <c r="J140" s="201"/>
      <c r="K140" s="201">
        <f t="shared" si="42"/>
        <v>0</v>
      </c>
      <c r="L140" s="238">
        <f t="shared" si="36"/>
        <v>0</v>
      </c>
      <c r="M140" s="268">
        <f t="shared" si="37"/>
        <v>0</v>
      </c>
      <c r="N140" s="238">
        <f t="shared" si="38"/>
        <v>0</v>
      </c>
      <c r="O140" s="238">
        <f t="shared" si="39"/>
        <v>0</v>
      </c>
      <c r="P140" s="238">
        <f t="shared" si="40"/>
        <v>0</v>
      </c>
      <c r="Q140" s="269">
        <f t="shared" si="41"/>
        <v>0</v>
      </c>
      <c r="S140" s="384"/>
    </row>
    <row r="141" spans="1:19" s="56" customFormat="1" ht="28">
      <c r="A141" s="306" t="s">
        <v>991</v>
      </c>
      <c r="B141" s="316"/>
      <c r="C141" s="317" t="s">
        <v>718</v>
      </c>
      <c r="D141" s="318"/>
      <c r="E141" s="318" t="s">
        <v>135</v>
      </c>
      <c r="F141" s="318">
        <v>17</v>
      </c>
      <c r="G141" s="228"/>
      <c r="H141" s="228"/>
      <c r="I141" s="201"/>
      <c r="J141" s="201"/>
      <c r="K141" s="201">
        <f t="shared" si="42"/>
        <v>0</v>
      </c>
      <c r="L141" s="238">
        <f t="shared" si="36"/>
        <v>0</v>
      </c>
      <c r="M141" s="268">
        <f t="shared" si="37"/>
        <v>0</v>
      </c>
      <c r="N141" s="238">
        <f t="shared" si="38"/>
        <v>0</v>
      </c>
      <c r="O141" s="238">
        <f t="shared" si="39"/>
        <v>0</v>
      </c>
      <c r="P141" s="238">
        <f t="shared" si="40"/>
        <v>0</v>
      </c>
      <c r="Q141" s="269">
        <f t="shared" si="41"/>
        <v>0</v>
      </c>
      <c r="S141" s="384"/>
    </row>
    <row r="142" spans="1:19" s="56" customFormat="1" ht="28">
      <c r="A142" s="306" t="s">
        <v>992</v>
      </c>
      <c r="B142" s="316"/>
      <c r="C142" s="317" t="s">
        <v>781</v>
      </c>
      <c r="D142" s="318"/>
      <c r="E142" s="318" t="s">
        <v>68</v>
      </c>
      <c r="F142" s="318">
        <v>4</v>
      </c>
      <c r="G142" s="228"/>
      <c r="H142" s="228"/>
      <c r="I142" s="201"/>
      <c r="J142" s="201"/>
      <c r="K142" s="201">
        <f t="shared" si="42"/>
        <v>0</v>
      </c>
      <c r="L142" s="238">
        <f t="shared" si="36"/>
        <v>0</v>
      </c>
      <c r="M142" s="268">
        <f t="shared" si="37"/>
        <v>0</v>
      </c>
      <c r="N142" s="238">
        <f t="shared" si="38"/>
        <v>0</v>
      </c>
      <c r="O142" s="238">
        <f t="shared" si="39"/>
        <v>0</v>
      </c>
      <c r="P142" s="238">
        <f t="shared" si="40"/>
        <v>0</v>
      </c>
      <c r="Q142" s="269">
        <f t="shared" si="41"/>
        <v>0</v>
      </c>
      <c r="S142" s="384"/>
    </row>
    <row r="143" spans="1:19" s="56" customFormat="1" ht="28">
      <c r="A143" s="306" t="s">
        <v>993</v>
      </c>
      <c r="B143" s="316"/>
      <c r="C143" s="317" t="s">
        <v>719</v>
      </c>
      <c r="D143" s="318"/>
      <c r="E143" s="318" t="s">
        <v>68</v>
      </c>
      <c r="F143" s="318">
        <v>6</v>
      </c>
      <c r="G143" s="228"/>
      <c r="H143" s="228"/>
      <c r="I143" s="201"/>
      <c r="J143" s="201"/>
      <c r="K143" s="201">
        <f t="shared" si="42"/>
        <v>0</v>
      </c>
      <c r="L143" s="238">
        <f t="shared" si="36"/>
        <v>0</v>
      </c>
      <c r="M143" s="268">
        <f t="shared" si="37"/>
        <v>0</v>
      </c>
      <c r="N143" s="238">
        <f t="shared" si="38"/>
        <v>0</v>
      </c>
      <c r="O143" s="238">
        <f t="shared" si="39"/>
        <v>0</v>
      </c>
      <c r="P143" s="238">
        <f t="shared" si="40"/>
        <v>0</v>
      </c>
      <c r="Q143" s="269">
        <f t="shared" si="41"/>
        <v>0</v>
      </c>
      <c r="S143" s="384"/>
    </row>
    <row r="144" spans="1:19" s="56" customFormat="1" ht="28">
      <c r="A144" s="306" t="s">
        <v>994</v>
      </c>
      <c r="B144" s="316"/>
      <c r="C144" s="317" t="s">
        <v>720</v>
      </c>
      <c r="D144" s="318"/>
      <c r="E144" s="318" t="s">
        <v>68</v>
      </c>
      <c r="F144" s="318">
        <v>8</v>
      </c>
      <c r="G144" s="228"/>
      <c r="H144" s="228"/>
      <c r="I144" s="201"/>
      <c r="J144" s="201"/>
      <c r="K144" s="201">
        <f t="shared" si="42"/>
        <v>0</v>
      </c>
      <c r="L144" s="238">
        <f t="shared" si="36"/>
        <v>0</v>
      </c>
      <c r="M144" s="268">
        <f t="shared" si="37"/>
        <v>0</v>
      </c>
      <c r="N144" s="238">
        <f t="shared" si="38"/>
        <v>0</v>
      </c>
      <c r="O144" s="238">
        <f t="shared" si="39"/>
        <v>0</v>
      </c>
      <c r="P144" s="238">
        <f t="shared" si="40"/>
        <v>0</v>
      </c>
      <c r="Q144" s="269">
        <f t="shared" si="41"/>
        <v>0</v>
      </c>
      <c r="S144" s="384"/>
    </row>
    <row r="145" spans="1:19" s="56" customFormat="1" ht="28">
      <c r="A145" s="306" t="s">
        <v>995</v>
      </c>
      <c r="B145" s="316"/>
      <c r="C145" s="317" t="s">
        <v>723</v>
      </c>
      <c r="D145" s="318"/>
      <c r="E145" s="318" t="s">
        <v>68</v>
      </c>
      <c r="F145" s="318">
        <v>7</v>
      </c>
      <c r="G145" s="228"/>
      <c r="H145" s="228"/>
      <c r="I145" s="201"/>
      <c r="J145" s="201"/>
      <c r="K145" s="201">
        <f t="shared" si="42"/>
        <v>0</v>
      </c>
      <c r="L145" s="238">
        <f t="shared" si="36"/>
        <v>0</v>
      </c>
      <c r="M145" s="268">
        <f t="shared" si="37"/>
        <v>0</v>
      </c>
      <c r="N145" s="238">
        <f t="shared" si="38"/>
        <v>0</v>
      </c>
      <c r="O145" s="238">
        <f t="shared" si="39"/>
        <v>0</v>
      </c>
      <c r="P145" s="238">
        <f t="shared" si="40"/>
        <v>0</v>
      </c>
      <c r="Q145" s="269">
        <f t="shared" si="41"/>
        <v>0</v>
      </c>
      <c r="S145" s="384"/>
    </row>
    <row r="146" spans="1:19" s="56" customFormat="1" ht="28">
      <c r="A146" s="306" t="s">
        <v>996</v>
      </c>
      <c r="B146" s="316"/>
      <c r="C146" s="317" t="s">
        <v>724</v>
      </c>
      <c r="D146" s="318"/>
      <c r="E146" s="318" t="s">
        <v>68</v>
      </c>
      <c r="F146" s="318">
        <v>5</v>
      </c>
      <c r="G146" s="228"/>
      <c r="H146" s="228"/>
      <c r="I146" s="201"/>
      <c r="J146" s="201"/>
      <c r="K146" s="201">
        <f t="shared" si="42"/>
        <v>0</v>
      </c>
      <c r="L146" s="238">
        <f t="shared" si="36"/>
        <v>0</v>
      </c>
      <c r="M146" s="268">
        <f t="shared" si="37"/>
        <v>0</v>
      </c>
      <c r="N146" s="238">
        <f t="shared" si="38"/>
        <v>0</v>
      </c>
      <c r="O146" s="238">
        <f t="shared" si="39"/>
        <v>0</v>
      </c>
      <c r="P146" s="238">
        <f t="shared" si="40"/>
        <v>0</v>
      </c>
      <c r="Q146" s="269">
        <f t="shared" si="41"/>
        <v>0</v>
      </c>
      <c r="S146" s="384"/>
    </row>
    <row r="147" spans="1:19" s="56" customFormat="1" ht="28">
      <c r="A147" s="306" t="s">
        <v>997</v>
      </c>
      <c r="B147" s="316"/>
      <c r="C147" s="317" t="s">
        <v>725</v>
      </c>
      <c r="D147" s="318"/>
      <c r="E147" s="318" t="s">
        <v>68</v>
      </c>
      <c r="F147" s="318">
        <v>1</v>
      </c>
      <c r="G147" s="228"/>
      <c r="H147" s="228"/>
      <c r="I147" s="201"/>
      <c r="J147" s="201"/>
      <c r="K147" s="201">
        <f t="shared" si="42"/>
        <v>0</v>
      </c>
      <c r="L147" s="238">
        <f t="shared" si="36"/>
        <v>0</v>
      </c>
      <c r="M147" s="268">
        <f t="shared" si="37"/>
        <v>0</v>
      </c>
      <c r="N147" s="238">
        <f t="shared" si="38"/>
        <v>0</v>
      </c>
      <c r="O147" s="238">
        <f t="shared" si="39"/>
        <v>0</v>
      </c>
      <c r="P147" s="238">
        <f t="shared" si="40"/>
        <v>0</v>
      </c>
      <c r="Q147" s="269">
        <f t="shared" si="41"/>
        <v>0</v>
      </c>
      <c r="S147" s="384"/>
    </row>
    <row r="148" spans="1:19" s="56" customFormat="1" ht="28">
      <c r="A148" s="306" t="s">
        <v>998</v>
      </c>
      <c r="B148" s="316"/>
      <c r="C148" s="317" t="s">
        <v>758</v>
      </c>
      <c r="D148" s="318"/>
      <c r="E148" s="318" t="s">
        <v>68</v>
      </c>
      <c r="F148" s="318">
        <v>6</v>
      </c>
      <c r="G148" s="228"/>
      <c r="H148" s="228"/>
      <c r="I148" s="201"/>
      <c r="J148" s="201"/>
      <c r="K148" s="201">
        <f t="shared" si="42"/>
        <v>0</v>
      </c>
      <c r="L148" s="238">
        <f t="shared" si="36"/>
        <v>0</v>
      </c>
      <c r="M148" s="268">
        <f t="shared" si="37"/>
        <v>0</v>
      </c>
      <c r="N148" s="238">
        <f t="shared" si="38"/>
        <v>0</v>
      </c>
      <c r="O148" s="238">
        <f t="shared" si="39"/>
        <v>0</v>
      </c>
      <c r="P148" s="238">
        <f t="shared" si="40"/>
        <v>0</v>
      </c>
      <c r="Q148" s="269">
        <f t="shared" si="41"/>
        <v>0</v>
      </c>
      <c r="S148" s="384"/>
    </row>
    <row r="149" spans="1:19" s="56" customFormat="1" ht="28">
      <c r="A149" s="306" t="s">
        <v>999</v>
      </c>
      <c r="B149" s="316"/>
      <c r="C149" s="317" t="s">
        <v>726</v>
      </c>
      <c r="D149" s="318"/>
      <c r="E149" s="318" t="s">
        <v>68</v>
      </c>
      <c r="F149" s="318">
        <v>5</v>
      </c>
      <c r="G149" s="228"/>
      <c r="H149" s="228"/>
      <c r="I149" s="201"/>
      <c r="J149" s="201"/>
      <c r="K149" s="201">
        <f t="shared" si="42"/>
        <v>0</v>
      </c>
      <c r="L149" s="238">
        <f t="shared" si="36"/>
        <v>0</v>
      </c>
      <c r="M149" s="268">
        <f t="shared" si="37"/>
        <v>0</v>
      </c>
      <c r="N149" s="238">
        <f t="shared" si="38"/>
        <v>0</v>
      </c>
      <c r="O149" s="238">
        <f t="shared" si="39"/>
        <v>0</v>
      </c>
      <c r="P149" s="238">
        <f t="shared" si="40"/>
        <v>0</v>
      </c>
      <c r="Q149" s="269">
        <f t="shared" si="41"/>
        <v>0</v>
      </c>
      <c r="S149" s="384"/>
    </row>
    <row r="150" spans="1:19" s="56" customFormat="1" ht="28">
      <c r="A150" s="306" t="s">
        <v>1000</v>
      </c>
      <c r="B150" s="316"/>
      <c r="C150" s="317" t="s">
        <v>760</v>
      </c>
      <c r="D150" s="318"/>
      <c r="E150" s="318" t="s">
        <v>68</v>
      </c>
      <c r="F150" s="318">
        <v>2</v>
      </c>
      <c r="G150" s="228"/>
      <c r="H150" s="228"/>
      <c r="I150" s="201"/>
      <c r="J150" s="201"/>
      <c r="K150" s="201">
        <f t="shared" si="42"/>
        <v>0</v>
      </c>
      <c r="L150" s="238">
        <f t="shared" si="36"/>
        <v>0</v>
      </c>
      <c r="M150" s="268">
        <f t="shared" si="37"/>
        <v>0</v>
      </c>
      <c r="N150" s="238">
        <f t="shared" si="38"/>
        <v>0</v>
      </c>
      <c r="O150" s="238">
        <f t="shared" si="39"/>
        <v>0</v>
      </c>
      <c r="P150" s="238">
        <f t="shared" si="40"/>
        <v>0</v>
      </c>
      <c r="Q150" s="269">
        <f t="shared" si="41"/>
        <v>0</v>
      </c>
      <c r="S150" s="384"/>
    </row>
    <row r="151" spans="1:19" s="56" customFormat="1" ht="28">
      <c r="A151" s="306" t="s">
        <v>1001</v>
      </c>
      <c r="B151" s="316"/>
      <c r="C151" s="317" t="s">
        <v>727</v>
      </c>
      <c r="D151" s="318"/>
      <c r="E151" s="318" t="s">
        <v>68</v>
      </c>
      <c r="F151" s="318">
        <v>2</v>
      </c>
      <c r="G151" s="228"/>
      <c r="H151" s="228"/>
      <c r="I151" s="201"/>
      <c r="J151" s="201"/>
      <c r="K151" s="201">
        <f t="shared" si="42"/>
        <v>0</v>
      </c>
      <c r="L151" s="238">
        <f t="shared" si="36"/>
        <v>0</v>
      </c>
      <c r="M151" s="268">
        <f t="shared" si="37"/>
        <v>0</v>
      </c>
      <c r="N151" s="238">
        <f t="shared" si="38"/>
        <v>0</v>
      </c>
      <c r="O151" s="238">
        <f t="shared" si="39"/>
        <v>0</v>
      </c>
      <c r="P151" s="238">
        <f t="shared" si="40"/>
        <v>0</v>
      </c>
      <c r="Q151" s="269">
        <f t="shared" si="41"/>
        <v>0</v>
      </c>
      <c r="S151" s="384"/>
    </row>
    <row r="152" spans="1:19" s="56" customFormat="1" ht="28">
      <c r="A152" s="306" t="s">
        <v>1002</v>
      </c>
      <c r="B152" s="316"/>
      <c r="C152" s="317" t="s">
        <v>782</v>
      </c>
      <c r="D152" s="318"/>
      <c r="E152" s="318" t="s">
        <v>68</v>
      </c>
      <c r="F152" s="318">
        <v>1</v>
      </c>
      <c r="G152" s="228"/>
      <c r="H152" s="228"/>
      <c r="I152" s="201"/>
      <c r="J152" s="201"/>
      <c r="K152" s="201">
        <f t="shared" si="42"/>
        <v>0</v>
      </c>
      <c r="L152" s="238">
        <f t="shared" si="36"/>
        <v>0</v>
      </c>
      <c r="M152" s="268">
        <f t="shared" si="37"/>
        <v>0</v>
      </c>
      <c r="N152" s="238">
        <f t="shared" si="38"/>
        <v>0</v>
      </c>
      <c r="O152" s="238">
        <f t="shared" si="39"/>
        <v>0</v>
      </c>
      <c r="P152" s="238">
        <f t="shared" si="40"/>
        <v>0</v>
      </c>
      <c r="Q152" s="269">
        <f t="shared" si="41"/>
        <v>0</v>
      </c>
      <c r="S152" s="384"/>
    </row>
    <row r="153" spans="1:19" s="56" customFormat="1" ht="28">
      <c r="A153" s="306" t="s">
        <v>1003</v>
      </c>
      <c r="B153" s="316"/>
      <c r="C153" s="317" t="s">
        <v>783</v>
      </c>
      <c r="D153" s="318"/>
      <c r="E153" s="318" t="s">
        <v>68</v>
      </c>
      <c r="F153" s="318">
        <v>4</v>
      </c>
      <c r="G153" s="228"/>
      <c r="H153" s="228"/>
      <c r="I153" s="201"/>
      <c r="J153" s="201"/>
      <c r="K153" s="201">
        <f t="shared" si="42"/>
        <v>0</v>
      </c>
      <c r="L153" s="238">
        <f t="shared" si="36"/>
        <v>0</v>
      </c>
      <c r="M153" s="268">
        <f t="shared" si="37"/>
        <v>0</v>
      </c>
      <c r="N153" s="238">
        <f t="shared" si="38"/>
        <v>0</v>
      </c>
      <c r="O153" s="238">
        <f t="shared" si="39"/>
        <v>0</v>
      </c>
      <c r="P153" s="238">
        <f t="shared" si="40"/>
        <v>0</v>
      </c>
      <c r="Q153" s="269">
        <f t="shared" si="41"/>
        <v>0</v>
      </c>
      <c r="S153" s="384"/>
    </row>
    <row r="154" spans="1:19" s="56" customFormat="1" ht="28">
      <c r="A154" s="306" t="s">
        <v>1004</v>
      </c>
      <c r="B154" s="316"/>
      <c r="C154" s="317" t="s">
        <v>784</v>
      </c>
      <c r="D154" s="318"/>
      <c r="E154" s="318" t="s">
        <v>68</v>
      </c>
      <c r="F154" s="318">
        <v>1</v>
      </c>
      <c r="G154" s="228"/>
      <c r="H154" s="228"/>
      <c r="I154" s="201"/>
      <c r="J154" s="201"/>
      <c r="K154" s="201">
        <f t="shared" si="42"/>
        <v>0</v>
      </c>
      <c r="L154" s="238">
        <f t="shared" si="36"/>
        <v>0</v>
      </c>
      <c r="M154" s="268">
        <f t="shared" si="37"/>
        <v>0</v>
      </c>
      <c r="N154" s="238">
        <f t="shared" si="38"/>
        <v>0</v>
      </c>
      <c r="O154" s="238">
        <f t="shared" si="39"/>
        <v>0</v>
      </c>
      <c r="P154" s="238">
        <f t="shared" si="40"/>
        <v>0</v>
      </c>
      <c r="Q154" s="269">
        <f t="shared" si="41"/>
        <v>0</v>
      </c>
      <c r="S154" s="384"/>
    </row>
    <row r="155" spans="1:19" s="56" customFormat="1" ht="28">
      <c r="A155" s="306" t="s">
        <v>1005</v>
      </c>
      <c r="B155" s="316"/>
      <c r="C155" s="317" t="s">
        <v>728</v>
      </c>
      <c r="D155" s="318"/>
      <c r="E155" s="318" t="s">
        <v>68</v>
      </c>
      <c r="F155" s="318">
        <v>3</v>
      </c>
      <c r="G155" s="228"/>
      <c r="H155" s="228"/>
      <c r="I155" s="201"/>
      <c r="J155" s="201"/>
      <c r="K155" s="201">
        <f t="shared" si="42"/>
        <v>0</v>
      </c>
      <c r="L155" s="238">
        <f t="shared" si="36"/>
        <v>0</v>
      </c>
      <c r="M155" s="268">
        <f t="shared" si="37"/>
        <v>0</v>
      </c>
      <c r="N155" s="238">
        <f t="shared" si="38"/>
        <v>0</v>
      </c>
      <c r="O155" s="238">
        <f t="shared" si="39"/>
        <v>0</v>
      </c>
      <c r="P155" s="238">
        <f t="shared" si="40"/>
        <v>0</v>
      </c>
      <c r="Q155" s="269">
        <f t="shared" si="41"/>
        <v>0</v>
      </c>
      <c r="S155" s="384"/>
    </row>
    <row r="156" spans="1:19" s="56" customFormat="1" ht="28">
      <c r="A156" s="306" t="s">
        <v>1006</v>
      </c>
      <c r="B156" s="316"/>
      <c r="C156" s="317" t="s">
        <v>729</v>
      </c>
      <c r="D156" s="318"/>
      <c r="E156" s="318" t="s">
        <v>68</v>
      </c>
      <c r="F156" s="318">
        <v>3</v>
      </c>
      <c r="G156" s="228"/>
      <c r="H156" s="228"/>
      <c r="I156" s="201"/>
      <c r="J156" s="201"/>
      <c r="K156" s="201">
        <f t="shared" si="42"/>
        <v>0</v>
      </c>
      <c r="L156" s="238">
        <f t="shared" si="36"/>
        <v>0</v>
      </c>
      <c r="M156" s="268">
        <f t="shared" si="37"/>
        <v>0</v>
      </c>
      <c r="N156" s="238">
        <f t="shared" si="38"/>
        <v>0</v>
      </c>
      <c r="O156" s="238">
        <f t="shared" si="39"/>
        <v>0</v>
      </c>
      <c r="P156" s="238">
        <f t="shared" si="40"/>
        <v>0</v>
      </c>
      <c r="Q156" s="269">
        <f t="shared" si="41"/>
        <v>0</v>
      </c>
      <c r="S156" s="384"/>
    </row>
    <row r="157" spans="1:19" s="56" customFormat="1" ht="28">
      <c r="A157" s="306" t="s">
        <v>1007</v>
      </c>
      <c r="B157" s="316"/>
      <c r="C157" s="317" t="s">
        <v>730</v>
      </c>
      <c r="D157" s="318"/>
      <c r="E157" s="318" t="s">
        <v>68</v>
      </c>
      <c r="F157" s="318">
        <v>1</v>
      </c>
      <c r="G157" s="228"/>
      <c r="H157" s="228"/>
      <c r="I157" s="201"/>
      <c r="J157" s="201"/>
      <c r="K157" s="201">
        <f t="shared" si="42"/>
        <v>0</v>
      </c>
      <c r="L157" s="238">
        <f t="shared" si="36"/>
        <v>0</v>
      </c>
      <c r="M157" s="268">
        <f t="shared" si="37"/>
        <v>0</v>
      </c>
      <c r="N157" s="238">
        <f t="shared" si="38"/>
        <v>0</v>
      </c>
      <c r="O157" s="238">
        <f t="shared" si="39"/>
        <v>0</v>
      </c>
      <c r="P157" s="238">
        <f t="shared" si="40"/>
        <v>0</v>
      </c>
      <c r="Q157" s="269">
        <f t="shared" si="41"/>
        <v>0</v>
      </c>
      <c r="S157" s="384"/>
    </row>
    <row r="158" spans="1:19" s="56" customFormat="1" ht="28">
      <c r="A158" s="306" t="s">
        <v>1008</v>
      </c>
      <c r="B158" s="316"/>
      <c r="C158" s="317" t="s">
        <v>731</v>
      </c>
      <c r="D158" s="318"/>
      <c r="E158" s="318" t="s">
        <v>68</v>
      </c>
      <c r="F158" s="318">
        <v>1</v>
      </c>
      <c r="G158" s="228"/>
      <c r="H158" s="228"/>
      <c r="I158" s="201"/>
      <c r="J158" s="201"/>
      <c r="K158" s="201">
        <f t="shared" si="42"/>
        <v>0</v>
      </c>
      <c r="L158" s="238">
        <f t="shared" si="36"/>
        <v>0</v>
      </c>
      <c r="M158" s="268">
        <f t="shared" si="37"/>
        <v>0</v>
      </c>
      <c r="N158" s="238">
        <f t="shared" si="38"/>
        <v>0</v>
      </c>
      <c r="O158" s="238">
        <f t="shared" si="39"/>
        <v>0</v>
      </c>
      <c r="P158" s="238">
        <f t="shared" si="40"/>
        <v>0</v>
      </c>
      <c r="Q158" s="269">
        <f t="shared" si="41"/>
        <v>0</v>
      </c>
      <c r="S158" s="384"/>
    </row>
    <row r="159" spans="1:19" s="56" customFormat="1" ht="28">
      <c r="A159" s="306" t="s">
        <v>1009</v>
      </c>
      <c r="B159" s="316"/>
      <c r="C159" s="317" t="s">
        <v>761</v>
      </c>
      <c r="D159" s="318"/>
      <c r="E159" s="318" t="s">
        <v>68</v>
      </c>
      <c r="F159" s="318">
        <v>1</v>
      </c>
      <c r="G159" s="228"/>
      <c r="H159" s="228"/>
      <c r="I159" s="201"/>
      <c r="J159" s="201"/>
      <c r="K159" s="201">
        <f t="shared" si="42"/>
        <v>0</v>
      </c>
      <c r="L159" s="238">
        <f t="shared" si="36"/>
        <v>0</v>
      </c>
      <c r="M159" s="268">
        <f t="shared" si="37"/>
        <v>0</v>
      </c>
      <c r="N159" s="238">
        <f t="shared" si="38"/>
        <v>0</v>
      </c>
      <c r="O159" s="238">
        <f t="shared" si="39"/>
        <v>0</v>
      </c>
      <c r="P159" s="238">
        <f t="shared" si="40"/>
        <v>0</v>
      </c>
      <c r="Q159" s="269">
        <f t="shared" si="41"/>
        <v>0</v>
      </c>
      <c r="S159" s="384"/>
    </row>
    <row r="160" spans="1:19" s="56" customFormat="1" ht="28">
      <c r="A160" s="306" t="s">
        <v>1010</v>
      </c>
      <c r="B160" s="316"/>
      <c r="C160" s="317" t="s">
        <v>784</v>
      </c>
      <c r="D160" s="318"/>
      <c r="E160" s="318" t="s">
        <v>68</v>
      </c>
      <c r="F160" s="318">
        <v>1</v>
      </c>
      <c r="G160" s="228"/>
      <c r="H160" s="228"/>
      <c r="I160" s="201"/>
      <c r="J160" s="201"/>
      <c r="K160" s="201">
        <f t="shared" si="42"/>
        <v>0</v>
      </c>
      <c r="L160" s="238">
        <f t="shared" si="36"/>
        <v>0</v>
      </c>
      <c r="M160" s="268">
        <f t="shared" si="37"/>
        <v>0</v>
      </c>
      <c r="N160" s="238">
        <f t="shared" si="38"/>
        <v>0</v>
      </c>
      <c r="O160" s="238">
        <f t="shared" si="39"/>
        <v>0</v>
      </c>
      <c r="P160" s="238">
        <f t="shared" si="40"/>
        <v>0</v>
      </c>
      <c r="Q160" s="269">
        <f t="shared" si="41"/>
        <v>0</v>
      </c>
      <c r="S160" s="384"/>
    </row>
    <row r="161" spans="1:19" s="56" customFormat="1" ht="28">
      <c r="A161" s="306" t="s">
        <v>1011</v>
      </c>
      <c r="B161" s="316"/>
      <c r="C161" s="317" t="s">
        <v>762</v>
      </c>
      <c r="D161" s="318"/>
      <c r="E161" s="318" t="s">
        <v>68</v>
      </c>
      <c r="F161" s="318">
        <v>6</v>
      </c>
      <c r="G161" s="228"/>
      <c r="H161" s="228"/>
      <c r="I161" s="201"/>
      <c r="J161" s="201"/>
      <c r="K161" s="201">
        <f t="shared" si="42"/>
        <v>0</v>
      </c>
      <c r="L161" s="238">
        <f t="shared" si="36"/>
        <v>0</v>
      </c>
      <c r="M161" s="268">
        <f t="shared" si="37"/>
        <v>0</v>
      </c>
      <c r="N161" s="238">
        <f t="shared" si="38"/>
        <v>0</v>
      </c>
      <c r="O161" s="238">
        <f t="shared" si="39"/>
        <v>0</v>
      </c>
      <c r="P161" s="238">
        <f t="shared" si="40"/>
        <v>0</v>
      </c>
      <c r="Q161" s="269">
        <f t="shared" si="41"/>
        <v>0</v>
      </c>
      <c r="S161" s="384"/>
    </row>
    <row r="162" spans="1:19" s="56" customFormat="1" ht="28">
      <c r="A162" s="306" t="s">
        <v>1012</v>
      </c>
      <c r="B162" s="316"/>
      <c r="C162" s="317" t="s">
        <v>763</v>
      </c>
      <c r="D162" s="318"/>
      <c r="E162" s="318" t="s">
        <v>68</v>
      </c>
      <c r="F162" s="318">
        <v>1</v>
      </c>
      <c r="G162" s="228"/>
      <c r="H162" s="228"/>
      <c r="I162" s="201"/>
      <c r="J162" s="201"/>
      <c r="K162" s="201">
        <f t="shared" si="42"/>
        <v>0</v>
      </c>
      <c r="L162" s="238">
        <f t="shared" si="36"/>
        <v>0</v>
      </c>
      <c r="M162" s="268">
        <f t="shared" si="37"/>
        <v>0</v>
      </c>
      <c r="N162" s="238">
        <f t="shared" si="38"/>
        <v>0</v>
      </c>
      <c r="O162" s="238">
        <f t="shared" si="39"/>
        <v>0</v>
      </c>
      <c r="P162" s="238">
        <f t="shared" si="40"/>
        <v>0</v>
      </c>
      <c r="Q162" s="269">
        <f t="shared" si="41"/>
        <v>0</v>
      </c>
      <c r="S162" s="384"/>
    </row>
    <row r="163" spans="1:19" s="56" customFormat="1" ht="28">
      <c r="A163" s="306" t="s">
        <v>1013</v>
      </c>
      <c r="B163" s="316"/>
      <c r="C163" s="317" t="s">
        <v>734</v>
      </c>
      <c r="D163" s="318"/>
      <c r="E163" s="318" t="s">
        <v>68</v>
      </c>
      <c r="F163" s="318">
        <v>7</v>
      </c>
      <c r="G163" s="228"/>
      <c r="H163" s="228"/>
      <c r="I163" s="201"/>
      <c r="J163" s="201"/>
      <c r="K163" s="201">
        <f t="shared" si="42"/>
        <v>0</v>
      </c>
      <c r="L163" s="238">
        <f t="shared" si="36"/>
        <v>0</v>
      </c>
      <c r="M163" s="268">
        <f t="shared" si="37"/>
        <v>0</v>
      </c>
      <c r="N163" s="238">
        <f t="shared" si="38"/>
        <v>0</v>
      </c>
      <c r="O163" s="238">
        <f t="shared" si="39"/>
        <v>0</v>
      </c>
      <c r="P163" s="238">
        <f t="shared" si="40"/>
        <v>0</v>
      </c>
      <c r="Q163" s="269">
        <f t="shared" si="41"/>
        <v>0</v>
      </c>
      <c r="S163" s="384"/>
    </row>
    <row r="164" spans="1:19" s="56" customFormat="1" ht="28">
      <c r="A164" s="306" t="s">
        <v>1014</v>
      </c>
      <c r="B164" s="316"/>
      <c r="C164" s="317" t="s">
        <v>735</v>
      </c>
      <c r="D164" s="318"/>
      <c r="E164" s="318" t="s">
        <v>68</v>
      </c>
      <c r="F164" s="318">
        <v>2</v>
      </c>
      <c r="G164" s="228"/>
      <c r="H164" s="228"/>
      <c r="I164" s="201"/>
      <c r="J164" s="201"/>
      <c r="K164" s="201">
        <f t="shared" si="42"/>
        <v>0</v>
      </c>
      <c r="L164" s="238">
        <f t="shared" si="36"/>
        <v>0</v>
      </c>
      <c r="M164" s="268">
        <f t="shared" si="37"/>
        <v>0</v>
      </c>
      <c r="N164" s="238">
        <f t="shared" si="38"/>
        <v>0</v>
      </c>
      <c r="O164" s="238">
        <f t="shared" si="39"/>
        <v>0</v>
      </c>
      <c r="P164" s="238">
        <f t="shared" si="40"/>
        <v>0</v>
      </c>
      <c r="Q164" s="269">
        <f t="shared" si="41"/>
        <v>0</v>
      </c>
      <c r="S164" s="384"/>
    </row>
    <row r="165" spans="1:19" s="56" customFormat="1" ht="28">
      <c r="A165" s="306" t="s">
        <v>1015</v>
      </c>
      <c r="B165" s="316"/>
      <c r="C165" s="317" t="s">
        <v>736</v>
      </c>
      <c r="D165" s="318"/>
      <c r="E165" s="318" t="s">
        <v>68</v>
      </c>
      <c r="F165" s="318">
        <v>2</v>
      </c>
      <c r="G165" s="228"/>
      <c r="H165" s="228"/>
      <c r="I165" s="201"/>
      <c r="J165" s="201"/>
      <c r="K165" s="201">
        <f t="shared" si="42"/>
        <v>0</v>
      </c>
      <c r="L165" s="238">
        <f t="shared" si="36"/>
        <v>0</v>
      </c>
      <c r="M165" s="268">
        <f t="shared" si="37"/>
        <v>0</v>
      </c>
      <c r="N165" s="238">
        <f t="shared" si="38"/>
        <v>0</v>
      </c>
      <c r="O165" s="238">
        <f t="shared" si="39"/>
        <v>0</v>
      </c>
      <c r="P165" s="238">
        <f t="shared" si="40"/>
        <v>0</v>
      </c>
      <c r="Q165" s="269">
        <f t="shared" si="41"/>
        <v>0</v>
      </c>
      <c r="S165" s="384"/>
    </row>
    <row r="166" spans="1:19" s="56" customFormat="1" ht="28">
      <c r="A166" s="306" t="s">
        <v>1016</v>
      </c>
      <c r="B166" s="316"/>
      <c r="C166" s="317" t="s">
        <v>737</v>
      </c>
      <c r="D166" s="318"/>
      <c r="E166" s="318" t="s">
        <v>68</v>
      </c>
      <c r="F166" s="318">
        <v>1</v>
      </c>
      <c r="G166" s="228"/>
      <c r="H166" s="228"/>
      <c r="I166" s="201"/>
      <c r="J166" s="201"/>
      <c r="K166" s="201">
        <f t="shared" si="42"/>
        <v>0</v>
      </c>
      <c r="L166" s="238">
        <f t="shared" si="36"/>
        <v>0</v>
      </c>
      <c r="M166" s="268">
        <f t="shared" si="37"/>
        <v>0</v>
      </c>
      <c r="N166" s="238">
        <f t="shared" si="38"/>
        <v>0</v>
      </c>
      <c r="O166" s="238">
        <f t="shared" si="39"/>
        <v>0</v>
      </c>
      <c r="P166" s="238">
        <f t="shared" si="40"/>
        <v>0</v>
      </c>
      <c r="Q166" s="269">
        <f t="shared" si="41"/>
        <v>0</v>
      </c>
      <c r="S166" s="384"/>
    </row>
    <row r="167" spans="1:19" s="56" customFormat="1" ht="28">
      <c r="A167" s="306" t="s">
        <v>1017</v>
      </c>
      <c r="B167" s="316"/>
      <c r="C167" s="317" t="s">
        <v>738</v>
      </c>
      <c r="D167" s="318"/>
      <c r="E167" s="318" t="s">
        <v>68</v>
      </c>
      <c r="F167" s="318">
        <v>1</v>
      </c>
      <c r="G167" s="228"/>
      <c r="H167" s="228"/>
      <c r="I167" s="201"/>
      <c r="J167" s="201"/>
      <c r="K167" s="201">
        <f t="shared" si="42"/>
        <v>0</v>
      </c>
      <c r="L167" s="238">
        <f t="shared" si="36"/>
        <v>0</v>
      </c>
      <c r="M167" s="268">
        <f t="shared" si="37"/>
        <v>0</v>
      </c>
      <c r="N167" s="238">
        <f t="shared" si="38"/>
        <v>0</v>
      </c>
      <c r="O167" s="238">
        <f t="shared" si="39"/>
        <v>0</v>
      </c>
      <c r="P167" s="238">
        <f t="shared" si="40"/>
        <v>0</v>
      </c>
      <c r="Q167" s="269">
        <f t="shared" si="41"/>
        <v>0</v>
      </c>
      <c r="S167" s="384"/>
    </row>
    <row r="168" spans="1:19" s="56" customFormat="1" ht="28">
      <c r="A168" s="306" t="s">
        <v>1018</v>
      </c>
      <c r="B168" s="316"/>
      <c r="C168" s="317" t="s">
        <v>785</v>
      </c>
      <c r="D168" s="318"/>
      <c r="E168" s="318" t="s">
        <v>68</v>
      </c>
      <c r="F168" s="318">
        <v>1</v>
      </c>
      <c r="G168" s="228"/>
      <c r="H168" s="228"/>
      <c r="I168" s="201"/>
      <c r="J168" s="229"/>
      <c r="K168" s="231">
        <f t="shared" ref="K168:K171" si="43">I168*0.15</f>
        <v>0</v>
      </c>
      <c r="L168" s="238">
        <f t="shared" si="36"/>
        <v>0</v>
      </c>
      <c r="M168" s="268">
        <f t="shared" si="37"/>
        <v>0</v>
      </c>
      <c r="N168" s="238">
        <f t="shared" si="38"/>
        <v>0</v>
      </c>
      <c r="O168" s="238">
        <f t="shared" si="39"/>
        <v>0</v>
      </c>
      <c r="P168" s="238">
        <f t="shared" si="40"/>
        <v>0</v>
      </c>
      <c r="Q168" s="269">
        <f t="shared" si="41"/>
        <v>0</v>
      </c>
      <c r="S168" s="384"/>
    </row>
    <row r="169" spans="1:19" s="56" customFormat="1" ht="28">
      <c r="A169" s="306" t="s">
        <v>1019</v>
      </c>
      <c r="B169" s="316"/>
      <c r="C169" s="317" t="s">
        <v>739</v>
      </c>
      <c r="D169" s="318"/>
      <c r="E169" s="318" t="s">
        <v>68</v>
      </c>
      <c r="F169" s="318">
        <v>14</v>
      </c>
      <c r="G169" s="228"/>
      <c r="H169" s="228"/>
      <c r="I169" s="201"/>
      <c r="J169" s="229"/>
      <c r="K169" s="231">
        <f t="shared" si="43"/>
        <v>0</v>
      </c>
      <c r="L169" s="238">
        <f t="shared" si="36"/>
        <v>0</v>
      </c>
      <c r="M169" s="268">
        <f t="shared" si="37"/>
        <v>0</v>
      </c>
      <c r="N169" s="238">
        <f t="shared" si="38"/>
        <v>0</v>
      </c>
      <c r="O169" s="238">
        <f t="shared" si="39"/>
        <v>0</v>
      </c>
      <c r="P169" s="238">
        <f t="shared" si="40"/>
        <v>0</v>
      </c>
      <c r="Q169" s="269">
        <f t="shared" si="41"/>
        <v>0</v>
      </c>
      <c r="S169" s="384"/>
    </row>
    <row r="170" spans="1:19" s="56" customFormat="1" ht="28">
      <c r="A170" s="306" t="s">
        <v>1020</v>
      </c>
      <c r="B170" s="316"/>
      <c r="C170" s="317" t="s">
        <v>740</v>
      </c>
      <c r="D170" s="318"/>
      <c r="E170" s="318" t="s">
        <v>68</v>
      </c>
      <c r="F170" s="318">
        <v>4</v>
      </c>
      <c r="G170" s="228"/>
      <c r="H170" s="228"/>
      <c r="I170" s="201"/>
      <c r="J170" s="229"/>
      <c r="K170" s="231">
        <f t="shared" si="43"/>
        <v>0</v>
      </c>
      <c r="L170" s="238">
        <f t="shared" si="36"/>
        <v>0</v>
      </c>
      <c r="M170" s="268">
        <f t="shared" si="37"/>
        <v>0</v>
      </c>
      <c r="N170" s="238">
        <f t="shared" si="38"/>
        <v>0</v>
      </c>
      <c r="O170" s="238">
        <f t="shared" si="39"/>
        <v>0</v>
      </c>
      <c r="P170" s="238">
        <f t="shared" si="40"/>
        <v>0</v>
      </c>
      <c r="Q170" s="269">
        <f t="shared" si="41"/>
        <v>0</v>
      </c>
      <c r="S170" s="384"/>
    </row>
    <row r="171" spans="1:19" s="56" customFormat="1" ht="28">
      <c r="A171" s="306" t="s">
        <v>1021</v>
      </c>
      <c r="B171" s="316"/>
      <c r="C171" s="317" t="s">
        <v>742</v>
      </c>
      <c r="D171" s="318"/>
      <c r="E171" s="318" t="s">
        <v>68</v>
      </c>
      <c r="F171" s="318">
        <v>3</v>
      </c>
      <c r="G171" s="228"/>
      <c r="H171" s="232"/>
      <c r="I171" s="201"/>
      <c r="J171" s="229"/>
      <c r="K171" s="231">
        <f t="shared" si="43"/>
        <v>0</v>
      </c>
      <c r="L171" s="238">
        <f t="shared" si="36"/>
        <v>0</v>
      </c>
      <c r="M171" s="268">
        <f t="shared" si="37"/>
        <v>0</v>
      </c>
      <c r="N171" s="238">
        <f t="shared" si="38"/>
        <v>0</v>
      </c>
      <c r="O171" s="238">
        <f t="shared" si="39"/>
        <v>0</v>
      </c>
      <c r="P171" s="238">
        <f t="shared" si="40"/>
        <v>0</v>
      </c>
      <c r="Q171" s="269">
        <f t="shared" si="41"/>
        <v>0</v>
      </c>
      <c r="S171" s="384"/>
    </row>
    <row r="172" spans="1:19" s="56" customFormat="1" ht="28">
      <c r="A172" s="306" t="s">
        <v>1022</v>
      </c>
      <c r="B172" s="316"/>
      <c r="C172" s="317" t="s">
        <v>744</v>
      </c>
      <c r="D172" s="318"/>
      <c r="E172" s="318" t="s">
        <v>68</v>
      </c>
      <c r="F172" s="318">
        <v>10</v>
      </c>
      <c r="G172" s="228"/>
      <c r="H172" s="232"/>
      <c r="I172" s="201"/>
      <c r="J172" s="201"/>
      <c r="K172" s="201">
        <f t="shared" ref="K172:K176" si="44">0.15*I172</f>
        <v>0</v>
      </c>
      <c r="L172" s="238">
        <f t="shared" si="36"/>
        <v>0</v>
      </c>
      <c r="M172" s="268">
        <f t="shared" si="37"/>
        <v>0</v>
      </c>
      <c r="N172" s="238">
        <f t="shared" si="38"/>
        <v>0</v>
      </c>
      <c r="O172" s="238">
        <f t="shared" si="39"/>
        <v>0</v>
      </c>
      <c r="P172" s="238">
        <f t="shared" si="40"/>
        <v>0</v>
      </c>
      <c r="Q172" s="269">
        <f t="shared" si="41"/>
        <v>0</v>
      </c>
      <c r="S172" s="384"/>
    </row>
    <row r="173" spans="1:19" s="56" customFormat="1" ht="28">
      <c r="A173" s="306" t="s">
        <v>1023</v>
      </c>
      <c r="B173" s="316"/>
      <c r="C173" s="317" t="s">
        <v>745</v>
      </c>
      <c r="D173" s="318"/>
      <c r="E173" s="318" t="s">
        <v>68</v>
      </c>
      <c r="F173" s="318">
        <v>11</v>
      </c>
      <c r="G173" s="228"/>
      <c r="H173" s="232"/>
      <c r="I173" s="201"/>
      <c r="J173" s="201"/>
      <c r="K173" s="201">
        <f t="shared" si="44"/>
        <v>0</v>
      </c>
      <c r="L173" s="238">
        <f t="shared" si="36"/>
        <v>0</v>
      </c>
      <c r="M173" s="268">
        <f t="shared" si="37"/>
        <v>0</v>
      </c>
      <c r="N173" s="238">
        <f t="shared" si="38"/>
        <v>0</v>
      </c>
      <c r="O173" s="238">
        <f t="shared" si="39"/>
        <v>0</v>
      </c>
      <c r="P173" s="238">
        <f t="shared" si="40"/>
        <v>0</v>
      </c>
      <c r="Q173" s="269">
        <f t="shared" si="41"/>
        <v>0</v>
      </c>
      <c r="S173" s="384"/>
    </row>
    <row r="174" spans="1:19" s="56" customFormat="1" ht="28">
      <c r="A174" s="306" t="s">
        <v>1024</v>
      </c>
      <c r="B174" s="316"/>
      <c r="C174" s="317" t="s">
        <v>746</v>
      </c>
      <c r="D174" s="318"/>
      <c r="E174" s="318" t="s">
        <v>68</v>
      </c>
      <c r="F174" s="318">
        <v>3</v>
      </c>
      <c r="G174" s="228"/>
      <c r="H174" s="232"/>
      <c r="I174" s="201"/>
      <c r="J174" s="201"/>
      <c r="K174" s="201">
        <f t="shared" si="44"/>
        <v>0</v>
      </c>
      <c r="L174" s="238">
        <f t="shared" si="36"/>
        <v>0</v>
      </c>
      <c r="M174" s="268">
        <f t="shared" si="37"/>
        <v>0</v>
      </c>
      <c r="N174" s="238">
        <f t="shared" si="38"/>
        <v>0</v>
      </c>
      <c r="O174" s="238">
        <f t="shared" si="39"/>
        <v>0</v>
      </c>
      <c r="P174" s="238">
        <f t="shared" si="40"/>
        <v>0</v>
      </c>
      <c r="Q174" s="269">
        <f t="shared" si="41"/>
        <v>0</v>
      </c>
      <c r="S174" s="384"/>
    </row>
    <row r="175" spans="1:19" s="56" customFormat="1" ht="28">
      <c r="A175" s="306" t="s">
        <v>1025</v>
      </c>
      <c r="B175" s="316"/>
      <c r="C175" s="317" t="s">
        <v>767</v>
      </c>
      <c r="D175" s="318"/>
      <c r="E175" s="318" t="s">
        <v>68</v>
      </c>
      <c r="F175" s="318">
        <v>1</v>
      </c>
      <c r="G175" s="228"/>
      <c r="H175" s="232"/>
      <c r="I175" s="201"/>
      <c r="J175" s="201"/>
      <c r="K175" s="201">
        <f t="shared" si="44"/>
        <v>0</v>
      </c>
      <c r="L175" s="238">
        <f t="shared" si="36"/>
        <v>0</v>
      </c>
      <c r="M175" s="268">
        <f t="shared" si="37"/>
        <v>0</v>
      </c>
      <c r="N175" s="238">
        <f t="shared" si="38"/>
        <v>0</v>
      </c>
      <c r="O175" s="238">
        <f t="shared" si="39"/>
        <v>0</v>
      </c>
      <c r="P175" s="238">
        <f t="shared" si="40"/>
        <v>0</v>
      </c>
      <c r="Q175" s="269">
        <f t="shared" si="41"/>
        <v>0</v>
      </c>
      <c r="S175" s="384"/>
    </row>
    <row r="176" spans="1:19" s="56" customFormat="1" ht="28">
      <c r="A176" s="306" t="s">
        <v>1026</v>
      </c>
      <c r="B176" s="316"/>
      <c r="C176" s="317" t="s">
        <v>786</v>
      </c>
      <c r="D176" s="318"/>
      <c r="E176" s="318" t="s">
        <v>68</v>
      </c>
      <c r="F176" s="318">
        <v>1</v>
      </c>
      <c r="G176" s="228"/>
      <c r="H176" s="232"/>
      <c r="I176" s="201"/>
      <c r="J176" s="201"/>
      <c r="K176" s="201">
        <f t="shared" si="44"/>
        <v>0</v>
      </c>
      <c r="L176" s="238">
        <f t="shared" si="36"/>
        <v>0</v>
      </c>
      <c r="M176" s="268">
        <f t="shared" si="37"/>
        <v>0</v>
      </c>
      <c r="N176" s="238">
        <f t="shared" si="38"/>
        <v>0</v>
      </c>
      <c r="O176" s="238">
        <f t="shared" si="39"/>
        <v>0</v>
      </c>
      <c r="P176" s="238">
        <f t="shared" si="40"/>
        <v>0</v>
      </c>
      <c r="Q176" s="269">
        <f t="shared" si="41"/>
        <v>0</v>
      </c>
      <c r="S176" s="384"/>
    </row>
    <row r="177" spans="1:19" s="56" customFormat="1" ht="28">
      <c r="A177" s="306" t="s">
        <v>1027</v>
      </c>
      <c r="B177" s="316"/>
      <c r="C177" s="317" t="s">
        <v>750</v>
      </c>
      <c r="D177" s="318"/>
      <c r="E177" s="318" t="s">
        <v>68</v>
      </c>
      <c r="F177" s="318">
        <v>2</v>
      </c>
      <c r="G177" s="228"/>
      <c r="H177" s="232"/>
      <c r="I177" s="201"/>
      <c r="J177" s="201"/>
      <c r="K177" s="201">
        <f t="shared" ref="K177" si="45">0.15*I177</f>
        <v>0</v>
      </c>
      <c r="L177" s="238">
        <f t="shared" si="36"/>
        <v>0</v>
      </c>
      <c r="M177" s="268">
        <f t="shared" si="37"/>
        <v>0</v>
      </c>
      <c r="N177" s="238">
        <f t="shared" si="38"/>
        <v>0</v>
      </c>
      <c r="O177" s="238">
        <f t="shared" si="39"/>
        <v>0</v>
      </c>
      <c r="P177" s="238">
        <f t="shared" si="40"/>
        <v>0</v>
      </c>
      <c r="Q177" s="269">
        <f t="shared" si="41"/>
        <v>0</v>
      </c>
      <c r="S177" s="384"/>
    </row>
    <row r="178" spans="1:19" s="56" customFormat="1" ht="28">
      <c r="A178" s="306" t="s">
        <v>1028</v>
      </c>
      <c r="B178" s="316"/>
      <c r="C178" s="317" t="s">
        <v>749</v>
      </c>
      <c r="D178" s="318"/>
      <c r="E178" s="318" t="s">
        <v>136</v>
      </c>
      <c r="F178" s="318">
        <v>72</v>
      </c>
      <c r="G178" s="228"/>
      <c r="H178" s="232"/>
      <c r="I178" s="201"/>
      <c r="J178" s="229"/>
      <c r="K178" s="229">
        <f>0.15*I178</f>
        <v>0</v>
      </c>
      <c r="L178" s="238">
        <f t="shared" si="36"/>
        <v>0</v>
      </c>
      <c r="M178" s="268">
        <f t="shared" si="37"/>
        <v>0</v>
      </c>
      <c r="N178" s="238">
        <f t="shared" si="38"/>
        <v>0</v>
      </c>
      <c r="O178" s="238">
        <f t="shared" si="39"/>
        <v>0</v>
      </c>
      <c r="P178" s="238">
        <f t="shared" si="40"/>
        <v>0</v>
      </c>
      <c r="Q178" s="269">
        <f t="shared" si="41"/>
        <v>0</v>
      </c>
      <c r="S178" s="384"/>
    </row>
    <row r="179" spans="1:19" s="56" customFormat="1" ht="28">
      <c r="A179" s="306" t="s">
        <v>1029</v>
      </c>
      <c r="B179" s="316"/>
      <c r="C179" s="317" t="s">
        <v>718</v>
      </c>
      <c r="D179" s="318"/>
      <c r="E179" s="318" t="s">
        <v>135</v>
      </c>
      <c r="F179" s="318">
        <v>16</v>
      </c>
      <c r="G179" s="228"/>
      <c r="H179" s="228"/>
      <c r="I179" s="201"/>
      <c r="J179" s="201"/>
      <c r="K179" s="201">
        <f t="shared" ref="K179" si="46">0.15*I179</f>
        <v>0</v>
      </c>
      <c r="L179" s="238">
        <f t="shared" si="36"/>
        <v>0</v>
      </c>
      <c r="M179" s="268">
        <f t="shared" si="37"/>
        <v>0</v>
      </c>
      <c r="N179" s="238">
        <f t="shared" si="38"/>
        <v>0</v>
      </c>
      <c r="O179" s="238">
        <f t="shared" si="39"/>
        <v>0</v>
      </c>
      <c r="P179" s="238">
        <f t="shared" si="40"/>
        <v>0</v>
      </c>
      <c r="Q179" s="269">
        <f t="shared" si="41"/>
        <v>0</v>
      </c>
      <c r="S179" s="384"/>
    </row>
    <row r="180" spans="1:19" s="56" customFormat="1" ht="28">
      <c r="A180" s="306" t="s">
        <v>1030</v>
      </c>
      <c r="B180" s="316"/>
      <c r="C180" s="317" t="s">
        <v>721</v>
      </c>
      <c r="D180" s="318"/>
      <c r="E180" s="318" t="s">
        <v>68</v>
      </c>
      <c r="F180" s="318">
        <v>13</v>
      </c>
      <c r="G180" s="228"/>
      <c r="H180" s="228"/>
      <c r="I180" s="201"/>
      <c r="J180" s="201"/>
      <c r="K180" s="201">
        <f t="shared" ref="K180:K181" si="47">0.15*I180</f>
        <v>0</v>
      </c>
      <c r="L180" s="238">
        <f t="shared" si="36"/>
        <v>0</v>
      </c>
      <c r="M180" s="268">
        <f t="shared" si="37"/>
        <v>0</v>
      </c>
      <c r="N180" s="238">
        <f t="shared" si="38"/>
        <v>0</v>
      </c>
      <c r="O180" s="238">
        <f t="shared" si="39"/>
        <v>0</v>
      </c>
      <c r="P180" s="238">
        <f t="shared" si="40"/>
        <v>0</v>
      </c>
      <c r="Q180" s="269">
        <f t="shared" si="41"/>
        <v>0</v>
      </c>
      <c r="S180" s="384"/>
    </row>
    <row r="181" spans="1:19" s="56" customFormat="1" ht="28">
      <c r="A181" s="306" t="s">
        <v>1031</v>
      </c>
      <c r="B181" s="316"/>
      <c r="C181" s="317" t="s">
        <v>726</v>
      </c>
      <c r="D181" s="318"/>
      <c r="E181" s="318" t="s">
        <v>68</v>
      </c>
      <c r="F181" s="318">
        <v>6</v>
      </c>
      <c r="G181" s="228"/>
      <c r="H181" s="228"/>
      <c r="I181" s="201"/>
      <c r="J181" s="201"/>
      <c r="K181" s="201">
        <f t="shared" si="47"/>
        <v>0</v>
      </c>
      <c r="L181" s="238">
        <f t="shared" si="36"/>
        <v>0</v>
      </c>
      <c r="M181" s="268">
        <f t="shared" si="37"/>
        <v>0</v>
      </c>
      <c r="N181" s="238">
        <f t="shared" si="38"/>
        <v>0</v>
      </c>
      <c r="O181" s="238">
        <f t="shared" si="39"/>
        <v>0</v>
      </c>
      <c r="P181" s="238">
        <f t="shared" si="40"/>
        <v>0</v>
      </c>
      <c r="Q181" s="269">
        <f t="shared" si="41"/>
        <v>0</v>
      </c>
      <c r="S181" s="384"/>
    </row>
    <row r="182" spans="1:19" s="56" customFormat="1" ht="28">
      <c r="A182" s="306" t="s">
        <v>1032</v>
      </c>
      <c r="B182" s="316"/>
      <c r="C182" s="317" t="s">
        <v>751</v>
      </c>
      <c r="D182" s="318"/>
      <c r="E182" s="318" t="s">
        <v>68</v>
      </c>
      <c r="F182" s="318">
        <v>4</v>
      </c>
      <c r="G182" s="228"/>
      <c r="H182" s="228"/>
      <c r="I182" s="201"/>
      <c r="J182" s="201"/>
      <c r="K182" s="201">
        <f t="shared" ref="K182" si="48">0.15*I182</f>
        <v>0</v>
      </c>
      <c r="L182" s="238">
        <f t="shared" si="36"/>
        <v>0</v>
      </c>
      <c r="M182" s="268">
        <f t="shared" si="37"/>
        <v>0</v>
      </c>
      <c r="N182" s="238">
        <f t="shared" si="38"/>
        <v>0</v>
      </c>
      <c r="O182" s="238">
        <f t="shared" si="39"/>
        <v>0</v>
      </c>
      <c r="P182" s="238">
        <f t="shared" si="40"/>
        <v>0</v>
      </c>
      <c r="Q182" s="269">
        <f t="shared" si="41"/>
        <v>0</v>
      </c>
      <c r="S182" s="384"/>
    </row>
    <row r="183" spans="1:19" s="56" customFormat="1" ht="28">
      <c r="A183" s="306" t="s">
        <v>1033</v>
      </c>
      <c r="B183" s="316"/>
      <c r="C183" s="317" t="s">
        <v>752</v>
      </c>
      <c r="D183" s="318"/>
      <c r="E183" s="318" t="s">
        <v>68</v>
      </c>
      <c r="F183" s="318">
        <v>4</v>
      </c>
      <c r="G183" s="228"/>
      <c r="H183" s="232"/>
      <c r="I183" s="201"/>
      <c r="J183" s="201"/>
      <c r="K183" s="201">
        <f t="shared" ref="K183" si="49">0.15*I183</f>
        <v>0</v>
      </c>
      <c r="L183" s="238">
        <f t="shared" si="36"/>
        <v>0</v>
      </c>
      <c r="M183" s="268">
        <f t="shared" si="37"/>
        <v>0</v>
      </c>
      <c r="N183" s="238">
        <f t="shared" si="38"/>
        <v>0</v>
      </c>
      <c r="O183" s="238">
        <f t="shared" si="39"/>
        <v>0</v>
      </c>
      <c r="P183" s="238">
        <f t="shared" si="40"/>
        <v>0</v>
      </c>
      <c r="Q183" s="269">
        <f t="shared" si="41"/>
        <v>0</v>
      </c>
      <c r="S183" s="384"/>
    </row>
    <row r="184" spans="1:19" s="56" customFormat="1" ht="28">
      <c r="A184" s="306" t="s">
        <v>1034</v>
      </c>
      <c r="B184" s="316"/>
      <c r="C184" s="317" t="s">
        <v>753</v>
      </c>
      <c r="D184" s="318"/>
      <c r="E184" s="318" t="s">
        <v>68</v>
      </c>
      <c r="F184" s="318">
        <v>2</v>
      </c>
      <c r="G184" s="228"/>
      <c r="H184" s="232"/>
      <c r="I184" s="201"/>
      <c r="J184" s="201"/>
      <c r="K184" s="201">
        <f t="shared" ref="K184" si="50">0.15*I184</f>
        <v>0</v>
      </c>
      <c r="L184" s="238">
        <f t="shared" si="36"/>
        <v>0</v>
      </c>
      <c r="M184" s="268">
        <f t="shared" si="37"/>
        <v>0</v>
      </c>
      <c r="N184" s="238">
        <f t="shared" si="38"/>
        <v>0</v>
      </c>
      <c r="O184" s="238">
        <f t="shared" si="39"/>
        <v>0</v>
      </c>
      <c r="P184" s="238">
        <f t="shared" si="40"/>
        <v>0</v>
      </c>
      <c r="Q184" s="269">
        <f t="shared" si="41"/>
        <v>0</v>
      </c>
      <c r="S184" s="384"/>
    </row>
    <row r="185" spans="1:19" s="56" customFormat="1" ht="28">
      <c r="A185" s="306" t="s">
        <v>1035</v>
      </c>
      <c r="B185" s="316"/>
      <c r="C185" s="317" t="s">
        <v>754</v>
      </c>
      <c r="D185" s="318"/>
      <c r="E185" s="318" t="s">
        <v>136</v>
      </c>
      <c r="F185" s="318">
        <v>20</v>
      </c>
      <c r="G185" s="228"/>
      <c r="H185" s="232"/>
      <c r="I185" s="201"/>
      <c r="J185" s="229"/>
      <c r="K185" s="229">
        <f>0.15*I185</f>
        <v>0</v>
      </c>
      <c r="L185" s="238">
        <f t="shared" si="36"/>
        <v>0</v>
      </c>
      <c r="M185" s="268">
        <f t="shared" si="37"/>
        <v>0</v>
      </c>
      <c r="N185" s="238">
        <f t="shared" si="38"/>
        <v>0</v>
      </c>
      <c r="O185" s="238">
        <f t="shared" si="39"/>
        <v>0</v>
      </c>
      <c r="P185" s="238">
        <f t="shared" si="40"/>
        <v>0</v>
      </c>
      <c r="Q185" s="269">
        <f t="shared" si="41"/>
        <v>0</v>
      </c>
      <c r="S185" s="384"/>
    </row>
    <row r="186" spans="1:19" s="56" customFormat="1" ht="28">
      <c r="A186" s="306" t="s">
        <v>1036</v>
      </c>
      <c r="B186" s="316"/>
      <c r="C186" s="317" t="s">
        <v>755</v>
      </c>
      <c r="D186" s="318"/>
      <c r="E186" s="318" t="s">
        <v>136</v>
      </c>
      <c r="F186" s="318">
        <v>29</v>
      </c>
      <c r="G186" s="228"/>
      <c r="H186" s="232"/>
      <c r="I186" s="201"/>
      <c r="J186" s="229"/>
      <c r="K186" s="229">
        <f>0.15*I186</f>
        <v>0</v>
      </c>
      <c r="L186" s="238">
        <f t="shared" si="36"/>
        <v>0</v>
      </c>
      <c r="M186" s="268">
        <f t="shared" si="37"/>
        <v>0</v>
      </c>
      <c r="N186" s="238">
        <f t="shared" si="38"/>
        <v>0</v>
      </c>
      <c r="O186" s="238">
        <f t="shared" si="39"/>
        <v>0</v>
      </c>
      <c r="P186" s="238">
        <f t="shared" si="40"/>
        <v>0</v>
      </c>
      <c r="Q186" s="269">
        <f t="shared" si="41"/>
        <v>0</v>
      </c>
      <c r="S186" s="384"/>
    </row>
    <row r="187" spans="1:19" s="56" customFormat="1" ht="28">
      <c r="A187" s="306" t="s">
        <v>1037</v>
      </c>
      <c r="B187" s="316"/>
      <c r="C187" s="317" t="s">
        <v>714</v>
      </c>
      <c r="D187" s="318"/>
      <c r="E187" s="318" t="s">
        <v>135</v>
      </c>
      <c r="F187" s="318">
        <v>3</v>
      </c>
      <c r="G187" s="228"/>
      <c r="H187" s="228"/>
      <c r="I187" s="201"/>
      <c r="J187" s="201"/>
      <c r="K187" s="201">
        <f t="shared" ref="K187:K190" si="51">0.15*I187</f>
        <v>0</v>
      </c>
      <c r="L187" s="238">
        <f t="shared" si="36"/>
        <v>0</v>
      </c>
      <c r="M187" s="268">
        <f t="shared" si="37"/>
        <v>0</v>
      </c>
      <c r="N187" s="238">
        <f t="shared" si="38"/>
        <v>0</v>
      </c>
      <c r="O187" s="238">
        <f t="shared" si="39"/>
        <v>0</v>
      </c>
      <c r="P187" s="238">
        <f t="shared" si="40"/>
        <v>0</v>
      </c>
      <c r="Q187" s="269">
        <f t="shared" si="41"/>
        <v>0</v>
      </c>
      <c r="S187" s="384"/>
    </row>
    <row r="188" spans="1:19" s="56" customFormat="1" ht="28">
      <c r="A188" s="306" t="s">
        <v>1038</v>
      </c>
      <c r="B188" s="316"/>
      <c r="C188" s="317" t="s">
        <v>715</v>
      </c>
      <c r="D188" s="318"/>
      <c r="E188" s="318" t="s">
        <v>135</v>
      </c>
      <c r="F188" s="318">
        <v>12</v>
      </c>
      <c r="G188" s="228"/>
      <c r="H188" s="228"/>
      <c r="I188" s="201"/>
      <c r="J188" s="201"/>
      <c r="K188" s="201">
        <f t="shared" si="51"/>
        <v>0</v>
      </c>
      <c r="L188" s="238">
        <f t="shared" si="36"/>
        <v>0</v>
      </c>
      <c r="M188" s="268">
        <f t="shared" si="37"/>
        <v>0</v>
      </c>
      <c r="N188" s="238">
        <f t="shared" si="38"/>
        <v>0</v>
      </c>
      <c r="O188" s="238">
        <f t="shared" si="39"/>
        <v>0</v>
      </c>
      <c r="P188" s="238">
        <f t="shared" si="40"/>
        <v>0</v>
      </c>
      <c r="Q188" s="269">
        <f t="shared" si="41"/>
        <v>0</v>
      </c>
      <c r="S188" s="384"/>
    </row>
    <row r="189" spans="1:19" s="56" customFormat="1" ht="28">
      <c r="A189" s="306" t="s">
        <v>1039</v>
      </c>
      <c r="B189" s="316"/>
      <c r="C189" s="317" t="s">
        <v>716</v>
      </c>
      <c r="D189" s="318"/>
      <c r="E189" s="318" t="s">
        <v>135</v>
      </c>
      <c r="F189" s="318">
        <v>18</v>
      </c>
      <c r="G189" s="228"/>
      <c r="H189" s="228"/>
      <c r="I189" s="201"/>
      <c r="J189" s="201"/>
      <c r="K189" s="201">
        <f t="shared" si="51"/>
        <v>0</v>
      </c>
      <c r="L189" s="238">
        <f t="shared" si="36"/>
        <v>0</v>
      </c>
      <c r="M189" s="268">
        <f t="shared" si="37"/>
        <v>0</v>
      </c>
      <c r="N189" s="238">
        <f t="shared" si="38"/>
        <v>0</v>
      </c>
      <c r="O189" s="238">
        <f t="shared" si="39"/>
        <v>0</v>
      </c>
      <c r="P189" s="238">
        <f t="shared" si="40"/>
        <v>0</v>
      </c>
      <c r="Q189" s="269">
        <f t="shared" si="41"/>
        <v>0</v>
      </c>
      <c r="S189" s="384"/>
    </row>
    <row r="190" spans="1:19" s="56" customFormat="1" ht="28">
      <c r="A190" s="306" t="s">
        <v>1040</v>
      </c>
      <c r="B190" s="316"/>
      <c r="C190" s="317" t="s">
        <v>717</v>
      </c>
      <c r="D190" s="318"/>
      <c r="E190" s="318" t="s">
        <v>135</v>
      </c>
      <c r="F190" s="318">
        <v>14</v>
      </c>
      <c r="G190" s="228"/>
      <c r="H190" s="228"/>
      <c r="I190" s="201"/>
      <c r="J190" s="201"/>
      <c r="K190" s="201">
        <f t="shared" si="51"/>
        <v>0</v>
      </c>
      <c r="L190" s="238">
        <f t="shared" si="36"/>
        <v>0</v>
      </c>
      <c r="M190" s="268">
        <f t="shared" si="37"/>
        <v>0</v>
      </c>
      <c r="N190" s="238">
        <f t="shared" si="38"/>
        <v>0</v>
      </c>
      <c r="O190" s="238">
        <f t="shared" si="39"/>
        <v>0</v>
      </c>
      <c r="P190" s="238">
        <f t="shared" si="40"/>
        <v>0</v>
      </c>
      <c r="Q190" s="269">
        <f t="shared" si="41"/>
        <v>0</v>
      </c>
      <c r="S190" s="384"/>
    </row>
    <row r="191" spans="1:19" s="56" customFormat="1" ht="16.5">
      <c r="A191" s="306" t="s">
        <v>1041</v>
      </c>
      <c r="B191" s="316"/>
      <c r="C191" s="317" t="s">
        <v>756</v>
      </c>
      <c r="D191" s="318"/>
      <c r="E191" s="318" t="s">
        <v>136</v>
      </c>
      <c r="F191" s="318">
        <v>2</v>
      </c>
      <c r="G191" s="228"/>
      <c r="H191" s="228"/>
      <c r="I191" s="201"/>
      <c r="J191" s="201"/>
      <c r="K191" s="201">
        <f>0.15*I191</f>
        <v>0</v>
      </c>
      <c r="L191" s="238">
        <f t="shared" si="36"/>
        <v>0</v>
      </c>
      <c r="M191" s="268">
        <f t="shared" si="37"/>
        <v>0</v>
      </c>
      <c r="N191" s="238">
        <f t="shared" si="38"/>
        <v>0</v>
      </c>
      <c r="O191" s="238">
        <f t="shared" si="39"/>
        <v>0</v>
      </c>
      <c r="P191" s="238">
        <f t="shared" si="40"/>
        <v>0</v>
      </c>
      <c r="Q191" s="269">
        <f t="shared" si="41"/>
        <v>0</v>
      </c>
      <c r="S191" s="384"/>
    </row>
    <row r="192" spans="1:19" s="56" customFormat="1" ht="28">
      <c r="A192" s="306" t="s">
        <v>1042</v>
      </c>
      <c r="B192" s="316"/>
      <c r="C192" s="317" t="s">
        <v>720</v>
      </c>
      <c r="D192" s="318"/>
      <c r="E192" s="318" t="s">
        <v>68</v>
      </c>
      <c r="F192" s="318">
        <v>4</v>
      </c>
      <c r="G192" s="228"/>
      <c r="H192" s="228"/>
      <c r="I192" s="201"/>
      <c r="J192" s="201"/>
      <c r="K192" s="201">
        <f t="shared" ref="K192:K193" si="52">0.15*I192</f>
        <v>0</v>
      </c>
      <c r="L192" s="238">
        <f t="shared" si="36"/>
        <v>0</v>
      </c>
      <c r="M192" s="268">
        <f t="shared" si="37"/>
        <v>0</v>
      </c>
      <c r="N192" s="238">
        <f t="shared" si="38"/>
        <v>0</v>
      </c>
      <c r="O192" s="238">
        <f t="shared" si="39"/>
        <v>0</v>
      </c>
      <c r="P192" s="238">
        <f t="shared" si="40"/>
        <v>0</v>
      </c>
      <c r="Q192" s="269">
        <f t="shared" si="41"/>
        <v>0</v>
      </c>
      <c r="S192" s="384"/>
    </row>
    <row r="193" spans="1:19" s="56" customFormat="1" ht="28">
      <c r="A193" s="306" t="s">
        <v>1043</v>
      </c>
      <c r="B193" s="316"/>
      <c r="C193" s="317" t="s">
        <v>758</v>
      </c>
      <c r="D193" s="318"/>
      <c r="E193" s="318" t="s">
        <v>68</v>
      </c>
      <c r="F193" s="318">
        <v>3</v>
      </c>
      <c r="G193" s="228"/>
      <c r="H193" s="228"/>
      <c r="I193" s="201"/>
      <c r="J193" s="201"/>
      <c r="K193" s="201">
        <f t="shared" si="52"/>
        <v>0</v>
      </c>
      <c r="L193" s="238">
        <f t="shared" si="36"/>
        <v>0</v>
      </c>
      <c r="M193" s="268">
        <f t="shared" si="37"/>
        <v>0</v>
      </c>
      <c r="N193" s="238">
        <f t="shared" si="38"/>
        <v>0</v>
      </c>
      <c r="O193" s="238">
        <f t="shared" si="39"/>
        <v>0</v>
      </c>
      <c r="P193" s="238">
        <f t="shared" si="40"/>
        <v>0</v>
      </c>
      <c r="Q193" s="269">
        <f t="shared" si="41"/>
        <v>0</v>
      </c>
      <c r="S193" s="384"/>
    </row>
    <row r="194" spans="1:19" s="56" customFormat="1" ht="28">
      <c r="A194" s="306" t="s">
        <v>1044</v>
      </c>
      <c r="B194" s="316"/>
      <c r="C194" s="317" t="s">
        <v>759</v>
      </c>
      <c r="D194" s="318"/>
      <c r="E194" s="318" t="s">
        <v>68</v>
      </c>
      <c r="F194" s="318">
        <v>2</v>
      </c>
      <c r="G194" s="228"/>
      <c r="H194" s="228"/>
      <c r="I194" s="201"/>
      <c r="J194" s="201"/>
      <c r="K194" s="201">
        <f t="shared" ref="K194:K197" si="53">0.15*I194</f>
        <v>0</v>
      </c>
      <c r="L194" s="238">
        <f t="shared" si="36"/>
        <v>0</v>
      </c>
      <c r="M194" s="268">
        <f t="shared" si="37"/>
        <v>0</v>
      </c>
      <c r="N194" s="238">
        <f t="shared" si="38"/>
        <v>0</v>
      </c>
      <c r="O194" s="238">
        <f t="shared" si="39"/>
        <v>0</v>
      </c>
      <c r="P194" s="238">
        <f t="shared" si="40"/>
        <v>0</v>
      </c>
      <c r="Q194" s="269">
        <f t="shared" si="41"/>
        <v>0</v>
      </c>
      <c r="S194" s="384"/>
    </row>
    <row r="195" spans="1:19" s="56" customFormat="1" ht="28">
      <c r="A195" s="306" t="s">
        <v>1045</v>
      </c>
      <c r="B195" s="316"/>
      <c r="C195" s="317" t="s">
        <v>760</v>
      </c>
      <c r="D195" s="318"/>
      <c r="E195" s="318" t="s">
        <v>68</v>
      </c>
      <c r="F195" s="318">
        <v>4</v>
      </c>
      <c r="G195" s="228"/>
      <c r="H195" s="228"/>
      <c r="I195" s="201"/>
      <c r="J195" s="201"/>
      <c r="K195" s="201">
        <f t="shared" si="53"/>
        <v>0</v>
      </c>
      <c r="L195" s="238">
        <f t="shared" si="36"/>
        <v>0</v>
      </c>
      <c r="M195" s="268">
        <f t="shared" si="37"/>
        <v>0</v>
      </c>
      <c r="N195" s="238">
        <f t="shared" si="38"/>
        <v>0</v>
      </c>
      <c r="O195" s="238">
        <f t="shared" si="39"/>
        <v>0</v>
      </c>
      <c r="P195" s="238">
        <f t="shared" si="40"/>
        <v>0</v>
      </c>
      <c r="Q195" s="269">
        <f t="shared" si="41"/>
        <v>0</v>
      </c>
      <c r="S195" s="384"/>
    </row>
    <row r="196" spans="1:19" s="56" customFormat="1" ht="28">
      <c r="A196" s="306" t="s">
        <v>1046</v>
      </c>
      <c r="B196" s="316"/>
      <c r="C196" s="317" t="s">
        <v>728</v>
      </c>
      <c r="D196" s="318"/>
      <c r="E196" s="318" t="s">
        <v>68</v>
      </c>
      <c r="F196" s="318">
        <v>2</v>
      </c>
      <c r="G196" s="228"/>
      <c r="H196" s="228"/>
      <c r="I196" s="201"/>
      <c r="J196" s="201"/>
      <c r="K196" s="201">
        <f t="shared" si="53"/>
        <v>0</v>
      </c>
      <c r="L196" s="238">
        <f t="shared" ref="L196:L231" si="54">SUM(I196:K196)</f>
        <v>0</v>
      </c>
      <c r="M196" s="268">
        <f t="shared" ref="M196:M231" si="55">ROUND(G196*F196,2)</f>
        <v>0</v>
      </c>
      <c r="N196" s="238">
        <f t="shared" ref="N196:N231" si="56">ROUND(I196*F196,2)</f>
        <v>0</v>
      </c>
      <c r="O196" s="238">
        <f t="shared" ref="O196:O231" si="57">ROUND(J196*F196,2)</f>
        <v>0</v>
      </c>
      <c r="P196" s="238">
        <f t="shared" ref="P196:P231" si="58">ROUND(K196*F196,2)</f>
        <v>0</v>
      </c>
      <c r="Q196" s="269">
        <f t="shared" ref="Q196:Q231" si="59">SUM(N196:P196)</f>
        <v>0</v>
      </c>
      <c r="S196" s="384"/>
    </row>
    <row r="197" spans="1:19" s="56" customFormat="1" ht="28">
      <c r="A197" s="306" t="s">
        <v>1047</v>
      </c>
      <c r="B197" s="316"/>
      <c r="C197" s="317" t="s">
        <v>731</v>
      </c>
      <c r="D197" s="318"/>
      <c r="E197" s="318" t="s">
        <v>68</v>
      </c>
      <c r="F197" s="318">
        <v>1</v>
      </c>
      <c r="G197" s="228"/>
      <c r="H197" s="228"/>
      <c r="I197" s="201"/>
      <c r="J197" s="201"/>
      <c r="K197" s="201">
        <f t="shared" si="53"/>
        <v>0</v>
      </c>
      <c r="L197" s="238">
        <f t="shared" si="54"/>
        <v>0</v>
      </c>
      <c r="M197" s="268">
        <f t="shared" si="55"/>
        <v>0</v>
      </c>
      <c r="N197" s="238">
        <f t="shared" si="56"/>
        <v>0</v>
      </c>
      <c r="O197" s="238">
        <f t="shared" si="57"/>
        <v>0</v>
      </c>
      <c r="P197" s="238">
        <f t="shared" si="58"/>
        <v>0</v>
      </c>
      <c r="Q197" s="269">
        <f t="shared" si="59"/>
        <v>0</v>
      </c>
      <c r="S197" s="384"/>
    </row>
    <row r="198" spans="1:19" s="56" customFormat="1" ht="28">
      <c r="A198" s="306" t="s">
        <v>1048</v>
      </c>
      <c r="B198" s="316"/>
      <c r="C198" s="317" t="s">
        <v>734</v>
      </c>
      <c r="D198" s="318"/>
      <c r="E198" s="318" t="s">
        <v>68</v>
      </c>
      <c r="F198" s="318">
        <v>2</v>
      </c>
      <c r="G198" s="228"/>
      <c r="H198" s="228"/>
      <c r="I198" s="201"/>
      <c r="J198" s="201"/>
      <c r="K198" s="201">
        <f t="shared" ref="K198:K199" si="60">0.15*I198</f>
        <v>0</v>
      </c>
      <c r="L198" s="238">
        <f t="shared" si="54"/>
        <v>0</v>
      </c>
      <c r="M198" s="268">
        <f t="shared" si="55"/>
        <v>0</v>
      </c>
      <c r="N198" s="238">
        <f t="shared" si="56"/>
        <v>0</v>
      </c>
      <c r="O198" s="238">
        <f t="shared" si="57"/>
        <v>0</v>
      </c>
      <c r="P198" s="238">
        <f t="shared" si="58"/>
        <v>0</v>
      </c>
      <c r="Q198" s="269">
        <f t="shared" si="59"/>
        <v>0</v>
      </c>
      <c r="S198" s="384"/>
    </row>
    <row r="199" spans="1:19" s="56" customFormat="1" ht="28">
      <c r="A199" s="306" t="s">
        <v>1049</v>
      </c>
      <c r="B199" s="316"/>
      <c r="C199" s="317" t="s">
        <v>736</v>
      </c>
      <c r="D199" s="318"/>
      <c r="E199" s="318" t="s">
        <v>68</v>
      </c>
      <c r="F199" s="318">
        <v>2</v>
      </c>
      <c r="G199" s="228"/>
      <c r="H199" s="228"/>
      <c r="I199" s="201"/>
      <c r="J199" s="201"/>
      <c r="K199" s="201">
        <f t="shared" si="60"/>
        <v>0</v>
      </c>
      <c r="L199" s="238">
        <f t="shared" si="54"/>
        <v>0</v>
      </c>
      <c r="M199" s="268">
        <f t="shared" si="55"/>
        <v>0</v>
      </c>
      <c r="N199" s="238">
        <f t="shared" si="56"/>
        <v>0</v>
      </c>
      <c r="O199" s="238">
        <f t="shared" si="57"/>
        <v>0</v>
      </c>
      <c r="P199" s="238">
        <f t="shared" si="58"/>
        <v>0</v>
      </c>
      <c r="Q199" s="269">
        <f t="shared" si="59"/>
        <v>0</v>
      </c>
      <c r="S199" s="384"/>
    </row>
    <row r="200" spans="1:19" s="56" customFormat="1" ht="28">
      <c r="A200" s="306" t="s">
        <v>1050</v>
      </c>
      <c r="B200" s="316"/>
      <c r="C200" s="317" t="s">
        <v>787</v>
      </c>
      <c r="D200" s="318"/>
      <c r="E200" s="318" t="s">
        <v>68</v>
      </c>
      <c r="F200" s="318">
        <v>2</v>
      </c>
      <c r="G200" s="228"/>
      <c r="H200" s="232"/>
      <c r="I200" s="201"/>
      <c r="J200" s="201"/>
      <c r="K200" s="201">
        <f t="shared" ref="K200" si="61">0.15*I200</f>
        <v>0</v>
      </c>
      <c r="L200" s="238">
        <f t="shared" si="54"/>
        <v>0</v>
      </c>
      <c r="M200" s="268">
        <f t="shared" si="55"/>
        <v>0</v>
      </c>
      <c r="N200" s="238">
        <f t="shared" si="56"/>
        <v>0</v>
      </c>
      <c r="O200" s="238">
        <f t="shared" si="57"/>
        <v>0</v>
      </c>
      <c r="P200" s="238">
        <f t="shared" si="58"/>
        <v>0</v>
      </c>
      <c r="Q200" s="269">
        <f t="shared" si="59"/>
        <v>0</v>
      </c>
      <c r="S200" s="384"/>
    </row>
    <row r="201" spans="1:19" s="56" customFormat="1" ht="28">
      <c r="A201" s="306" t="s">
        <v>1051</v>
      </c>
      <c r="B201" s="316"/>
      <c r="C201" s="317" t="s">
        <v>788</v>
      </c>
      <c r="D201" s="318"/>
      <c r="E201" s="318" t="s">
        <v>68</v>
      </c>
      <c r="F201" s="318">
        <v>1</v>
      </c>
      <c r="G201" s="228"/>
      <c r="H201" s="232"/>
      <c r="I201" s="201"/>
      <c r="J201" s="201"/>
      <c r="K201" s="201">
        <f t="shared" ref="K201" si="62">0.15*I201</f>
        <v>0</v>
      </c>
      <c r="L201" s="238">
        <f t="shared" si="54"/>
        <v>0</v>
      </c>
      <c r="M201" s="268">
        <f t="shared" si="55"/>
        <v>0</v>
      </c>
      <c r="N201" s="238">
        <f t="shared" si="56"/>
        <v>0</v>
      </c>
      <c r="O201" s="238">
        <f t="shared" si="57"/>
        <v>0</v>
      </c>
      <c r="P201" s="238">
        <f t="shared" si="58"/>
        <v>0</v>
      </c>
      <c r="Q201" s="269">
        <f t="shared" si="59"/>
        <v>0</v>
      </c>
      <c r="S201" s="384"/>
    </row>
    <row r="202" spans="1:19" s="56" customFormat="1" ht="28">
      <c r="A202" s="306" t="s">
        <v>1052</v>
      </c>
      <c r="B202" s="316"/>
      <c r="C202" s="317" t="s">
        <v>789</v>
      </c>
      <c r="D202" s="318"/>
      <c r="E202" s="318" t="s">
        <v>68</v>
      </c>
      <c r="F202" s="318">
        <v>8</v>
      </c>
      <c r="G202" s="228"/>
      <c r="H202" s="232"/>
      <c r="I202" s="201"/>
      <c r="J202" s="201"/>
      <c r="K202" s="201">
        <f t="shared" ref="K202" si="63">0.15*I202</f>
        <v>0</v>
      </c>
      <c r="L202" s="238">
        <f t="shared" si="54"/>
        <v>0</v>
      </c>
      <c r="M202" s="268">
        <f t="shared" si="55"/>
        <v>0</v>
      </c>
      <c r="N202" s="238">
        <f t="shared" si="56"/>
        <v>0</v>
      </c>
      <c r="O202" s="238">
        <f t="shared" si="57"/>
        <v>0</v>
      </c>
      <c r="P202" s="238">
        <f t="shared" si="58"/>
        <v>0</v>
      </c>
      <c r="Q202" s="269">
        <f t="shared" si="59"/>
        <v>0</v>
      </c>
      <c r="S202" s="384"/>
    </row>
    <row r="203" spans="1:19" s="56" customFormat="1" ht="28">
      <c r="A203" s="306" t="s">
        <v>1053</v>
      </c>
      <c r="B203" s="316"/>
      <c r="C203" s="317" t="s">
        <v>744</v>
      </c>
      <c r="D203" s="318"/>
      <c r="E203" s="318" t="s">
        <v>68</v>
      </c>
      <c r="F203" s="318">
        <v>8</v>
      </c>
      <c r="G203" s="228"/>
      <c r="H203" s="232"/>
      <c r="I203" s="201"/>
      <c r="J203" s="201"/>
      <c r="K203" s="201">
        <f t="shared" ref="K203" si="64">0.15*I203</f>
        <v>0</v>
      </c>
      <c r="L203" s="238">
        <f t="shared" si="54"/>
        <v>0</v>
      </c>
      <c r="M203" s="268">
        <f t="shared" si="55"/>
        <v>0</v>
      </c>
      <c r="N203" s="238">
        <f t="shared" si="56"/>
        <v>0</v>
      </c>
      <c r="O203" s="238">
        <f t="shared" si="57"/>
        <v>0</v>
      </c>
      <c r="P203" s="238">
        <f t="shared" si="58"/>
        <v>0</v>
      </c>
      <c r="Q203" s="269">
        <f t="shared" si="59"/>
        <v>0</v>
      </c>
      <c r="S203" s="384"/>
    </row>
    <row r="204" spans="1:19" s="56" customFormat="1" ht="28">
      <c r="A204" s="306" t="s">
        <v>1054</v>
      </c>
      <c r="B204" s="316"/>
      <c r="C204" s="317" t="s">
        <v>790</v>
      </c>
      <c r="D204" s="318"/>
      <c r="E204" s="318" t="s">
        <v>68</v>
      </c>
      <c r="F204" s="318">
        <v>2</v>
      </c>
      <c r="G204" s="228"/>
      <c r="H204" s="232"/>
      <c r="I204" s="201"/>
      <c r="J204" s="201"/>
      <c r="K204" s="201">
        <f t="shared" ref="K204" si="65">0.15*I204</f>
        <v>0</v>
      </c>
      <c r="L204" s="238">
        <f t="shared" si="54"/>
        <v>0</v>
      </c>
      <c r="M204" s="268">
        <f t="shared" si="55"/>
        <v>0</v>
      </c>
      <c r="N204" s="238">
        <f t="shared" si="56"/>
        <v>0</v>
      </c>
      <c r="O204" s="238">
        <f t="shared" si="57"/>
        <v>0</v>
      </c>
      <c r="P204" s="238">
        <f t="shared" si="58"/>
        <v>0</v>
      </c>
      <c r="Q204" s="269">
        <f t="shared" si="59"/>
        <v>0</v>
      </c>
      <c r="S204" s="384"/>
    </row>
    <row r="205" spans="1:19" s="56" customFormat="1" ht="28">
      <c r="A205" s="306" t="s">
        <v>1055</v>
      </c>
      <c r="B205" s="316"/>
      <c r="C205" s="317" t="s">
        <v>755</v>
      </c>
      <c r="D205" s="318"/>
      <c r="E205" s="318" t="s">
        <v>136</v>
      </c>
      <c r="F205" s="318">
        <v>65</v>
      </c>
      <c r="G205" s="228"/>
      <c r="H205" s="232"/>
      <c r="I205" s="201"/>
      <c r="J205" s="229"/>
      <c r="K205" s="229">
        <f>0.15*I205</f>
        <v>0</v>
      </c>
      <c r="L205" s="238">
        <f t="shared" si="54"/>
        <v>0</v>
      </c>
      <c r="M205" s="268">
        <f t="shared" si="55"/>
        <v>0</v>
      </c>
      <c r="N205" s="238">
        <f t="shared" si="56"/>
        <v>0</v>
      </c>
      <c r="O205" s="238">
        <f t="shared" si="57"/>
        <v>0</v>
      </c>
      <c r="P205" s="238">
        <f t="shared" si="58"/>
        <v>0</v>
      </c>
      <c r="Q205" s="269">
        <f t="shared" si="59"/>
        <v>0</v>
      </c>
      <c r="S205" s="384"/>
    </row>
    <row r="206" spans="1:19" s="56" customFormat="1" ht="28">
      <c r="A206" s="306" t="s">
        <v>1056</v>
      </c>
      <c r="B206" s="316"/>
      <c r="C206" s="317" t="s">
        <v>715</v>
      </c>
      <c r="D206" s="318"/>
      <c r="E206" s="318" t="s">
        <v>135</v>
      </c>
      <c r="F206" s="318">
        <v>2</v>
      </c>
      <c r="G206" s="228"/>
      <c r="H206" s="228"/>
      <c r="I206" s="201"/>
      <c r="J206" s="201"/>
      <c r="K206" s="201">
        <f t="shared" ref="K206:K208" si="66">0.15*I206</f>
        <v>0</v>
      </c>
      <c r="L206" s="238">
        <f t="shared" si="54"/>
        <v>0</v>
      </c>
      <c r="M206" s="268">
        <f t="shared" si="55"/>
        <v>0</v>
      </c>
      <c r="N206" s="238">
        <f t="shared" si="56"/>
        <v>0</v>
      </c>
      <c r="O206" s="238">
        <f t="shared" si="57"/>
        <v>0</v>
      </c>
      <c r="P206" s="238">
        <f t="shared" si="58"/>
        <v>0</v>
      </c>
      <c r="Q206" s="269">
        <f t="shared" si="59"/>
        <v>0</v>
      </c>
      <c r="S206" s="384"/>
    </row>
    <row r="207" spans="1:19" s="56" customFormat="1" ht="28">
      <c r="A207" s="306" t="s">
        <v>1057</v>
      </c>
      <c r="B207" s="316"/>
      <c r="C207" s="317" t="s">
        <v>716</v>
      </c>
      <c r="D207" s="318"/>
      <c r="E207" s="318" t="s">
        <v>135</v>
      </c>
      <c r="F207" s="318">
        <v>3</v>
      </c>
      <c r="G207" s="228"/>
      <c r="H207" s="228"/>
      <c r="I207" s="201"/>
      <c r="J207" s="201"/>
      <c r="K207" s="201">
        <f t="shared" si="66"/>
        <v>0</v>
      </c>
      <c r="L207" s="238">
        <f t="shared" si="54"/>
        <v>0</v>
      </c>
      <c r="M207" s="268">
        <f t="shared" si="55"/>
        <v>0</v>
      </c>
      <c r="N207" s="238">
        <f t="shared" si="56"/>
        <v>0</v>
      </c>
      <c r="O207" s="238">
        <f t="shared" si="57"/>
        <v>0</v>
      </c>
      <c r="P207" s="238">
        <f t="shared" si="58"/>
        <v>0</v>
      </c>
      <c r="Q207" s="269">
        <f t="shared" si="59"/>
        <v>0</v>
      </c>
      <c r="S207" s="384"/>
    </row>
    <row r="208" spans="1:19" s="56" customFormat="1" ht="28">
      <c r="A208" s="306" t="s">
        <v>1058</v>
      </c>
      <c r="B208" s="316"/>
      <c r="C208" s="317" t="s">
        <v>717</v>
      </c>
      <c r="D208" s="318"/>
      <c r="E208" s="318" t="s">
        <v>135</v>
      </c>
      <c r="F208" s="318">
        <v>12</v>
      </c>
      <c r="G208" s="228"/>
      <c r="H208" s="228"/>
      <c r="I208" s="201"/>
      <c r="J208" s="201"/>
      <c r="K208" s="201">
        <f t="shared" si="66"/>
        <v>0</v>
      </c>
      <c r="L208" s="238">
        <f t="shared" si="54"/>
        <v>0</v>
      </c>
      <c r="M208" s="268">
        <f t="shared" si="55"/>
        <v>0</v>
      </c>
      <c r="N208" s="238">
        <f t="shared" si="56"/>
        <v>0</v>
      </c>
      <c r="O208" s="238">
        <f t="shared" si="57"/>
        <v>0</v>
      </c>
      <c r="P208" s="238">
        <f t="shared" si="58"/>
        <v>0</v>
      </c>
      <c r="Q208" s="269">
        <f t="shared" si="59"/>
        <v>0</v>
      </c>
      <c r="S208" s="384"/>
    </row>
    <row r="209" spans="1:19" s="56" customFormat="1" ht="16.5">
      <c r="A209" s="306" t="s">
        <v>1059</v>
      </c>
      <c r="B209" s="316"/>
      <c r="C209" s="317" t="s">
        <v>756</v>
      </c>
      <c r="D209" s="318"/>
      <c r="E209" s="318" t="s">
        <v>136</v>
      </c>
      <c r="F209" s="318">
        <v>2</v>
      </c>
      <c r="G209" s="228"/>
      <c r="H209" s="228"/>
      <c r="I209" s="201"/>
      <c r="J209" s="201"/>
      <c r="K209" s="201">
        <f>0.15*I209</f>
        <v>0</v>
      </c>
      <c r="L209" s="238">
        <f t="shared" si="54"/>
        <v>0</v>
      </c>
      <c r="M209" s="268">
        <f t="shared" si="55"/>
        <v>0</v>
      </c>
      <c r="N209" s="238">
        <f t="shared" si="56"/>
        <v>0</v>
      </c>
      <c r="O209" s="238">
        <f t="shared" si="57"/>
        <v>0</v>
      </c>
      <c r="P209" s="238">
        <f t="shared" si="58"/>
        <v>0</v>
      </c>
      <c r="Q209" s="269">
        <f t="shared" si="59"/>
        <v>0</v>
      </c>
      <c r="S209" s="384"/>
    </row>
    <row r="210" spans="1:19" s="56" customFormat="1" ht="28">
      <c r="A210" s="306" t="s">
        <v>1060</v>
      </c>
      <c r="B210" s="316"/>
      <c r="C210" s="317" t="s">
        <v>720</v>
      </c>
      <c r="D210" s="318"/>
      <c r="E210" s="318" t="s">
        <v>68</v>
      </c>
      <c r="F210" s="318">
        <v>3</v>
      </c>
      <c r="G210" s="228"/>
      <c r="H210" s="228"/>
      <c r="I210" s="201"/>
      <c r="J210" s="201"/>
      <c r="K210" s="201">
        <f t="shared" ref="K210:K211" si="67">0.15*I210</f>
        <v>0</v>
      </c>
      <c r="L210" s="238">
        <f t="shared" si="54"/>
        <v>0</v>
      </c>
      <c r="M210" s="268">
        <f t="shared" si="55"/>
        <v>0</v>
      </c>
      <c r="N210" s="238">
        <f t="shared" si="56"/>
        <v>0</v>
      </c>
      <c r="O210" s="238">
        <f t="shared" si="57"/>
        <v>0</v>
      </c>
      <c r="P210" s="238">
        <f t="shared" si="58"/>
        <v>0</v>
      </c>
      <c r="Q210" s="269">
        <f t="shared" si="59"/>
        <v>0</v>
      </c>
      <c r="S210" s="384"/>
    </row>
    <row r="211" spans="1:19" s="56" customFormat="1" ht="28">
      <c r="A211" s="306" t="s">
        <v>1061</v>
      </c>
      <c r="B211" s="316"/>
      <c r="C211" s="317" t="s">
        <v>758</v>
      </c>
      <c r="D211" s="318"/>
      <c r="E211" s="318" t="s">
        <v>68</v>
      </c>
      <c r="F211" s="318">
        <v>4</v>
      </c>
      <c r="G211" s="228"/>
      <c r="H211" s="228"/>
      <c r="I211" s="201"/>
      <c r="J211" s="201"/>
      <c r="K211" s="201">
        <f t="shared" si="67"/>
        <v>0</v>
      </c>
      <c r="L211" s="238">
        <f t="shared" si="54"/>
        <v>0</v>
      </c>
      <c r="M211" s="268">
        <f t="shared" si="55"/>
        <v>0</v>
      </c>
      <c r="N211" s="238">
        <f t="shared" si="56"/>
        <v>0</v>
      </c>
      <c r="O211" s="238">
        <f t="shared" si="57"/>
        <v>0</v>
      </c>
      <c r="P211" s="238">
        <f t="shared" si="58"/>
        <v>0</v>
      </c>
      <c r="Q211" s="269">
        <f t="shared" si="59"/>
        <v>0</v>
      </c>
      <c r="S211" s="384"/>
    </row>
    <row r="212" spans="1:19" s="56" customFormat="1" ht="28">
      <c r="A212" s="306" t="s">
        <v>1062</v>
      </c>
      <c r="B212" s="316"/>
      <c r="C212" s="317" t="s">
        <v>727</v>
      </c>
      <c r="D212" s="318"/>
      <c r="E212" s="318" t="s">
        <v>68</v>
      </c>
      <c r="F212" s="318">
        <v>1</v>
      </c>
      <c r="G212" s="228"/>
      <c r="H212" s="228"/>
      <c r="I212" s="201"/>
      <c r="J212" s="201"/>
      <c r="K212" s="201">
        <f t="shared" ref="K212:K215" si="68">0.15*I212</f>
        <v>0</v>
      </c>
      <c r="L212" s="238">
        <f t="shared" si="54"/>
        <v>0</v>
      </c>
      <c r="M212" s="268">
        <f t="shared" si="55"/>
        <v>0</v>
      </c>
      <c r="N212" s="238">
        <f t="shared" si="56"/>
        <v>0</v>
      </c>
      <c r="O212" s="238">
        <f t="shared" si="57"/>
        <v>0</v>
      </c>
      <c r="P212" s="238">
        <f t="shared" si="58"/>
        <v>0</v>
      </c>
      <c r="Q212" s="269">
        <f t="shared" si="59"/>
        <v>0</v>
      </c>
      <c r="S212" s="384"/>
    </row>
    <row r="213" spans="1:19" s="56" customFormat="1" ht="28">
      <c r="A213" s="306" t="s">
        <v>1063</v>
      </c>
      <c r="B213" s="316"/>
      <c r="C213" s="317" t="s">
        <v>729</v>
      </c>
      <c r="D213" s="318"/>
      <c r="E213" s="318" t="s">
        <v>68</v>
      </c>
      <c r="F213" s="318">
        <v>3</v>
      </c>
      <c r="G213" s="228"/>
      <c r="H213" s="228"/>
      <c r="I213" s="201"/>
      <c r="J213" s="201"/>
      <c r="K213" s="201">
        <f t="shared" si="68"/>
        <v>0</v>
      </c>
      <c r="L213" s="238">
        <f t="shared" si="54"/>
        <v>0</v>
      </c>
      <c r="M213" s="268">
        <f t="shared" si="55"/>
        <v>0</v>
      </c>
      <c r="N213" s="238">
        <f t="shared" si="56"/>
        <v>0</v>
      </c>
      <c r="O213" s="238">
        <f t="shared" si="57"/>
        <v>0</v>
      </c>
      <c r="P213" s="238">
        <f t="shared" si="58"/>
        <v>0</v>
      </c>
      <c r="Q213" s="269">
        <f t="shared" si="59"/>
        <v>0</v>
      </c>
      <c r="S213" s="384"/>
    </row>
    <row r="214" spans="1:19" s="56" customFormat="1" ht="28">
      <c r="A214" s="306" t="s">
        <v>1064</v>
      </c>
      <c r="B214" s="316"/>
      <c r="C214" s="317" t="s">
        <v>736</v>
      </c>
      <c r="D214" s="318"/>
      <c r="E214" s="318" t="s">
        <v>68</v>
      </c>
      <c r="F214" s="318">
        <v>1</v>
      </c>
      <c r="G214" s="228"/>
      <c r="H214" s="228"/>
      <c r="I214" s="201"/>
      <c r="J214" s="201"/>
      <c r="K214" s="201">
        <f t="shared" si="68"/>
        <v>0</v>
      </c>
      <c r="L214" s="238">
        <f t="shared" si="54"/>
        <v>0</v>
      </c>
      <c r="M214" s="268">
        <f t="shared" si="55"/>
        <v>0</v>
      </c>
      <c r="N214" s="238">
        <f t="shared" si="56"/>
        <v>0</v>
      </c>
      <c r="O214" s="238">
        <f t="shared" si="57"/>
        <v>0</v>
      </c>
      <c r="P214" s="238">
        <f t="shared" si="58"/>
        <v>0</v>
      </c>
      <c r="Q214" s="269">
        <f t="shared" si="59"/>
        <v>0</v>
      </c>
      <c r="S214" s="384"/>
    </row>
    <row r="215" spans="1:19" s="56" customFormat="1" ht="28">
      <c r="A215" s="306" t="s">
        <v>1065</v>
      </c>
      <c r="B215" s="316"/>
      <c r="C215" s="317" t="s">
        <v>791</v>
      </c>
      <c r="D215" s="318"/>
      <c r="E215" s="318" t="s">
        <v>68</v>
      </c>
      <c r="F215" s="318">
        <v>1</v>
      </c>
      <c r="G215" s="228"/>
      <c r="H215" s="228"/>
      <c r="I215" s="201"/>
      <c r="J215" s="201"/>
      <c r="K215" s="201">
        <f t="shared" si="68"/>
        <v>0</v>
      </c>
      <c r="L215" s="238">
        <f t="shared" si="54"/>
        <v>0</v>
      </c>
      <c r="M215" s="268">
        <f t="shared" si="55"/>
        <v>0</v>
      </c>
      <c r="N215" s="238">
        <f t="shared" si="56"/>
        <v>0</v>
      </c>
      <c r="O215" s="238">
        <f t="shared" si="57"/>
        <v>0</v>
      </c>
      <c r="P215" s="238">
        <f t="shared" si="58"/>
        <v>0</v>
      </c>
      <c r="Q215" s="269">
        <f t="shared" si="59"/>
        <v>0</v>
      </c>
      <c r="S215" s="384"/>
    </row>
    <row r="216" spans="1:19" s="56" customFormat="1" ht="28">
      <c r="A216" s="306" t="s">
        <v>1066</v>
      </c>
      <c r="B216" s="316"/>
      <c r="C216" s="317" t="s">
        <v>788</v>
      </c>
      <c r="D216" s="318"/>
      <c r="E216" s="318" t="s">
        <v>68</v>
      </c>
      <c r="F216" s="318">
        <v>1</v>
      </c>
      <c r="G216" s="228"/>
      <c r="H216" s="232"/>
      <c r="I216" s="201"/>
      <c r="J216" s="201"/>
      <c r="K216" s="201">
        <f t="shared" ref="K216" si="69">0.15*I216</f>
        <v>0</v>
      </c>
      <c r="L216" s="238">
        <f t="shared" si="54"/>
        <v>0</v>
      </c>
      <c r="M216" s="268">
        <f t="shared" si="55"/>
        <v>0</v>
      </c>
      <c r="N216" s="238">
        <f t="shared" si="56"/>
        <v>0</v>
      </c>
      <c r="O216" s="238">
        <f t="shared" si="57"/>
        <v>0</v>
      </c>
      <c r="P216" s="238">
        <f t="shared" si="58"/>
        <v>0</v>
      </c>
      <c r="Q216" s="269">
        <f t="shared" si="59"/>
        <v>0</v>
      </c>
      <c r="S216" s="384"/>
    </row>
    <row r="217" spans="1:19" s="56" customFormat="1" ht="28">
      <c r="A217" s="306" t="s">
        <v>1067</v>
      </c>
      <c r="B217" s="316"/>
      <c r="C217" s="317" t="s">
        <v>792</v>
      </c>
      <c r="D217" s="318"/>
      <c r="E217" s="318" t="s">
        <v>68</v>
      </c>
      <c r="F217" s="318">
        <v>4</v>
      </c>
      <c r="G217" s="228"/>
      <c r="H217" s="228"/>
      <c r="I217" s="201"/>
      <c r="J217" s="229"/>
      <c r="K217" s="231">
        <f t="shared" ref="K217" si="70">I217*0.15</f>
        <v>0</v>
      </c>
      <c r="L217" s="238">
        <f t="shared" si="54"/>
        <v>0</v>
      </c>
      <c r="M217" s="268">
        <f t="shared" si="55"/>
        <v>0</v>
      </c>
      <c r="N217" s="238">
        <f t="shared" si="56"/>
        <v>0</v>
      </c>
      <c r="O217" s="238">
        <f t="shared" si="57"/>
        <v>0</v>
      </c>
      <c r="P217" s="238">
        <f t="shared" si="58"/>
        <v>0</v>
      </c>
      <c r="Q217" s="269">
        <f t="shared" si="59"/>
        <v>0</v>
      </c>
      <c r="S217" s="384"/>
    </row>
    <row r="218" spans="1:19" s="56" customFormat="1" ht="28">
      <c r="A218" s="306" t="s">
        <v>1068</v>
      </c>
      <c r="B218" s="316"/>
      <c r="C218" s="317" t="s">
        <v>745</v>
      </c>
      <c r="D218" s="318"/>
      <c r="E218" s="318" t="s">
        <v>68</v>
      </c>
      <c r="F218" s="318">
        <v>4</v>
      </c>
      <c r="G218" s="228"/>
      <c r="H218" s="232"/>
      <c r="I218" s="201"/>
      <c r="J218" s="201"/>
      <c r="K218" s="201">
        <f t="shared" ref="K218" si="71">0.15*I218</f>
        <v>0</v>
      </c>
      <c r="L218" s="238">
        <f t="shared" si="54"/>
        <v>0</v>
      </c>
      <c r="M218" s="268">
        <f t="shared" si="55"/>
        <v>0</v>
      </c>
      <c r="N218" s="238">
        <f t="shared" si="56"/>
        <v>0</v>
      </c>
      <c r="O218" s="238">
        <f t="shared" si="57"/>
        <v>0</v>
      </c>
      <c r="P218" s="238">
        <f t="shared" si="58"/>
        <v>0</v>
      </c>
      <c r="Q218" s="269">
        <f t="shared" si="59"/>
        <v>0</v>
      </c>
      <c r="S218" s="384"/>
    </row>
    <row r="219" spans="1:19" s="56" customFormat="1" ht="28">
      <c r="A219" s="306" t="s">
        <v>1069</v>
      </c>
      <c r="B219" s="316"/>
      <c r="C219" s="317" t="s">
        <v>790</v>
      </c>
      <c r="D219" s="318"/>
      <c r="E219" s="318" t="s">
        <v>68</v>
      </c>
      <c r="F219" s="318">
        <v>1</v>
      </c>
      <c r="G219" s="228"/>
      <c r="H219" s="232"/>
      <c r="I219" s="201"/>
      <c r="J219" s="201"/>
      <c r="K219" s="201">
        <f t="shared" ref="K219" si="72">0.15*I219</f>
        <v>0</v>
      </c>
      <c r="L219" s="238">
        <f t="shared" si="54"/>
        <v>0</v>
      </c>
      <c r="M219" s="268">
        <f t="shared" si="55"/>
        <v>0</v>
      </c>
      <c r="N219" s="238">
        <f t="shared" si="56"/>
        <v>0</v>
      </c>
      <c r="O219" s="238">
        <f t="shared" si="57"/>
        <v>0</v>
      </c>
      <c r="P219" s="238">
        <f t="shared" si="58"/>
        <v>0</v>
      </c>
      <c r="Q219" s="269">
        <f t="shared" si="59"/>
        <v>0</v>
      </c>
      <c r="S219" s="384"/>
    </row>
    <row r="220" spans="1:19" s="56" customFormat="1" ht="28">
      <c r="A220" s="306" t="s">
        <v>1070</v>
      </c>
      <c r="B220" s="316"/>
      <c r="C220" s="317" t="s">
        <v>793</v>
      </c>
      <c r="D220" s="318"/>
      <c r="E220" s="318" t="s">
        <v>68</v>
      </c>
      <c r="F220" s="318">
        <v>4</v>
      </c>
      <c r="G220" s="228"/>
      <c r="H220" s="232"/>
      <c r="I220" s="201"/>
      <c r="J220" s="201"/>
      <c r="K220" s="201">
        <f t="shared" ref="K220" si="73">0.15*I220</f>
        <v>0</v>
      </c>
      <c r="L220" s="238">
        <f t="shared" si="54"/>
        <v>0</v>
      </c>
      <c r="M220" s="268">
        <f t="shared" si="55"/>
        <v>0</v>
      </c>
      <c r="N220" s="238">
        <f t="shared" si="56"/>
        <v>0</v>
      </c>
      <c r="O220" s="238">
        <f t="shared" si="57"/>
        <v>0</v>
      </c>
      <c r="P220" s="238">
        <f t="shared" si="58"/>
        <v>0</v>
      </c>
      <c r="Q220" s="269">
        <f t="shared" si="59"/>
        <v>0</v>
      </c>
      <c r="S220" s="384"/>
    </row>
    <row r="221" spans="1:19" s="56" customFormat="1">
      <c r="A221" s="306" t="s">
        <v>1071</v>
      </c>
      <c r="B221" s="316"/>
      <c r="C221" s="317" t="s">
        <v>125</v>
      </c>
      <c r="D221" s="318"/>
      <c r="E221" s="318" t="s">
        <v>69</v>
      </c>
      <c r="F221" s="318">
        <v>1</v>
      </c>
      <c r="G221" s="228"/>
      <c r="H221" s="232"/>
      <c r="I221" s="201"/>
      <c r="J221" s="201"/>
      <c r="K221" s="201">
        <f t="shared" ref="K221" si="74">0.15*I221</f>
        <v>0</v>
      </c>
      <c r="L221" s="238">
        <f t="shared" si="54"/>
        <v>0</v>
      </c>
      <c r="M221" s="268">
        <f t="shared" si="55"/>
        <v>0</v>
      </c>
      <c r="N221" s="238">
        <f t="shared" si="56"/>
        <v>0</v>
      </c>
      <c r="O221" s="238">
        <f t="shared" si="57"/>
        <v>0</v>
      </c>
      <c r="P221" s="238">
        <f t="shared" si="58"/>
        <v>0</v>
      </c>
      <c r="Q221" s="269">
        <f t="shared" si="59"/>
        <v>0</v>
      </c>
      <c r="S221" s="384"/>
    </row>
    <row r="222" spans="1:19" s="56" customFormat="1">
      <c r="A222" s="306" t="s">
        <v>1072</v>
      </c>
      <c r="B222" s="316"/>
      <c r="C222" s="317" t="s">
        <v>126</v>
      </c>
      <c r="D222" s="318"/>
      <c r="E222" s="318" t="s">
        <v>69</v>
      </c>
      <c r="F222" s="318">
        <v>1</v>
      </c>
      <c r="G222" s="228"/>
      <c r="H222" s="232"/>
      <c r="I222" s="201"/>
      <c r="J222" s="201"/>
      <c r="K222" s="201"/>
      <c r="L222" s="238">
        <f t="shared" si="54"/>
        <v>0</v>
      </c>
      <c r="M222" s="268">
        <f t="shared" si="55"/>
        <v>0</v>
      </c>
      <c r="N222" s="238">
        <f t="shared" si="56"/>
        <v>0</v>
      </c>
      <c r="O222" s="238">
        <f t="shared" si="57"/>
        <v>0</v>
      </c>
      <c r="P222" s="238">
        <f t="shared" si="58"/>
        <v>0</v>
      </c>
      <c r="Q222" s="269">
        <f t="shared" si="59"/>
        <v>0</v>
      </c>
      <c r="S222" s="384"/>
    </row>
    <row r="223" spans="1:19" s="56" customFormat="1">
      <c r="A223" s="306" t="s">
        <v>1073</v>
      </c>
      <c r="B223" s="316"/>
      <c r="C223" s="317" t="s">
        <v>127</v>
      </c>
      <c r="D223" s="318"/>
      <c r="E223" s="318" t="s">
        <v>69</v>
      </c>
      <c r="F223" s="318">
        <v>1</v>
      </c>
      <c r="G223" s="228"/>
      <c r="H223" s="232"/>
      <c r="I223" s="201"/>
      <c r="J223" s="201"/>
      <c r="K223" s="201">
        <f t="shared" ref="K223:K231" si="75">0.15*I223</f>
        <v>0</v>
      </c>
      <c r="L223" s="238">
        <f t="shared" si="54"/>
        <v>0</v>
      </c>
      <c r="M223" s="268">
        <f t="shared" si="55"/>
        <v>0</v>
      </c>
      <c r="N223" s="238">
        <f t="shared" si="56"/>
        <v>0</v>
      </c>
      <c r="O223" s="238">
        <f t="shared" si="57"/>
        <v>0</v>
      </c>
      <c r="P223" s="238">
        <f t="shared" si="58"/>
        <v>0</v>
      </c>
      <c r="Q223" s="269">
        <f t="shared" si="59"/>
        <v>0</v>
      </c>
      <c r="S223" s="384"/>
    </row>
    <row r="224" spans="1:19" s="56" customFormat="1">
      <c r="A224" s="306" t="s">
        <v>1074</v>
      </c>
      <c r="B224" s="316"/>
      <c r="C224" s="317" t="s">
        <v>128</v>
      </c>
      <c r="D224" s="318"/>
      <c r="E224" s="318" t="s">
        <v>69</v>
      </c>
      <c r="F224" s="318">
        <v>1</v>
      </c>
      <c r="G224" s="228"/>
      <c r="H224" s="232"/>
      <c r="I224" s="201"/>
      <c r="J224" s="201"/>
      <c r="K224" s="201">
        <f t="shared" si="75"/>
        <v>0</v>
      </c>
      <c r="L224" s="238">
        <f t="shared" si="54"/>
        <v>0</v>
      </c>
      <c r="M224" s="268">
        <f t="shared" si="55"/>
        <v>0</v>
      </c>
      <c r="N224" s="238">
        <f t="shared" si="56"/>
        <v>0</v>
      </c>
      <c r="O224" s="238">
        <f t="shared" si="57"/>
        <v>0</v>
      </c>
      <c r="P224" s="238">
        <f t="shared" si="58"/>
        <v>0</v>
      </c>
      <c r="Q224" s="269">
        <f t="shared" si="59"/>
        <v>0</v>
      </c>
      <c r="S224" s="384"/>
    </row>
    <row r="225" spans="1:19" s="56" customFormat="1">
      <c r="A225" s="306" t="s">
        <v>1075</v>
      </c>
      <c r="B225" s="316"/>
      <c r="C225" s="317" t="s">
        <v>129</v>
      </c>
      <c r="D225" s="318"/>
      <c r="E225" s="318" t="s">
        <v>69</v>
      </c>
      <c r="F225" s="318">
        <v>1</v>
      </c>
      <c r="G225" s="228"/>
      <c r="H225" s="232"/>
      <c r="I225" s="201"/>
      <c r="J225" s="201"/>
      <c r="K225" s="201">
        <f t="shared" si="75"/>
        <v>0</v>
      </c>
      <c r="L225" s="238">
        <f t="shared" si="54"/>
        <v>0</v>
      </c>
      <c r="M225" s="268">
        <f t="shared" si="55"/>
        <v>0</v>
      </c>
      <c r="N225" s="238">
        <f t="shared" si="56"/>
        <v>0</v>
      </c>
      <c r="O225" s="238">
        <f t="shared" si="57"/>
        <v>0</v>
      </c>
      <c r="P225" s="238">
        <f t="shared" si="58"/>
        <v>0</v>
      </c>
      <c r="Q225" s="269">
        <f t="shared" si="59"/>
        <v>0</v>
      </c>
      <c r="S225" s="384"/>
    </row>
    <row r="226" spans="1:19" s="56" customFormat="1">
      <c r="A226" s="306" t="s">
        <v>1076</v>
      </c>
      <c r="B226" s="316"/>
      <c r="C226" s="317" t="s">
        <v>130</v>
      </c>
      <c r="D226" s="318"/>
      <c r="E226" s="318" t="s">
        <v>69</v>
      </c>
      <c r="F226" s="318">
        <v>1</v>
      </c>
      <c r="G226" s="228"/>
      <c r="H226" s="232"/>
      <c r="I226" s="201"/>
      <c r="J226" s="201"/>
      <c r="K226" s="201">
        <f t="shared" si="75"/>
        <v>0</v>
      </c>
      <c r="L226" s="238">
        <f t="shared" si="54"/>
        <v>0</v>
      </c>
      <c r="M226" s="268">
        <f t="shared" si="55"/>
        <v>0</v>
      </c>
      <c r="N226" s="238">
        <f t="shared" si="56"/>
        <v>0</v>
      </c>
      <c r="O226" s="238">
        <f t="shared" si="57"/>
        <v>0</v>
      </c>
      <c r="P226" s="238">
        <f t="shared" si="58"/>
        <v>0</v>
      </c>
      <c r="Q226" s="269">
        <f t="shared" si="59"/>
        <v>0</v>
      </c>
      <c r="S226" s="384"/>
    </row>
    <row r="227" spans="1:19" s="56" customFormat="1">
      <c r="A227" s="306" t="s">
        <v>1077</v>
      </c>
      <c r="B227" s="316"/>
      <c r="C227" s="317" t="s">
        <v>131</v>
      </c>
      <c r="D227" s="318"/>
      <c r="E227" s="318" t="s">
        <v>69</v>
      </c>
      <c r="F227" s="318">
        <v>1</v>
      </c>
      <c r="G227" s="228"/>
      <c r="H227" s="232"/>
      <c r="I227" s="201"/>
      <c r="J227" s="201"/>
      <c r="K227" s="201">
        <f t="shared" si="75"/>
        <v>0</v>
      </c>
      <c r="L227" s="238">
        <f t="shared" si="54"/>
        <v>0</v>
      </c>
      <c r="M227" s="268">
        <f t="shared" si="55"/>
        <v>0</v>
      </c>
      <c r="N227" s="238">
        <f t="shared" si="56"/>
        <v>0</v>
      </c>
      <c r="O227" s="238">
        <f t="shared" si="57"/>
        <v>0</v>
      </c>
      <c r="P227" s="238">
        <f t="shared" si="58"/>
        <v>0</v>
      </c>
      <c r="Q227" s="269">
        <f t="shared" si="59"/>
        <v>0</v>
      </c>
      <c r="S227" s="384"/>
    </row>
    <row r="228" spans="1:19" s="56" customFormat="1">
      <c r="A228" s="306" t="s">
        <v>1078</v>
      </c>
      <c r="B228" s="316"/>
      <c r="C228" s="317" t="s">
        <v>132</v>
      </c>
      <c r="D228" s="318"/>
      <c r="E228" s="318" t="s">
        <v>69</v>
      </c>
      <c r="F228" s="318">
        <v>1</v>
      </c>
      <c r="G228" s="228"/>
      <c r="H228" s="232"/>
      <c r="I228" s="201"/>
      <c r="J228" s="201"/>
      <c r="K228" s="201">
        <f t="shared" si="75"/>
        <v>0</v>
      </c>
      <c r="L228" s="238">
        <f t="shared" si="54"/>
        <v>0</v>
      </c>
      <c r="M228" s="268">
        <f t="shared" si="55"/>
        <v>0</v>
      </c>
      <c r="N228" s="238">
        <f t="shared" si="56"/>
        <v>0</v>
      </c>
      <c r="O228" s="238">
        <f t="shared" si="57"/>
        <v>0</v>
      </c>
      <c r="P228" s="238">
        <f t="shared" si="58"/>
        <v>0</v>
      </c>
      <c r="Q228" s="269">
        <f t="shared" si="59"/>
        <v>0</v>
      </c>
      <c r="S228" s="384"/>
    </row>
    <row r="229" spans="1:19" s="56" customFormat="1">
      <c r="A229" s="306" t="s">
        <v>1079</v>
      </c>
      <c r="B229" s="316"/>
      <c r="C229" s="317" t="s">
        <v>133</v>
      </c>
      <c r="D229" s="318"/>
      <c r="E229" s="318" t="s">
        <v>69</v>
      </c>
      <c r="F229" s="318">
        <v>1</v>
      </c>
      <c r="G229" s="228"/>
      <c r="H229" s="232"/>
      <c r="I229" s="201"/>
      <c r="J229" s="201"/>
      <c r="K229" s="201">
        <f t="shared" si="75"/>
        <v>0</v>
      </c>
      <c r="L229" s="238">
        <f t="shared" si="54"/>
        <v>0</v>
      </c>
      <c r="M229" s="268">
        <f t="shared" si="55"/>
        <v>0</v>
      </c>
      <c r="N229" s="238">
        <f t="shared" si="56"/>
        <v>0</v>
      </c>
      <c r="O229" s="238">
        <f t="shared" si="57"/>
        <v>0</v>
      </c>
      <c r="P229" s="238">
        <f t="shared" si="58"/>
        <v>0</v>
      </c>
      <c r="Q229" s="269">
        <f t="shared" si="59"/>
        <v>0</v>
      </c>
      <c r="S229" s="384"/>
    </row>
    <row r="230" spans="1:19" s="56" customFormat="1">
      <c r="A230" s="306" t="s">
        <v>1080</v>
      </c>
      <c r="B230" s="316"/>
      <c r="C230" s="317" t="s">
        <v>134</v>
      </c>
      <c r="D230" s="318"/>
      <c r="E230" s="318" t="s">
        <v>69</v>
      </c>
      <c r="F230" s="318">
        <v>1</v>
      </c>
      <c r="G230" s="228"/>
      <c r="H230" s="232"/>
      <c r="I230" s="201"/>
      <c r="J230" s="201"/>
      <c r="K230" s="201">
        <f t="shared" si="75"/>
        <v>0</v>
      </c>
      <c r="L230" s="238">
        <f t="shared" si="54"/>
        <v>0</v>
      </c>
      <c r="M230" s="268">
        <f t="shared" si="55"/>
        <v>0</v>
      </c>
      <c r="N230" s="238">
        <f t="shared" si="56"/>
        <v>0</v>
      </c>
      <c r="O230" s="238">
        <f t="shared" si="57"/>
        <v>0</v>
      </c>
      <c r="P230" s="238">
        <f t="shared" si="58"/>
        <v>0</v>
      </c>
      <c r="Q230" s="269">
        <f t="shared" si="59"/>
        <v>0</v>
      </c>
      <c r="S230" s="384"/>
    </row>
    <row r="231" spans="1:19" s="56" customFormat="1">
      <c r="A231" s="306" t="s">
        <v>1081</v>
      </c>
      <c r="B231" s="316"/>
      <c r="C231" s="317" t="s">
        <v>120</v>
      </c>
      <c r="D231" s="318"/>
      <c r="E231" s="318" t="s">
        <v>69</v>
      </c>
      <c r="F231" s="318">
        <v>1</v>
      </c>
      <c r="G231" s="228"/>
      <c r="H231" s="388"/>
      <c r="I231" s="201"/>
      <c r="J231" s="201"/>
      <c r="K231" s="201">
        <f t="shared" si="75"/>
        <v>0</v>
      </c>
      <c r="L231" s="238">
        <f t="shared" si="54"/>
        <v>0</v>
      </c>
      <c r="M231" s="268">
        <f t="shared" si="55"/>
        <v>0</v>
      </c>
      <c r="N231" s="238">
        <f t="shared" si="56"/>
        <v>0</v>
      </c>
      <c r="O231" s="238">
        <f t="shared" si="57"/>
        <v>0</v>
      </c>
      <c r="P231" s="238">
        <f t="shared" si="58"/>
        <v>0</v>
      </c>
      <c r="Q231" s="269">
        <f t="shared" si="59"/>
        <v>0</v>
      </c>
      <c r="S231" s="384"/>
    </row>
    <row r="232" spans="1:19">
      <c r="A232" s="273"/>
      <c r="B232" s="300"/>
      <c r="C232" s="275"/>
      <c r="D232" s="275"/>
      <c r="E232" s="276"/>
      <c r="F232" s="277"/>
      <c r="G232" s="278">
        <v>0</v>
      </c>
      <c r="H232" s="278">
        <v>0</v>
      </c>
      <c r="I232" s="278"/>
      <c r="J232" s="277"/>
      <c r="K232" s="277"/>
      <c r="L232" s="277"/>
      <c r="M232" s="277"/>
      <c r="N232" s="277"/>
      <c r="O232" s="277"/>
      <c r="P232" s="277"/>
      <c r="Q232" s="279"/>
    </row>
    <row r="233" spans="1:19" ht="15.4" customHeight="1">
      <c r="A233" s="253"/>
      <c r="B233" s="297"/>
      <c r="C233" s="687" t="s">
        <v>63</v>
      </c>
      <c r="D233" s="687"/>
      <c r="E233" s="688"/>
      <c r="F233" s="688"/>
      <c r="G233" s="688"/>
      <c r="H233" s="688"/>
      <c r="I233" s="688"/>
      <c r="J233" s="688"/>
      <c r="K233" s="688"/>
      <c r="L233" s="688"/>
      <c r="M233" s="254">
        <f>SUM(M13:M232)</f>
        <v>0</v>
      </c>
      <c r="N233" s="254">
        <f>SUM(N13:N232)</f>
        <v>0</v>
      </c>
      <c r="O233" s="254">
        <f>SUM(O13:O232)</f>
        <v>0</v>
      </c>
      <c r="P233" s="254">
        <f>SUM(P13:P232)</f>
        <v>0</v>
      </c>
      <c r="Q233" s="254">
        <f>SUM(Q13:Q232)</f>
        <v>0</v>
      </c>
    </row>
    <row r="234" spans="1:19" s="124" customFormat="1">
      <c r="J234" s="145"/>
    </row>
    <row r="235" spans="1:19" customFormat="1" ht="12.9" customHeight="1">
      <c r="B235" s="146" t="s">
        <v>41</v>
      </c>
    </row>
    <row r="236" spans="1:19" customFormat="1" ht="45.15" customHeight="1">
      <c r="A236" s="672" t="s">
        <v>61</v>
      </c>
      <c r="B236" s="672"/>
      <c r="C236" s="672"/>
      <c r="D236" s="672"/>
      <c r="E236" s="672"/>
      <c r="F236" s="672"/>
      <c r="G236" s="672"/>
      <c r="H236" s="672"/>
      <c r="I236" s="672"/>
      <c r="J236" s="672"/>
      <c r="K236" s="672"/>
      <c r="L236" s="672"/>
      <c r="M236" s="672"/>
      <c r="N236" s="672"/>
      <c r="O236" s="672"/>
      <c r="P236" s="672"/>
      <c r="Q236" s="672"/>
    </row>
    <row r="237" spans="1:19" customFormat="1" ht="76.75" customHeight="1">
      <c r="A237" s="672"/>
      <c r="B237" s="672"/>
      <c r="C237" s="672"/>
      <c r="D237" s="672"/>
      <c r="E237" s="672"/>
      <c r="F237" s="672"/>
      <c r="G237" s="672"/>
      <c r="H237" s="672"/>
      <c r="I237" s="672"/>
      <c r="J237" s="672"/>
      <c r="K237" s="672"/>
      <c r="L237" s="672"/>
      <c r="M237" s="672"/>
      <c r="N237" s="672"/>
      <c r="O237" s="672"/>
      <c r="P237" s="672"/>
      <c r="Q237" s="672"/>
    </row>
    <row r="238" spans="1:19" customFormat="1" ht="12.9" customHeight="1">
      <c r="B238" s="147"/>
    </row>
    <row r="239" spans="1:19" customFormat="1" ht="12.9" customHeight="1">
      <c r="B239" s="147"/>
    </row>
    <row r="240" spans="1:19" s="124" customFormat="1">
      <c r="B240" s="124" t="s">
        <v>7</v>
      </c>
      <c r="M240" s="152" t="str">
        <f>Koptame_VNI!B40</f>
        <v>Pārbaudīja:</v>
      </c>
      <c r="N240" s="152"/>
      <c r="O240" s="152"/>
      <c r="P240" s="152"/>
      <c r="Q240" s="152"/>
    </row>
    <row r="241" spans="2:17" s="124" customFormat="1">
      <c r="C241" s="144">
        <f>Koptame_VNI!C35</f>
        <v>0</v>
      </c>
      <c r="D241" s="144"/>
      <c r="M241" s="144"/>
      <c r="N241" s="669">
        <f>Koptame_VNI!C41</f>
        <v>0</v>
      </c>
      <c r="O241" s="669"/>
      <c r="P241" s="152"/>
      <c r="Q241" s="152"/>
    </row>
    <row r="242" spans="2:17" s="124" customFormat="1">
      <c r="C242" s="143">
        <f>Koptame_VNI!C36</f>
        <v>0</v>
      </c>
      <c r="D242" s="143"/>
      <c r="M242" s="143"/>
      <c r="N242" s="670">
        <f>Koptame_VNI!C42</f>
        <v>0</v>
      </c>
      <c r="O242" s="670"/>
      <c r="P242" s="152"/>
      <c r="Q242" s="152"/>
    </row>
    <row r="243" spans="2:17" s="124" customFormat="1" collapsed="1">
      <c r="B243" s="145"/>
      <c r="G243" s="145"/>
      <c r="H243" s="145"/>
    </row>
    <row r="244" spans="2:17">
      <c r="B244" s="56"/>
      <c r="G244" s="56"/>
      <c r="H244" s="56"/>
    </row>
    <row r="245" spans="2:17">
      <c r="B245" s="56"/>
      <c r="G245" s="56"/>
      <c r="H245" s="56"/>
    </row>
  </sheetData>
  <autoFilter ref="E1:E245" xr:uid="{00000000-0001-0000-1A00-000000000000}"/>
  <mergeCells count="17">
    <mergeCell ref="A2:Q2"/>
    <mergeCell ref="E3:Q3"/>
    <mergeCell ref="E4:Q4"/>
    <mergeCell ref="E5:Q5"/>
    <mergeCell ref="M9:P9"/>
    <mergeCell ref="G11:L11"/>
    <mergeCell ref="M11:Q11"/>
    <mergeCell ref="A11:A12"/>
    <mergeCell ref="B11:B12"/>
    <mergeCell ref="E11:E12"/>
    <mergeCell ref="F11:F12"/>
    <mergeCell ref="C11:D12"/>
    <mergeCell ref="N242:O242"/>
    <mergeCell ref="C233:L233"/>
    <mergeCell ref="A237:Q237"/>
    <mergeCell ref="N241:O241"/>
    <mergeCell ref="A236:Q236"/>
  </mergeCells>
  <phoneticPr fontId="21" type="noConversion"/>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S128"/>
  <sheetViews>
    <sheetView showZeros="0" view="pageBreakPreview" topLeftCell="A9" zoomScaleNormal="100" zoomScaleSheetLayoutView="100" workbookViewId="0">
      <selection activeCell="K110" sqref="K110"/>
    </sheetView>
  </sheetViews>
  <sheetFormatPr defaultColWidth="9.08984375" defaultRowHeight="14"/>
  <cols>
    <col min="1" max="1" width="9" style="19" customWidth="1"/>
    <col min="2" max="2" width="6.26953125" style="19" customWidth="1"/>
    <col min="3" max="3" width="40.26953125" style="19" customWidth="1"/>
    <col min="4" max="4" width="11" style="19" customWidth="1"/>
    <col min="5" max="5" width="8.08984375" style="19" customWidth="1"/>
    <col min="6" max="9" width="9.08984375" style="19"/>
    <col min="10" max="10" width="9.08984375" style="56"/>
    <col min="11"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8" width="9.08984375" style="19"/>
    <col min="19" max="19" width="25.90625" style="19" customWidth="1"/>
    <col min="20" max="16384" width="9.08984375" style="19"/>
  </cols>
  <sheetData>
    <row r="1" spans="1:19" s="24" customFormat="1">
      <c r="F1" s="21"/>
      <c r="G1" s="21"/>
      <c r="H1" s="165" t="s">
        <v>56</v>
      </c>
      <c r="I1" s="110" t="str">
        <f>kops2_VNI!B25</f>
        <v>2.5._VNI</v>
      </c>
      <c r="J1" s="53"/>
    </row>
    <row r="2" spans="1:19" s="24" customFormat="1">
      <c r="A2" s="680" t="str">
        <f>C13</f>
        <v>Gaisa kondicionēšana</v>
      </c>
      <c r="B2" s="680"/>
      <c r="C2" s="680"/>
      <c r="D2" s="680"/>
      <c r="E2" s="680"/>
      <c r="F2" s="680"/>
      <c r="G2" s="680"/>
      <c r="H2" s="680"/>
      <c r="I2" s="680"/>
      <c r="J2" s="680"/>
      <c r="K2" s="680"/>
      <c r="L2" s="680"/>
      <c r="M2" s="680"/>
      <c r="N2" s="680"/>
      <c r="O2" s="680"/>
      <c r="P2" s="680"/>
      <c r="Q2" s="680"/>
    </row>
    <row r="3" spans="1:19">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9">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20" t="s">
        <v>12</v>
      </c>
      <c r="D5" s="20"/>
      <c r="E5" s="682" t="str">
        <f>Koptame_VNI!C13</f>
        <v>Citadeles iela 7, Rīga</v>
      </c>
      <c r="F5" s="682"/>
      <c r="G5" s="682"/>
      <c r="H5" s="682"/>
      <c r="I5" s="682"/>
      <c r="J5" s="682"/>
      <c r="K5" s="682"/>
      <c r="L5" s="682"/>
      <c r="M5" s="682"/>
      <c r="N5" s="682"/>
      <c r="O5" s="682"/>
      <c r="P5" s="682"/>
      <c r="Q5" s="682"/>
    </row>
    <row r="6" spans="1:19">
      <c r="A6" s="20"/>
      <c r="B6" s="20"/>
      <c r="C6" s="20" t="str">
        <f>Koptame_VNI!B14</f>
        <v>Pasūtījuma Nr.</v>
      </c>
      <c r="D6" s="20"/>
      <c r="E6" s="22" t="str">
        <f>Koptame_VNI!C14</f>
        <v>n</v>
      </c>
      <c r="F6" s="43"/>
      <c r="G6" s="43"/>
      <c r="H6" s="43"/>
      <c r="I6" s="43"/>
      <c r="J6" s="54"/>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55"/>
      <c r="K7" s="22"/>
      <c r="L7" s="43"/>
      <c r="M7" s="43"/>
      <c r="N7" s="43"/>
      <c r="O7" s="43"/>
      <c r="P7" s="20" t="s">
        <v>55</v>
      </c>
      <c r="Q7" s="26">
        <f>Q116</f>
        <v>0</v>
      </c>
    </row>
    <row r="8" spans="1:19">
      <c r="A8" s="23"/>
      <c r="B8" s="23"/>
      <c r="E8" s="27"/>
      <c r="F8" s="43"/>
      <c r="G8" s="43"/>
      <c r="H8" s="43"/>
      <c r="I8" s="43"/>
      <c r="J8" s="54"/>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64.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c r="S12" s="383"/>
    </row>
    <row r="13" spans="1:19" ht="15.5">
      <c r="A13" s="397"/>
      <c r="B13" s="398">
        <v>0</v>
      </c>
      <c r="C13" s="399" t="str">
        <f>kops2_VNI!C25</f>
        <v>Gaisa kondicionēšana</v>
      </c>
      <c r="D13" s="399"/>
      <c r="E13" s="400"/>
      <c r="F13" s="401"/>
      <c r="G13" s="436">
        <v>0</v>
      </c>
      <c r="H13" s="436">
        <v>0</v>
      </c>
      <c r="I13" s="404">
        <v>0</v>
      </c>
      <c r="J13" s="403">
        <v>0</v>
      </c>
      <c r="K13" s="403">
        <v>0</v>
      </c>
      <c r="L13" s="403">
        <f t="shared" ref="L13" si="0">SUM(I13:K13)</f>
        <v>0</v>
      </c>
      <c r="M13" s="402">
        <f t="shared" ref="M13" si="1">ROUND(G13*F13,2)</f>
        <v>0</v>
      </c>
      <c r="N13" s="403">
        <f t="shared" ref="N13" si="2">ROUND(I13*F13,2)</f>
        <v>0</v>
      </c>
      <c r="O13" s="403">
        <f t="shared" ref="O13" si="3">ROUND(J13*F13,2)</f>
        <v>0</v>
      </c>
      <c r="P13" s="403">
        <f t="shared" ref="P13" si="4">ROUND(K13*F13,2)</f>
        <v>0</v>
      </c>
      <c r="Q13" s="405">
        <f t="shared" ref="Q13" si="5">SUM(N13:P13)</f>
        <v>0</v>
      </c>
    </row>
    <row r="14" spans="1:19" ht="15.5">
      <c r="A14" s="336"/>
      <c r="B14" s="337"/>
      <c r="C14" s="338" t="s">
        <v>379</v>
      </c>
      <c r="D14" s="14"/>
      <c r="E14" s="15"/>
      <c r="F14" s="339"/>
      <c r="G14" s="240"/>
      <c r="H14" s="240"/>
      <c r="I14" s="340"/>
      <c r="J14" s="340"/>
      <c r="K14" s="340"/>
      <c r="L14" s="341"/>
      <c r="M14" s="340"/>
      <c r="N14" s="340"/>
      <c r="O14" s="340"/>
      <c r="P14" s="340"/>
      <c r="Q14" s="406"/>
    </row>
    <row r="15" spans="1:19" s="56" customFormat="1">
      <c r="A15" s="187"/>
      <c r="B15" s="301"/>
      <c r="C15" s="302" t="s">
        <v>146</v>
      </c>
      <c r="D15" s="302"/>
      <c r="E15" s="302"/>
      <c r="F15" s="302"/>
      <c r="G15" s="228">
        <f>IFERROR(ROUND(I15/H15,2),0)</f>
        <v>0</v>
      </c>
      <c r="H15" s="228">
        <f>IF(I15&gt;0,5,0)</f>
        <v>0</v>
      </c>
      <c r="I15" s="240"/>
      <c r="J15" s="240"/>
      <c r="K15" s="240"/>
      <c r="L15" s="238">
        <f>SUM(I15:K15)</f>
        <v>0</v>
      </c>
      <c r="M15" s="268">
        <f>ROUND(G15*F15,2)</f>
        <v>0</v>
      </c>
      <c r="N15" s="238">
        <f>ROUND(I15*F15,2)</f>
        <v>0</v>
      </c>
      <c r="O15" s="238">
        <f>ROUND(J15*F15,2)</f>
        <v>0</v>
      </c>
      <c r="P15" s="238">
        <f>ROUND(K15*F15,2)</f>
        <v>0</v>
      </c>
      <c r="Q15" s="269">
        <f>SUM(N15:P15)</f>
        <v>0</v>
      </c>
    </row>
    <row r="16" spans="1:19" s="56" customFormat="1" ht="112">
      <c r="A16" s="187">
        <v>1</v>
      </c>
      <c r="B16" s="303"/>
      <c r="C16" s="304" t="s">
        <v>658</v>
      </c>
      <c r="D16" s="307"/>
      <c r="E16" s="307" t="s">
        <v>69</v>
      </c>
      <c r="F16" s="308">
        <v>1</v>
      </c>
      <c r="G16" s="228"/>
      <c r="H16" s="232"/>
      <c r="I16" s="201"/>
      <c r="J16" s="229"/>
      <c r="K16" s="231">
        <f t="shared" ref="K16" si="6">I16*0.15</f>
        <v>0</v>
      </c>
      <c r="L16" s="238">
        <f t="shared" ref="L16:L75" si="7">SUM(I16:K16)</f>
        <v>0</v>
      </c>
      <c r="M16" s="268">
        <f t="shared" ref="M16:M75" si="8">ROUND(G16*F16,2)</f>
        <v>0</v>
      </c>
      <c r="N16" s="238">
        <f t="shared" ref="N16:N75" si="9">ROUND(I16*F16,2)</f>
        <v>0</v>
      </c>
      <c r="O16" s="238">
        <f t="shared" ref="O16:O75" si="10">ROUND(J16*F16,2)</f>
        <v>0</v>
      </c>
      <c r="P16" s="238">
        <f t="shared" ref="P16:P75" si="11">ROUND(K16*F16,2)</f>
        <v>0</v>
      </c>
      <c r="Q16" s="269">
        <f t="shared" ref="Q16:Q75" si="12">SUM(N16:P16)</f>
        <v>0</v>
      </c>
      <c r="S16" s="384"/>
    </row>
    <row r="17" spans="1:19" s="56" customFormat="1" ht="112">
      <c r="A17" s="187">
        <v>2</v>
      </c>
      <c r="B17" s="303"/>
      <c r="C17" s="304" t="s">
        <v>659</v>
      </c>
      <c r="D17" s="307"/>
      <c r="E17" s="307" t="s">
        <v>69</v>
      </c>
      <c r="F17" s="308">
        <v>1</v>
      </c>
      <c r="G17" s="204"/>
      <c r="H17" s="169"/>
      <c r="I17" s="201"/>
      <c r="J17" s="229"/>
      <c r="K17" s="229">
        <f t="shared" ref="K17:K20" si="13">0.15*I17</f>
        <v>0</v>
      </c>
      <c r="L17" s="238">
        <f t="shared" si="7"/>
        <v>0</v>
      </c>
      <c r="M17" s="268">
        <f t="shared" si="8"/>
        <v>0</v>
      </c>
      <c r="N17" s="238">
        <f t="shared" si="9"/>
        <v>0</v>
      </c>
      <c r="O17" s="238">
        <f t="shared" si="10"/>
        <v>0</v>
      </c>
      <c r="P17" s="238">
        <f t="shared" si="11"/>
        <v>0</v>
      </c>
      <c r="Q17" s="269">
        <f t="shared" si="12"/>
        <v>0</v>
      </c>
      <c r="S17" s="384"/>
    </row>
    <row r="18" spans="1:19" s="56" customFormat="1" ht="112">
      <c r="A18" s="187">
        <v>3</v>
      </c>
      <c r="B18" s="303"/>
      <c r="C18" s="304" t="s">
        <v>660</v>
      </c>
      <c r="D18" s="307"/>
      <c r="E18" s="307" t="s">
        <v>69</v>
      </c>
      <c r="F18" s="308">
        <v>3</v>
      </c>
      <c r="G18" s="204"/>
      <c r="H18" s="169"/>
      <c r="I18" s="201"/>
      <c r="J18" s="229"/>
      <c r="K18" s="229">
        <f t="shared" si="13"/>
        <v>0</v>
      </c>
      <c r="L18" s="238">
        <f t="shared" si="7"/>
        <v>0</v>
      </c>
      <c r="M18" s="268">
        <f t="shared" si="8"/>
        <v>0</v>
      </c>
      <c r="N18" s="238">
        <f t="shared" si="9"/>
        <v>0</v>
      </c>
      <c r="O18" s="238">
        <f t="shared" si="10"/>
        <v>0</v>
      </c>
      <c r="P18" s="238">
        <f t="shared" si="11"/>
        <v>0</v>
      </c>
      <c r="Q18" s="269">
        <f t="shared" si="12"/>
        <v>0</v>
      </c>
      <c r="S18" s="384"/>
    </row>
    <row r="19" spans="1:19" s="56" customFormat="1" ht="112">
      <c r="A19" s="187">
        <v>4</v>
      </c>
      <c r="B19" s="303"/>
      <c r="C19" s="304" t="s">
        <v>659</v>
      </c>
      <c r="D19" s="307"/>
      <c r="E19" s="307" t="s">
        <v>69</v>
      </c>
      <c r="F19" s="308">
        <v>5</v>
      </c>
      <c r="G19" s="204"/>
      <c r="H19" s="169"/>
      <c r="I19" s="201"/>
      <c r="J19" s="229"/>
      <c r="K19" s="229">
        <f t="shared" si="13"/>
        <v>0</v>
      </c>
      <c r="L19" s="238">
        <f t="shared" si="7"/>
        <v>0</v>
      </c>
      <c r="M19" s="268">
        <f t="shared" si="8"/>
        <v>0</v>
      </c>
      <c r="N19" s="238">
        <f t="shared" si="9"/>
        <v>0</v>
      </c>
      <c r="O19" s="238">
        <f t="shared" si="10"/>
        <v>0</v>
      </c>
      <c r="P19" s="238">
        <f t="shared" si="11"/>
        <v>0</v>
      </c>
      <c r="Q19" s="269">
        <f t="shared" si="12"/>
        <v>0</v>
      </c>
      <c r="S19" s="384"/>
    </row>
    <row r="20" spans="1:19" s="56" customFormat="1" ht="112">
      <c r="A20" s="187">
        <v>5</v>
      </c>
      <c r="B20" s="303"/>
      <c r="C20" s="304" t="s">
        <v>660</v>
      </c>
      <c r="D20" s="307"/>
      <c r="E20" s="307" t="s">
        <v>69</v>
      </c>
      <c r="F20" s="308">
        <v>4</v>
      </c>
      <c r="G20" s="204"/>
      <c r="H20" s="169"/>
      <c r="I20" s="201"/>
      <c r="J20" s="229"/>
      <c r="K20" s="229">
        <f t="shared" si="13"/>
        <v>0</v>
      </c>
      <c r="L20" s="238">
        <f t="shared" si="7"/>
        <v>0</v>
      </c>
      <c r="M20" s="268">
        <f t="shared" si="8"/>
        <v>0</v>
      </c>
      <c r="N20" s="238">
        <f t="shared" si="9"/>
        <v>0</v>
      </c>
      <c r="O20" s="238">
        <f t="shared" si="10"/>
        <v>0</v>
      </c>
      <c r="P20" s="238">
        <f t="shared" si="11"/>
        <v>0</v>
      </c>
      <c r="Q20" s="269">
        <f t="shared" si="12"/>
        <v>0</v>
      </c>
      <c r="S20" s="384"/>
    </row>
    <row r="21" spans="1:19" s="56" customFormat="1" ht="112">
      <c r="A21" s="187">
        <v>6</v>
      </c>
      <c r="B21" s="303"/>
      <c r="C21" s="304" t="s">
        <v>659</v>
      </c>
      <c r="D21" s="307"/>
      <c r="E21" s="307" t="s">
        <v>69</v>
      </c>
      <c r="F21" s="308">
        <v>5</v>
      </c>
      <c r="G21" s="204"/>
      <c r="H21" s="169"/>
      <c r="I21" s="201"/>
      <c r="J21" s="229"/>
      <c r="K21" s="229">
        <f t="shared" ref="K21:K24" si="14">0.15*I21</f>
        <v>0</v>
      </c>
      <c r="L21" s="238">
        <f t="shared" si="7"/>
        <v>0</v>
      </c>
      <c r="M21" s="268">
        <f t="shared" si="8"/>
        <v>0</v>
      </c>
      <c r="N21" s="238">
        <f t="shared" si="9"/>
        <v>0</v>
      </c>
      <c r="O21" s="238">
        <f t="shared" si="10"/>
        <v>0</v>
      </c>
      <c r="P21" s="238">
        <f t="shared" si="11"/>
        <v>0</v>
      </c>
      <c r="Q21" s="269">
        <f t="shared" si="12"/>
        <v>0</v>
      </c>
      <c r="S21" s="384"/>
    </row>
    <row r="22" spans="1:19" s="56" customFormat="1" ht="112">
      <c r="A22" s="187">
        <v>7</v>
      </c>
      <c r="B22" s="303"/>
      <c r="C22" s="304" t="s">
        <v>660</v>
      </c>
      <c r="D22" s="307"/>
      <c r="E22" s="307" t="s">
        <v>69</v>
      </c>
      <c r="F22" s="308">
        <v>4</v>
      </c>
      <c r="G22" s="204"/>
      <c r="H22" s="169"/>
      <c r="I22" s="201"/>
      <c r="J22" s="229"/>
      <c r="K22" s="229">
        <f t="shared" si="14"/>
        <v>0</v>
      </c>
      <c r="L22" s="238">
        <f t="shared" si="7"/>
        <v>0</v>
      </c>
      <c r="M22" s="268">
        <f t="shared" si="8"/>
        <v>0</v>
      </c>
      <c r="N22" s="238">
        <f t="shared" si="9"/>
        <v>0</v>
      </c>
      <c r="O22" s="238">
        <f t="shared" si="10"/>
        <v>0</v>
      </c>
      <c r="P22" s="238">
        <f t="shared" si="11"/>
        <v>0</v>
      </c>
      <c r="Q22" s="269">
        <f t="shared" si="12"/>
        <v>0</v>
      </c>
      <c r="S22" s="384"/>
    </row>
    <row r="23" spans="1:19" s="56" customFormat="1" ht="98">
      <c r="A23" s="187">
        <v>8</v>
      </c>
      <c r="B23" s="303"/>
      <c r="C23" s="304" t="s">
        <v>661</v>
      </c>
      <c r="D23" s="307"/>
      <c r="E23" s="307" t="s">
        <v>69</v>
      </c>
      <c r="F23" s="308">
        <v>2</v>
      </c>
      <c r="G23" s="204"/>
      <c r="H23" s="169"/>
      <c r="I23" s="201"/>
      <c r="J23" s="229"/>
      <c r="K23" s="229">
        <f t="shared" si="14"/>
        <v>0</v>
      </c>
      <c r="L23" s="238">
        <f t="shared" si="7"/>
        <v>0</v>
      </c>
      <c r="M23" s="268">
        <f t="shared" si="8"/>
        <v>0</v>
      </c>
      <c r="N23" s="238">
        <f t="shared" si="9"/>
        <v>0</v>
      </c>
      <c r="O23" s="238">
        <f t="shared" si="10"/>
        <v>0</v>
      </c>
      <c r="P23" s="238">
        <f t="shared" si="11"/>
        <v>0</v>
      </c>
      <c r="Q23" s="269">
        <f t="shared" si="12"/>
        <v>0</v>
      </c>
      <c r="S23" s="384"/>
    </row>
    <row r="24" spans="1:19" s="56" customFormat="1" ht="70">
      <c r="A24" s="187">
        <v>9</v>
      </c>
      <c r="B24" s="303"/>
      <c r="C24" s="304" t="s">
        <v>662</v>
      </c>
      <c r="D24" s="307"/>
      <c r="E24" s="307" t="s">
        <v>69</v>
      </c>
      <c r="F24" s="308">
        <v>2</v>
      </c>
      <c r="G24" s="204"/>
      <c r="H24" s="169"/>
      <c r="I24" s="201"/>
      <c r="J24" s="229"/>
      <c r="K24" s="229">
        <f t="shared" si="14"/>
        <v>0</v>
      </c>
      <c r="L24" s="238">
        <f t="shared" si="7"/>
        <v>0</v>
      </c>
      <c r="M24" s="268">
        <f t="shared" si="8"/>
        <v>0</v>
      </c>
      <c r="N24" s="238">
        <f t="shared" si="9"/>
        <v>0</v>
      </c>
      <c r="O24" s="238">
        <f t="shared" si="10"/>
        <v>0</v>
      </c>
      <c r="P24" s="238">
        <f t="shared" si="11"/>
        <v>0</v>
      </c>
      <c r="Q24" s="269">
        <f t="shared" si="12"/>
        <v>0</v>
      </c>
      <c r="S24" s="384"/>
    </row>
    <row r="25" spans="1:19" s="56" customFormat="1" ht="28">
      <c r="A25" s="187">
        <v>10</v>
      </c>
      <c r="B25" s="303"/>
      <c r="C25" s="304" t="s">
        <v>663</v>
      </c>
      <c r="D25" s="307"/>
      <c r="E25" s="307" t="s">
        <v>78</v>
      </c>
      <c r="F25" s="308">
        <v>70</v>
      </c>
      <c r="G25" s="233"/>
      <c r="H25" s="169"/>
      <c r="I25" s="234"/>
      <c r="J25" s="201"/>
      <c r="K25" s="231">
        <f t="shared" ref="K25:K29" si="15">I25*0.15</f>
        <v>0</v>
      </c>
      <c r="L25" s="238">
        <f t="shared" si="7"/>
        <v>0</v>
      </c>
      <c r="M25" s="268">
        <f t="shared" si="8"/>
        <v>0</v>
      </c>
      <c r="N25" s="238">
        <f t="shared" si="9"/>
        <v>0</v>
      </c>
      <c r="O25" s="238">
        <f t="shared" si="10"/>
        <v>0</v>
      </c>
      <c r="P25" s="238">
        <f t="shared" si="11"/>
        <v>0</v>
      </c>
      <c r="Q25" s="269">
        <f t="shared" si="12"/>
        <v>0</v>
      </c>
      <c r="S25" s="384"/>
    </row>
    <row r="26" spans="1:19" s="56" customFormat="1" ht="28">
      <c r="A26" s="187">
        <v>11</v>
      </c>
      <c r="B26" s="303"/>
      <c r="C26" s="304" t="s">
        <v>664</v>
      </c>
      <c r="D26" s="307"/>
      <c r="E26" s="307" t="s">
        <v>78</v>
      </c>
      <c r="F26" s="308">
        <v>70</v>
      </c>
      <c r="G26" s="233"/>
      <c r="H26" s="169"/>
      <c r="I26" s="234"/>
      <c r="J26" s="201"/>
      <c r="K26" s="231">
        <f t="shared" si="15"/>
        <v>0</v>
      </c>
      <c r="L26" s="238">
        <f t="shared" si="7"/>
        <v>0</v>
      </c>
      <c r="M26" s="268">
        <f t="shared" si="8"/>
        <v>0</v>
      </c>
      <c r="N26" s="238">
        <f t="shared" si="9"/>
        <v>0</v>
      </c>
      <c r="O26" s="238">
        <f t="shared" si="10"/>
        <v>0</v>
      </c>
      <c r="P26" s="238">
        <f t="shared" si="11"/>
        <v>0</v>
      </c>
      <c r="Q26" s="269">
        <f t="shared" si="12"/>
        <v>0</v>
      </c>
      <c r="S26" s="384"/>
    </row>
    <row r="27" spans="1:19" s="56" customFormat="1" ht="28">
      <c r="A27" s="187">
        <v>12</v>
      </c>
      <c r="B27" s="303"/>
      <c r="C27" s="304" t="s">
        <v>665</v>
      </c>
      <c r="D27" s="307"/>
      <c r="E27" s="307" t="s">
        <v>78</v>
      </c>
      <c r="F27" s="308">
        <v>6</v>
      </c>
      <c r="G27" s="236"/>
      <c r="H27" s="169"/>
      <c r="I27" s="201"/>
      <c r="J27" s="169"/>
      <c r="K27" s="237">
        <f t="shared" si="15"/>
        <v>0</v>
      </c>
      <c r="L27" s="238">
        <f t="shared" si="7"/>
        <v>0</v>
      </c>
      <c r="M27" s="268">
        <f t="shared" si="8"/>
        <v>0</v>
      </c>
      <c r="N27" s="238">
        <f t="shared" si="9"/>
        <v>0</v>
      </c>
      <c r="O27" s="238">
        <f t="shared" si="10"/>
        <v>0</v>
      </c>
      <c r="P27" s="238">
        <f t="shared" si="11"/>
        <v>0</v>
      </c>
      <c r="Q27" s="269">
        <f t="shared" si="12"/>
        <v>0</v>
      </c>
      <c r="S27" s="384"/>
    </row>
    <row r="28" spans="1:19" s="56" customFormat="1" ht="28">
      <c r="A28" s="187">
        <v>13</v>
      </c>
      <c r="B28" s="303"/>
      <c r="C28" s="304" t="s">
        <v>666</v>
      </c>
      <c r="D28" s="307"/>
      <c r="E28" s="307" t="s">
        <v>78</v>
      </c>
      <c r="F28" s="308">
        <v>6</v>
      </c>
      <c r="G28" s="236"/>
      <c r="H28" s="169"/>
      <c r="I28" s="201"/>
      <c r="J28" s="169"/>
      <c r="K28" s="237">
        <f t="shared" si="15"/>
        <v>0</v>
      </c>
      <c r="L28" s="238">
        <f t="shared" si="7"/>
        <v>0</v>
      </c>
      <c r="M28" s="268">
        <f t="shared" si="8"/>
        <v>0</v>
      </c>
      <c r="N28" s="238">
        <f t="shared" si="9"/>
        <v>0</v>
      </c>
      <c r="O28" s="238">
        <f t="shared" si="10"/>
        <v>0</v>
      </c>
      <c r="P28" s="238">
        <f t="shared" si="11"/>
        <v>0</v>
      </c>
      <c r="Q28" s="269">
        <f t="shared" si="12"/>
        <v>0</v>
      </c>
      <c r="S28" s="384"/>
    </row>
    <row r="29" spans="1:19" s="56" customFormat="1">
      <c r="A29" s="187">
        <v>14</v>
      </c>
      <c r="B29" s="303"/>
      <c r="C29" s="304" t="s">
        <v>147</v>
      </c>
      <c r="D29" s="307"/>
      <c r="E29" s="307" t="s">
        <v>69</v>
      </c>
      <c r="F29" s="308">
        <v>1</v>
      </c>
      <c r="G29" s="233"/>
      <c r="H29" s="169"/>
      <c r="I29" s="234"/>
      <c r="J29" s="201"/>
      <c r="K29" s="231">
        <f t="shared" si="15"/>
        <v>0</v>
      </c>
      <c r="L29" s="238">
        <f t="shared" si="7"/>
        <v>0</v>
      </c>
      <c r="M29" s="268">
        <f t="shared" si="8"/>
        <v>0</v>
      </c>
      <c r="N29" s="238">
        <f t="shared" si="9"/>
        <v>0</v>
      </c>
      <c r="O29" s="238">
        <f t="shared" si="10"/>
        <v>0</v>
      </c>
      <c r="P29" s="238">
        <f t="shared" si="11"/>
        <v>0</v>
      </c>
      <c r="Q29" s="269">
        <f t="shared" si="12"/>
        <v>0</v>
      </c>
      <c r="S29" s="384"/>
    </row>
    <row r="30" spans="1:19" s="56" customFormat="1" ht="42">
      <c r="A30" s="187">
        <v>15</v>
      </c>
      <c r="B30" s="303"/>
      <c r="C30" s="330" t="s">
        <v>667</v>
      </c>
      <c r="D30" s="307"/>
      <c r="E30" s="307" t="s">
        <v>78</v>
      </c>
      <c r="F30" s="308">
        <v>30</v>
      </c>
      <c r="G30" s="236"/>
      <c r="H30" s="169"/>
      <c r="I30" s="201"/>
      <c r="J30" s="169"/>
      <c r="K30" s="237">
        <f t="shared" ref="K30:K31" si="16">I30*0.15</f>
        <v>0</v>
      </c>
      <c r="L30" s="238">
        <f t="shared" si="7"/>
        <v>0</v>
      </c>
      <c r="M30" s="268">
        <f t="shared" si="8"/>
        <v>0</v>
      </c>
      <c r="N30" s="238">
        <f t="shared" si="9"/>
        <v>0</v>
      </c>
      <c r="O30" s="238">
        <f t="shared" si="10"/>
        <v>0</v>
      </c>
      <c r="P30" s="238">
        <f t="shared" si="11"/>
        <v>0</v>
      </c>
      <c r="Q30" s="269">
        <f t="shared" si="12"/>
        <v>0</v>
      </c>
      <c r="S30" s="384"/>
    </row>
    <row r="31" spans="1:19" s="56" customFormat="1" ht="28">
      <c r="A31" s="187">
        <v>16</v>
      </c>
      <c r="B31" s="303"/>
      <c r="C31" s="330" t="s">
        <v>668</v>
      </c>
      <c r="D31" s="307"/>
      <c r="E31" s="307" t="s">
        <v>68</v>
      </c>
      <c r="F31" s="308">
        <v>6</v>
      </c>
      <c r="G31" s="236"/>
      <c r="H31" s="169"/>
      <c r="I31" s="201"/>
      <c r="J31" s="169"/>
      <c r="K31" s="237">
        <f t="shared" si="16"/>
        <v>0</v>
      </c>
      <c r="L31" s="238">
        <f t="shared" si="7"/>
        <v>0</v>
      </c>
      <c r="M31" s="268">
        <f t="shared" si="8"/>
        <v>0</v>
      </c>
      <c r="N31" s="238">
        <f t="shared" si="9"/>
        <v>0</v>
      </c>
      <c r="O31" s="238">
        <f t="shared" si="10"/>
        <v>0</v>
      </c>
      <c r="P31" s="238">
        <f t="shared" si="11"/>
        <v>0</v>
      </c>
      <c r="Q31" s="269">
        <f t="shared" si="12"/>
        <v>0</v>
      </c>
      <c r="S31" s="384"/>
    </row>
    <row r="32" spans="1:19" s="56" customFormat="1" ht="56">
      <c r="A32" s="187">
        <v>17</v>
      </c>
      <c r="B32" s="303"/>
      <c r="C32" s="304" t="s">
        <v>669</v>
      </c>
      <c r="D32" s="305"/>
      <c r="E32" s="307" t="s">
        <v>69</v>
      </c>
      <c r="F32" s="305">
        <v>2</v>
      </c>
      <c r="G32" s="235"/>
      <c r="H32" s="169"/>
      <c r="I32" s="201"/>
      <c r="J32" s="229"/>
      <c r="K32" s="229">
        <f t="shared" ref="K32:K33" si="17">0.15*I32</f>
        <v>0</v>
      </c>
      <c r="L32" s="238">
        <f t="shared" si="7"/>
        <v>0</v>
      </c>
      <c r="M32" s="268">
        <f t="shared" si="8"/>
        <v>0</v>
      </c>
      <c r="N32" s="238">
        <f t="shared" si="9"/>
        <v>0</v>
      </c>
      <c r="O32" s="238">
        <f t="shared" si="10"/>
        <v>0</v>
      </c>
      <c r="P32" s="238">
        <f t="shared" si="11"/>
        <v>0</v>
      </c>
      <c r="Q32" s="269">
        <f t="shared" si="12"/>
        <v>0</v>
      </c>
      <c r="S32" s="384"/>
    </row>
    <row r="33" spans="1:19" s="56" customFormat="1" ht="56">
      <c r="A33" s="187">
        <v>18</v>
      </c>
      <c r="B33" s="303"/>
      <c r="C33" s="304" t="s">
        <v>670</v>
      </c>
      <c r="D33" s="305"/>
      <c r="E33" s="307" t="s">
        <v>69</v>
      </c>
      <c r="F33" s="305">
        <v>1</v>
      </c>
      <c r="G33" s="235"/>
      <c r="H33" s="169"/>
      <c r="I33" s="201"/>
      <c r="J33" s="229"/>
      <c r="K33" s="229">
        <f t="shared" si="17"/>
        <v>0</v>
      </c>
      <c r="L33" s="238">
        <f t="shared" si="7"/>
        <v>0</v>
      </c>
      <c r="M33" s="268">
        <f t="shared" si="8"/>
        <v>0</v>
      </c>
      <c r="N33" s="238">
        <f t="shared" si="9"/>
        <v>0</v>
      </c>
      <c r="O33" s="238">
        <f t="shared" si="10"/>
        <v>0</v>
      </c>
      <c r="P33" s="238">
        <f t="shared" si="11"/>
        <v>0</v>
      </c>
      <c r="Q33" s="269">
        <f t="shared" si="12"/>
        <v>0</v>
      </c>
      <c r="S33" s="384"/>
    </row>
    <row r="34" spans="1:19" s="56" customFormat="1" ht="28">
      <c r="A34" s="187">
        <v>19</v>
      </c>
      <c r="B34" s="303"/>
      <c r="C34" s="304" t="s">
        <v>671</v>
      </c>
      <c r="D34" s="305"/>
      <c r="E34" s="307" t="s">
        <v>68</v>
      </c>
      <c r="F34" s="305">
        <v>16</v>
      </c>
      <c r="G34" s="236"/>
      <c r="H34" s="169"/>
      <c r="I34" s="201"/>
      <c r="J34" s="169"/>
      <c r="K34" s="237">
        <f t="shared" ref="K34:K36" si="18">I34*0.15</f>
        <v>0</v>
      </c>
      <c r="L34" s="238">
        <f t="shared" si="7"/>
        <v>0</v>
      </c>
      <c r="M34" s="268">
        <f t="shared" si="8"/>
        <v>0</v>
      </c>
      <c r="N34" s="238">
        <f t="shared" si="9"/>
        <v>0</v>
      </c>
      <c r="O34" s="238">
        <f t="shared" si="10"/>
        <v>0</v>
      </c>
      <c r="P34" s="238">
        <f t="shared" si="11"/>
        <v>0</v>
      </c>
      <c r="Q34" s="269">
        <f t="shared" si="12"/>
        <v>0</v>
      </c>
      <c r="S34" s="384"/>
    </row>
    <row r="35" spans="1:19" s="56" customFormat="1" ht="30.5">
      <c r="A35" s="187">
        <v>20</v>
      </c>
      <c r="B35" s="303"/>
      <c r="C35" s="304" t="s">
        <v>672</v>
      </c>
      <c r="D35" s="305"/>
      <c r="E35" s="307" t="s">
        <v>68</v>
      </c>
      <c r="F35" s="305">
        <v>16</v>
      </c>
      <c r="G35" s="236"/>
      <c r="H35" s="169"/>
      <c r="I35" s="201"/>
      <c r="J35" s="169"/>
      <c r="K35" s="237">
        <f t="shared" si="18"/>
        <v>0</v>
      </c>
      <c r="L35" s="238">
        <f t="shared" si="7"/>
        <v>0</v>
      </c>
      <c r="M35" s="268">
        <f t="shared" si="8"/>
        <v>0</v>
      </c>
      <c r="N35" s="238">
        <f t="shared" si="9"/>
        <v>0</v>
      </c>
      <c r="O35" s="238">
        <f t="shared" si="10"/>
        <v>0</v>
      </c>
      <c r="P35" s="238">
        <f t="shared" si="11"/>
        <v>0</v>
      </c>
      <c r="Q35" s="269">
        <f t="shared" si="12"/>
        <v>0</v>
      </c>
      <c r="S35" s="384"/>
    </row>
    <row r="36" spans="1:19" s="56" customFormat="1" ht="42">
      <c r="A36" s="187">
        <v>21</v>
      </c>
      <c r="B36" s="303"/>
      <c r="C36" s="304" t="s">
        <v>673</v>
      </c>
      <c r="D36" s="307"/>
      <c r="E36" s="307" t="s">
        <v>68</v>
      </c>
      <c r="F36" s="308">
        <v>4</v>
      </c>
      <c r="G36" s="222"/>
      <c r="H36" s="219"/>
      <c r="I36" s="223"/>
      <c r="J36" s="247"/>
      <c r="K36" s="237">
        <f t="shared" si="18"/>
        <v>0</v>
      </c>
      <c r="L36" s="238">
        <f t="shared" si="7"/>
        <v>0</v>
      </c>
      <c r="M36" s="268">
        <f t="shared" si="8"/>
        <v>0</v>
      </c>
      <c r="N36" s="238">
        <f t="shared" si="9"/>
        <v>0</v>
      </c>
      <c r="O36" s="238">
        <f t="shared" si="10"/>
        <v>0</v>
      </c>
      <c r="P36" s="238">
        <f t="shared" si="11"/>
        <v>0</v>
      </c>
      <c r="Q36" s="269">
        <f t="shared" si="12"/>
        <v>0</v>
      </c>
      <c r="S36" s="384"/>
    </row>
    <row r="37" spans="1:19" s="56" customFormat="1" ht="42">
      <c r="A37" s="187">
        <v>22</v>
      </c>
      <c r="B37" s="303"/>
      <c r="C37" s="304" t="s">
        <v>673</v>
      </c>
      <c r="D37" s="307"/>
      <c r="E37" s="307" t="s">
        <v>68</v>
      </c>
      <c r="F37" s="308">
        <v>9</v>
      </c>
      <c r="G37" s="222"/>
      <c r="H37" s="219"/>
      <c r="I37" s="223"/>
      <c r="J37" s="247"/>
      <c r="K37" s="237">
        <f t="shared" ref="K37:K42" si="19">I37*0.15</f>
        <v>0</v>
      </c>
      <c r="L37" s="238">
        <f t="shared" si="7"/>
        <v>0</v>
      </c>
      <c r="M37" s="268">
        <f t="shared" si="8"/>
        <v>0</v>
      </c>
      <c r="N37" s="238">
        <f t="shared" si="9"/>
        <v>0</v>
      </c>
      <c r="O37" s="238">
        <f t="shared" si="10"/>
        <v>0</v>
      </c>
      <c r="P37" s="238">
        <f t="shared" si="11"/>
        <v>0</v>
      </c>
      <c r="Q37" s="269">
        <f t="shared" si="12"/>
        <v>0</v>
      </c>
      <c r="S37" s="384"/>
    </row>
    <row r="38" spans="1:19" s="56" customFormat="1" ht="42">
      <c r="A38" s="187">
        <v>23</v>
      </c>
      <c r="B38" s="303"/>
      <c r="C38" s="304" t="s">
        <v>673</v>
      </c>
      <c r="D38" s="307"/>
      <c r="E38" s="307" t="s">
        <v>68</v>
      </c>
      <c r="F38" s="308">
        <v>9</v>
      </c>
      <c r="G38" s="222"/>
      <c r="H38" s="219"/>
      <c r="I38" s="223"/>
      <c r="J38" s="247"/>
      <c r="K38" s="237">
        <f t="shared" si="19"/>
        <v>0</v>
      </c>
      <c r="L38" s="238">
        <f t="shared" si="7"/>
        <v>0</v>
      </c>
      <c r="M38" s="268">
        <f t="shared" si="8"/>
        <v>0</v>
      </c>
      <c r="N38" s="238">
        <f t="shared" si="9"/>
        <v>0</v>
      </c>
      <c r="O38" s="238">
        <f t="shared" si="10"/>
        <v>0</v>
      </c>
      <c r="P38" s="238">
        <f t="shared" si="11"/>
        <v>0</v>
      </c>
      <c r="Q38" s="269">
        <f t="shared" si="12"/>
        <v>0</v>
      </c>
      <c r="S38" s="384"/>
    </row>
    <row r="39" spans="1:19" s="56" customFormat="1" ht="42">
      <c r="A39" s="187">
        <v>24</v>
      </c>
      <c r="B39" s="303"/>
      <c r="C39" s="304" t="s">
        <v>674</v>
      </c>
      <c r="D39" s="307"/>
      <c r="E39" s="307" t="s">
        <v>68</v>
      </c>
      <c r="F39" s="308">
        <v>4</v>
      </c>
      <c r="G39" s="222"/>
      <c r="H39" s="219"/>
      <c r="I39" s="223"/>
      <c r="J39" s="247"/>
      <c r="K39" s="237">
        <f t="shared" si="19"/>
        <v>0</v>
      </c>
      <c r="L39" s="238">
        <f t="shared" si="7"/>
        <v>0</v>
      </c>
      <c r="M39" s="268">
        <f t="shared" si="8"/>
        <v>0</v>
      </c>
      <c r="N39" s="238">
        <f t="shared" si="9"/>
        <v>0</v>
      </c>
      <c r="O39" s="238">
        <f t="shared" si="10"/>
        <v>0</v>
      </c>
      <c r="P39" s="238">
        <f t="shared" si="11"/>
        <v>0</v>
      </c>
      <c r="Q39" s="269">
        <f t="shared" si="12"/>
        <v>0</v>
      </c>
      <c r="S39" s="384"/>
    </row>
    <row r="40" spans="1:19" s="56" customFormat="1" ht="42">
      <c r="A40" s="187">
        <v>25</v>
      </c>
      <c r="B40" s="303"/>
      <c r="C40" s="304" t="s">
        <v>675</v>
      </c>
      <c r="D40" s="307"/>
      <c r="E40" s="307" t="s">
        <v>68</v>
      </c>
      <c r="F40" s="308">
        <v>2</v>
      </c>
      <c r="G40" s="222"/>
      <c r="H40" s="219"/>
      <c r="I40" s="223"/>
      <c r="J40" s="247"/>
      <c r="K40" s="237">
        <f t="shared" si="19"/>
        <v>0</v>
      </c>
      <c r="L40" s="238">
        <f t="shared" si="7"/>
        <v>0</v>
      </c>
      <c r="M40" s="268">
        <f t="shared" si="8"/>
        <v>0</v>
      </c>
      <c r="N40" s="238">
        <f t="shared" si="9"/>
        <v>0</v>
      </c>
      <c r="O40" s="238">
        <f t="shared" si="10"/>
        <v>0</v>
      </c>
      <c r="P40" s="238">
        <f t="shared" si="11"/>
        <v>0</v>
      </c>
      <c r="Q40" s="269">
        <f t="shared" si="12"/>
        <v>0</v>
      </c>
      <c r="S40" s="384"/>
    </row>
    <row r="41" spans="1:19" s="56" customFormat="1" ht="42">
      <c r="A41" s="187">
        <v>26</v>
      </c>
      <c r="B41" s="303"/>
      <c r="C41" s="304" t="s">
        <v>675</v>
      </c>
      <c r="D41" s="307"/>
      <c r="E41" s="307" t="s">
        <v>68</v>
      </c>
      <c r="F41" s="308">
        <v>1</v>
      </c>
      <c r="G41" s="222"/>
      <c r="H41" s="219"/>
      <c r="I41" s="223"/>
      <c r="J41" s="247"/>
      <c r="K41" s="237">
        <f t="shared" si="19"/>
        <v>0</v>
      </c>
      <c r="L41" s="238">
        <f t="shared" si="7"/>
        <v>0</v>
      </c>
      <c r="M41" s="268">
        <f t="shared" si="8"/>
        <v>0</v>
      </c>
      <c r="N41" s="238">
        <f t="shared" si="9"/>
        <v>0</v>
      </c>
      <c r="O41" s="238">
        <f t="shared" si="10"/>
        <v>0</v>
      </c>
      <c r="P41" s="238">
        <f t="shared" si="11"/>
        <v>0</v>
      </c>
      <c r="Q41" s="269">
        <f t="shared" si="12"/>
        <v>0</v>
      </c>
      <c r="S41" s="384"/>
    </row>
    <row r="42" spans="1:19" s="56" customFormat="1" ht="42">
      <c r="A42" s="187">
        <v>27</v>
      </c>
      <c r="B42" s="303"/>
      <c r="C42" s="304" t="s">
        <v>676</v>
      </c>
      <c r="D42" s="307"/>
      <c r="E42" s="307" t="s">
        <v>68</v>
      </c>
      <c r="F42" s="308">
        <v>1</v>
      </c>
      <c r="G42" s="222"/>
      <c r="H42" s="219"/>
      <c r="I42" s="223"/>
      <c r="J42" s="247"/>
      <c r="K42" s="237">
        <f t="shared" si="19"/>
        <v>0</v>
      </c>
      <c r="L42" s="238">
        <f t="shared" si="7"/>
        <v>0</v>
      </c>
      <c r="M42" s="268">
        <f t="shared" si="8"/>
        <v>0</v>
      </c>
      <c r="N42" s="238">
        <f t="shared" si="9"/>
        <v>0</v>
      </c>
      <c r="O42" s="238">
        <f t="shared" si="10"/>
        <v>0</v>
      </c>
      <c r="P42" s="238">
        <f t="shared" si="11"/>
        <v>0</v>
      </c>
      <c r="Q42" s="269">
        <f t="shared" si="12"/>
        <v>0</v>
      </c>
      <c r="S42" s="384"/>
    </row>
    <row r="43" spans="1:19" s="56" customFormat="1" ht="42">
      <c r="A43" s="187">
        <v>28</v>
      </c>
      <c r="B43" s="303"/>
      <c r="C43" s="304" t="s">
        <v>677</v>
      </c>
      <c r="D43" s="307"/>
      <c r="E43" s="307" t="s">
        <v>68</v>
      </c>
      <c r="F43" s="308">
        <v>2</v>
      </c>
      <c r="G43" s="222"/>
      <c r="H43" s="219"/>
      <c r="I43" s="223"/>
      <c r="J43" s="247"/>
      <c r="K43" s="237">
        <f t="shared" ref="K43" si="20">I43*0.15</f>
        <v>0</v>
      </c>
      <c r="L43" s="238">
        <f t="shared" si="7"/>
        <v>0</v>
      </c>
      <c r="M43" s="268">
        <f t="shared" si="8"/>
        <v>0</v>
      </c>
      <c r="N43" s="238">
        <f t="shared" si="9"/>
        <v>0</v>
      </c>
      <c r="O43" s="238">
        <f t="shared" si="10"/>
        <v>0</v>
      </c>
      <c r="P43" s="238">
        <f t="shared" si="11"/>
        <v>0</v>
      </c>
      <c r="Q43" s="269">
        <f t="shared" si="12"/>
        <v>0</v>
      </c>
      <c r="S43" s="384"/>
    </row>
    <row r="44" spans="1:19" s="56" customFormat="1" ht="42">
      <c r="A44" s="187">
        <v>29</v>
      </c>
      <c r="B44" s="303"/>
      <c r="C44" s="304" t="s">
        <v>678</v>
      </c>
      <c r="D44" s="307"/>
      <c r="E44" s="307" t="s">
        <v>68</v>
      </c>
      <c r="F44" s="308">
        <v>1</v>
      </c>
      <c r="G44" s="222"/>
      <c r="H44" s="219"/>
      <c r="I44" s="223"/>
      <c r="J44" s="247"/>
      <c r="K44" s="237">
        <f t="shared" ref="K44:K49" si="21">I44*0.15</f>
        <v>0</v>
      </c>
      <c r="L44" s="238">
        <f t="shared" si="7"/>
        <v>0</v>
      </c>
      <c r="M44" s="268">
        <f t="shared" si="8"/>
        <v>0</v>
      </c>
      <c r="N44" s="238">
        <f t="shared" si="9"/>
        <v>0</v>
      </c>
      <c r="O44" s="238">
        <f t="shared" si="10"/>
        <v>0</v>
      </c>
      <c r="P44" s="238">
        <f t="shared" si="11"/>
        <v>0</v>
      </c>
      <c r="Q44" s="269">
        <f t="shared" si="12"/>
        <v>0</v>
      </c>
      <c r="S44" s="384"/>
    </row>
    <row r="45" spans="1:19" s="56" customFormat="1" ht="42">
      <c r="A45" s="187">
        <v>30</v>
      </c>
      <c r="B45" s="303"/>
      <c r="C45" s="304" t="s">
        <v>676</v>
      </c>
      <c r="D45" s="307"/>
      <c r="E45" s="307" t="s">
        <v>68</v>
      </c>
      <c r="F45" s="308">
        <v>1</v>
      </c>
      <c r="G45" s="222"/>
      <c r="H45" s="219"/>
      <c r="I45" s="223"/>
      <c r="J45" s="247"/>
      <c r="K45" s="237">
        <f t="shared" si="21"/>
        <v>0</v>
      </c>
      <c r="L45" s="238">
        <f t="shared" si="7"/>
        <v>0</v>
      </c>
      <c r="M45" s="268">
        <f t="shared" si="8"/>
        <v>0</v>
      </c>
      <c r="N45" s="238">
        <f t="shared" si="9"/>
        <v>0</v>
      </c>
      <c r="O45" s="238">
        <f t="shared" si="10"/>
        <v>0</v>
      </c>
      <c r="P45" s="238">
        <f t="shared" si="11"/>
        <v>0</v>
      </c>
      <c r="Q45" s="269">
        <f t="shared" si="12"/>
        <v>0</v>
      </c>
      <c r="S45" s="384"/>
    </row>
    <row r="46" spans="1:19" s="56" customFormat="1" ht="42">
      <c r="A46" s="187">
        <v>31</v>
      </c>
      <c r="B46" s="303"/>
      <c r="C46" s="304" t="s">
        <v>676</v>
      </c>
      <c r="D46" s="307"/>
      <c r="E46" s="307" t="s">
        <v>68</v>
      </c>
      <c r="F46" s="308">
        <v>1</v>
      </c>
      <c r="G46" s="222"/>
      <c r="H46" s="219"/>
      <c r="I46" s="223"/>
      <c r="J46" s="247"/>
      <c r="K46" s="237">
        <f t="shared" si="21"/>
        <v>0</v>
      </c>
      <c r="L46" s="238">
        <f t="shared" si="7"/>
        <v>0</v>
      </c>
      <c r="M46" s="268">
        <f t="shared" si="8"/>
        <v>0</v>
      </c>
      <c r="N46" s="238">
        <f t="shared" si="9"/>
        <v>0</v>
      </c>
      <c r="O46" s="238">
        <f t="shared" si="10"/>
        <v>0</v>
      </c>
      <c r="P46" s="238">
        <f t="shared" si="11"/>
        <v>0</v>
      </c>
      <c r="Q46" s="269">
        <f t="shared" si="12"/>
        <v>0</v>
      </c>
      <c r="S46" s="384"/>
    </row>
    <row r="47" spans="1:19" s="56" customFormat="1" ht="28">
      <c r="A47" s="187">
        <v>32</v>
      </c>
      <c r="B47" s="303"/>
      <c r="C47" s="304" t="s">
        <v>679</v>
      </c>
      <c r="D47" s="307"/>
      <c r="E47" s="307" t="s">
        <v>68</v>
      </c>
      <c r="F47" s="308">
        <v>2</v>
      </c>
      <c r="G47" s="169"/>
      <c r="H47" s="219"/>
      <c r="I47" s="225"/>
      <c r="J47" s="226"/>
      <c r="K47" s="221">
        <f t="shared" si="21"/>
        <v>0</v>
      </c>
      <c r="L47" s="238">
        <f t="shared" si="7"/>
        <v>0</v>
      </c>
      <c r="M47" s="268">
        <f t="shared" si="8"/>
        <v>0</v>
      </c>
      <c r="N47" s="238">
        <f t="shared" si="9"/>
        <v>0</v>
      </c>
      <c r="O47" s="238">
        <f t="shared" si="10"/>
        <v>0</v>
      </c>
      <c r="P47" s="238">
        <f t="shared" si="11"/>
        <v>0</v>
      </c>
      <c r="Q47" s="269">
        <f t="shared" si="12"/>
        <v>0</v>
      </c>
      <c r="S47" s="384"/>
    </row>
    <row r="48" spans="1:19" s="56" customFormat="1" ht="28">
      <c r="A48" s="187">
        <v>33</v>
      </c>
      <c r="B48" s="303"/>
      <c r="C48" s="304" t="s">
        <v>680</v>
      </c>
      <c r="D48" s="307"/>
      <c r="E48" s="307" t="s">
        <v>68</v>
      </c>
      <c r="F48" s="308">
        <v>12</v>
      </c>
      <c r="G48" s="169"/>
      <c r="H48" s="219"/>
      <c r="I48" s="225"/>
      <c r="J48" s="226"/>
      <c r="K48" s="221">
        <f t="shared" si="21"/>
        <v>0</v>
      </c>
      <c r="L48" s="238">
        <f t="shared" si="7"/>
        <v>0</v>
      </c>
      <c r="M48" s="268">
        <f t="shared" si="8"/>
        <v>0</v>
      </c>
      <c r="N48" s="238">
        <f t="shared" si="9"/>
        <v>0</v>
      </c>
      <c r="O48" s="238">
        <f t="shared" si="10"/>
        <v>0</v>
      </c>
      <c r="P48" s="238">
        <f t="shared" si="11"/>
        <v>0</v>
      </c>
      <c r="Q48" s="269">
        <f t="shared" si="12"/>
        <v>0</v>
      </c>
      <c r="S48" s="384"/>
    </row>
    <row r="49" spans="1:19" s="56" customFormat="1" ht="28">
      <c r="A49" s="187">
        <v>34</v>
      </c>
      <c r="B49" s="303"/>
      <c r="C49" s="304" t="s">
        <v>680</v>
      </c>
      <c r="D49" s="307"/>
      <c r="E49" s="307" t="s">
        <v>68</v>
      </c>
      <c r="F49" s="308">
        <v>27</v>
      </c>
      <c r="G49" s="169"/>
      <c r="H49" s="219"/>
      <c r="I49" s="225"/>
      <c r="J49" s="226"/>
      <c r="K49" s="221">
        <f t="shared" si="21"/>
        <v>0</v>
      </c>
      <c r="L49" s="238">
        <f t="shared" si="7"/>
        <v>0</v>
      </c>
      <c r="M49" s="268">
        <f t="shared" si="8"/>
        <v>0</v>
      </c>
      <c r="N49" s="238">
        <f t="shared" si="9"/>
        <v>0</v>
      </c>
      <c r="O49" s="238">
        <f t="shared" si="10"/>
        <v>0</v>
      </c>
      <c r="P49" s="238">
        <f t="shared" si="11"/>
        <v>0</v>
      </c>
      <c r="Q49" s="269">
        <f t="shared" si="12"/>
        <v>0</v>
      </c>
      <c r="S49" s="384"/>
    </row>
    <row r="50" spans="1:19" s="56" customFormat="1" ht="28">
      <c r="A50" s="187">
        <v>35</v>
      </c>
      <c r="B50" s="303"/>
      <c r="C50" s="304" t="s">
        <v>680</v>
      </c>
      <c r="D50" s="307"/>
      <c r="E50" s="307" t="s">
        <v>68</v>
      </c>
      <c r="F50" s="308">
        <v>27</v>
      </c>
      <c r="G50" s="169"/>
      <c r="H50" s="219"/>
      <c r="I50" s="225"/>
      <c r="J50" s="226"/>
      <c r="K50" s="221">
        <f t="shared" ref="K50:K67" si="22">I50*0.15</f>
        <v>0</v>
      </c>
      <c r="L50" s="238">
        <f t="shared" si="7"/>
        <v>0</v>
      </c>
      <c r="M50" s="268">
        <f t="shared" si="8"/>
        <v>0</v>
      </c>
      <c r="N50" s="238">
        <f t="shared" si="9"/>
        <v>0</v>
      </c>
      <c r="O50" s="238">
        <f t="shared" si="10"/>
        <v>0</v>
      </c>
      <c r="P50" s="238">
        <f t="shared" si="11"/>
        <v>0</v>
      </c>
      <c r="Q50" s="269">
        <f t="shared" si="12"/>
        <v>0</v>
      </c>
      <c r="S50" s="384"/>
    </row>
    <row r="51" spans="1:19" s="56" customFormat="1" ht="28">
      <c r="A51" s="187">
        <v>36</v>
      </c>
      <c r="B51" s="303"/>
      <c r="C51" s="304" t="s">
        <v>681</v>
      </c>
      <c r="D51" s="307"/>
      <c r="E51" s="307" t="s">
        <v>68</v>
      </c>
      <c r="F51" s="308">
        <v>2</v>
      </c>
      <c r="G51" s="169"/>
      <c r="H51" s="219"/>
      <c r="I51" s="225"/>
      <c r="J51" s="226"/>
      <c r="K51" s="221">
        <f t="shared" si="22"/>
        <v>0</v>
      </c>
      <c r="L51" s="238">
        <f t="shared" si="7"/>
        <v>0</v>
      </c>
      <c r="M51" s="268">
        <f t="shared" si="8"/>
        <v>0</v>
      </c>
      <c r="N51" s="238">
        <f t="shared" si="9"/>
        <v>0</v>
      </c>
      <c r="O51" s="238">
        <f t="shared" si="10"/>
        <v>0</v>
      </c>
      <c r="P51" s="238">
        <f t="shared" si="11"/>
        <v>0</v>
      </c>
      <c r="Q51" s="269">
        <f t="shared" si="12"/>
        <v>0</v>
      </c>
      <c r="S51" s="384"/>
    </row>
    <row r="52" spans="1:19" s="56" customFormat="1" ht="28">
      <c r="A52" s="187">
        <v>37</v>
      </c>
      <c r="B52" s="303"/>
      <c r="C52" s="304" t="s">
        <v>682</v>
      </c>
      <c r="D52" s="307"/>
      <c r="E52" s="307" t="s">
        <v>68</v>
      </c>
      <c r="F52" s="308">
        <v>2</v>
      </c>
      <c r="G52" s="169"/>
      <c r="H52" s="219"/>
      <c r="I52" s="225"/>
      <c r="J52" s="226"/>
      <c r="K52" s="221">
        <f t="shared" si="22"/>
        <v>0</v>
      </c>
      <c r="L52" s="238">
        <f t="shared" si="7"/>
        <v>0</v>
      </c>
      <c r="M52" s="268">
        <f t="shared" si="8"/>
        <v>0</v>
      </c>
      <c r="N52" s="238">
        <f t="shared" si="9"/>
        <v>0</v>
      </c>
      <c r="O52" s="238">
        <f t="shared" si="10"/>
        <v>0</v>
      </c>
      <c r="P52" s="238">
        <f t="shared" si="11"/>
        <v>0</v>
      </c>
      <c r="Q52" s="269">
        <f t="shared" si="12"/>
        <v>0</v>
      </c>
      <c r="S52" s="384"/>
    </row>
    <row r="53" spans="1:19" s="56" customFormat="1" ht="28">
      <c r="A53" s="187">
        <v>38</v>
      </c>
      <c r="B53" s="303"/>
      <c r="C53" s="304" t="s">
        <v>683</v>
      </c>
      <c r="D53" s="307"/>
      <c r="E53" s="307" t="s">
        <v>68</v>
      </c>
      <c r="F53" s="308">
        <v>3</v>
      </c>
      <c r="G53" s="169"/>
      <c r="H53" s="219"/>
      <c r="I53" s="225"/>
      <c r="J53" s="226"/>
      <c r="K53" s="221">
        <f t="shared" si="22"/>
        <v>0</v>
      </c>
      <c r="L53" s="238">
        <f t="shared" si="7"/>
        <v>0</v>
      </c>
      <c r="M53" s="268">
        <f t="shared" si="8"/>
        <v>0</v>
      </c>
      <c r="N53" s="238">
        <f t="shared" si="9"/>
        <v>0</v>
      </c>
      <c r="O53" s="238">
        <f t="shared" si="10"/>
        <v>0</v>
      </c>
      <c r="P53" s="238">
        <f t="shared" si="11"/>
        <v>0</v>
      </c>
      <c r="Q53" s="269">
        <f t="shared" si="12"/>
        <v>0</v>
      </c>
      <c r="S53" s="384"/>
    </row>
    <row r="54" spans="1:19" s="56" customFormat="1" ht="28">
      <c r="A54" s="187">
        <v>39</v>
      </c>
      <c r="B54" s="303"/>
      <c r="C54" s="304" t="s">
        <v>684</v>
      </c>
      <c r="D54" s="307"/>
      <c r="E54" s="307" t="s">
        <v>68</v>
      </c>
      <c r="F54" s="308">
        <v>5</v>
      </c>
      <c r="G54" s="169"/>
      <c r="H54" s="219"/>
      <c r="I54" s="225"/>
      <c r="J54" s="226"/>
      <c r="K54" s="221">
        <f t="shared" si="22"/>
        <v>0</v>
      </c>
      <c r="L54" s="238">
        <f t="shared" si="7"/>
        <v>0</v>
      </c>
      <c r="M54" s="268">
        <f t="shared" si="8"/>
        <v>0</v>
      </c>
      <c r="N54" s="238">
        <f t="shared" si="9"/>
        <v>0</v>
      </c>
      <c r="O54" s="238">
        <f t="shared" si="10"/>
        <v>0</v>
      </c>
      <c r="P54" s="238">
        <f t="shared" si="11"/>
        <v>0</v>
      </c>
      <c r="Q54" s="269">
        <f t="shared" si="12"/>
        <v>0</v>
      </c>
      <c r="S54" s="384"/>
    </row>
    <row r="55" spans="1:19" s="56" customFormat="1" ht="28">
      <c r="A55" s="187">
        <v>40</v>
      </c>
      <c r="B55" s="303"/>
      <c r="C55" s="304" t="s">
        <v>682</v>
      </c>
      <c r="D55" s="307"/>
      <c r="E55" s="307" t="s">
        <v>68</v>
      </c>
      <c r="F55" s="308">
        <v>1</v>
      </c>
      <c r="G55" s="169"/>
      <c r="H55" s="219"/>
      <c r="I55" s="225"/>
      <c r="J55" s="226"/>
      <c r="K55" s="221">
        <f t="shared" si="22"/>
        <v>0</v>
      </c>
      <c r="L55" s="238">
        <f t="shared" si="7"/>
        <v>0</v>
      </c>
      <c r="M55" s="268">
        <f t="shared" si="8"/>
        <v>0</v>
      </c>
      <c r="N55" s="238">
        <f t="shared" si="9"/>
        <v>0</v>
      </c>
      <c r="O55" s="238">
        <f t="shared" si="10"/>
        <v>0</v>
      </c>
      <c r="P55" s="238">
        <f t="shared" si="11"/>
        <v>0</v>
      </c>
      <c r="Q55" s="269">
        <f t="shared" si="12"/>
        <v>0</v>
      </c>
      <c r="S55" s="384"/>
    </row>
    <row r="56" spans="1:19" s="56" customFormat="1" ht="28">
      <c r="A56" s="187">
        <v>41</v>
      </c>
      <c r="B56" s="303"/>
      <c r="C56" s="304" t="s">
        <v>682</v>
      </c>
      <c r="D56" s="307"/>
      <c r="E56" s="307" t="s">
        <v>68</v>
      </c>
      <c r="F56" s="308">
        <v>1</v>
      </c>
      <c r="G56" s="169"/>
      <c r="H56" s="219"/>
      <c r="I56" s="225"/>
      <c r="J56" s="226"/>
      <c r="K56" s="221">
        <f t="shared" si="22"/>
        <v>0</v>
      </c>
      <c r="L56" s="238">
        <f t="shared" si="7"/>
        <v>0</v>
      </c>
      <c r="M56" s="268">
        <f t="shared" si="8"/>
        <v>0</v>
      </c>
      <c r="N56" s="238">
        <f t="shared" si="9"/>
        <v>0</v>
      </c>
      <c r="O56" s="238">
        <f t="shared" si="10"/>
        <v>0</v>
      </c>
      <c r="P56" s="238">
        <f t="shared" si="11"/>
        <v>0</v>
      </c>
      <c r="Q56" s="269">
        <f t="shared" si="12"/>
        <v>0</v>
      </c>
      <c r="S56" s="384"/>
    </row>
    <row r="57" spans="1:19" s="56" customFormat="1" ht="28">
      <c r="A57" s="187">
        <v>42</v>
      </c>
      <c r="B57" s="303"/>
      <c r="C57" s="304" t="s">
        <v>685</v>
      </c>
      <c r="D57" s="307"/>
      <c r="E57" s="307" t="s">
        <v>68</v>
      </c>
      <c r="F57" s="308">
        <v>6</v>
      </c>
      <c r="G57" s="169"/>
      <c r="H57" s="219"/>
      <c r="I57" s="225"/>
      <c r="J57" s="226"/>
      <c r="K57" s="221">
        <f t="shared" si="22"/>
        <v>0</v>
      </c>
      <c r="L57" s="238">
        <f t="shared" si="7"/>
        <v>0</v>
      </c>
      <c r="M57" s="268">
        <f t="shared" si="8"/>
        <v>0</v>
      </c>
      <c r="N57" s="238">
        <f t="shared" si="9"/>
        <v>0</v>
      </c>
      <c r="O57" s="238">
        <f t="shared" si="10"/>
        <v>0</v>
      </c>
      <c r="P57" s="238">
        <f t="shared" si="11"/>
        <v>0</v>
      </c>
      <c r="Q57" s="269">
        <f t="shared" si="12"/>
        <v>0</v>
      </c>
      <c r="S57" s="384"/>
    </row>
    <row r="58" spans="1:19" s="56" customFormat="1" ht="28">
      <c r="A58" s="187">
        <v>43</v>
      </c>
      <c r="B58" s="303"/>
      <c r="C58" s="304" t="s">
        <v>681</v>
      </c>
      <c r="D58" s="307"/>
      <c r="E58" s="307" t="s">
        <v>68</v>
      </c>
      <c r="F58" s="308">
        <v>3</v>
      </c>
      <c r="G58" s="169"/>
      <c r="H58" s="219"/>
      <c r="I58" s="225"/>
      <c r="J58" s="226"/>
      <c r="K58" s="221">
        <f t="shared" si="22"/>
        <v>0</v>
      </c>
      <c r="L58" s="238">
        <f t="shared" si="7"/>
        <v>0</v>
      </c>
      <c r="M58" s="268">
        <f t="shared" si="8"/>
        <v>0</v>
      </c>
      <c r="N58" s="238">
        <f t="shared" si="9"/>
        <v>0</v>
      </c>
      <c r="O58" s="238">
        <f t="shared" si="10"/>
        <v>0</v>
      </c>
      <c r="P58" s="238">
        <f t="shared" si="11"/>
        <v>0</v>
      </c>
      <c r="Q58" s="269">
        <f t="shared" si="12"/>
        <v>0</v>
      </c>
      <c r="S58" s="384"/>
    </row>
    <row r="59" spans="1:19" s="56" customFormat="1" ht="42">
      <c r="A59" s="187">
        <v>44</v>
      </c>
      <c r="B59" s="303"/>
      <c r="C59" s="304" t="s">
        <v>611</v>
      </c>
      <c r="D59" s="305"/>
      <c r="E59" s="307" t="s">
        <v>69</v>
      </c>
      <c r="F59" s="305">
        <v>4</v>
      </c>
      <c r="G59" s="236"/>
      <c r="H59" s="357"/>
      <c r="I59" s="201"/>
      <c r="J59" s="169"/>
      <c r="K59" s="247">
        <f t="shared" si="22"/>
        <v>0</v>
      </c>
      <c r="L59" s="238">
        <f t="shared" si="7"/>
        <v>0</v>
      </c>
      <c r="M59" s="268">
        <f t="shared" si="8"/>
        <v>0</v>
      </c>
      <c r="N59" s="238">
        <f t="shared" si="9"/>
        <v>0</v>
      </c>
      <c r="O59" s="238">
        <f t="shared" si="10"/>
        <v>0</v>
      </c>
      <c r="P59" s="238">
        <f t="shared" si="11"/>
        <v>0</v>
      </c>
      <c r="Q59" s="269">
        <f t="shared" si="12"/>
        <v>0</v>
      </c>
      <c r="S59" s="384"/>
    </row>
    <row r="60" spans="1:19" s="56" customFormat="1" ht="42">
      <c r="A60" s="187">
        <v>45</v>
      </c>
      <c r="B60" s="303"/>
      <c r="C60" s="304" t="s">
        <v>611</v>
      </c>
      <c r="D60" s="305"/>
      <c r="E60" s="307" t="s">
        <v>69</v>
      </c>
      <c r="F60" s="305">
        <v>2</v>
      </c>
      <c r="G60" s="236"/>
      <c r="H60" s="357"/>
      <c r="I60" s="201"/>
      <c r="J60" s="169"/>
      <c r="K60" s="247">
        <f t="shared" si="22"/>
        <v>0</v>
      </c>
      <c r="L60" s="238">
        <f t="shared" si="7"/>
        <v>0</v>
      </c>
      <c r="M60" s="268">
        <f t="shared" si="8"/>
        <v>0</v>
      </c>
      <c r="N60" s="238">
        <f t="shared" si="9"/>
        <v>0</v>
      </c>
      <c r="O60" s="238">
        <f t="shared" si="10"/>
        <v>0</v>
      </c>
      <c r="P60" s="238">
        <f t="shared" si="11"/>
        <v>0</v>
      </c>
      <c r="Q60" s="269">
        <f t="shared" si="12"/>
        <v>0</v>
      </c>
      <c r="S60" s="384"/>
    </row>
    <row r="61" spans="1:19" s="56" customFormat="1" ht="42">
      <c r="A61" s="187">
        <v>46</v>
      </c>
      <c r="B61" s="303"/>
      <c r="C61" s="304" t="s">
        <v>611</v>
      </c>
      <c r="D61" s="305"/>
      <c r="E61" s="307" t="s">
        <v>69</v>
      </c>
      <c r="F61" s="305">
        <v>2</v>
      </c>
      <c r="G61" s="236"/>
      <c r="H61" s="357"/>
      <c r="I61" s="201"/>
      <c r="J61" s="169"/>
      <c r="K61" s="247">
        <f t="shared" si="22"/>
        <v>0</v>
      </c>
      <c r="L61" s="238">
        <f t="shared" si="7"/>
        <v>0</v>
      </c>
      <c r="M61" s="268">
        <f t="shared" si="8"/>
        <v>0</v>
      </c>
      <c r="N61" s="238">
        <f t="shared" si="9"/>
        <v>0</v>
      </c>
      <c r="O61" s="238">
        <f t="shared" si="10"/>
        <v>0</v>
      </c>
      <c r="P61" s="238">
        <f t="shared" si="11"/>
        <v>0</v>
      </c>
      <c r="Q61" s="269">
        <f t="shared" si="12"/>
        <v>0</v>
      </c>
      <c r="S61" s="384"/>
    </row>
    <row r="62" spans="1:19" s="56" customFormat="1" ht="42">
      <c r="A62" s="187">
        <v>47</v>
      </c>
      <c r="B62" s="303"/>
      <c r="C62" s="304" t="s">
        <v>611</v>
      </c>
      <c r="D62" s="305"/>
      <c r="E62" s="307" t="s">
        <v>69</v>
      </c>
      <c r="F62" s="305">
        <v>6</v>
      </c>
      <c r="G62" s="236"/>
      <c r="H62" s="357"/>
      <c r="I62" s="201"/>
      <c r="J62" s="169"/>
      <c r="K62" s="247">
        <f t="shared" si="22"/>
        <v>0</v>
      </c>
      <c r="L62" s="238">
        <f t="shared" si="7"/>
        <v>0</v>
      </c>
      <c r="M62" s="268">
        <f t="shared" si="8"/>
        <v>0</v>
      </c>
      <c r="N62" s="238">
        <f t="shared" si="9"/>
        <v>0</v>
      </c>
      <c r="O62" s="238">
        <f t="shared" si="10"/>
        <v>0</v>
      </c>
      <c r="P62" s="238">
        <f t="shared" si="11"/>
        <v>0</v>
      </c>
      <c r="Q62" s="269">
        <f t="shared" si="12"/>
        <v>0</v>
      </c>
      <c r="S62" s="384"/>
    </row>
    <row r="63" spans="1:19" s="56" customFormat="1" ht="28">
      <c r="A63" s="187">
        <v>48</v>
      </c>
      <c r="B63" s="303"/>
      <c r="C63" s="304" t="s">
        <v>612</v>
      </c>
      <c r="D63" s="305"/>
      <c r="E63" s="307" t="s">
        <v>69</v>
      </c>
      <c r="F63" s="305">
        <v>8</v>
      </c>
      <c r="G63" s="227"/>
      <c r="H63" s="219"/>
      <c r="I63" s="225"/>
      <c r="J63" s="169"/>
      <c r="K63" s="221">
        <f t="shared" si="22"/>
        <v>0</v>
      </c>
      <c r="L63" s="238">
        <f t="shared" si="7"/>
        <v>0</v>
      </c>
      <c r="M63" s="268">
        <f t="shared" si="8"/>
        <v>0</v>
      </c>
      <c r="N63" s="238">
        <f t="shared" si="9"/>
        <v>0</v>
      </c>
      <c r="O63" s="238">
        <f t="shared" si="10"/>
        <v>0</v>
      </c>
      <c r="P63" s="238">
        <f t="shared" si="11"/>
        <v>0</v>
      </c>
      <c r="Q63" s="269">
        <f t="shared" si="12"/>
        <v>0</v>
      </c>
      <c r="S63" s="384"/>
    </row>
    <row r="64" spans="1:19" s="56" customFormat="1" ht="28">
      <c r="A64" s="187">
        <v>49</v>
      </c>
      <c r="B64" s="303"/>
      <c r="C64" s="304" t="s">
        <v>612</v>
      </c>
      <c r="D64" s="305"/>
      <c r="E64" s="307" t="s">
        <v>69</v>
      </c>
      <c r="F64" s="305">
        <v>11</v>
      </c>
      <c r="G64" s="227"/>
      <c r="H64" s="219"/>
      <c r="I64" s="225"/>
      <c r="J64" s="169"/>
      <c r="K64" s="221">
        <f t="shared" si="22"/>
        <v>0</v>
      </c>
      <c r="L64" s="238">
        <f t="shared" si="7"/>
        <v>0</v>
      </c>
      <c r="M64" s="268">
        <f t="shared" si="8"/>
        <v>0</v>
      </c>
      <c r="N64" s="238">
        <f t="shared" si="9"/>
        <v>0</v>
      </c>
      <c r="O64" s="238">
        <f t="shared" si="10"/>
        <v>0</v>
      </c>
      <c r="P64" s="238">
        <f t="shared" si="11"/>
        <v>0</v>
      </c>
      <c r="Q64" s="269">
        <f t="shared" si="12"/>
        <v>0</v>
      </c>
      <c r="S64" s="384"/>
    </row>
    <row r="65" spans="1:19" s="56" customFormat="1" ht="28">
      <c r="A65" s="187">
        <v>50</v>
      </c>
      <c r="B65" s="303"/>
      <c r="C65" s="304" t="s">
        <v>612</v>
      </c>
      <c r="D65" s="305"/>
      <c r="E65" s="307" t="s">
        <v>69</v>
      </c>
      <c r="F65" s="305">
        <v>11</v>
      </c>
      <c r="G65" s="227"/>
      <c r="H65" s="219"/>
      <c r="I65" s="225"/>
      <c r="J65" s="169"/>
      <c r="K65" s="221">
        <f t="shared" si="22"/>
        <v>0</v>
      </c>
      <c r="L65" s="238">
        <f t="shared" si="7"/>
        <v>0</v>
      </c>
      <c r="M65" s="268">
        <f t="shared" si="8"/>
        <v>0</v>
      </c>
      <c r="N65" s="238">
        <f t="shared" si="9"/>
        <v>0</v>
      </c>
      <c r="O65" s="238">
        <f t="shared" si="10"/>
        <v>0</v>
      </c>
      <c r="P65" s="238">
        <f t="shared" si="11"/>
        <v>0</v>
      </c>
      <c r="Q65" s="269">
        <f t="shared" si="12"/>
        <v>0</v>
      </c>
      <c r="S65" s="384"/>
    </row>
    <row r="66" spans="1:19" s="56" customFormat="1" ht="28">
      <c r="A66" s="187">
        <v>51</v>
      </c>
      <c r="B66" s="303"/>
      <c r="C66" s="304" t="s">
        <v>612</v>
      </c>
      <c r="D66" s="305"/>
      <c r="E66" s="307" t="s">
        <v>69</v>
      </c>
      <c r="F66" s="305">
        <v>3</v>
      </c>
      <c r="G66" s="227"/>
      <c r="H66" s="219"/>
      <c r="I66" s="225"/>
      <c r="J66" s="169"/>
      <c r="K66" s="221">
        <f t="shared" si="22"/>
        <v>0</v>
      </c>
      <c r="L66" s="238">
        <f t="shared" si="7"/>
        <v>0</v>
      </c>
      <c r="M66" s="268">
        <f t="shared" si="8"/>
        <v>0</v>
      </c>
      <c r="N66" s="238">
        <f t="shared" si="9"/>
        <v>0</v>
      </c>
      <c r="O66" s="238">
        <f t="shared" si="10"/>
        <v>0</v>
      </c>
      <c r="P66" s="238">
        <f t="shared" si="11"/>
        <v>0</v>
      </c>
      <c r="Q66" s="269">
        <f t="shared" si="12"/>
        <v>0</v>
      </c>
      <c r="S66" s="384"/>
    </row>
    <row r="67" spans="1:19" s="56" customFormat="1" ht="28">
      <c r="A67" s="187">
        <v>52</v>
      </c>
      <c r="B67" s="303"/>
      <c r="C67" s="304" t="s">
        <v>616</v>
      </c>
      <c r="D67" s="305"/>
      <c r="E67" s="307" t="s">
        <v>69</v>
      </c>
      <c r="F67" s="305">
        <v>1</v>
      </c>
      <c r="G67" s="227"/>
      <c r="H67" s="219"/>
      <c r="I67" s="225"/>
      <c r="J67" s="169"/>
      <c r="K67" s="221">
        <f t="shared" si="22"/>
        <v>0</v>
      </c>
      <c r="L67" s="238">
        <f t="shared" si="7"/>
        <v>0</v>
      </c>
      <c r="M67" s="268">
        <f t="shared" si="8"/>
        <v>0</v>
      </c>
      <c r="N67" s="238">
        <f t="shared" si="9"/>
        <v>0</v>
      </c>
      <c r="O67" s="238">
        <f t="shared" si="10"/>
        <v>0</v>
      </c>
      <c r="P67" s="238">
        <f t="shared" si="11"/>
        <v>0</v>
      </c>
      <c r="Q67" s="269">
        <f t="shared" si="12"/>
        <v>0</v>
      </c>
      <c r="S67" s="384"/>
    </row>
    <row r="68" spans="1:19" s="56" customFormat="1" ht="28">
      <c r="A68" s="187">
        <v>53</v>
      </c>
      <c r="B68" s="303"/>
      <c r="C68" s="304" t="s">
        <v>686</v>
      </c>
      <c r="D68" s="305"/>
      <c r="E68" s="307" t="s">
        <v>69</v>
      </c>
      <c r="F68" s="305">
        <v>1</v>
      </c>
      <c r="G68" s="227"/>
      <c r="H68" s="219"/>
      <c r="I68" s="225"/>
      <c r="J68" s="169"/>
      <c r="K68" s="221">
        <f t="shared" ref="K68" si="23">I68*0.15</f>
        <v>0</v>
      </c>
      <c r="L68" s="238">
        <f t="shared" si="7"/>
        <v>0</v>
      </c>
      <c r="M68" s="268">
        <f t="shared" si="8"/>
        <v>0</v>
      </c>
      <c r="N68" s="238">
        <f t="shared" si="9"/>
        <v>0</v>
      </c>
      <c r="O68" s="238">
        <f t="shared" si="10"/>
        <v>0</v>
      </c>
      <c r="P68" s="238">
        <f t="shared" si="11"/>
        <v>0</v>
      </c>
      <c r="Q68" s="269">
        <f t="shared" si="12"/>
        <v>0</v>
      </c>
      <c r="S68" s="384"/>
    </row>
    <row r="69" spans="1:19" s="56" customFormat="1" ht="28">
      <c r="A69" s="187">
        <v>54</v>
      </c>
      <c r="B69" s="303"/>
      <c r="C69" s="304" t="s">
        <v>613</v>
      </c>
      <c r="D69" s="305"/>
      <c r="E69" s="307" t="s">
        <v>69</v>
      </c>
      <c r="F69" s="305">
        <v>1</v>
      </c>
      <c r="G69" s="227"/>
      <c r="H69" s="219"/>
      <c r="I69" s="225"/>
      <c r="J69" s="169"/>
      <c r="K69" s="221">
        <f t="shared" ref="K69:K70" si="24">I69*0.15</f>
        <v>0</v>
      </c>
      <c r="L69" s="238">
        <f t="shared" si="7"/>
        <v>0</v>
      </c>
      <c r="M69" s="268">
        <f t="shared" si="8"/>
        <v>0</v>
      </c>
      <c r="N69" s="238">
        <f t="shared" si="9"/>
        <v>0</v>
      </c>
      <c r="O69" s="238">
        <f t="shared" si="10"/>
        <v>0</v>
      </c>
      <c r="P69" s="238">
        <f t="shared" si="11"/>
        <v>0</v>
      </c>
      <c r="Q69" s="269">
        <f t="shared" si="12"/>
        <v>0</v>
      </c>
      <c r="S69" s="384"/>
    </row>
    <row r="70" spans="1:19" s="56" customFormat="1" ht="28">
      <c r="A70" s="187">
        <v>55</v>
      </c>
      <c r="B70" s="303"/>
      <c r="C70" s="304" t="s">
        <v>620</v>
      </c>
      <c r="D70" s="305"/>
      <c r="E70" s="307" t="s">
        <v>69</v>
      </c>
      <c r="F70" s="305">
        <v>1</v>
      </c>
      <c r="G70" s="227"/>
      <c r="H70" s="219"/>
      <c r="I70" s="225"/>
      <c r="J70" s="169"/>
      <c r="K70" s="221">
        <f t="shared" si="24"/>
        <v>0</v>
      </c>
      <c r="L70" s="238">
        <f t="shared" si="7"/>
        <v>0</v>
      </c>
      <c r="M70" s="268">
        <f t="shared" si="8"/>
        <v>0</v>
      </c>
      <c r="N70" s="238">
        <f t="shared" si="9"/>
        <v>0</v>
      </c>
      <c r="O70" s="238">
        <f t="shared" si="10"/>
        <v>0</v>
      </c>
      <c r="P70" s="238">
        <f t="shared" si="11"/>
        <v>0</v>
      </c>
      <c r="Q70" s="269">
        <f t="shared" si="12"/>
        <v>0</v>
      </c>
      <c r="S70" s="384"/>
    </row>
    <row r="71" spans="1:19" s="56" customFormat="1" ht="28">
      <c r="A71" s="187">
        <v>56</v>
      </c>
      <c r="B71" s="303"/>
      <c r="C71" s="304" t="s">
        <v>687</v>
      </c>
      <c r="D71" s="305"/>
      <c r="E71" s="307" t="s">
        <v>69</v>
      </c>
      <c r="F71" s="305">
        <v>1</v>
      </c>
      <c r="G71" s="169"/>
      <c r="H71" s="219"/>
      <c r="I71" s="225"/>
      <c r="J71" s="226"/>
      <c r="K71" s="221">
        <f t="shared" ref="K71" si="25">I71*0.15</f>
        <v>0</v>
      </c>
      <c r="L71" s="238">
        <f t="shared" si="7"/>
        <v>0</v>
      </c>
      <c r="M71" s="268">
        <f t="shared" si="8"/>
        <v>0</v>
      </c>
      <c r="N71" s="238">
        <f t="shared" si="9"/>
        <v>0</v>
      </c>
      <c r="O71" s="238">
        <f t="shared" si="10"/>
        <v>0</v>
      </c>
      <c r="P71" s="238">
        <f t="shared" si="11"/>
        <v>0</v>
      </c>
      <c r="Q71" s="269">
        <f t="shared" si="12"/>
        <v>0</v>
      </c>
      <c r="S71" s="384"/>
    </row>
    <row r="72" spans="1:19" s="56" customFormat="1" ht="28">
      <c r="A72" s="187">
        <v>57</v>
      </c>
      <c r="B72" s="303"/>
      <c r="C72" s="304" t="s">
        <v>688</v>
      </c>
      <c r="D72" s="305"/>
      <c r="E72" s="307" t="s">
        <v>69</v>
      </c>
      <c r="F72" s="305">
        <v>1</v>
      </c>
      <c r="G72" s="169"/>
      <c r="H72" s="219"/>
      <c r="I72" s="225"/>
      <c r="J72" s="226"/>
      <c r="K72" s="221">
        <f t="shared" ref="K72" si="26">I72*0.15</f>
        <v>0</v>
      </c>
      <c r="L72" s="238">
        <f t="shared" si="7"/>
        <v>0</v>
      </c>
      <c r="M72" s="268">
        <f t="shared" si="8"/>
        <v>0</v>
      </c>
      <c r="N72" s="238">
        <f t="shared" si="9"/>
        <v>0</v>
      </c>
      <c r="O72" s="238">
        <f t="shared" si="10"/>
        <v>0</v>
      </c>
      <c r="P72" s="238">
        <f t="shared" si="11"/>
        <v>0</v>
      </c>
      <c r="Q72" s="269">
        <f t="shared" si="12"/>
        <v>0</v>
      </c>
      <c r="S72" s="384"/>
    </row>
    <row r="73" spans="1:19" s="56" customFormat="1" ht="42">
      <c r="A73" s="187">
        <v>58</v>
      </c>
      <c r="B73" s="303"/>
      <c r="C73" s="304" t="s">
        <v>689</v>
      </c>
      <c r="D73" s="305"/>
      <c r="E73" s="307" t="s">
        <v>69</v>
      </c>
      <c r="F73" s="305">
        <v>1</v>
      </c>
      <c r="G73" s="169"/>
      <c r="H73" s="219"/>
      <c r="I73" s="225"/>
      <c r="J73" s="226"/>
      <c r="K73" s="221">
        <f t="shared" ref="K73" si="27">I73*0.15</f>
        <v>0</v>
      </c>
      <c r="L73" s="238">
        <f t="shared" si="7"/>
        <v>0</v>
      </c>
      <c r="M73" s="268">
        <f t="shared" si="8"/>
        <v>0</v>
      </c>
      <c r="N73" s="238">
        <f t="shared" si="9"/>
        <v>0</v>
      </c>
      <c r="O73" s="238">
        <f t="shared" si="10"/>
        <v>0</v>
      </c>
      <c r="P73" s="238">
        <f t="shared" si="11"/>
        <v>0</v>
      </c>
      <c r="Q73" s="269">
        <f t="shared" si="12"/>
        <v>0</v>
      </c>
      <c r="S73" s="384"/>
    </row>
    <row r="74" spans="1:19" s="56" customFormat="1" ht="28">
      <c r="A74" s="187">
        <v>59</v>
      </c>
      <c r="B74" s="303"/>
      <c r="C74" s="304" t="s">
        <v>690</v>
      </c>
      <c r="D74" s="305"/>
      <c r="E74" s="307" t="s">
        <v>68</v>
      </c>
      <c r="F74" s="305">
        <v>2</v>
      </c>
      <c r="G74" s="169"/>
      <c r="H74" s="219"/>
      <c r="I74" s="225"/>
      <c r="J74" s="226"/>
      <c r="K74" s="221">
        <f t="shared" ref="K74" si="28">I74*0.15</f>
        <v>0</v>
      </c>
      <c r="L74" s="238">
        <f t="shared" si="7"/>
        <v>0</v>
      </c>
      <c r="M74" s="268">
        <f t="shared" si="8"/>
        <v>0</v>
      </c>
      <c r="N74" s="238">
        <f t="shared" si="9"/>
        <v>0</v>
      </c>
      <c r="O74" s="238">
        <f t="shared" si="10"/>
        <v>0</v>
      </c>
      <c r="P74" s="238">
        <f t="shared" si="11"/>
        <v>0</v>
      </c>
      <c r="Q74" s="269">
        <f t="shared" si="12"/>
        <v>0</v>
      </c>
      <c r="S74" s="384"/>
    </row>
    <row r="75" spans="1:19" s="56" customFormat="1" ht="28">
      <c r="A75" s="187">
        <v>60</v>
      </c>
      <c r="B75" s="303"/>
      <c r="C75" s="304" t="s">
        <v>691</v>
      </c>
      <c r="D75" s="310"/>
      <c r="E75" s="310" t="s">
        <v>78</v>
      </c>
      <c r="F75" s="311">
        <v>6</v>
      </c>
      <c r="G75" s="227"/>
      <c r="H75" s="219"/>
      <c r="I75" s="225"/>
      <c r="J75" s="169"/>
      <c r="K75" s="221">
        <f t="shared" ref="K75" si="29">I75*0.15</f>
        <v>0</v>
      </c>
      <c r="L75" s="238">
        <f t="shared" si="7"/>
        <v>0</v>
      </c>
      <c r="M75" s="268">
        <f t="shared" si="8"/>
        <v>0</v>
      </c>
      <c r="N75" s="238">
        <f t="shared" si="9"/>
        <v>0</v>
      </c>
      <c r="O75" s="238">
        <f t="shared" si="10"/>
        <v>0</v>
      </c>
      <c r="P75" s="238">
        <f t="shared" si="11"/>
        <v>0</v>
      </c>
      <c r="Q75" s="269">
        <f t="shared" si="12"/>
        <v>0</v>
      </c>
      <c r="S75" s="384"/>
    </row>
    <row r="76" spans="1:19" s="56" customFormat="1" ht="28">
      <c r="A76" s="187">
        <v>61</v>
      </c>
      <c r="B76" s="303"/>
      <c r="C76" s="304" t="s">
        <v>692</v>
      </c>
      <c r="D76" s="310"/>
      <c r="E76" s="310" t="s">
        <v>78</v>
      </c>
      <c r="F76" s="311">
        <v>50</v>
      </c>
      <c r="G76" s="222"/>
      <c r="H76" s="219"/>
      <c r="I76" s="223"/>
      <c r="J76" s="247"/>
      <c r="K76" s="237">
        <f t="shared" ref="K76" si="30">I76*0.15</f>
        <v>0</v>
      </c>
      <c r="L76" s="238">
        <f t="shared" ref="L76:L114" si="31">SUM(I76:K76)</f>
        <v>0</v>
      </c>
      <c r="M76" s="268">
        <f t="shared" ref="M76:M114" si="32">ROUND(G76*F76,2)</f>
        <v>0</v>
      </c>
      <c r="N76" s="238">
        <f t="shared" ref="N76:N114" si="33">ROUND(I76*F76,2)</f>
        <v>0</v>
      </c>
      <c r="O76" s="238">
        <f t="shared" ref="O76:O114" si="34">ROUND(J76*F76,2)</f>
        <v>0</v>
      </c>
      <c r="P76" s="238">
        <f t="shared" ref="P76:P114" si="35">ROUND(K76*F76,2)</f>
        <v>0</v>
      </c>
      <c r="Q76" s="269">
        <f t="shared" ref="Q76:Q114" si="36">SUM(N76:P76)</f>
        <v>0</v>
      </c>
      <c r="S76" s="384"/>
    </row>
    <row r="77" spans="1:19" s="56" customFormat="1" ht="28">
      <c r="A77" s="187">
        <v>62</v>
      </c>
      <c r="B77" s="303"/>
      <c r="C77" s="304" t="s">
        <v>693</v>
      </c>
      <c r="D77" s="310"/>
      <c r="E77" s="310" t="s">
        <v>78</v>
      </c>
      <c r="F77" s="311">
        <v>24</v>
      </c>
      <c r="G77" s="222"/>
      <c r="H77" s="219"/>
      <c r="I77" s="223"/>
      <c r="J77" s="247"/>
      <c r="K77" s="237">
        <f t="shared" ref="K77" si="37">I77*0.15</f>
        <v>0</v>
      </c>
      <c r="L77" s="238">
        <f t="shared" si="31"/>
        <v>0</v>
      </c>
      <c r="M77" s="268">
        <f t="shared" si="32"/>
        <v>0</v>
      </c>
      <c r="N77" s="238">
        <f t="shared" si="33"/>
        <v>0</v>
      </c>
      <c r="O77" s="238">
        <f t="shared" si="34"/>
        <v>0</v>
      </c>
      <c r="P77" s="238">
        <f t="shared" si="35"/>
        <v>0</v>
      </c>
      <c r="Q77" s="269">
        <f t="shared" si="36"/>
        <v>0</v>
      </c>
      <c r="S77" s="384"/>
    </row>
    <row r="78" spans="1:19" s="56" customFormat="1" ht="28">
      <c r="A78" s="187">
        <v>63</v>
      </c>
      <c r="B78" s="303"/>
      <c r="C78" s="304" t="s">
        <v>694</v>
      </c>
      <c r="D78" s="310"/>
      <c r="E78" s="310" t="s">
        <v>78</v>
      </c>
      <c r="F78" s="311">
        <v>14</v>
      </c>
      <c r="G78" s="222"/>
      <c r="H78" s="219"/>
      <c r="I78" s="223"/>
      <c r="J78" s="247"/>
      <c r="K78" s="237">
        <f t="shared" ref="K78" si="38">I78*0.15</f>
        <v>0</v>
      </c>
      <c r="L78" s="238">
        <f t="shared" si="31"/>
        <v>0</v>
      </c>
      <c r="M78" s="268">
        <f t="shared" si="32"/>
        <v>0</v>
      </c>
      <c r="N78" s="238">
        <f t="shared" si="33"/>
        <v>0</v>
      </c>
      <c r="O78" s="238">
        <f t="shared" si="34"/>
        <v>0</v>
      </c>
      <c r="P78" s="238">
        <f t="shared" si="35"/>
        <v>0</v>
      </c>
      <c r="Q78" s="269">
        <f t="shared" si="36"/>
        <v>0</v>
      </c>
      <c r="S78" s="384"/>
    </row>
    <row r="79" spans="1:19" s="56" customFormat="1" ht="28">
      <c r="A79" s="187">
        <v>64</v>
      </c>
      <c r="B79" s="303"/>
      <c r="C79" s="304" t="s">
        <v>695</v>
      </c>
      <c r="D79" s="310"/>
      <c r="E79" s="310" t="s">
        <v>78</v>
      </c>
      <c r="F79" s="311">
        <v>6</v>
      </c>
      <c r="G79" s="222"/>
      <c r="H79" s="219"/>
      <c r="I79" s="223"/>
      <c r="J79" s="247"/>
      <c r="K79" s="237">
        <f t="shared" ref="K79" si="39">I79*0.15</f>
        <v>0</v>
      </c>
      <c r="L79" s="238">
        <f t="shared" si="31"/>
        <v>0</v>
      </c>
      <c r="M79" s="268">
        <f t="shared" si="32"/>
        <v>0</v>
      </c>
      <c r="N79" s="238">
        <f t="shared" si="33"/>
        <v>0</v>
      </c>
      <c r="O79" s="238">
        <f t="shared" si="34"/>
        <v>0</v>
      </c>
      <c r="P79" s="238">
        <f t="shared" si="35"/>
        <v>0</v>
      </c>
      <c r="Q79" s="269">
        <f t="shared" si="36"/>
        <v>0</v>
      </c>
      <c r="S79" s="384"/>
    </row>
    <row r="80" spans="1:19" s="56" customFormat="1" ht="28">
      <c r="A80" s="187">
        <v>65</v>
      </c>
      <c r="B80" s="303"/>
      <c r="C80" s="304" t="s">
        <v>696</v>
      </c>
      <c r="D80" s="310"/>
      <c r="E80" s="310" t="s">
        <v>78</v>
      </c>
      <c r="F80" s="311">
        <v>6</v>
      </c>
      <c r="G80" s="222"/>
      <c r="H80" s="219"/>
      <c r="I80" s="223"/>
      <c r="J80" s="247"/>
      <c r="K80" s="237">
        <f t="shared" ref="K80" si="40">I80*0.15</f>
        <v>0</v>
      </c>
      <c r="L80" s="238">
        <f t="shared" si="31"/>
        <v>0</v>
      </c>
      <c r="M80" s="268">
        <f t="shared" si="32"/>
        <v>0</v>
      </c>
      <c r="N80" s="238">
        <f t="shared" si="33"/>
        <v>0</v>
      </c>
      <c r="O80" s="238">
        <f t="shared" si="34"/>
        <v>0</v>
      </c>
      <c r="P80" s="238">
        <f t="shared" si="35"/>
        <v>0</v>
      </c>
      <c r="Q80" s="269">
        <f t="shared" si="36"/>
        <v>0</v>
      </c>
      <c r="S80" s="384"/>
    </row>
    <row r="81" spans="1:19" s="56" customFormat="1" ht="28">
      <c r="A81" s="187">
        <v>66</v>
      </c>
      <c r="B81" s="303"/>
      <c r="C81" s="304" t="s">
        <v>697</v>
      </c>
      <c r="D81" s="310"/>
      <c r="E81" s="310" t="s">
        <v>78</v>
      </c>
      <c r="F81" s="311">
        <v>26</v>
      </c>
      <c r="G81" s="222"/>
      <c r="H81" s="219"/>
      <c r="I81" s="223"/>
      <c r="J81" s="247"/>
      <c r="K81" s="237">
        <f t="shared" ref="K81:K82" si="41">I81*0.15</f>
        <v>0</v>
      </c>
      <c r="L81" s="238">
        <f t="shared" si="31"/>
        <v>0</v>
      </c>
      <c r="M81" s="268">
        <f t="shared" si="32"/>
        <v>0</v>
      </c>
      <c r="N81" s="238">
        <f t="shared" si="33"/>
        <v>0</v>
      </c>
      <c r="O81" s="238">
        <f t="shared" si="34"/>
        <v>0</v>
      </c>
      <c r="P81" s="238">
        <f t="shared" si="35"/>
        <v>0</v>
      </c>
      <c r="Q81" s="269">
        <f t="shared" si="36"/>
        <v>0</v>
      </c>
      <c r="S81" s="384"/>
    </row>
    <row r="82" spans="1:19" s="56" customFormat="1" ht="14.5">
      <c r="A82" s="187">
        <v>67</v>
      </c>
      <c r="B82" s="303"/>
      <c r="C82" s="312" t="s">
        <v>698</v>
      </c>
      <c r="D82" s="310"/>
      <c r="E82" s="307" t="s">
        <v>69</v>
      </c>
      <c r="F82" s="311">
        <v>1</v>
      </c>
      <c r="G82" s="222"/>
      <c r="H82" s="219"/>
      <c r="I82" s="223"/>
      <c r="J82" s="247"/>
      <c r="K82" s="237">
        <f t="shared" si="41"/>
        <v>0</v>
      </c>
      <c r="L82" s="238">
        <f t="shared" si="31"/>
        <v>0</v>
      </c>
      <c r="M82" s="268">
        <f t="shared" si="32"/>
        <v>0</v>
      </c>
      <c r="N82" s="238">
        <f t="shared" si="33"/>
        <v>0</v>
      </c>
      <c r="O82" s="238">
        <f t="shared" si="34"/>
        <v>0</v>
      </c>
      <c r="P82" s="238">
        <f t="shared" si="35"/>
        <v>0</v>
      </c>
      <c r="Q82" s="269">
        <f t="shared" si="36"/>
        <v>0</v>
      </c>
      <c r="S82" s="384"/>
    </row>
    <row r="83" spans="1:19" s="56" customFormat="1" ht="42">
      <c r="A83" s="187">
        <v>68</v>
      </c>
      <c r="B83" s="303"/>
      <c r="C83" s="313" t="s">
        <v>699</v>
      </c>
      <c r="D83" s="307"/>
      <c r="E83" s="307" t="s">
        <v>78</v>
      </c>
      <c r="F83" s="311">
        <v>6</v>
      </c>
      <c r="G83" s="228"/>
      <c r="H83" s="232"/>
      <c r="I83" s="201"/>
      <c r="J83" s="229"/>
      <c r="K83" s="229">
        <f t="shared" ref="K83:K88" si="42">0.15*I83</f>
        <v>0</v>
      </c>
      <c r="L83" s="238">
        <f t="shared" si="31"/>
        <v>0</v>
      </c>
      <c r="M83" s="268">
        <f t="shared" si="32"/>
        <v>0</v>
      </c>
      <c r="N83" s="238">
        <f t="shared" si="33"/>
        <v>0</v>
      </c>
      <c r="O83" s="238">
        <f t="shared" si="34"/>
        <v>0</v>
      </c>
      <c r="P83" s="238">
        <f t="shared" si="35"/>
        <v>0</v>
      </c>
      <c r="Q83" s="269">
        <f t="shared" si="36"/>
        <v>0</v>
      </c>
      <c r="S83" s="384"/>
    </row>
    <row r="84" spans="1:19" s="56" customFormat="1" ht="42">
      <c r="A84" s="187">
        <v>69</v>
      </c>
      <c r="B84" s="303"/>
      <c r="C84" s="313" t="s">
        <v>700</v>
      </c>
      <c r="D84" s="307"/>
      <c r="E84" s="307" t="s">
        <v>78</v>
      </c>
      <c r="F84" s="311">
        <v>50</v>
      </c>
      <c r="G84" s="228"/>
      <c r="H84" s="232"/>
      <c r="I84" s="201"/>
      <c r="J84" s="229"/>
      <c r="K84" s="229">
        <f t="shared" si="42"/>
        <v>0</v>
      </c>
      <c r="L84" s="238">
        <f t="shared" si="31"/>
        <v>0</v>
      </c>
      <c r="M84" s="268">
        <f t="shared" si="32"/>
        <v>0</v>
      </c>
      <c r="N84" s="238">
        <f t="shared" si="33"/>
        <v>0</v>
      </c>
      <c r="O84" s="238">
        <f t="shared" si="34"/>
        <v>0</v>
      </c>
      <c r="P84" s="238">
        <f t="shared" si="35"/>
        <v>0</v>
      </c>
      <c r="Q84" s="269">
        <f t="shared" si="36"/>
        <v>0</v>
      </c>
      <c r="S84" s="384"/>
    </row>
    <row r="85" spans="1:19" s="56" customFormat="1" ht="42">
      <c r="A85" s="187">
        <v>70</v>
      </c>
      <c r="B85" s="303"/>
      <c r="C85" s="313" t="s">
        <v>701</v>
      </c>
      <c r="D85" s="307"/>
      <c r="E85" s="307" t="s">
        <v>78</v>
      </c>
      <c r="F85" s="311">
        <v>24</v>
      </c>
      <c r="G85" s="228"/>
      <c r="H85" s="232"/>
      <c r="I85" s="201"/>
      <c r="J85" s="229"/>
      <c r="K85" s="229">
        <f t="shared" si="42"/>
        <v>0</v>
      </c>
      <c r="L85" s="238">
        <f t="shared" si="31"/>
        <v>0</v>
      </c>
      <c r="M85" s="268">
        <f t="shared" si="32"/>
        <v>0</v>
      </c>
      <c r="N85" s="238">
        <f t="shared" si="33"/>
        <v>0</v>
      </c>
      <c r="O85" s="238">
        <f t="shared" si="34"/>
        <v>0</v>
      </c>
      <c r="P85" s="238">
        <f t="shared" si="35"/>
        <v>0</v>
      </c>
      <c r="Q85" s="269">
        <f t="shared" si="36"/>
        <v>0</v>
      </c>
      <c r="S85" s="384"/>
    </row>
    <row r="86" spans="1:19" s="56" customFormat="1" ht="42">
      <c r="A86" s="187">
        <v>71</v>
      </c>
      <c r="B86" s="303"/>
      <c r="C86" s="313" t="s">
        <v>702</v>
      </c>
      <c r="D86" s="307"/>
      <c r="E86" s="307" t="s">
        <v>78</v>
      </c>
      <c r="F86" s="311">
        <v>14</v>
      </c>
      <c r="G86" s="228"/>
      <c r="H86" s="232"/>
      <c r="I86" s="201"/>
      <c r="J86" s="229"/>
      <c r="K86" s="229">
        <f t="shared" si="42"/>
        <v>0</v>
      </c>
      <c r="L86" s="238">
        <f t="shared" si="31"/>
        <v>0</v>
      </c>
      <c r="M86" s="268">
        <f t="shared" si="32"/>
        <v>0</v>
      </c>
      <c r="N86" s="238">
        <f t="shared" si="33"/>
        <v>0</v>
      </c>
      <c r="O86" s="238">
        <f t="shared" si="34"/>
        <v>0</v>
      </c>
      <c r="P86" s="238">
        <f t="shared" si="35"/>
        <v>0</v>
      </c>
      <c r="Q86" s="269">
        <f t="shared" si="36"/>
        <v>0</v>
      </c>
      <c r="S86" s="384"/>
    </row>
    <row r="87" spans="1:19" s="56" customFormat="1" ht="42">
      <c r="A87" s="187">
        <v>72</v>
      </c>
      <c r="B87" s="303"/>
      <c r="C87" s="313" t="s">
        <v>703</v>
      </c>
      <c r="D87" s="307"/>
      <c r="E87" s="307" t="s">
        <v>78</v>
      </c>
      <c r="F87" s="311">
        <v>6</v>
      </c>
      <c r="G87" s="228"/>
      <c r="H87" s="232"/>
      <c r="I87" s="201"/>
      <c r="J87" s="229"/>
      <c r="K87" s="229">
        <f t="shared" si="42"/>
        <v>0</v>
      </c>
      <c r="L87" s="238">
        <f t="shared" si="31"/>
        <v>0</v>
      </c>
      <c r="M87" s="268">
        <f t="shared" si="32"/>
        <v>0</v>
      </c>
      <c r="N87" s="238">
        <f t="shared" si="33"/>
        <v>0</v>
      </c>
      <c r="O87" s="238">
        <f t="shared" si="34"/>
        <v>0</v>
      </c>
      <c r="P87" s="238">
        <f t="shared" si="35"/>
        <v>0</v>
      </c>
      <c r="Q87" s="269">
        <f t="shared" si="36"/>
        <v>0</v>
      </c>
      <c r="S87" s="384"/>
    </row>
    <row r="88" spans="1:19" s="56" customFormat="1" ht="42">
      <c r="A88" s="187">
        <v>73</v>
      </c>
      <c r="B88" s="303"/>
      <c r="C88" s="313" t="s">
        <v>704</v>
      </c>
      <c r="D88" s="307"/>
      <c r="E88" s="307" t="s">
        <v>78</v>
      </c>
      <c r="F88" s="311">
        <v>6</v>
      </c>
      <c r="G88" s="228"/>
      <c r="H88" s="232"/>
      <c r="I88" s="201"/>
      <c r="J88" s="229"/>
      <c r="K88" s="229">
        <f t="shared" si="42"/>
        <v>0</v>
      </c>
      <c r="L88" s="238">
        <f t="shared" si="31"/>
        <v>0</v>
      </c>
      <c r="M88" s="268">
        <f t="shared" si="32"/>
        <v>0</v>
      </c>
      <c r="N88" s="238">
        <f t="shared" si="33"/>
        <v>0</v>
      </c>
      <c r="O88" s="238">
        <f t="shared" si="34"/>
        <v>0</v>
      </c>
      <c r="P88" s="238">
        <f t="shared" si="35"/>
        <v>0</v>
      </c>
      <c r="Q88" s="269">
        <f t="shared" si="36"/>
        <v>0</v>
      </c>
      <c r="S88" s="384"/>
    </row>
    <row r="89" spans="1:19" s="56" customFormat="1" ht="42">
      <c r="A89" s="187">
        <v>74</v>
      </c>
      <c r="B89" s="303"/>
      <c r="C89" s="313" t="s">
        <v>705</v>
      </c>
      <c r="D89" s="307"/>
      <c r="E89" s="307" t="s">
        <v>78</v>
      </c>
      <c r="F89" s="311">
        <v>26</v>
      </c>
      <c r="G89" s="228"/>
      <c r="H89" s="232"/>
      <c r="I89" s="201"/>
      <c r="J89" s="229"/>
      <c r="K89" s="229">
        <f t="shared" ref="K89" si="43">0.15*I89</f>
        <v>0</v>
      </c>
      <c r="L89" s="238">
        <f t="shared" si="31"/>
        <v>0</v>
      </c>
      <c r="M89" s="268">
        <f t="shared" si="32"/>
        <v>0</v>
      </c>
      <c r="N89" s="238">
        <f t="shared" si="33"/>
        <v>0</v>
      </c>
      <c r="O89" s="238">
        <f t="shared" si="34"/>
        <v>0</v>
      </c>
      <c r="P89" s="238">
        <f t="shared" si="35"/>
        <v>0</v>
      </c>
      <c r="Q89" s="269">
        <f t="shared" si="36"/>
        <v>0</v>
      </c>
      <c r="S89" s="384"/>
    </row>
    <row r="90" spans="1:19" s="56" customFormat="1" ht="28">
      <c r="A90" s="187">
        <v>75</v>
      </c>
      <c r="B90" s="303"/>
      <c r="C90" s="304" t="s">
        <v>692</v>
      </c>
      <c r="D90" s="310"/>
      <c r="E90" s="310" t="s">
        <v>78</v>
      </c>
      <c r="F90" s="311">
        <v>58</v>
      </c>
      <c r="G90" s="222"/>
      <c r="H90" s="219"/>
      <c r="I90" s="223"/>
      <c r="J90" s="247"/>
      <c r="K90" s="237">
        <f t="shared" ref="K90:K93" si="44">I90*0.15</f>
        <v>0</v>
      </c>
      <c r="L90" s="238">
        <f t="shared" si="31"/>
        <v>0</v>
      </c>
      <c r="M90" s="268">
        <f t="shared" si="32"/>
        <v>0</v>
      </c>
      <c r="N90" s="238">
        <f t="shared" si="33"/>
        <v>0</v>
      </c>
      <c r="O90" s="238">
        <f t="shared" si="34"/>
        <v>0</v>
      </c>
      <c r="P90" s="238">
        <f t="shared" si="35"/>
        <v>0</v>
      </c>
      <c r="Q90" s="269">
        <f t="shared" si="36"/>
        <v>0</v>
      </c>
      <c r="S90" s="384"/>
    </row>
    <row r="91" spans="1:19" s="56" customFormat="1" ht="28">
      <c r="A91" s="187">
        <v>76</v>
      </c>
      <c r="B91" s="303"/>
      <c r="C91" s="304" t="s">
        <v>693</v>
      </c>
      <c r="D91" s="310"/>
      <c r="E91" s="310" t="s">
        <v>78</v>
      </c>
      <c r="F91" s="311">
        <v>30</v>
      </c>
      <c r="G91" s="222"/>
      <c r="H91" s="219"/>
      <c r="I91" s="223"/>
      <c r="J91" s="247"/>
      <c r="K91" s="237">
        <f t="shared" si="44"/>
        <v>0</v>
      </c>
      <c r="L91" s="238">
        <f t="shared" si="31"/>
        <v>0</v>
      </c>
      <c r="M91" s="268">
        <f t="shared" si="32"/>
        <v>0</v>
      </c>
      <c r="N91" s="238">
        <f t="shared" si="33"/>
        <v>0</v>
      </c>
      <c r="O91" s="238">
        <f t="shared" si="34"/>
        <v>0</v>
      </c>
      <c r="P91" s="238">
        <f t="shared" si="35"/>
        <v>0</v>
      </c>
      <c r="Q91" s="269">
        <f t="shared" si="36"/>
        <v>0</v>
      </c>
      <c r="S91" s="384"/>
    </row>
    <row r="92" spans="1:19" s="56" customFormat="1" ht="28">
      <c r="A92" s="187">
        <v>77</v>
      </c>
      <c r="B92" s="303"/>
      <c r="C92" s="304" t="s">
        <v>695</v>
      </c>
      <c r="D92" s="310"/>
      <c r="E92" s="310" t="s">
        <v>78</v>
      </c>
      <c r="F92" s="311">
        <v>44</v>
      </c>
      <c r="G92" s="222"/>
      <c r="H92" s="219"/>
      <c r="I92" s="223"/>
      <c r="J92" s="247"/>
      <c r="K92" s="237">
        <f t="shared" si="44"/>
        <v>0</v>
      </c>
      <c r="L92" s="238">
        <f t="shared" si="31"/>
        <v>0</v>
      </c>
      <c r="M92" s="268">
        <f t="shared" si="32"/>
        <v>0</v>
      </c>
      <c r="N92" s="238">
        <f t="shared" si="33"/>
        <v>0</v>
      </c>
      <c r="O92" s="238">
        <f t="shared" si="34"/>
        <v>0</v>
      </c>
      <c r="P92" s="238">
        <f t="shared" si="35"/>
        <v>0</v>
      </c>
      <c r="Q92" s="269">
        <f t="shared" si="36"/>
        <v>0</v>
      </c>
      <c r="S92" s="384"/>
    </row>
    <row r="93" spans="1:19" s="56" customFormat="1" ht="28">
      <c r="A93" s="187">
        <v>78</v>
      </c>
      <c r="B93" s="303"/>
      <c r="C93" s="304" t="s">
        <v>696</v>
      </c>
      <c r="D93" s="310"/>
      <c r="E93" s="310" t="s">
        <v>78</v>
      </c>
      <c r="F93" s="311">
        <v>6</v>
      </c>
      <c r="G93" s="222"/>
      <c r="H93" s="219"/>
      <c r="I93" s="223"/>
      <c r="J93" s="247"/>
      <c r="K93" s="237">
        <f t="shared" si="44"/>
        <v>0</v>
      </c>
      <c r="L93" s="238">
        <f t="shared" si="31"/>
        <v>0</v>
      </c>
      <c r="M93" s="268">
        <f t="shared" si="32"/>
        <v>0</v>
      </c>
      <c r="N93" s="238">
        <f t="shared" si="33"/>
        <v>0</v>
      </c>
      <c r="O93" s="238">
        <f t="shared" si="34"/>
        <v>0</v>
      </c>
      <c r="P93" s="238">
        <f t="shared" si="35"/>
        <v>0</v>
      </c>
      <c r="Q93" s="269">
        <f t="shared" si="36"/>
        <v>0</v>
      </c>
      <c r="S93" s="384"/>
    </row>
    <row r="94" spans="1:19" s="56" customFormat="1" ht="14.5">
      <c r="A94" s="187">
        <v>79</v>
      </c>
      <c r="B94" s="303"/>
      <c r="C94" s="312" t="s">
        <v>698</v>
      </c>
      <c r="D94" s="310"/>
      <c r="E94" s="307" t="s">
        <v>69</v>
      </c>
      <c r="F94" s="311">
        <v>1</v>
      </c>
      <c r="G94" s="222"/>
      <c r="H94" s="219"/>
      <c r="I94" s="223"/>
      <c r="J94" s="247"/>
      <c r="K94" s="237">
        <f t="shared" ref="K94" si="45">I94*0.15</f>
        <v>0</v>
      </c>
      <c r="L94" s="238">
        <f t="shared" si="31"/>
        <v>0</v>
      </c>
      <c r="M94" s="268">
        <f t="shared" si="32"/>
        <v>0</v>
      </c>
      <c r="N94" s="238">
        <f t="shared" si="33"/>
        <v>0</v>
      </c>
      <c r="O94" s="238">
        <f t="shared" si="34"/>
        <v>0</v>
      </c>
      <c r="P94" s="238">
        <f t="shared" si="35"/>
        <v>0</v>
      </c>
      <c r="Q94" s="269">
        <f t="shared" si="36"/>
        <v>0</v>
      </c>
      <c r="S94" s="384"/>
    </row>
    <row r="95" spans="1:19" s="56" customFormat="1" ht="42">
      <c r="A95" s="187">
        <v>80</v>
      </c>
      <c r="B95" s="303"/>
      <c r="C95" s="313" t="s">
        <v>700</v>
      </c>
      <c r="D95" s="307"/>
      <c r="E95" s="307" t="s">
        <v>78</v>
      </c>
      <c r="F95" s="311">
        <v>58</v>
      </c>
      <c r="G95" s="228"/>
      <c r="H95" s="232"/>
      <c r="I95" s="201"/>
      <c r="J95" s="229"/>
      <c r="K95" s="229">
        <f t="shared" ref="K95:K98" si="46">0.15*I95</f>
        <v>0</v>
      </c>
      <c r="L95" s="238">
        <f t="shared" si="31"/>
        <v>0</v>
      </c>
      <c r="M95" s="268">
        <f t="shared" si="32"/>
        <v>0</v>
      </c>
      <c r="N95" s="238">
        <f t="shared" si="33"/>
        <v>0</v>
      </c>
      <c r="O95" s="238">
        <f t="shared" si="34"/>
        <v>0</v>
      </c>
      <c r="P95" s="238">
        <f t="shared" si="35"/>
        <v>0</v>
      </c>
      <c r="Q95" s="269">
        <f t="shared" si="36"/>
        <v>0</v>
      </c>
      <c r="S95" s="384"/>
    </row>
    <row r="96" spans="1:19" s="56" customFormat="1" ht="42">
      <c r="A96" s="187">
        <v>81</v>
      </c>
      <c r="B96" s="303"/>
      <c r="C96" s="313" t="s">
        <v>701</v>
      </c>
      <c r="D96" s="307"/>
      <c r="E96" s="307" t="s">
        <v>78</v>
      </c>
      <c r="F96" s="311">
        <v>30</v>
      </c>
      <c r="G96" s="228"/>
      <c r="H96" s="232"/>
      <c r="I96" s="201"/>
      <c r="J96" s="229"/>
      <c r="K96" s="229">
        <f t="shared" si="46"/>
        <v>0</v>
      </c>
      <c r="L96" s="238">
        <f t="shared" si="31"/>
        <v>0</v>
      </c>
      <c r="M96" s="268">
        <f t="shared" si="32"/>
        <v>0</v>
      </c>
      <c r="N96" s="238">
        <f t="shared" si="33"/>
        <v>0</v>
      </c>
      <c r="O96" s="238">
        <f t="shared" si="34"/>
        <v>0</v>
      </c>
      <c r="P96" s="238">
        <f t="shared" si="35"/>
        <v>0</v>
      </c>
      <c r="Q96" s="269">
        <f t="shared" si="36"/>
        <v>0</v>
      </c>
      <c r="S96" s="384"/>
    </row>
    <row r="97" spans="1:19" s="56" customFormat="1" ht="42">
      <c r="A97" s="187">
        <v>82</v>
      </c>
      <c r="B97" s="303"/>
      <c r="C97" s="313" t="s">
        <v>703</v>
      </c>
      <c r="D97" s="307"/>
      <c r="E97" s="307" t="s">
        <v>78</v>
      </c>
      <c r="F97" s="311">
        <v>44</v>
      </c>
      <c r="G97" s="228"/>
      <c r="H97" s="232"/>
      <c r="I97" s="201"/>
      <c r="J97" s="229"/>
      <c r="K97" s="229">
        <f t="shared" si="46"/>
        <v>0</v>
      </c>
      <c r="L97" s="238">
        <f t="shared" si="31"/>
        <v>0</v>
      </c>
      <c r="M97" s="268">
        <f t="shared" si="32"/>
        <v>0</v>
      </c>
      <c r="N97" s="238">
        <f t="shared" si="33"/>
        <v>0</v>
      </c>
      <c r="O97" s="238">
        <f t="shared" si="34"/>
        <v>0</v>
      </c>
      <c r="P97" s="238">
        <f t="shared" si="35"/>
        <v>0</v>
      </c>
      <c r="Q97" s="269">
        <f t="shared" si="36"/>
        <v>0</v>
      </c>
      <c r="S97" s="384"/>
    </row>
    <row r="98" spans="1:19" s="56" customFormat="1" ht="42">
      <c r="A98" s="187">
        <v>83</v>
      </c>
      <c r="B98" s="303"/>
      <c r="C98" s="313" t="s">
        <v>704</v>
      </c>
      <c r="D98" s="307"/>
      <c r="E98" s="307" t="s">
        <v>78</v>
      </c>
      <c r="F98" s="311">
        <v>6</v>
      </c>
      <c r="G98" s="228"/>
      <c r="H98" s="232"/>
      <c r="I98" s="201"/>
      <c r="J98" s="229"/>
      <c r="K98" s="229">
        <f t="shared" si="46"/>
        <v>0</v>
      </c>
      <c r="L98" s="238">
        <f t="shared" si="31"/>
        <v>0</v>
      </c>
      <c r="M98" s="268">
        <f t="shared" si="32"/>
        <v>0</v>
      </c>
      <c r="N98" s="238">
        <f t="shared" si="33"/>
        <v>0</v>
      </c>
      <c r="O98" s="238">
        <f t="shared" si="34"/>
        <v>0</v>
      </c>
      <c r="P98" s="238">
        <f t="shared" si="35"/>
        <v>0</v>
      </c>
      <c r="Q98" s="269">
        <f t="shared" si="36"/>
        <v>0</v>
      </c>
      <c r="S98" s="384"/>
    </row>
    <row r="99" spans="1:19" s="56" customFormat="1" ht="28">
      <c r="A99" s="187">
        <v>84</v>
      </c>
      <c r="B99" s="303"/>
      <c r="C99" s="304" t="s">
        <v>692</v>
      </c>
      <c r="D99" s="310"/>
      <c r="E99" s="310" t="s">
        <v>78</v>
      </c>
      <c r="F99" s="311">
        <v>47</v>
      </c>
      <c r="G99" s="222"/>
      <c r="H99" s="219"/>
      <c r="I99" s="223"/>
      <c r="J99" s="247"/>
      <c r="K99" s="237">
        <f t="shared" ref="K99:K103" si="47">I99*0.15</f>
        <v>0</v>
      </c>
      <c r="L99" s="238">
        <f t="shared" si="31"/>
        <v>0</v>
      </c>
      <c r="M99" s="268">
        <f t="shared" si="32"/>
        <v>0</v>
      </c>
      <c r="N99" s="238">
        <f t="shared" si="33"/>
        <v>0</v>
      </c>
      <c r="O99" s="238">
        <f t="shared" si="34"/>
        <v>0</v>
      </c>
      <c r="P99" s="238">
        <f t="shared" si="35"/>
        <v>0</v>
      </c>
      <c r="Q99" s="269">
        <f t="shared" si="36"/>
        <v>0</v>
      </c>
      <c r="S99" s="384"/>
    </row>
    <row r="100" spans="1:19" s="56" customFormat="1" ht="28">
      <c r="A100" s="187">
        <v>85</v>
      </c>
      <c r="B100" s="303"/>
      <c r="C100" s="304" t="s">
        <v>693</v>
      </c>
      <c r="D100" s="310"/>
      <c r="E100" s="310" t="s">
        <v>78</v>
      </c>
      <c r="F100" s="311">
        <v>8</v>
      </c>
      <c r="G100" s="222"/>
      <c r="H100" s="219"/>
      <c r="I100" s="223"/>
      <c r="J100" s="247"/>
      <c r="K100" s="237">
        <f t="shared" si="47"/>
        <v>0</v>
      </c>
      <c r="L100" s="238">
        <f t="shared" si="31"/>
        <v>0</v>
      </c>
      <c r="M100" s="268">
        <f t="shared" si="32"/>
        <v>0</v>
      </c>
      <c r="N100" s="238">
        <f t="shared" si="33"/>
        <v>0</v>
      </c>
      <c r="O100" s="238">
        <f t="shared" si="34"/>
        <v>0</v>
      </c>
      <c r="P100" s="238">
        <f t="shared" si="35"/>
        <v>0</v>
      </c>
      <c r="Q100" s="269">
        <f t="shared" si="36"/>
        <v>0</v>
      </c>
      <c r="S100" s="384"/>
    </row>
    <row r="101" spans="1:19" s="56" customFormat="1" ht="28">
      <c r="A101" s="187">
        <v>86</v>
      </c>
      <c r="B101" s="303"/>
      <c r="C101" s="304" t="s">
        <v>706</v>
      </c>
      <c r="D101" s="310"/>
      <c r="E101" s="310" t="s">
        <v>78</v>
      </c>
      <c r="F101" s="311">
        <v>31</v>
      </c>
      <c r="G101" s="222"/>
      <c r="H101" s="219"/>
      <c r="I101" s="223"/>
      <c r="J101" s="247"/>
      <c r="K101" s="237">
        <f t="shared" si="47"/>
        <v>0</v>
      </c>
      <c r="L101" s="238">
        <f t="shared" si="31"/>
        <v>0</v>
      </c>
      <c r="M101" s="268">
        <f t="shared" si="32"/>
        <v>0</v>
      </c>
      <c r="N101" s="238">
        <f t="shared" si="33"/>
        <v>0</v>
      </c>
      <c r="O101" s="238">
        <f t="shared" si="34"/>
        <v>0</v>
      </c>
      <c r="P101" s="238">
        <f t="shared" si="35"/>
        <v>0</v>
      </c>
      <c r="Q101" s="269">
        <f t="shared" si="36"/>
        <v>0</v>
      </c>
      <c r="S101" s="384"/>
    </row>
    <row r="102" spans="1:19" s="56" customFormat="1" ht="28">
      <c r="A102" s="187">
        <v>87</v>
      </c>
      <c r="B102" s="303"/>
      <c r="C102" s="304" t="s">
        <v>695</v>
      </c>
      <c r="D102" s="310"/>
      <c r="E102" s="310" t="s">
        <v>78</v>
      </c>
      <c r="F102" s="311">
        <v>40</v>
      </c>
      <c r="G102" s="222"/>
      <c r="H102" s="219"/>
      <c r="I102" s="223"/>
      <c r="J102" s="247"/>
      <c r="K102" s="237">
        <f t="shared" si="47"/>
        <v>0</v>
      </c>
      <c r="L102" s="238">
        <f t="shared" si="31"/>
        <v>0</v>
      </c>
      <c r="M102" s="268">
        <f t="shared" si="32"/>
        <v>0</v>
      </c>
      <c r="N102" s="238">
        <f t="shared" si="33"/>
        <v>0</v>
      </c>
      <c r="O102" s="238">
        <f t="shared" si="34"/>
        <v>0</v>
      </c>
      <c r="P102" s="238">
        <f t="shared" si="35"/>
        <v>0</v>
      </c>
      <c r="Q102" s="269">
        <f t="shared" si="36"/>
        <v>0</v>
      </c>
      <c r="S102" s="384"/>
    </row>
    <row r="103" spans="1:19" s="56" customFormat="1" ht="14.5">
      <c r="A103" s="187">
        <v>88</v>
      </c>
      <c r="B103" s="303"/>
      <c r="C103" s="312" t="s">
        <v>698</v>
      </c>
      <c r="D103" s="310"/>
      <c r="E103" s="307" t="s">
        <v>69</v>
      </c>
      <c r="F103" s="311">
        <v>1</v>
      </c>
      <c r="G103" s="222"/>
      <c r="H103" s="219"/>
      <c r="I103" s="223"/>
      <c r="J103" s="247"/>
      <c r="K103" s="237">
        <f t="shared" si="47"/>
        <v>0</v>
      </c>
      <c r="L103" s="238">
        <f t="shared" si="31"/>
        <v>0</v>
      </c>
      <c r="M103" s="268">
        <f t="shared" si="32"/>
        <v>0</v>
      </c>
      <c r="N103" s="238">
        <f t="shared" si="33"/>
        <v>0</v>
      </c>
      <c r="O103" s="238">
        <f t="shared" si="34"/>
        <v>0</v>
      </c>
      <c r="P103" s="238">
        <f t="shared" si="35"/>
        <v>0</v>
      </c>
      <c r="Q103" s="269">
        <f t="shared" si="36"/>
        <v>0</v>
      </c>
      <c r="S103" s="384"/>
    </row>
    <row r="104" spans="1:19" s="56" customFormat="1" ht="42">
      <c r="A104" s="187">
        <v>89</v>
      </c>
      <c r="B104" s="303"/>
      <c r="C104" s="313" t="s">
        <v>700</v>
      </c>
      <c r="D104" s="307"/>
      <c r="E104" s="307" t="s">
        <v>78</v>
      </c>
      <c r="F104" s="311">
        <v>47</v>
      </c>
      <c r="G104" s="228"/>
      <c r="H104" s="232"/>
      <c r="I104" s="201"/>
      <c r="J104" s="229"/>
      <c r="K104" s="229">
        <f t="shared" ref="K104:K109" si="48">0.15*I104</f>
        <v>0</v>
      </c>
      <c r="L104" s="238">
        <f t="shared" si="31"/>
        <v>0</v>
      </c>
      <c r="M104" s="268">
        <f t="shared" si="32"/>
        <v>0</v>
      </c>
      <c r="N104" s="238">
        <f t="shared" si="33"/>
        <v>0</v>
      </c>
      <c r="O104" s="238">
        <f t="shared" si="34"/>
        <v>0</v>
      </c>
      <c r="P104" s="238">
        <f t="shared" si="35"/>
        <v>0</v>
      </c>
      <c r="Q104" s="269">
        <f t="shared" si="36"/>
        <v>0</v>
      </c>
      <c r="S104" s="384"/>
    </row>
    <row r="105" spans="1:19" s="56" customFormat="1" ht="42">
      <c r="A105" s="187">
        <v>90</v>
      </c>
      <c r="B105" s="303"/>
      <c r="C105" s="313" t="s">
        <v>701</v>
      </c>
      <c r="D105" s="307"/>
      <c r="E105" s="307" t="s">
        <v>78</v>
      </c>
      <c r="F105" s="311">
        <v>8</v>
      </c>
      <c r="G105" s="228"/>
      <c r="H105" s="232"/>
      <c r="I105" s="201"/>
      <c r="J105" s="229"/>
      <c r="K105" s="229">
        <f t="shared" si="48"/>
        <v>0</v>
      </c>
      <c r="L105" s="238">
        <f t="shared" si="31"/>
        <v>0</v>
      </c>
      <c r="M105" s="268">
        <f t="shared" si="32"/>
        <v>0</v>
      </c>
      <c r="N105" s="238">
        <f t="shared" si="33"/>
        <v>0</v>
      </c>
      <c r="O105" s="238">
        <f t="shared" si="34"/>
        <v>0</v>
      </c>
      <c r="P105" s="238">
        <f t="shared" si="35"/>
        <v>0</v>
      </c>
      <c r="Q105" s="269">
        <f t="shared" si="36"/>
        <v>0</v>
      </c>
      <c r="S105" s="384"/>
    </row>
    <row r="106" spans="1:19" s="56" customFormat="1" ht="42">
      <c r="A106" s="187">
        <v>91</v>
      </c>
      <c r="B106" s="303"/>
      <c r="C106" s="313" t="s">
        <v>707</v>
      </c>
      <c r="D106" s="307"/>
      <c r="E106" s="307" t="s">
        <v>78</v>
      </c>
      <c r="F106" s="311">
        <v>31</v>
      </c>
      <c r="G106" s="228"/>
      <c r="H106" s="232"/>
      <c r="I106" s="201"/>
      <c r="J106" s="229"/>
      <c r="K106" s="229">
        <f t="shared" si="48"/>
        <v>0</v>
      </c>
      <c r="L106" s="238">
        <f t="shared" si="31"/>
        <v>0</v>
      </c>
      <c r="M106" s="268">
        <f t="shared" si="32"/>
        <v>0</v>
      </c>
      <c r="N106" s="238">
        <f t="shared" si="33"/>
        <v>0</v>
      </c>
      <c r="O106" s="238">
        <f t="shared" si="34"/>
        <v>0</v>
      </c>
      <c r="P106" s="238">
        <f t="shared" si="35"/>
        <v>0</v>
      </c>
      <c r="Q106" s="269">
        <f t="shared" si="36"/>
        <v>0</v>
      </c>
      <c r="S106" s="384"/>
    </row>
    <row r="107" spans="1:19" s="56" customFormat="1" ht="42">
      <c r="A107" s="187">
        <v>92</v>
      </c>
      <c r="B107" s="303"/>
      <c r="C107" s="313" t="s">
        <v>703</v>
      </c>
      <c r="D107" s="307"/>
      <c r="E107" s="307" t="s">
        <v>78</v>
      </c>
      <c r="F107" s="311">
        <v>40</v>
      </c>
      <c r="G107" s="228"/>
      <c r="H107" s="232"/>
      <c r="I107" s="201"/>
      <c r="J107" s="229"/>
      <c r="K107" s="229">
        <f t="shared" si="48"/>
        <v>0</v>
      </c>
      <c r="L107" s="238">
        <f t="shared" si="31"/>
        <v>0</v>
      </c>
      <c r="M107" s="268">
        <f t="shared" si="32"/>
        <v>0</v>
      </c>
      <c r="N107" s="238">
        <f t="shared" si="33"/>
        <v>0</v>
      </c>
      <c r="O107" s="238">
        <f t="shared" si="34"/>
        <v>0</v>
      </c>
      <c r="P107" s="238">
        <f t="shared" si="35"/>
        <v>0</v>
      </c>
      <c r="Q107" s="269">
        <f t="shared" si="36"/>
        <v>0</v>
      </c>
      <c r="S107" s="384"/>
    </row>
    <row r="108" spans="1:19" s="56" customFormat="1">
      <c r="A108" s="187">
        <v>93</v>
      </c>
      <c r="B108" s="303"/>
      <c r="C108" s="304" t="s">
        <v>143</v>
      </c>
      <c r="D108" s="305"/>
      <c r="E108" s="305" t="s">
        <v>145</v>
      </c>
      <c r="F108" s="305">
        <v>1500</v>
      </c>
      <c r="G108" s="228"/>
      <c r="H108" s="232"/>
      <c r="I108" s="201"/>
      <c r="J108" s="240"/>
      <c r="K108" s="229">
        <f t="shared" si="48"/>
        <v>0</v>
      </c>
      <c r="L108" s="238">
        <f t="shared" si="31"/>
        <v>0</v>
      </c>
      <c r="M108" s="268">
        <f t="shared" si="32"/>
        <v>0</v>
      </c>
      <c r="N108" s="238">
        <f t="shared" si="33"/>
        <v>0</v>
      </c>
      <c r="O108" s="238">
        <f t="shared" si="34"/>
        <v>0</v>
      </c>
      <c r="P108" s="238">
        <f t="shared" si="35"/>
        <v>0</v>
      </c>
      <c r="Q108" s="269">
        <f t="shared" si="36"/>
        <v>0</v>
      </c>
      <c r="S108" s="384"/>
    </row>
    <row r="109" spans="1:19" s="56" customFormat="1">
      <c r="A109" s="187">
        <v>94</v>
      </c>
      <c r="B109" s="303"/>
      <c r="C109" s="313" t="s">
        <v>115</v>
      </c>
      <c r="D109" s="307"/>
      <c r="E109" s="307" t="s">
        <v>69</v>
      </c>
      <c r="F109" s="308">
        <v>1</v>
      </c>
      <c r="G109" s="228"/>
      <c r="H109" s="232"/>
      <c r="I109" s="201"/>
      <c r="J109" s="201"/>
      <c r="K109" s="201">
        <f t="shared" si="48"/>
        <v>0</v>
      </c>
      <c r="L109" s="238">
        <f t="shared" si="31"/>
        <v>0</v>
      </c>
      <c r="M109" s="268">
        <f t="shared" si="32"/>
        <v>0</v>
      </c>
      <c r="N109" s="238">
        <f t="shared" si="33"/>
        <v>0</v>
      </c>
      <c r="O109" s="238">
        <f t="shared" si="34"/>
        <v>0</v>
      </c>
      <c r="P109" s="238">
        <f t="shared" si="35"/>
        <v>0</v>
      </c>
      <c r="Q109" s="269">
        <f t="shared" si="36"/>
        <v>0</v>
      </c>
      <c r="S109" s="384"/>
    </row>
    <row r="110" spans="1:19" s="56" customFormat="1">
      <c r="A110" s="187">
        <v>95</v>
      </c>
      <c r="B110" s="303"/>
      <c r="C110" s="313" t="s">
        <v>116</v>
      </c>
      <c r="D110" s="307"/>
      <c r="E110" s="307" t="s">
        <v>69</v>
      </c>
      <c r="F110" s="308">
        <v>1</v>
      </c>
      <c r="G110" s="228"/>
      <c r="H110" s="232"/>
      <c r="I110" s="201"/>
      <c r="J110" s="201"/>
      <c r="K110" s="201"/>
      <c r="L110" s="238">
        <f t="shared" si="31"/>
        <v>0</v>
      </c>
      <c r="M110" s="268">
        <f t="shared" si="32"/>
        <v>0</v>
      </c>
      <c r="N110" s="238">
        <f t="shared" si="33"/>
        <v>0</v>
      </c>
      <c r="O110" s="238">
        <f t="shared" si="34"/>
        <v>0</v>
      </c>
      <c r="P110" s="238">
        <f t="shared" si="35"/>
        <v>0</v>
      </c>
      <c r="Q110" s="269">
        <f t="shared" si="36"/>
        <v>0</v>
      </c>
      <c r="S110" s="384"/>
    </row>
    <row r="111" spans="1:19" s="56" customFormat="1" ht="28">
      <c r="A111" s="187">
        <v>96</v>
      </c>
      <c r="B111" s="303"/>
      <c r="C111" s="304" t="s">
        <v>117</v>
      </c>
      <c r="D111" s="305"/>
      <c r="E111" s="307" t="s">
        <v>69</v>
      </c>
      <c r="F111" s="305">
        <v>1</v>
      </c>
      <c r="G111" s="228"/>
      <c r="H111" s="232"/>
      <c r="I111" s="201"/>
      <c r="J111" s="201"/>
      <c r="K111" s="201">
        <f t="shared" ref="K111:K114" si="49">0.15*I111</f>
        <v>0</v>
      </c>
      <c r="L111" s="238">
        <f t="shared" si="31"/>
        <v>0</v>
      </c>
      <c r="M111" s="268">
        <f t="shared" si="32"/>
        <v>0</v>
      </c>
      <c r="N111" s="238">
        <f t="shared" si="33"/>
        <v>0</v>
      </c>
      <c r="O111" s="238">
        <f t="shared" si="34"/>
        <v>0</v>
      </c>
      <c r="P111" s="238">
        <f t="shared" si="35"/>
        <v>0</v>
      </c>
      <c r="Q111" s="269">
        <f t="shared" si="36"/>
        <v>0</v>
      </c>
      <c r="S111" s="384"/>
    </row>
    <row r="112" spans="1:19" s="56" customFormat="1">
      <c r="A112" s="187">
        <v>97</v>
      </c>
      <c r="B112" s="303"/>
      <c r="C112" s="314" t="s">
        <v>118</v>
      </c>
      <c r="D112" s="307"/>
      <c r="E112" s="307" t="s">
        <v>69</v>
      </c>
      <c r="F112" s="308">
        <v>1</v>
      </c>
      <c r="G112" s="228"/>
      <c r="H112" s="232"/>
      <c r="I112" s="201"/>
      <c r="J112" s="201"/>
      <c r="K112" s="201">
        <f t="shared" si="49"/>
        <v>0</v>
      </c>
      <c r="L112" s="238">
        <f t="shared" si="31"/>
        <v>0</v>
      </c>
      <c r="M112" s="268">
        <f t="shared" si="32"/>
        <v>0</v>
      </c>
      <c r="N112" s="238">
        <f t="shared" si="33"/>
        <v>0</v>
      </c>
      <c r="O112" s="238">
        <f t="shared" si="34"/>
        <v>0</v>
      </c>
      <c r="P112" s="238">
        <f t="shared" si="35"/>
        <v>0</v>
      </c>
      <c r="Q112" s="269">
        <f t="shared" si="36"/>
        <v>0</v>
      </c>
      <c r="S112" s="384"/>
    </row>
    <row r="113" spans="1:19" s="56" customFormat="1">
      <c r="A113" s="187">
        <v>98</v>
      </c>
      <c r="B113" s="303"/>
      <c r="C113" s="315" t="s">
        <v>119</v>
      </c>
      <c r="D113" s="305"/>
      <c r="E113" s="307" t="s">
        <v>69</v>
      </c>
      <c r="F113" s="308">
        <v>1</v>
      </c>
      <c r="G113" s="228"/>
      <c r="H113" s="388"/>
      <c r="I113" s="201"/>
      <c r="J113" s="201"/>
      <c r="K113" s="201">
        <f t="shared" si="49"/>
        <v>0</v>
      </c>
      <c r="L113" s="238">
        <f t="shared" si="31"/>
        <v>0</v>
      </c>
      <c r="M113" s="268">
        <f t="shared" si="32"/>
        <v>0</v>
      </c>
      <c r="N113" s="238">
        <f t="shared" si="33"/>
        <v>0</v>
      </c>
      <c r="O113" s="238">
        <f t="shared" si="34"/>
        <v>0</v>
      </c>
      <c r="P113" s="238">
        <f t="shared" si="35"/>
        <v>0</v>
      </c>
      <c r="Q113" s="269">
        <f t="shared" si="36"/>
        <v>0</v>
      </c>
      <c r="S113" s="384"/>
    </row>
    <row r="114" spans="1:19" s="56" customFormat="1">
      <c r="A114" s="187">
        <v>99</v>
      </c>
      <c r="B114" s="303"/>
      <c r="C114" s="315" t="s">
        <v>120</v>
      </c>
      <c r="D114" s="305"/>
      <c r="E114" s="307" t="s">
        <v>69</v>
      </c>
      <c r="F114" s="308">
        <v>1</v>
      </c>
      <c r="G114" s="228"/>
      <c r="H114" s="388"/>
      <c r="I114" s="201"/>
      <c r="J114" s="201"/>
      <c r="K114" s="201">
        <f t="shared" si="49"/>
        <v>0</v>
      </c>
      <c r="L114" s="238">
        <f t="shared" si="31"/>
        <v>0</v>
      </c>
      <c r="M114" s="268">
        <f t="shared" si="32"/>
        <v>0</v>
      </c>
      <c r="N114" s="238">
        <f t="shared" si="33"/>
        <v>0</v>
      </c>
      <c r="O114" s="238">
        <f t="shared" si="34"/>
        <v>0</v>
      </c>
      <c r="P114" s="238">
        <f t="shared" si="35"/>
        <v>0</v>
      </c>
      <c r="Q114" s="269">
        <f t="shared" si="36"/>
        <v>0</v>
      </c>
      <c r="S114" s="384"/>
    </row>
    <row r="115" spans="1:19">
      <c r="A115" s="273"/>
      <c r="B115" s="300"/>
      <c r="C115" s="275"/>
      <c r="D115" s="275"/>
      <c r="E115" s="276"/>
      <c r="F115" s="277"/>
      <c r="G115" s="278">
        <v>0</v>
      </c>
      <c r="H115" s="278">
        <v>0</v>
      </c>
      <c r="I115" s="278"/>
      <c r="J115" s="277"/>
      <c r="K115" s="277"/>
      <c r="L115" s="277"/>
      <c r="M115" s="277"/>
      <c r="N115" s="277"/>
      <c r="O115" s="277"/>
      <c r="P115" s="277"/>
      <c r="Q115" s="279"/>
    </row>
    <row r="116" spans="1:19" ht="15.4" customHeight="1">
      <c r="A116" s="253"/>
      <c r="B116" s="297"/>
      <c r="C116" s="687" t="s">
        <v>63</v>
      </c>
      <c r="D116" s="687"/>
      <c r="E116" s="688"/>
      <c r="F116" s="688"/>
      <c r="G116" s="688"/>
      <c r="H116" s="688"/>
      <c r="I116" s="688"/>
      <c r="J116" s="688"/>
      <c r="K116" s="688"/>
      <c r="L116" s="688"/>
      <c r="M116" s="254">
        <f>SUM(M13:M115)</f>
        <v>0</v>
      </c>
      <c r="N116" s="254">
        <f>SUM(N13:N115)</f>
        <v>0</v>
      </c>
      <c r="O116" s="254">
        <f>SUM(O13:O115)</f>
        <v>0</v>
      </c>
      <c r="P116" s="254">
        <f>SUM(P13:P115)</f>
        <v>0</v>
      </c>
      <c r="Q116" s="254">
        <f>SUM(Q13:Q115)</f>
        <v>0</v>
      </c>
    </row>
    <row r="117" spans="1:19" s="124" customFormat="1">
      <c r="J117" s="145"/>
    </row>
    <row r="118" spans="1:19" customFormat="1" ht="12.9" customHeight="1">
      <c r="B118" s="146" t="s">
        <v>41</v>
      </c>
    </row>
    <row r="119" spans="1:19" customFormat="1" ht="45.15" customHeight="1">
      <c r="A119" s="672" t="s">
        <v>61</v>
      </c>
      <c r="B119" s="672"/>
      <c r="C119" s="672"/>
      <c r="D119" s="672"/>
      <c r="E119" s="672"/>
      <c r="F119" s="672"/>
      <c r="G119" s="672"/>
      <c r="H119" s="672"/>
      <c r="I119" s="672"/>
      <c r="J119" s="672"/>
      <c r="K119" s="672"/>
      <c r="L119" s="672"/>
      <c r="M119" s="672"/>
      <c r="N119" s="672"/>
      <c r="O119" s="672"/>
      <c r="P119" s="672"/>
      <c r="Q119" s="672"/>
    </row>
    <row r="120" spans="1:19" customFormat="1" ht="76.75" customHeight="1">
      <c r="A120" s="672"/>
      <c r="B120" s="672"/>
      <c r="C120" s="672"/>
      <c r="D120" s="672"/>
      <c r="E120" s="672"/>
      <c r="F120" s="672"/>
      <c r="G120" s="672"/>
      <c r="H120" s="672"/>
      <c r="I120" s="672"/>
      <c r="J120" s="672"/>
      <c r="K120" s="672"/>
      <c r="L120" s="672"/>
      <c r="M120" s="672"/>
      <c r="N120" s="672"/>
      <c r="O120" s="672"/>
      <c r="P120" s="672"/>
      <c r="Q120" s="672"/>
    </row>
    <row r="121" spans="1:19" customFormat="1" ht="12.9" customHeight="1">
      <c r="B121" s="147"/>
    </row>
    <row r="122" spans="1:19" customFormat="1" ht="12.9" customHeight="1">
      <c r="B122" s="147"/>
    </row>
    <row r="123" spans="1:19" s="124" customFormat="1">
      <c r="B123" s="124" t="s">
        <v>7</v>
      </c>
      <c r="M123" s="152" t="str">
        <f>Koptame_VNI!B40</f>
        <v>Pārbaudīja:</v>
      </c>
      <c r="N123" s="152"/>
      <c r="O123" s="152"/>
      <c r="P123" s="152"/>
      <c r="Q123" s="152"/>
    </row>
    <row r="124" spans="1:19" s="124" customFormat="1">
      <c r="C124" s="144">
        <f>Koptame_VNI!C35</f>
        <v>0</v>
      </c>
      <c r="D124" s="144"/>
      <c r="M124" s="144"/>
      <c r="N124" s="669">
        <f>Koptame_VNI!C41</f>
        <v>0</v>
      </c>
      <c r="O124" s="669"/>
      <c r="P124" s="152"/>
      <c r="Q124" s="152"/>
    </row>
    <row r="125" spans="1:19" s="124" customFormat="1">
      <c r="C125" s="143">
        <f>Koptame_VNI!C36</f>
        <v>0</v>
      </c>
      <c r="D125" s="143"/>
      <c r="M125" s="143"/>
      <c r="N125" s="670">
        <f>Koptame_VNI!C42</f>
        <v>0</v>
      </c>
      <c r="O125" s="670"/>
      <c r="P125" s="152"/>
      <c r="Q125" s="152"/>
    </row>
    <row r="126" spans="1:19" s="124" customFormat="1" collapsed="1">
      <c r="B126" s="145"/>
      <c r="G126" s="145"/>
      <c r="H126" s="145"/>
    </row>
    <row r="127" spans="1:19">
      <c r="B127" s="56"/>
      <c r="G127" s="56"/>
      <c r="H127" s="56"/>
      <c r="J127" s="19"/>
    </row>
    <row r="128" spans="1:19">
      <c r="B128" s="56"/>
      <c r="G128" s="56"/>
      <c r="H128" s="56"/>
      <c r="J128" s="19"/>
    </row>
  </sheetData>
  <autoFilter ref="E1:E128" xr:uid="{00000000-0001-0000-1B00-000000000000}"/>
  <mergeCells count="17">
    <mergeCell ref="A2:Q2"/>
    <mergeCell ref="E3:Q3"/>
    <mergeCell ref="E4:Q4"/>
    <mergeCell ref="E5:Q5"/>
    <mergeCell ref="M9:P9"/>
    <mergeCell ref="G11:L11"/>
    <mergeCell ref="M11:Q11"/>
    <mergeCell ref="A11:A12"/>
    <mergeCell ref="B11:B12"/>
    <mergeCell ref="E11:E12"/>
    <mergeCell ref="F11:F12"/>
    <mergeCell ref="C11:D12"/>
    <mergeCell ref="N125:O125"/>
    <mergeCell ref="C116:L116"/>
    <mergeCell ref="A120:Q120"/>
    <mergeCell ref="N124:O124"/>
    <mergeCell ref="A119:Q119"/>
  </mergeCells>
  <printOptions horizontalCentered="1"/>
  <pageMargins left="0.27559055118110237" right="0.27559055118110237" top="0.74803149606299213" bottom="0.74803149606299213" header="0.31496062992125984" footer="0.31496062992125984"/>
  <pageSetup paperSize="9" scale="65"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S98"/>
  <sheetViews>
    <sheetView showZeros="0" view="pageBreakPreview" zoomScale="70" zoomScaleNormal="100" zoomScaleSheetLayoutView="70" workbookViewId="0">
      <selection activeCell="A89" sqref="A89:Q89"/>
    </sheetView>
  </sheetViews>
  <sheetFormatPr defaultColWidth="9.08984375" defaultRowHeight="14"/>
  <cols>
    <col min="1" max="1" width="7.6328125" style="19" customWidth="1"/>
    <col min="2" max="2" width="5.6328125" style="19" customWidth="1"/>
    <col min="3" max="3" width="40.26953125" style="19" customWidth="1"/>
    <col min="4" max="4" width="12.36328125" style="19" customWidth="1"/>
    <col min="5" max="5" width="8.08984375" style="19" customWidth="1"/>
    <col min="6" max="9" width="9.08984375" style="19"/>
    <col min="10" max="10" width="9.08984375" style="56"/>
    <col min="11"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8" width="10.6328125" style="19" customWidth="1"/>
    <col min="19" max="19" width="12.453125" style="19" customWidth="1"/>
    <col min="20" max="20" width="10.453125" style="19" customWidth="1"/>
    <col min="21" max="21" width="14.6328125" style="19" customWidth="1"/>
    <col min="22" max="16384" width="9.08984375" style="19"/>
  </cols>
  <sheetData>
    <row r="1" spans="1:19" s="24" customFormat="1">
      <c r="F1" s="21"/>
      <c r="G1" s="21"/>
      <c r="H1" s="165" t="s">
        <v>56</v>
      </c>
      <c r="I1" s="110" t="str">
        <f>kops2_VNI!B26</f>
        <v>2.6._VNI</v>
      </c>
      <c r="J1" s="53"/>
    </row>
    <row r="2" spans="1:19" s="24" customFormat="1">
      <c r="A2" s="680" t="str">
        <f>C13</f>
        <v>Siltummezgls</v>
      </c>
      <c r="B2" s="680"/>
      <c r="C2" s="680"/>
      <c r="D2" s="680"/>
      <c r="E2" s="680"/>
      <c r="F2" s="680"/>
      <c r="G2" s="680"/>
      <c r="H2" s="680"/>
      <c r="I2" s="680"/>
      <c r="J2" s="680"/>
      <c r="K2" s="680"/>
      <c r="L2" s="680"/>
      <c r="M2" s="680"/>
      <c r="N2" s="680"/>
      <c r="O2" s="680"/>
      <c r="P2" s="680"/>
      <c r="Q2" s="680"/>
    </row>
    <row r="3" spans="1:19">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9">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20" t="s">
        <v>12</v>
      </c>
      <c r="D5" s="20"/>
      <c r="E5" s="682" t="str">
        <f>Koptame_VNI!C13</f>
        <v>Citadeles iela 7, Rīga</v>
      </c>
      <c r="F5" s="682"/>
      <c r="G5" s="682"/>
      <c r="H5" s="682"/>
      <c r="I5" s="682"/>
      <c r="J5" s="682"/>
      <c r="K5" s="682"/>
      <c r="L5" s="682"/>
      <c r="M5" s="682"/>
      <c r="N5" s="682"/>
      <c r="O5" s="682"/>
      <c r="P5" s="682"/>
      <c r="Q5" s="682"/>
    </row>
    <row r="6" spans="1:19">
      <c r="A6" s="20"/>
      <c r="B6" s="20"/>
      <c r="C6" s="20" t="str">
        <f>Koptame_VNI!B14</f>
        <v>Pasūtījuma Nr.</v>
      </c>
      <c r="D6" s="20"/>
      <c r="E6" s="22" t="str">
        <f>Koptame_VNI!C14</f>
        <v>n</v>
      </c>
      <c r="F6" s="43"/>
      <c r="G6" s="43"/>
      <c r="H6" s="43"/>
      <c r="I6" s="43"/>
      <c r="J6" s="54"/>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55"/>
      <c r="K7" s="22"/>
      <c r="L7" s="43"/>
      <c r="M7" s="43"/>
      <c r="N7" s="43"/>
      <c r="O7" s="43"/>
      <c r="P7" s="20" t="s">
        <v>55</v>
      </c>
      <c r="Q7" s="26">
        <f>Q86</f>
        <v>0</v>
      </c>
    </row>
    <row r="8" spans="1:19">
      <c r="A8" s="23"/>
      <c r="B8" s="23"/>
      <c r="E8" s="27"/>
      <c r="F8" s="43"/>
      <c r="G8" s="43"/>
      <c r="H8" s="43"/>
      <c r="I8" s="43"/>
      <c r="J8" s="54"/>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6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c r="S12" s="383"/>
    </row>
    <row r="13" spans="1:19" ht="15.5">
      <c r="A13" s="397"/>
      <c r="B13" s="398">
        <v>0</v>
      </c>
      <c r="C13" s="399" t="str">
        <f>kops2_VNI!C26</f>
        <v>Siltummezgls</v>
      </c>
      <c r="D13" s="399"/>
      <c r="E13" s="400"/>
      <c r="F13" s="401"/>
      <c r="G13" s="436">
        <v>0</v>
      </c>
      <c r="H13" s="436">
        <v>0</v>
      </c>
      <c r="I13" s="404">
        <v>0</v>
      </c>
      <c r="J13" s="403">
        <v>0</v>
      </c>
      <c r="K13" s="403">
        <v>0</v>
      </c>
      <c r="L13" s="403">
        <f t="shared" ref="L13" si="0">SUM(I13:K13)</f>
        <v>0</v>
      </c>
      <c r="M13" s="402">
        <f t="shared" ref="M13" si="1">ROUND(G13*F13,2)</f>
        <v>0</v>
      </c>
      <c r="N13" s="403">
        <f t="shared" ref="N13" si="2">ROUND(I13*F13,2)</f>
        <v>0</v>
      </c>
      <c r="O13" s="403">
        <f t="shared" ref="O13" si="3">ROUND(J13*F13,2)</f>
        <v>0</v>
      </c>
      <c r="P13" s="403">
        <f t="shared" ref="P13" si="4">ROUND(K13*F13,2)</f>
        <v>0</v>
      </c>
      <c r="Q13" s="405">
        <f t="shared" ref="Q13" si="5">SUM(N13:P13)</f>
        <v>0</v>
      </c>
    </row>
    <row r="14" spans="1:19" ht="15.5">
      <c r="A14" s="336"/>
      <c r="B14" s="337"/>
      <c r="C14" s="338" t="s">
        <v>379</v>
      </c>
      <c r="D14" s="14"/>
      <c r="E14" s="15"/>
      <c r="F14" s="339"/>
      <c r="G14" s="240"/>
      <c r="H14" s="240"/>
      <c r="I14" s="340"/>
      <c r="J14" s="340"/>
      <c r="K14" s="340"/>
      <c r="L14" s="341"/>
      <c r="M14" s="340"/>
      <c r="N14" s="340"/>
      <c r="O14" s="340"/>
      <c r="P14" s="340"/>
      <c r="Q14" s="406"/>
    </row>
    <row r="15" spans="1:19" s="56" customFormat="1">
      <c r="A15" s="187"/>
      <c r="B15" s="301"/>
      <c r="C15" s="302" t="s">
        <v>137</v>
      </c>
      <c r="D15" s="302"/>
      <c r="E15" s="302"/>
      <c r="F15" s="302"/>
      <c r="G15" s="228">
        <f>IFERROR(ROUND(I15/H15,2),0)</f>
        <v>0</v>
      </c>
      <c r="H15" s="228">
        <f>IF(I15&gt;0,5,0)</f>
        <v>0</v>
      </c>
      <c r="I15" s="240"/>
      <c r="J15" s="240"/>
      <c r="K15" s="240"/>
      <c r="L15" s="238">
        <f>SUM(I15:K15)</f>
        <v>0</v>
      </c>
      <c r="M15" s="268">
        <f>ROUND(G15*F15,2)</f>
        <v>0</v>
      </c>
      <c r="N15" s="238">
        <f>ROUND(I15*F15,2)</f>
        <v>0</v>
      </c>
      <c r="O15" s="238">
        <f>ROUND(J15*F15,2)</f>
        <v>0</v>
      </c>
      <c r="P15" s="238">
        <f>ROUND(K15*F15,2)</f>
        <v>0</v>
      </c>
      <c r="Q15" s="269">
        <f>SUM(N15:P15)</f>
        <v>0</v>
      </c>
    </row>
    <row r="16" spans="1:19" s="56" customFormat="1" ht="70">
      <c r="A16" s="187">
        <v>1</v>
      </c>
      <c r="B16" s="303"/>
      <c r="C16" s="304" t="s">
        <v>596</v>
      </c>
      <c r="D16" s="305"/>
      <c r="E16" s="305" t="s">
        <v>69</v>
      </c>
      <c r="F16" s="305">
        <v>1</v>
      </c>
      <c r="G16" s="235"/>
      <c r="H16" s="169"/>
      <c r="I16" s="201"/>
      <c r="J16" s="229"/>
      <c r="K16" s="229">
        <f>0.15*I16</f>
        <v>0</v>
      </c>
      <c r="L16" s="238">
        <f t="shared" ref="L16:L74" si="6">SUM(I16:K16)</f>
        <v>0</v>
      </c>
      <c r="M16" s="268">
        <f t="shared" ref="M16:M74" si="7">ROUND(G16*F16,2)</f>
        <v>0</v>
      </c>
      <c r="N16" s="238">
        <f t="shared" ref="N16:N74" si="8">ROUND(I16*F16,2)</f>
        <v>0</v>
      </c>
      <c r="O16" s="238">
        <f t="shared" ref="O16:O74" si="9">ROUND(J16*F16,2)</f>
        <v>0</v>
      </c>
      <c r="P16" s="238">
        <f t="shared" ref="P16:P74" si="10">ROUND(K16*F16,2)</f>
        <v>0</v>
      </c>
      <c r="Q16" s="269">
        <f t="shared" ref="Q16:Q74" si="11">SUM(N16:P16)</f>
        <v>0</v>
      </c>
      <c r="S16" s="384"/>
    </row>
    <row r="17" spans="1:19" s="56" customFormat="1" ht="70">
      <c r="A17" s="187">
        <v>2</v>
      </c>
      <c r="B17" s="303"/>
      <c r="C17" s="304" t="s">
        <v>597</v>
      </c>
      <c r="D17" s="305"/>
      <c r="E17" s="305" t="s">
        <v>69</v>
      </c>
      <c r="F17" s="305">
        <v>1</v>
      </c>
      <c r="G17" s="235"/>
      <c r="H17" s="169"/>
      <c r="I17" s="201"/>
      <c r="J17" s="229"/>
      <c r="K17" s="229">
        <f>0.15*I17</f>
        <v>0</v>
      </c>
      <c r="L17" s="238">
        <f t="shared" si="6"/>
        <v>0</v>
      </c>
      <c r="M17" s="268">
        <f t="shared" si="7"/>
        <v>0</v>
      </c>
      <c r="N17" s="238">
        <f t="shared" si="8"/>
        <v>0</v>
      </c>
      <c r="O17" s="238">
        <f t="shared" si="9"/>
        <v>0</v>
      </c>
      <c r="P17" s="238">
        <f t="shared" si="10"/>
        <v>0</v>
      </c>
      <c r="Q17" s="269">
        <f t="shared" si="11"/>
        <v>0</v>
      </c>
      <c r="S17" s="384"/>
    </row>
    <row r="18" spans="1:19" s="56" customFormat="1" ht="70">
      <c r="A18" s="187">
        <v>3</v>
      </c>
      <c r="B18" s="303"/>
      <c r="C18" s="304" t="s">
        <v>598</v>
      </c>
      <c r="D18" s="305"/>
      <c r="E18" s="305" t="s">
        <v>69</v>
      </c>
      <c r="F18" s="305">
        <v>1</v>
      </c>
      <c r="G18" s="235"/>
      <c r="H18" s="169"/>
      <c r="I18" s="201"/>
      <c r="J18" s="229"/>
      <c r="K18" s="229">
        <f>0.15*I18</f>
        <v>0</v>
      </c>
      <c r="L18" s="238">
        <f t="shared" si="6"/>
        <v>0</v>
      </c>
      <c r="M18" s="268">
        <f t="shared" si="7"/>
        <v>0</v>
      </c>
      <c r="N18" s="238">
        <f t="shared" si="8"/>
        <v>0</v>
      </c>
      <c r="O18" s="238">
        <f t="shared" si="9"/>
        <v>0</v>
      </c>
      <c r="P18" s="238">
        <f t="shared" si="10"/>
        <v>0</v>
      </c>
      <c r="Q18" s="269">
        <f t="shared" si="11"/>
        <v>0</v>
      </c>
      <c r="S18" s="384"/>
    </row>
    <row r="19" spans="1:19" s="56" customFormat="1" ht="56">
      <c r="A19" s="187">
        <v>4</v>
      </c>
      <c r="B19" s="303"/>
      <c r="C19" s="304" t="s">
        <v>599</v>
      </c>
      <c r="D19" s="305"/>
      <c r="E19" s="305" t="s">
        <v>69</v>
      </c>
      <c r="F19" s="305">
        <v>1</v>
      </c>
      <c r="G19" s="236"/>
      <c r="H19" s="169"/>
      <c r="I19" s="201"/>
      <c r="J19" s="229"/>
      <c r="K19" s="229">
        <f t="shared" ref="K19:K39" si="12">0.15*I19</f>
        <v>0</v>
      </c>
      <c r="L19" s="238">
        <f t="shared" si="6"/>
        <v>0</v>
      </c>
      <c r="M19" s="268">
        <f t="shared" si="7"/>
        <v>0</v>
      </c>
      <c r="N19" s="238">
        <f t="shared" si="8"/>
        <v>0</v>
      </c>
      <c r="O19" s="238">
        <f t="shared" si="9"/>
        <v>0</v>
      </c>
      <c r="P19" s="238">
        <f t="shared" si="10"/>
        <v>0</v>
      </c>
      <c r="Q19" s="269">
        <f t="shared" si="11"/>
        <v>0</v>
      </c>
      <c r="S19" s="384"/>
    </row>
    <row r="20" spans="1:19" s="56" customFormat="1" ht="56">
      <c r="A20" s="187">
        <v>5</v>
      </c>
      <c r="B20" s="303"/>
      <c r="C20" s="304" t="s">
        <v>600</v>
      </c>
      <c r="D20" s="305"/>
      <c r="E20" s="305" t="s">
        <v>69</v>
      </c>
      <c r="F20" s="305">
        <v>1</v>
      </c>
      <c r="G20" s="236"/>
      <c r="H20" s="169"/>
      <c r="I20" s="201"/>
      <c r="J20" s="229"/>
      <c r="K20" s="229">
        <f t="shared" si="12"/>
        <v>0</v>
      </c>
      <c r="L20" s="238">
        <f t="shared" si="6"/>
        <v>0</v>
      </c>
      <c r="M20" s="268">
        <f t="shared" si="7"/>
        <v>0</v>
      </c>
      <c r="N20" s="238">
        <f t="shared" si="8"/>
        <v>0</v>
      </c>
      <c r="O20" s="238">
        <f t="shared" si="9"/>
        <v>0</v>
      </c>
      <c r="P20" s="238">
        <f t="shared" si="10"/>
        <v>0</v>
      </c>
      <c r="Q20" s="269">
        <f t="shared" si="11"/>
        <v>0</v>
      </c>
      <c r="S20" s="384"/>
    </row>
    <row r="21" spans="1:19" s="56" customFormat="1" ht="56">
      <c r="A21" s="187">
        <v>6</v>
      </c>
      <c r="B21" s="303"/>
      <c r="C21" s="304" t="s">
        <v>601</v>
      </c>
      <c r="D21" s="305"/>
      <c r="E21" s="305" t="s">
        <v>69</v>
      </c>
      <c r="F21" s="305">
        <v>1</v>
      </c>
      <c r="G21" s="236"/>
      <c r="H21" s="169"/>
      <c r="I21" s="201"/>
      <c r="J21" s="229"/>
      <c r="K21" s="229">
        <f t="shared" si="12"/>
        <v>0</v>
      </c>
      <c r="L21" s="238">
        <f t="shared" si="6"/>
        <v>0</v>
      </c>
      <c r="M21" s="268">
        <f t="shared" si="7"/>
        <v>0</v>
      </c>
      <c r="N21" s="238">
        <f t="shared" si="8"/>
        <v>0</v>
      </c>
      <c r="O21" s="238">
        <f t="shared" si="9"/>
        <v>0</v>
      </c>
      <c r="P21" s="238">
        <f t="shared" si="10"/>
        <v>0</v>
      </c>
      <c r="Q21" s="269">
        <f t="shared" si="11"/>
        <v>0</v>
      </c>
      <c r="S21" s="384"/>
    </row>
    <row r="22" spans="1:19" s="56" customFormat="1" ht="56">
      <c r="A22" s="187">
        <v>7</v>
      </c>
      <c r="B22" s="303"/>
      <c r="C22" s="304" t="s">
        <v>602</v>
      </c>
      <c r="D22" s="305"/>
      <c r="E22" s="305" t="s">
        <v>69</v>
      </c>
      <c r="F22" s="305">
        <v>1</v>
      </c>
      <c r="G22" s="236"/>
      <c r="H22" s="169"/>
      <c r="I22" s="201"/>
      <c r="J22" s="229"/>
      <c r="K22" s="229">
        <f t="shared" si="12"/>
        <v>0</v>
      </c>
      <c r="L22" s="238">
        <f t="shared" si="6"/>
        <v>0</v>
      </c>
      <c r="M22" s="268">
        <f t="shared" si="7"/>
        <v>0</v>
      </c>
      <c r="N22" s="238">
        <f t="shared" si="8"/>
        <v>0</v>
      </c>
      <c r="O22" s="238">
        <f t="shared" si="9"/>
        <v>0</v>
      </c>
      <c r="P22" s="238">
        <f t="shared" si="10"/>
        <v>0</v>
      </c>
      <c r="Q22" s="269">
        <f t="shared" si="11"/>
        <v>0</v>
      </c>
      <c r="S22" s="384"/>
    </row>
    <row r="23" spans="1:19" s="56" customFormat="1" ht="42">
      <c r="A23" s="187">
        <v>8</v>
      </c>
      <c r="B23" s="303"/>
      <c r="C23" s="304" t="s">
        <v>603</v>
      </c>
      <c r="D23" s="305"/>
      <c r="E23" s="305" t="s">
        <v>69</v>
      </c>
      <c r="F23" s="305">
        <v>1</v>
      </c>
      <c r="G23" s="236"/>
      <c r="H23" s="169"/>
      <c r="I23" s="201"/>
      <c r="J23" s="229"/>
      <c r="K23" s="229">
        <f t="shared" si="12"/>
        <v>0</v>
      </c>
      <c r="L23" s="238">
        <f t="shared" si="6"/>
        <v>0</v>
      </c>
      <c r="M23" s="268">
        <f t="shared" si="7"/>
        <v>0</v>
      </c>
      <c r="N23" s="238">
        <f t="shared" si="8"/>
        <v>0</v>
      </c>
      <c r="O23" s="238">
        <f t="shared" si="9"/>
        <v>0</v>
      </c>
      <c r="P23" s="238">
        <f t="shared" si="10"/>
        <v>0</v>
      </c>
      <c r="Q23" s="269">
        <f t="shared" si="11"/>
        <v>0</v>
      </c>
      <c r="S23" s="384"/>
    </row>
    <row r="24" spans="1:19" s="56" customFormat="1" ht="56">
      <c r="A24" s="187">
        <v>9</v>
      </c>
      <c r="B24" s="303"/>
      <c r="C24" s="304" t="s">
        <v>604</v>
      </c>
      <c r="D24" s="305"/>
      <c r="E24" s="305" t="s">
        <v>69</v>
      </c>
      <c r="F24" s="305">
        <v>1</v>
      </c>
      <c r="G24" s="235"/>
      <c r="H24" s="169"/>
      <c r="I24" s="201"/>
      <c r="J24" s="229"/>
      <c r="K24" s="229">
        <f t="shared" si="12"/>
        <v>0</v>
      </c>
      <c r="L24" s="238">
        <f t="shared" si="6"/>
        <v>0</v>
      </c>
      <c r="M24" s="268">
        <f t="shared" si="7"/>
        <v>0</v>
      </c>
      <c r="N24" s="238">
        <f t="shared" si="8"/>
        <v>0</v>
      </c>
      <c r="O24" s="238">
        <f t="shared" si="9"/>
        <v>0</v>
      </c>
      <c r="P24" s="238">
        <f t="shared" si="10"/>
        <v>0</v>
      </c>
      <c r="Q24" s="269">
        <f t="shared" si="11"/>
        <v>0</v>
      </c>
      <c r="S24" s="384"/>
    </row>
    <row r="25" spans="1:19" s="56" customFormat="1" ht="56">
      <c r="A25" s="187">
        <v>10</v>
      </c>
      <c r="B25" s="303"/>
      <c r="C25" s="304" t="s">
        <v>605</v>
      </c>
      <c r="D25" s="305"/>
      <c r="E25" s="305" t="s">
        <v>69</v>
      </c>
      <c r="F25" s="305">
        <v>1</v>
      </c>
      <c r="G25" s="235"/>
      <c r="H25" s="169"/>
      <c r="I25" s="201"/>
      <c r="J25" s="229"/>
      <c r="K25" s="229">
        <f t="shared" si="12"/>
        <v>0</v>
      </c>
      <c r="L25" s="238">
        <f t="shared" si="6"/>
        <v>0</v>
      </c>
      <c r="M25" s="268">
        <f t="shared" si="7"/>
        <v>0</v>
      </c>
      <c r="N25" s="238">
        <f t="shared" si="8"/>
        <v>0</v>
      </c>
      <c r="O25" s="238">
        <f t="shared" si="9"/>
        <v>0</v>
      </c>
      <c r="P25" s="238">
        <f t="shared" si="10"/>
        <v>0</v>
      </c>
      <c r="Q25" s="269">
        <f t="shared" si="11"/>
        <v>0</v>
      </c>
      <c r="S25" s="384"/>
    </row>
    <row r="26" spans="1:19" s="56" customFormat="1" ht="56">
      <c r="A26" s="187">
        <v>11</v>
      </c>
      <c r="B26" s="303"/>
      <c r="C26" s="304" t="s">
        <v>606</v>
      </c>
      <c r="D26" s="305"/>
      <c r="E26" s="305" t="s">
        <v>69</v>
      </c>
      <c r="F26" s="305">
        <v>1</v>
      </c>
      <c r="G26" s="235"/>
      <c r="H26" s="169"/>
      <c r="I26" s="201"/>
      <c r="J26" s="229"/>
      <c r="K26" s="229">
        <f t="shared" si="12"/>
        <v>0</v>
      </c>
      <c r="L26" s="238">
        <f t="shared" si="6"/>
        <v>0</v>
      </c>
      <c r="M26" s="268">
        <f t="shared" si="7"/>
        <v>0</v>
      </c>
      <c r="N26" s="238">
        <f t="shared" si="8"/>
        <v>0</v>
      </c>
      <c r="O26" s="238">
        <f t="shared" si="9"/>
        <v>0</v>
      </c>
      <c r="P26" s="238">
        <f t="shared" si="10"/>
        <v>0</v>
      </c>
      <c r="Q26" s="269">
        <f t="shared" si="11"/>
        <v>0</v>
      </c>
      <c r="S26" s="384"/>
    </row>
    <row r="27" spans="1:19" s="56" customFormat="1" ht="70">
      <c r="A27" s="187">
        <v>12</v>
      </c>
      <c r="B27" s="303"/>
      <c r="C27" s="304" t="s">
        <v>607</v>
      </c>
      <c r="D27" s="305"/>
      <c r="E27" s="305" t="s">
        <v>69</v>
      </c>
      <c r="F27" s="305">
        <v>1</v>
      </c>
      <c r="G27" s="236"/>
      <c r="H27" s="169"/>
      <c r="I27" s="201"/>
      <c r="J27" s="229"/>
      <c r="K27" s="229">
        <f t="shared" si="12"/>
        <v>0</v>
      </c>
      <c r="L27" s="238">
        <f t="shared" si="6"/>
        <v>0</v>
      </c>
      <c r="M27" s="268">
        <f t="shared" si="7"/>
        <v>0</v>
      </c>
      <c r="N27" s="238">
        <f t="shared" si="8"/>
        <v>0</v>
      </c>
      <c r="O27" s="238">
        <f t="shared" si="9"/>
        <v>0</v>
      </c>
      <c r="P27" s="238">
        <f t="shared" si="10"/>
        <v>0</v>
      </c>
      <c r="Q27" s="269">
        <f t="shared" si="11"/>
        <v>0</v>
      </c>
      <c r="S27" s="384"/>
    </row>
    <row r="28" spans="1:19" s="56" customFormat="1" ht="28">
      <c r="A28" s="187">
        <v>13</v>
      </c>
      <c r="B28" s="303"/>
      <c r="C28" s="304" t="s">
        <v>608</v>
      </c>
      <c r="D28" s="305"/>
      <c r="E28" s="305" t="s">
        <v>68</v>
      </c>
      <c r="F28" s="305">
        <v>1</v>
      </c>
      <c r="G28" s="236"/>
      <c r="H28" s="169"/>
      <c r="I28" s="201"/>
      <c r="J28" s="229"/>
      <c r="K28" s="229">
        <f t="shared" si="12"/>
        <v>0</v>
      </c>
      <c r="L28" s="238">
        <f t="shared" si="6"/>
        <v>0</v>
      </c>
      <c r="M28" s="268">
        <f t="shared" si="7"/>
        <v>0</v>
      </c>
      <c r="N28" s="238">
        <f t="shared" si="8"/>
        <v>0</v>
      </c>
      <c r="O28" s="238">
        <f t="shared" si="9"/>
        <v>0</v>
      </c>
      <c r="P28" s="238">
        <f t="shared" si="10"/>
        <v>0</v>
      </c>
      <c r="Q28" s="269">
        <f t="shared" si="11"/>
        <v>0</v>
      </c>
      <c r="S28" s="384"/>
    </row>
    <row r="29" spans="1:19" s="56" customFormat="1" ht="42">
      <c r="A29" s="187">
        <v>14</v>
      </c>
      <c r="B29" s="303"/>
      <c r="C29" s="304" t="s">
        <v>609</v>
      </c>
      <c r="D29" s="305"/>
      <c r="E29" s="305" t="s">
        <v>68</v>
      </c>
      <c r="F29" s="305">
        <v>1</v>
      </c>
      <c r="G29" s="228"/>
      <c r="H29" s="169"/>
      <c r="I29" s="201"/>
      <c r="J29" s="229"/>
      <c r="K29" s="229">
        <f t="shared" si="12"/>
        <v>0</v>
      </c>
      <c r="L29" s="238">
        <f t="shared" si="6"/>
        <v>0</v>
      </c>
      <c r="M29" s="268">
        <f t="shared" si="7"/>
        <v>0</v>
      </c>
      <c r="N29" s="238">
        <f t="shared" si="8"/>
        <v>0</v>
      </c>
      <c r="O29" s="238">
        <f t="shared" si="9"/>
        <v>0</v>
      </c>
      <c r="P29" s="238">
        <f t="shared" si="10"/>
        <v>0</v>
      </c>
      <c r="Q29" s="269">
        <f t="shared" si="11"/>
        <v>0</v>
      </c>
      <c r="S29" s="384"/>
    </row>
    <row r="30" spans="1:19" s="56" customFormat="1">
      <c r="A30" s="187">
        <v>15</v>
      </c>
      <c r="B30" s="303"/>
      <c r="C30" s="304" t="s">
        <v>138</v>
      </c>
      <c r="D30" s="305"/>
      <c r="E30" s="305" t="s">
        <v>69</v>
      </c>
      <c r="F30" s="305">
        <v>1</v>
      </c>
      <c r="G30" s="236"/>
      <c r="H30" s="169"/>
      <c r="I30" s="201"/>
      <c r="J30" s="229"/>
      <c r="K30" s="229">
        <f t="shared" si="12"/>
        <v>0</v>
      </c>
      <c r="L30" s="238">
        <f t="shared" si="6"/>
        <v>0</v>
      </c>
      <c r="M30" s="268">
        <f t="shared" si="7"/>
        <v>0</v>
      </c>
      <c r="N30" s="238">
        <f t="shared" si="8"/>
        <v>0</v>
      </c>
      <c r="O30" s="238">
        <f t="shared" si="9"/>
        <v>0</v>
      </c>
      <c r="P30" s="238">
        <f t="shared" si="10"/>
        <v>0</v>
      </c>
      <c r="Q30" s="269">
        <f t="shared" si="11"/>
        <v>0</v>
      </c>
      <c r="S30" s="384"/>
    </row>
    <row r="31" spans="1:19" s="56" customFormat="1" ht="28">
      <c r="A31" s="187">
        <v>16</v>
      </c>
      <c r="B31" s="303"/>
      <c r="C31" s="304" t="s">
        <v>610</v>
      </c>
      <c r="D31" s="305"/>
      <c r="E31" s="305" t="s">
        <v>68</v>
      </c>
      <c r="F31" s="305">
        <v>1</v>
      </c>
      <c r="G31" s="236"/>
      <c r="H31" s="169"/>
      <c r="I31" s="201"/>
      <c r="J31" s="229"/>
      <c r="K31" s="229">
        <f t="shared" si="12"/>
        <v>0</v>
      </c>
      <c r="L31" s="238">
        <f t="shared" si="6"/>
        <v>0</v>
      </c>
      <c r="M31" s="268">
        <f t="shared" si="7"/>
        <v>0</v>
      </c>
      <c r="N31" s="238">
        <f t="shared" si="8"/>
        <v>0</v>
      </c>
      <c r="O31" s="238">
        <f t="shared" si="9"/>
        <v>0</v>
      </c>
      <c r="P31" s="238">
        <f t="shared" si="10"/>
        <v>0</v>
      </c>
      <c r="Q31" s="269">
        <f t="shared" si="11"/>
        <v>0</v>
      </c>
      <c r="S31" s="384"/>
    </row>
    <row r="32" spans="1:19" s="56" customFormat="1" ht="42">
      <c r="A32" s="187">
        <v>17</v>
      </c>
      <c r="B32" s="303"/>
      <c r="C32" s="304" t="s">
        <v>611</v>
      </c>
      <c r="D32" s="305"/>
      <c r="E32" s="305" t="s">
        <v>69</v>
      </c>
      <c r="F32" s="305">
        <v>7</v>
      </c>
      <c r="G32" s="228"/>
      <c r="H32" s="169"/>
      <c r="I32" s="201"/>
      <c r="J32" s="229"/>
      <c r="K32" s="229">
        <f t="shared" si="12"/>
        <v>0</v>
      </c>
      <c r="L32" s="238">
        <f t="shared" si="6"/>
        <v>0</v>
      </c>
      <c r="M32" s="268">
        <f t="shared" si="7"/>
        <v>0</v>
      </c>
      <c r="N32" s="238">
        <f t="shared" si="8"/>
        <v>0</v>
      </c>
      <c r="O32" s="238">
        <f t="shared" si="9"/>
        <v>0</v>
      </c>
      <c r="P32" s="238">
        <f t="shared" si="10"/>
        <v>0</v>
      </c>
      <c r="Q32" s="269">
        <f t="shared" si="11"/>
        <v>0</v>
      </c>
      <c r="S32" s="384"/>
    </row>
    <row r="33" spans="1:19" s="56" customFormat="1" ht="28">
      <c r="A33" s="187">
        <v>18</v>
      </c>
      <c r="B33" s="303"/>
      <c r="C33" s="304" t="s">
        <v>612</v>
      </c>
      <c r="D33" s="305"/>
      <c r="E33" s="305" t="s">
        <v>69</v>
      </c>
      <c r="F33" s="305">
        <v>14</v>
      </c>
      <c r="G33" s="228"/>
      <c r="H33" s="169"/>
      <c r="I33" s="201"/>
      <c r="J33" s="229"/>
      <c r="K33" s="229">
        <f t="shared" si="12"/>
        <v>0</v>
      </c>
      <c r="L33" s="238">
        <f t="shared" si="6"/>
        <v>0</v>
      </c>
      <c r="M33" s="268">
        <f t="shared" si="7"/>
        <v>0</v>
      </c>
      <c r="N33" s="238">
        <f t="shared" si="8"/>
        <v>0</v>
      </c>
      <c r="O33" s="238">
        <f t="shared" si="9"/>
        <v>0</v>
      </c>
      <c r="P33" s="238">
        <f t="shared" si="10"/>
        <v>0</v>
      </c>
      <c r="Q33" s="269">
        <f t="shared" si="11"/>
        <v>0</v>
      </c>
      <c r="S33" s="384"/>
    </row>
    <row r="34" spans="1:19" s="56" customFormat="1" ht="28">
      <c r="A34" s="187">
        <v>19</v>
      </c>
      <c r="B34" s="303"/>
      <c r="C34" s="304" t="s">
        <v>613</v>
      </c>
      <c r="D34" s="305"/>
      <c r="E34" s="305" t="s">
        <v>68</v>
      </c>
      <c r="F34" s="305">
        <v>2</v>
      </c>
      <c r="G34" s="236"/>
      <c r="H34" s="169"/>
      <c r="I34" s="201"/>
      <c r="J34" s="229"/>
      <c r="K34" s="229">
        <f t="shared" si="12"/>
        <v>0</v>
      </c>
      <c r="L34" s="238">
        <f t="shared" si="6"/>
        <v>0</v>
      </c>
      <c r="M34" s="268">
        <f t="shared" si="7"/>
        <v>0</v>
      </c>
      <c r="N34" s="238">
        <f t="shared" si="8"/>
        <v>0</v>
      </c>
      <c r="O34" s="238">
        <f t="shared" si="9"/>
        <v>0</v>
      </c>
      <c r="P34" s="238">
        <f t="shared" si="10"/>
        <v>0</v>
      </c>
      <c r="Q34" s="269">
        <f t="shared" si="11"/>
        <v>0</v>
      </c>
      <c r="S34" s="384"/>
    </row>
    <row r="35" spans="1:19" s="56" customFormat="1" ht="28">
      <c r="A35" s="187">
        <v>20</v>
      </c>
      <c r="B35" s="303"/>
      <c r="C35" s="304" t="s">
        <v>614</v>
      </c>
      <c r="D35" s="305"/>
      <c r="E35" s="305" t="s">
        <v>68</v>
      </c>
      <c r="F35" s="305">
        <v>1</v>
      </c>
      <c r="G35" s="236"/>
      <c r="H35" s="169"/>
      <c r="I35" s="201"/>
      <c r="J35" s="229"/>
      <c r="K35" s="229">
        <f t="shared" si="12"/>
        <v>0</v>
      </c>
      <c r="L35" s="238">
        <f t="shared" si="6"/>
        <v>0</v>
      </c>
      <c r="M35" s="268">
        <f t="shared" si="7"/>
        <v>0</v>
      </c>
      <c r="N35" s="238">
        <f t="shared" si="8"/>
        <v>0</v>
      </c>
      <c r="O35" s="238">
        <f t="shared" si="9"/>
        <v>0</v>
      </c>
      <c r="P35" s="238">
        <f t="shared" si="10"/>
        <v>0</v>
      </c>
      <c r="Q35" s="269">
        <f t="shared" si="11"/>
        <v>0</v>
      </c>
      <c r="S35" s="384"/>
    </row>
    <row r="36" spans="1:19" s="56" customFormat="1" ht="28">
      <c r="A36" s="187">
        <v>21</v>
      </c>
      <c r="B36" s="303"/>
      <c r="C36" s="304" t="s">
        <v>615</v>
      </c>
      <c r="D36" s="305"/>
      <c r="E36" s="305" t="s">
        <v>68</v>
      </c>
      <c r="F36" s="305">
        <v>1</v>
      </c>
      <c r="G36" s="236"/>
      <c r="H36" s="169"/>
      <c r="I36" s="201"/>
      <c r="J36" s="229"/>
      <c r="K36" s="229">
        <f t="shared" si="12"/>
        <v>0</v>
      </c>
      <c r="L36" s="238">
        <f t="shared" si="6"/>
        <v>0</v>
      </c>
      <c r="M36" s="268">
        <f t="shared" si="7"/>
        <v>0</v>
      </c>
      <c r="N36" s="238">
        <f t="shared" si="8"/>
        <v>0</v>
      </c>
      <c r="O36" s="238">
        <f t="shared" si="9"/>
        <v>0</v>
      </c>
      <c r="P36" s="238">
        <f t="shared" si="10"/>
        <v>0</v>
      </c>
      <c r="Q36" s="269">
        <f t="shared" si="11"/>
        <v>0</v>
      </c>
      <c r="S36" s="384"/>
    </row>
    <row r="37" spans="1:19" s="56" customFormat="1" ht="28">
      <c r="A37" s="187">
        <v>22</v>
      </c>
      <c r="B37" s="303"/>
      <c r="C37" s="304" t="s">
        <v>616</v>
      </c>
      <c r="D37" s="305"/>
      <c r="E37" s="305" t="s">
        <v>68</v>
      </c>
      <c r="F37" s="305">
        <v>1</v>
      </c>
      <c r="G37" s="236"/>
      <c r="H37" s="169"/>
      <c r="I37" s="201"/>
      <c r="J37" s="229"/>
      <c r="K37" s="229">
        <f t="shared" si="12"/>
        <v>0</v>
      </c>
      <c r="L37" s="238">
        <f t="shared" si="6"/>
        <v>0</v>
      </c>
      <c r="M37" s="268">
        <f t="shared" si="7"/>
        <v>0</v>
      </c>
      <c r="N37" s="238">
        <f t="shared" si="8"/>
        <v>0</v>
      </c>
      <c r="O37" s="238">
        <f t="shared" si="9"/>
        <v>0</v>
      </c>
      <c r="P37" s="238">
        <f t="shared" si="10"/>
        <v>0</v>
      </c>
      <c r="Q37" s="269">
        <f t="shared" si="11"/>
        <v>0</v>
      </c>
      <c r="S37" s="384"/>
    </row>
    <row r="38" spans="1:19" s="56" customFormat="1" ht="28">
      <c r="A38" s="187">
        <v>23</v>
      </c>
      <c r="B38" s="303"/>
      <c r="C38" s="304" t="s">
        <v>617</v>
      </c>
      <c r="D38" s="305"/>
      <c r="E38" s="305" t="s">
        <v>68</v>
      </c>
      <c r="F38" s="305">
        <v>1</v>
      </c>
      <c r="G38" s="236"/>
      <c r="H38" s="169"/>
      <c r="I38" s="201"/>
      <c r="J38" s="229"/>
      <c r="K38" s="229">
        <f t="shared" si="12"/>
        <v>0</v>
      </c>
      <c r="L38" s="238">
        <f t="shared" si="6"/>
        <v>0</v>
      </c>
      <c r="M38" s="268">
        <f t="shared" si="7"/>
        <v>0</v>
      </c>
      <c r="N38" s="238">
        <f t="shared" si="8"/>
        <v>0</v>
      </c>
      <c r="O38" s="238">
        <f t="shared" si="9"/>
        <v>0</v>
      </c>
      <c r="P38" s="238">
        <f t="shared" si="10"/>
        <v>0</v>
      </c>
      <c r="Q38" s="269">
        <f t="shared" si="11"/>
        <v>0</v>
      </c>
      <c r="S38" s="384"/>
    </row>
    <row r="39" spans="1:19" s="56" customFormat="1" ht="28">
      <c r="A39" s="187">
        <v>24</v>
      </c>
      <c r="B39" s="303"/>
      <c r="C39" s="304" t="s">
        <v>618</v>
      </c>
      <c r="D39" s="305"/>
      <c r="E39" s="305" t="s">
        <v>68</v>
      </c>
      <c r="F39" s="305">
        <v>2</v>
      </c>
      <c r="G39" s="236"/>
      <c r="H39" s="169"/>
      <c r="I39" s="201"/>
      <c r="J39" s="229"/>
      <c r="K39" s="229">
        <f t="shared" si="12"/>
        <v>0</v>
      </c>
      <c r="L39" s="238">
        <f t="shared" si="6"/>
        <v>0</v>
      </c>
      <c r="M39" s="268">
        <f t="shared" si="7"/>
        <v>0</v>
      </c>
      <c r="N39" s="238">
        <f t="shared" si="8"/>
        <v>0</v>
      </c>
      <c r="O39" s="238">
        <f t="shared" si="9"/>
        <v>0</v>
      </c>
      <c r="P39" s="238">
        <f t="shared" si="10"/>
        <v>0</v>
      </c>
      <c r="Q39" s="269">
        <f t="shared" si="11"/>
        <v>0</v>
      </c>
      <c r="S39" s="384"/>
    </row>
    <row r="40" spans="1:19" s="56" customFormat="1" ht="28">
      <c r="A40" s="187">
        <v>25</v>
      </c>
      <c r="B40" s="303"/>
      <c r="C40" s="304" t="s">
        <v>619</v>
      </c>
      <c r="D40" s="305"/>
      <c r="E40" s="305" t="s">
        <v>68</v>
      </c>
      <c r="F40" s="305">
        <v>1</v>
      </c>
      <c r="G40" s="236"/>
      <c r="H40" s="169"/>
      <c r="I40" s="201"/>
      <c r="J40" s="169"/>
      <c r="K40" s="237">
        <f t="shared" ref="K40:K46" si="13">I40*0.15</f>
        <v>0</v>
      </c>
      <c r="L40" s="238">
        <f t="shared" si="6"/>
        <v>0</v>
      </c>
      <c r="M40" s="268">
        <f t="shared" si="7"/>
        <v>0</v>
      </c>
      <c r="N40" s="238">
        <f t="shared" si="8"/>
        <v>0</v>
      </c>
      <c r="O40" s="238">
        <f t="shared" si="9"/>
        <v>0</v>
      </c>
      <c r="P40" s="238">
        <f t="shared" si="10"/>
        <v>0</v>
      </c>
      <c r="Q40" s="269">
        <f t="shared" si="11"/>
        <v>0</v>
      </c>
      <c r="S40" s="384"/>
    </row>
    <row r="41" spans="1:19" s="56" customFormat="1" ht="28">
      <c r="A41" s="187">
        <v>26</v>
      </c>
      <c r="B41" s="303"/>
      <c r="C41" s="304" t="s">
        <v>620</v>
      </c>
      <c r="D41" s="305"/>
      <c r="E41" s="305" t="s">
        <v>68</v>
      </c>
      <c r="F41" s="305">
        <v>1</v>
      </c>
      <c r="G41" s="236"/>
      <c r="H41" s="169"/>
      <c r="I41" s="201"/>
      <c r="J41" s="169"/>
      <c r="K41" s="237">
        <f t="shared" si="13"/>
        <v>0</v>
      </c>
      <c r="L41" s="238">
        <f t="shared" si="6"/>
        <v>0</v>
      </c>
      <c r="M41" s="268">
        <f t="shared" si="7"/>
        <v>0</v>
      </c>
      <c r="N41" s="238">
        <f t="shared" si="8"/>
        <v>0</v>
      </c>
      <c r="O41" s="238">
        <f t="shared" si="9"/>
        <v>0</v>
      </c>
      <c r="P41" s="238">
        <f t="shared" si="10"/>
        <v>0</v>
      </c>
      <c r="Q41" s="269">
        <f t="shared" si="11"/>
        <v>0</v>
      </c>
      <c r="S41" s="384"/>
    </row>
    <row r="42" spans="1:19" s="56" customFormat="1" ht="28">
      <c r="A42" s="187">
        <v>27</v>
      </c>
      <c r="B42" s="303"/>
      <c r="C42" s="304" t="s">
        <v>621</v>
      </c>
      <c r="D42" s="305"/>
      <c r="E42" s="305" t="s">
        <v>68</v>
      </c>
      <c r="F42" s="305">
        <v>14</v>
      </c>
      <c r="G42" s="236"/>
      <c r="H42" s="169"/>
      <c r="I42" s="201"/>
      <c r="J42" s="169"/>
      <c r="K42" s="237">
        <f t="shared" si="13"/>
        <v>0</v>
      </c>
      <c r="L42" s="238">
        <f t="shared" si="6"/>
        <v>0</v>
      </c>
      <c r="M42" s="268">
        <f t="shared" si="7"/>
        <v>0</v>
      </c>
      <c r="N42" s="238">
        <f t="shared" si="8"/>
        <v>0</v>
      </c>
      <c r="O42" s="238">
        <f t="shared" si="9"/>
        <v>0</v>
      </c>
      <c r="P42" s="238">
        <f t="shared" si="10"/>
        <v>0</v>
      </c>
      <c r="Q42" s="269">
        <f t="shared" si="11"/>
        <v>0</v>
      </c>
      <c r="S42" s="384"/>
    </row>
    <row r="43" spans="1:19" s="56" customFormat="1" ht="28">
      <c r="A43" s="187">
        <v>28</v>
      </c>
      <c r="B43" s="303"/>
      <c r="C43" s="304" t="s">
        <v>622</v>
      </c>
      <c r="D43" s="305"/>
      <c r="E43" s="305" t="s">
        <v>68</v>
      </c>
      <c r="F43" s="305">
        <v>8</v>
      </c>
      <c r="G43" s="236"/>
      <c r="H43" s="169"/>
      <c r="I43" s="201"/>
      <c r="J43" s="169"/>
      <c r="K43" s="237">
        <f t="shared" si="13"/>
        <v>0</v>
      </c>
      <c r="L43" s="238">
        <f t="shared" si="6"/>
        <v>0</v>
      </c>
      <c r="M43" s="268">
        <f t="shared" si="7"/>
        <v>0</v>
      </c>
      <c r="N43" s="238">
        <f t="shared" si="8"/>
        <v>0</v>
      </c>
      <c r="O43" s="238">
        <f t="shared" si="9"/>
        <v>0</v>
      </c>
      <c r="P43" s="238">
        <f t="shared" si="10"/>
        <v>0</v>
      </c>
      <c r="Q43" s="269">
        <f t="shared" si="11"/>
        <v>0</v>
      </c>
      <c r="S43" s="384"/>
    </row>
    <row r="44" spans="1:19" s="56" customFormat="1" ht="28">
      <c r="A44" s="187">
        <v>29</v>
      </c>
      <c r="B44" s="303"/>
      <c r="C44" s="304" t="s">
        <v>623</v>
      </c>
      <c r="D44" s="305"/>
      <c r="E44" s="305" t="s">
        <v>68</v>
      </c>
      <c r="F44" s="305">
        <v>2</v>
      </c>
      <c r="G44" s="236"/>
      <c r="H44" s="169"/>
      <c r="I44" s="201"/>
      <c r="J44" s="169"/>
      <c r="K44" s="237">
        <f t="shared" si="13"/>
        <v>0</v>
      </c>
      <c r="L44" s="238">
        <f t="shared" si="6"/>
        <v>0</v>
      </c>
      <c r="M44" s="268">
        <f t="shared" si="7"/>
        <v>0</v>
      </c>
      <c r="N44" s="238">
        <f t="shared" si="8"/>
        <v>0</v>
      </c>
      <c r="O44" s="238">
        <f t="shared" si="9"/>
        <v>0</v>
      </c>
      <c r="P44" s="238">
        <f t="shared" si="10"/>
        <v>0</v>
      </c>
      <c r="Q44" s="269">
        <f t="shared" si="11"/>
        <v>0</v>
      </c>
      <c r="S44" s="384"/>
    </row>
    <row r="45" spans="1:19" s="56" customFormat="1" ht="28">
      <c r="A45" s="187">
        <v>30</v>
      </c>
      <c r="B45" s="303"/>
      <c r="C45" s="304" t="s">
        <v>624</v>
      </c>
      <c r="D45" s="305"/>
      <c r="E45" s="305" t="s">
        <v>68</v>
      </c>
      <c r="F45" s="305">
        <v>4</v>
      </c>
      <c r="G45" s="236"/>
      <c r="H45" s="169"/>
      <c r="I45" s="201"/>
      <c r="J45" s="169"/>
      <c r="K45" s="237">
        <f t="shared" si="13"/>
        <v>0</v>
      </c>
      <c r="L45" s="238">
        <f t="shared" si="6"/>
        <v>0</v>
      </c>
      <c r="M45" s="268">
        <f t="shared" si="7"/>
        <v>0</v>
      </c>
      <c r="N45" s="238">
        <f t="shared" si="8"/>
        <v>0</v>
      </c>
      <c r="O45" s="238">
        <f t="shared" si="9"/>
        <v>0</v>
      </c>
      <c r="P45" s="238">
        <f t="shared" si="10"/>
        <v>0</v>
      </c>
      <c r="Q45" s="269">
        <f t="shared" si="11"/>
        <v>0</v>
      </c>
      <c r="S45" s="384"/>
    </row>
    <row r="46" spans="1:19" s="56" customFormat="1" ht="28">
      <c r="A46" s="187">
        <v>31</v>
      </c>
      <c r="B46" s="303"/>
      <c r="C46" s="304" t="s">
        <v>625</v>
      </c>
      <c r="D46" s="305"/>
      <c r="E46" s="305" t="s">
        <v>68</v>
      </c>
      <c r="F46" s="305">
        <v>4</v>
      </c>
      <c r="G46" s="236"/>
      <c r="H46" s="169"/>
      <c r="I46" s="201"/>
      <c r="J46" s="169"/>
      <c r="K46" s="237">
        <f t="shared" si="13"/>
        <v>0</v>
      </c>
      <c r="L46" s="238">
        <f t="shared" si="6"/>
        <v>0</v>
      </c>
      <c r="M46" s="268">
        <f t="shared" si="7"/>
        <v>0</v>
      </c>
      <c r="N46" s="238">
        <f t="shared" si="8"/>
        <v>0</v>
      </c>
      <c r="O46" s="238">
        <f t="shared" si="9"/>
        <v>0</v>
      </c>
      <c r="P46" s="238">
        <f t="shared" si="10"/>
        <v>0</v>
      </c>
      <c r="Q46" s="269">
        <f t="shared" si="11"/>
        <v>0</v>
      </c>
      <c r="S46" s="384"/>
    </row>
    <row r="47" spans="1:19" s="56" customFormat="1" ht="42">
      <c r="A47" s="187">
        <v>32</v>
      </c>
      <c r="B47" s="303"/>
      <c r="C47" s="304" t="s">
        <v>626</v>
      </c>
      <c r="D47" s="305"/>
      <c r="E47" s="305" t="s">
        <v>68</v>
      </c>
      <c r="F47" s="305">
        <v>1</v>
      </c>
      <c r="G47" s="228"/>
      <c r="H47" s="169"/>
      <c r="I47" s="201"/>
      <c r="J47" s="229"/>
      <c r="K47" s="229">
        <f t="shared" ref="K47:K48" si="14">0.15*I47</f>
        <v>0</v>
      </c>
      <c r="L47" s="238">
        <f t="shared" si="6"/>
        <v>0</v>
      </c>
      <c r="M47" s="268">
        <f t="shared" si="7"/>
        <v>0</v>
      </c>
      <c r="N47" s="238">
        <f t="shared" si="8"/>
        <v>0</v>
      </c>
      <c r="O47" s="238">
        <f t="shared" si="9"/>
        <v>0</v>
      </c>
      <c r="P47" s="238">
        <f t="shared" si="10"/>
        <v>0</v>
      </c>
      <c r="Q47" s="269">
        <f t="shared" si="11"/>
        <v>0</v>
      </c>
      <c r="S47" s="384"/>
    </row>
    <row r="48" spans="1:19" s="56" customFormat="1" ht="42">
      <c r="A48" s="187">
        <v>33</v>
      </c>
      <c r="B48" s="303"/>
      <c r="C48" s="304" t="s">
        <v>627</v>
      </c>
      <c r="D48" s="305"/>
      <c r="E48" s="305" t="s">
        <v>68</v>
      </c>
      <c r="F48" s="305">
        <v>1</v>
      </c>
      <c r="G48" s="228"/>
      <c r="H48" s="169"/>
      <c r="I48" s="201"/>
      <c r="J48" s="229"/>
      <c r="K48" s="229">
        <f t="shared" si="14"/>
        <v>0</v>
      </c>
      <c r="L48" s="238">
        <f t="shared" si="6"/>
        <v>0</v>
      </c>
      <c r="M48" s="268">
        <f t="shared" si="7"/>
        <v>0</v>
      </c>
      <c r="N48" s="238">
        <f t="shared" si="8"/>
        <v>0</v>
      </c>
      <c r="O48" s="238">
        <f t="shared" si="9"/>
        <v>0</v>
      </c>
      <c r="P48" s="238">
        <f t="shared" si="10"/>
        <v>0</v>
      </c>
      <c r="Q48" s="269">
        <f t="shared" si="11"/>
        <v>0</v>
      </c>
      <c r="S48" s="384"/>
    </row>
    <row r="49" spans="1:19" s="56" customFormat="1" ht="28">
      <c r="A49" s="187">
        <v>34</v>
      </c>
      <c r="B49" s="303"/>
      <c r="C49" s="304" t="s">
        <v>628</v>
      </c>
      <c r="D49" s="305"/>
      <c r="E49" s="305" t="s">
        <v>68</v>
      </c>
      <c r="F49" s="305">
        <v>2</v>
      </c>
      <c r="G49" s="236"/>
      <c r="H49" s="169"/>
      <c r="I49" s="201"/>
      <c r="J49" s="169"/>
      <c r="K49" s="237">
        <f t="shared" ref="K49:K53" si="15">I49*0.15</f>
        <v>0</v>
      </c>
      <c r="L49" s="238">
        <f t="shared" si="6"/>
        <v>0</v>
      </c>
      <c r="M49" s="268">
        <f t="shared" si="7"/>
        <v>0</v>
      </c>
      <c r="N49" s="238">
        <f t="shared" si="8"/>
        <v>0</v>
      </c>
      <c r="O49" s="238">
        <f t="shared" si="9"/>
        <v>0</v>
      </c>
      <c r="P49" s="238">
        <f t="shared" si="10"/>
        <v>0</v>
      </c>
      <c r="Q49" s="269">
        <f t="shared" si="11"/>
        <v>0</v>
      </c>
      <c r="S49" s="384"/>
    </row>
    <row r="50" spans="1:19" s="56" customFormat="1" ht="28">
      <c r="A50" s="187">
        <v>35</v>
      </c>
      <c r="B50" s="303"/>
      <c r="C50" s="304" t="s">
        <v>629</v>
      </c>
      <c r="D50" s="305"/>
      <c r="E50" s="305" t="s">
        <v>68</v>
      </c>
      <c r="F50" s="305">
        <v>5</v>
      </c>
      <c r="G50" s="236"/>
      <c r="H50" s="169"/>
      <c r="I50" s="201"/>
      <c r="J50" s="169"/>
      <c r="K50" s="237">
        <f t="shared" si="15"/>
        <v>0</v>
      </c>
      <c r="L50" s="238">
        <f t="shared" si="6"/>
        <v>0</v>
      </c>
      <c r="M50" s="268">
        <f t="shared" si="7"/>
        <v>0</v>
      </c>
      <c r="N50" s="238">
        <f t="shared" si="8"/>
        <v>0</v>
      </c>
      <c r="O50" s="238">
        <f t="shared" si="9"/>
        <v>0</v>
      </c>
      <c r="P50" s="238">
        <f t="shared" si="10"/>
        <v>0</v>
      </c>
      <c r="Q50" s="269">
        <f t="shared" si="11"/>
        <v>0</v>
      </c>
      <c r="S50" s="384"/>
    </row>
    <row r="51" spans="1:19" s="56" customFormat="1" ht="30.5">
      <c r="A51" s="187">
        <v>36</v>
      </c>
      <c r="B51" s="303"/>
      <c r="C51" s="304" t="s">
        <v>630</v>
      </c>
      <c r="D51" s="305"/>
      <c r="E51" s="305" t="s">
        <v>68</v>
      </c>
      <c r="F51" s="305">
        <v>2</v>
      </c>
      <c r="G51" s="236"/>
      <c r="H51" s="169"/>
      <c r="I51" s="201"/>
      <c r="J51" s="169"/>
      <c r="K51" s="237">
        <f t="shared" si="15"/>
        <v>0</v>
      </c>
      <c r="L51" s="238">
        <f t="shared" si="6"/>
        <v>0</v>
      </c>
      <c r="M51" s="268">
        <f t="shared" si="7"/>
        <v>0</v>
      </c>
      <c r="N51" s="238">
        <f t="shared" si="8"/>
        <v>0</v>
      </c>
      <c r="O51" s="238">
        <f t="shared" si="9"/>
        <v>0</v>
      </c>
      <c r="P51" s="238">
        <f t="shared" si="10"/>
        <v>0</v>
      </c>
      <c r="Q51" s="269">
        <f t="shared" si="11"/>
        <v>0</v>
      </c>
      <c r="S51" s="384"/>
    </row>
    <row r="52" spans="1:19" s="56" customFormat="1" ht="30.5">
      <c r="A52" s="187">
        <v>37</v>
      </c>
      <c r="B52" s="303"/>
      <c r="C52" s="304" t="s">
        <v>631</v>
      </c>
      <c r="D52" s="305"/>
      <c r="E52" s="305" t="s">
        <v>68</v>
      </c>
      <c r="F52" s="305">
        <v>6</v>
      </c>
      <c r="G52" s="236"/>
      <c r="H52" s="169"/>
      <c r="I52" s="201"/>
      <c r="J52" s="169"/>
      <c r="K52" s="237">
        <f t="shared" si="15"/>
        <v>0</v>
      </c>
      <c r="L52" s="238">
        <f t="shared" si="6"/>
        <v>0</v>
      </c>
      <c r="M52" s="268">
        <f t="shared" si="7"/>
        <v>0</v>
      </c>
      <c r="N52" s="238">
        <f t="shared" si="8"/>
        <v>0</v>
      </c>
      <c r="O52" s="238">
        <f t="shared" si="9"/>
        <v>0</v>
      </c>
      <c r="P52" s="238">
        <f t="shared" si="10"/>
        <v>0</v>
      </c>
      <c r="Q52" s="269">
        <f t="shared" si="11"/>
        <v>0</v>
      </c>
      <c r="S52" s="384"/>
    </row>
    <row r="53" spans="1:19" s="56" customFormat="1">
      <c r="A53" s="187">
        <v>38</v>
      </c>
      <c r="B53" s="303"/>
      <c r="C53" s="304" t="s">
        <v>140</v>
      </c>
      <c r="D53" s="305"/>
      <c r="E53" s="305" t="s">
        <v>68</v>
      </c>
      <c r="F53" s="305">
        <v>6</v>
      </c>
      <c r="G53" s="236"/>
      <c r="H53" s="169"/>
      <c r="I53" s="201"/>
      <c r="J53" s="169"/>
      <c r="K53" s="237">
        <f t="shared" si="15"/>
        <v>0</v>
      </c>
      <c r="L53" s="238">
        <f t="shared" si="6"/>
        <v>0</v>
      </c>
      <c r="M53" s="268">
        <f t="shared" si="7"/>
        <v>0</v>
      </c>
      <c r="N53" s="238">
        <f t="shared" si="8"/>
        <v>0</v>
      </c>
      <c r="O53" s="238">
        <f t="shared" si="9"/>
        <v>0</v>
      </c>
      <c r="P53" s="238">
        <f t="shared" si="10"/>
        <v>0</v>
      </c>
      <c r="Q53" s="269">
        <f t="shared" si="11"/>
        <v>0</v>
      </c>
      <c r="S53" s="384"/>
    </row>
    <row r="54" spans="1:19" s="56" customFormat="1" ht="28">
      <c r="A54" s="187">
        <v>39</v>
      </c>
      <c r="B54" s="303"/>
      <c r="C54" s="304" t="s">
        <v>632</v>
      </c>
      <c r="D54" s="305"/>
      <c r="E54" s="305" t="s">
        <v>68</v>
      </c>
      <c r="F54" s="305">
        <v>1</v>
      </c>
      <c r="G54" s="228"/>
      <c r="H54" s="169"/>
      <c r="I54" s="201"/>
      <c r="J54" s="229"/>
      <c r="K54" s="229">
        <f t="shared" ref="K54:K57" si="16">0.15*I54</f>
        <v>0</v>
      </c>
      <c r="L54" s="238">
        <f t="shared" si="6"/>
        <v>0</v>
      </c>
      <c r="M54" s="268">
        <f t="shared" si="7"/>
        <v>0</v>
      </c>
      <c r="N54" s="238">
        <f t="shared" si="8"/>
        <v>0</v>
      </c>
      <c r="O54" s="238">
        <f t="shared" si="9"/>
        <v>0</v>
      </c>
      <c r="P54" s="238">
        <f t="shared" si="10"/>
        <v>0</v>
      </c>
      <c r="Q54" s="269">
        <f t="shared" si="11"/>
        <v>0</v>
      </c>
      <c r="S54" s="384"/>
    </row>
    <row r="55" spans="1:19" s="56" customFormat="1" ht="42">
      <c r="A55" s="187">
        <v>40</v>
      </c>
      <c r="B55" s="303"/>
      <c r="C55" s="304" t="s">
        <v>633</v>
      </c>
      <c r="D55" s="305"/>
      <c r="E55" s="305" t="s">
        <v>69</v>
      </c>
      <c r="F55" s="305">
        <v>1</v>
      </c>
      <c r="G55" s="228"/>
      <c r="H55" s="169"/>
      <c r="I55" s="201"/>
      <c r="J55" s="229"/>
      <c r="K55" s="229">
        <f t="shared" si="16"/>
        <v>0</v>
      </c>
      <c r="L55" s="238">
        <f t="shared" si="6"/>
        <v>0</v>
      </c>
      <c r="M55" s="268">
        <f t="shared" si="7"/>
        <v>0</v>
      </c>
      <c r="N55" s="238">
        <f t="shared" si="8"/>
        <v>0</v>
      </c>
      <c r="O55" s="238">
        <f t="shared" si="9"/>
        <v>0</v>
      </c>
      <c r="P55" s="238">
        <f t="shared" si="10"/>
        <v>0</v>
      </c>
      <c r="Q55" s="269">
        <f t="shared" si="11"/>
        <v>0</v>
      </c>
      <c r="S55" s="384"/>
    </row>
    <row r="56" spans="1:19" s="56" customFormat="1" ht="28">
      <c r="A56" s="187">
        <v>41</v>
      </c>
      <c r="B56" s="303"/>
      <c r="C56" s="304" t="s">
        <v>634</v>
      </c>
      <c r="D56" s="305"/>
      <c r="E56" s="305" t="s">
        <v>68</v>
      </c>
      <c r="F56" s="305">
        <v>1</v>
      </c>
      <c r="G56" s="236"/>
      <c r="H56" s="169"/>
      <c r="I56" s="201"/>
      <c r="J56" s="229"/>
      <c r="K56" s="229">
        <f t="shared" si="16"/>
        <v>0</v>
      </c>
      <c r="L56" s="238">
        <f t="shared" si="6"/>
        <v>0</v>
      </c>
      <c r="M56" s="268">
        <f t="shared" si="7"/>
        <v>0</v>
      </c>
      <c r="N56" s="238">
        <f t="shared" si="8"/>
        <v>0</v>
      </c>
      <c r="O56" s="238">
        <f t="shared" si="9"/>
        <v>0</v>
      </c>
      <c r="P56" s="238">
        <f t="shared" si="10"/>
        <v>0</v>
      </c>
      <c r="Q56" s="269">
        <f t="shared" si="11"/>
        <v>0</v>
      </c>
      <c r="S56" s="384"/>
    </row>
    <row r="57" spans="1:19" s="56" customFormat="1" ht="28">
      <c r="A57" s="187">
        <v>42</v>
      </c>
      <c r="B57" s="303"/>
      <c r="C57" s="304" t="s">
        <v>635</v>
      </c>
      <c r="D57" s="305"/>
      <c r="E57" s="305" t="s">
        <v>68</v>
      </c>
      <c r="F57" s="305">
        <v>1</v>
      </c>
      <c r="G57" s="236"/>
      <c r="H57" s="169"/>
      <c r="I57" s="201"/>
      <c r="J57" s="229"/>
      <c r="K57" s="229">
        <f t="shared" si="16"/>
        <v>0</v>
      </c>
      <c r="L57" s="238">
        <f t="shared" si="6"/>
        <v>0</v>
      </c>
      <c r="M57" s="268">
        <f t="shared" si="7"/>
        <v>0</v>
      </c>
      <c r="N57" s="238">
        <f t="shared" si="8"/>
        <v>0</v>
      </c>
      <c r="O57" s="238">
        <f t="shared" si="9"/>
        <v>0</v>
      </c>
      <c r="P57" s="238">
        <f t="shared" si="10"/>
        <v>0</v>
      </c>
      <c r="Q57" s="269">
        <f t="shared" si="11"/>
        <v>0</v>
      </c>
      <c r="S57" s="384"/>
    </row>
    <row r="58" spans="1:19" s="56" customFormat="1" ht="28">
      <c r="A58" s="187">
        <v>43</v>
      </c>
      <c r="B58" s="303"/>
      <c r="C58" s="304" t="s">
        <v>636</v>
      </c>
      <c r="D58" s="305"/>
      <c r="E58" s="305" t="s">
        <v>68</v>
      </c>
      <c r="F58" s="305">
        <v>1</v>
      </c>
      <c r="G58" s="236"/>
      <c r="H58" s="169"/>
      <c r="I58" s="201"/>
      <c r="J58" s="169"/>
      <c r="K58" s="237">
        <f t="shared" ref="K58:K77" si="17">I58*0.15</f>
        <v>0</v>
      </c>
      <c r="L58" s="238">
        <f t="shared" si="6"/>
        <v>0</v>
      </c>
      <c r="M58" s="268">
        <f t="shared" si="7"/>
        <v>0</v>
      </c>
      <c r="N58" s="238">
        <f t="shared" si="8"/>
        <v>0</v>
      </c>
      <c r="O58" s="238">
        <f t="shared" si="9"/>
        <v>0</v>
      </c>
      <c r="P58" s="238">
        <f t="shared" si="10"/>
        <v>0</v>
      </c>
      <c r="Q58" s="269">
        <f t="shared" si="11"/>
        <v>0</v>
      </c>
      <c r="S58" s="384"/>
    </row>
    <row r="59" spans="1:19" s="56" customFormat="1" ht="28">
      <c r="A59" s="187">
        <v>44</v>
      </c>
      <c r="B59" s="303"/>
      <c r="C59" s="304" t="s">
        <v>637</v>
      </c>
      <c r="D59" s="305"/>
      <c r="E59" s="305" t="s">
        <v>68</v>
      </c>
      <c r="F59" s="305">
        <v>1</v>
      </c>
      <c r="G59" s="236"/>
      <c r="H59" s="169"/>
      <c r="I59" s="201"/>
      <c r="J59" s="169"/>
      <c r="K59" s="237">
        <f t="shared" si="17"/>
        <v>0</v>
      </c>
      <c r="L59" s="238">
        <f t="shared" si="6"/>
        <v>0</v>
      </c>
      <c r="M59" s="268">
        <f t="shared" si="7"/>
        <v>0</v>
      </c>
      <c r="N59" s="238">
        <f t="shared" si="8"/>
        <v>0</v>
      </c>
      <c r="O59" s="238">
        <f t="shared" si="9"/>
        <v>0</v>
      </c>
      <c r="P59" s="238">
        <f t="shared" si="10"/>
        <v>0</v>
      </c>
      <c r="Q59" s="269">
        <f t="shared" si="11"/>
        <v>0</v>
      </c>
      <c r="S59" s="384"/>
    </row>
    <row r="60" spans="1:19" s="56" customFormat="1" ht="28">
      <c r="A60" s="187">
        <v>45</v>
      </c>
      <c r="B60" s="303"/>
      <c r="C60" s="304" t="s">
        <v>638</v>
      </c>
      <c r="D60" s="305"/>
      <c r="E60" s="305" t="s">
        <v>68</v>
      </c>
      <c r="F60" s="305">
        <v>4</v>
      </c>
      <c r="G60" s="236"/>
      <c r="H60" s="169"/>
      <c r="I60" s="201"/>
      <c r="J60" s="169"/>
      <c r="K60" s="237">
        <f t="shared" si="17"/>
        <v>0</v>
      </c>
      <c r="L60" s="238">
        <f t="shared" si="6"/>
        <v>0</v>
      </c>
      <c r="M60" s="268">
        <f t="shared" si="7"/>
        <v>0</v>
      </c>
      <c r="N60" s="238">
        <f t="shared" si="8"/>
        <v>0</v>
      </c>
      <c r="O60" s="238">
        <f t="shared" si="9"/>
        <v>0</v>
      </c>
      <c r="P60" s="238">
        <f t="shared" si="10"/>
        <v>0</v>
      </c>
      <c r="Q60" s="269">
        <f t="shared" si="11"/>
        <v>0</v>
      </c>
      <c r="S60" s="384"/>
    </row>
    <row r="61" spans="1:19" s="56" customFormat="1" ht="28">
      <c r="A61" s="187">
        <v>46</v>
      </c>
      <c r="B61" s="303"/>
      <c r="C61" s="304" t="s">
        <v>639</v>
      </c>
      <c r="D61" s="305"/>
      <c r="E61" s="305" t="s">
        <v>68</v>
      </c>
      <c r="F61" s="305">
        <v>1</v>
      </c>
      <c r="G61" s="236"/>
      <c r="H61" s="169"/>
      <c r="I61" s="201"/>
      <c r="J61" s="169"/>
      <c r="K61" s="237">
        <f t="shared" si="17"/>
        <v>0</v>
      </c>
      <c r="L61" s="238">
        <f t="shared" si="6"/>
        <v>0</v>
      </c>
      <c r="M61" s="268">
        <f t="shared" si="7"/>
        <v>0</v>
      </c>
      <c r="N61" s="238">
        <f t="shared" si="8"/>
        <v>0</v>
      </c>
      <c r="O61" s="238">
        <f t="shared" si="9"/>
        <v>0</v>
      </c>
      <c r="P61" s="238">
        <f t="shared" si="10"/>
        <v>0</v>
      </c>
      <c r="Q61" s="269">
        <f t="shared" si="11"/>
        <v>0</v>
      </c>
      <c r="S61" s="384"/>
    </row>
    <row r="62" spans="1:19" s="56" customFormat="1" ht="28">
      <c r="A62" s="187">
        <v>47</v>
      </c>
      <c r="B62" s="303"/>
      <c r="C62" s="304" t="s">
        <v>640</v>
      </c>
      <c r="D62" s="305"/>
      <c r="E62" s="305" t="s">
        <v>68</v>
      </c>
      <c r="F62" s="305">
        <v>2</v>
      </c>
      <c r="G62" s="236"/>
      <c r="H62" s="169"/>
      <c r="I62" s="201"/>
      <c r="J62" s="169"/>
      <c r="K62" s="237">
        <f t="shared" si="17"/>
        <v>0</v>
      </c>
      <c r="L62" s="238">
        <f t="shared" si="6"/>
        <v>0</v>
      </c>
      <c r="M62" s="268">
        <f t="shared" si="7"/>
        <v>0</v>
      </c>
      <c r="N62" s="238">
        <f t="shared" si="8"/>
        <v>0</v>
      </c>
      <c r="O62" s="238">
        <f t="shared" si="9"/>
        <v>0</v>
      </c>
      <c r="P62" s="238">
        <f t="shared" si="10"/>
        <v>0</v>
      </c>
      <c r="Q62" s="269">
        <f t="shared" si="11"/>
        <v>0</v>
      </c>
      <c r="S62" s="384"/>
    </row>
    <row r="63" spans="1:19" s="56" customFormat="1" ht="42">
      <c r="A63" s="187">
        <v>48</v>
      </c>
      <c r="B63" s="303"/>
      <c r="C63" s="304" t="s">
        <v>641</v>
      </c>
      <c r="D63" s="305"/>
      <c r="E63" s="305" t="s">
        <v>68</v>
      </c>
      <c r="F63" s="305">
        <v>1</v>
      </c>
      <c r="G63" s="236"/>
      <c r="H63" s="169"/>
      <c r="I63" s="201"/>
      <c r="J63" s="169"/>
      <c r="K63" s="237">
        <f t="shared" si="17"/>
        <v>0</v>
      </c>
      <c r="L63" s="238">
        <f t="shared" si="6"/>
        <v>0</v>
      </c>
      <c r="M63" s="268">
        <f t="shared" si="7"/>
        <v>0</v>
      </c>
      <c r="N63" s="238">
        <f t="shared" si="8"/>
        <v>0</v>
      </c>
      <c r="O63" s="238">
        <f t="shared" si="9"/>
        <v>0</v>
      </c>
      <c r="P63" s="238">
        <f t="shared" si="10"/>
        <v>0</v>
      </c>
      <c r="Q63" s="269">
        <f t="shared" si="11"/>
        <v>0</v>
      </c>
      <c r="S63" s="384"/>
    </row>
    <row r="64" spans="1:19" s="56" customFormat="1" ht="28">
      <c r="A64" s="187">
        <v>49</v>
      </c>
      <c r="B64" s="303"/>
      <c r="C64" s="304" t="s">
        <v>642</v>
      </c>
      <c r="D64" s="305"/>
      <c r="E64" s="305" t="s">
        <v>78</v>
      </c>
      <c r="F64" s="305">
        <v>2</v>
      </c>
      <c r="G64" s="236"/>
      <c r="H64" s="169"/>
      <c r="I64" s="201"/>
      <c r="J64" s="169"/>
      <c r="K64" s="237">
        <f t="shared" si="17"/>
        <v>0</v>
      </c>
      <c r="L64" s="238">
        <f t="shared" si="6"/>
        <v>0</v>
      </c>
      <c r="M64" s="268">
        <f t="shared" si="7"/>
        <v>0</v>
      </c>
      <c r="N64" s="238">
        <f t="shared" si="8"/>
        <v>0</v>
      </c>
      <c r="O64" s="238">
        <f t="shared" si="9"/>
        <v>0</v>
      </c>
      <c r="P64" s="238">
        <f t="shared" si="10"/>
        <v>0</v>
      </c>
      <c r="Q64" s="269">
        <f t="shared" si="11"/>
        <v>0</v>
      </c>
      <c r="S64" s="384"/>
    </row>
    <row r="65" spans="1:19" s="56" customFormat="1" ht="28">
      <c r="A65" s="187">
        <v>50</v>
      </c>
      <c r="B65" s="303"/>
      <c r="C65" s="304" t="s">
        <v>643</v>
      </c>
      <c r="D65" s="305"/>
      <c r="E65" s="305" t="s">
        <v>78</v>
      </c>
      <c r="F65" s="305">
        <v>4</v>
      </c>
      <c r="G65" s="236"/>
      <c r="H65" s="169"/>
      <c r="I65" s="201"/>
      <c r="J65" s="169"/>
      <c r="K65" s="237">
        <f t="shared" si="17"/>
        <v>0</v>
      </c>
      <c r="L65" s="238">
        <f t="shared" si="6"/>
        <v>0</v>
      </c>
      <c r="M65" s="268">
        <f t="shared" si="7"/>
        <v>0</v>
      </c>
      <c r="N65" s="238">
        <f t="shared" si="8"/>
        <v>0</v>
      </c>
      <c r="O65" s="238">
        <f t="shared" si="9"/>
        <v>0</v>
      </c>
      <c r="P65" s="238">
        <f t="shared" si="10"/>
        <v>0</v>
      </c>
      <c r="Q65" s="269">
        <f t="shared" si="11"/>
        <v>0</v>
      </c>
      <c r="S65" s="384"/>
    </row>
    <row r="66" spans="1:19" s="56" customFormat="1" ht="28">
      <c r="A66" s="187">
        <v>51</v>
      </c>
      <c r="B66" s="303"/>
      <c r="C66" s="304" t="s">
        <v>141</v>
      </c>
      <c r="D66" s="305"/>
      <c r="E66" s="305" t="s">
        <v>69</v>
      </c>
      <c r="F66" s="305">
        <v>1</v>
      </c>
      <c r="G66" s="236"/>
      <c r="H66" s="169"/>
      <c r="I66" s="201"/>
      <c r="J66" s="169"/>
      <c r="K66" s="237">
        <f t="shared" si="17"/>
        <v>0</v>
      </c>
      <c r="L66" s="238">
        <f t="shared" si="6"/>
        <v>0</v>
      </c>
      <c r="M66" s="268">
        <f t="shared" si="7"/>
        <v>0</v>
      </c>
      <c r="N66" s="238">
        <f t="shared" si="8"/>
        <v>0</v>
      </c>
      <c r="O66" s="238">
        <f t="shared" si="9"/>
        <v>0</v>
      </c>
      <c r="P66" s="238">
        <f t="shared" si="10"/>
        <v>0</v>
      </c>
      <c r="Q66" s="269">
        <f t="shared" si="11"/>
        <v>0</v>
      </c>
      <c r="S66" s="384"/>
    </row>
    <row r="67" spans="1:19" s="56" customFormat="1" ht="28">
      <c r="A67" s="187">
        <v>52</v>
      </c>
      <c r="B67" s="303"/>
      <c r="C67" s="304" t="s">
        <v>644</v>
      </c>
      <c r="D67" s="305"/>
      <c r="E67" s="305" t="s">
        <v>78</v>
      </c>
      <c r="F67" s="305">
        <v>2</v>
      </c>
      <c r="G67" s="236"/>
      <c r="H67" s="169"/>
      <c r="I67" s="201"/>
      <c r="J67" s="169"/>
      <c r="K67" s="237">
        <f t="shared" si="17"/>
        <v>0</v>
      </c>
      <c r="L67" s="238">
        <f t="shared" si="6"/>
        <v>0</v>
      </c>
      <c r="M67" s="268">
        <f t="shared" si="7"/>
        <v>0</v>
      </c>
      <c r="N67" s="238">
        <f t="shared" si="8"/>
        <v>0</v>
      </c>
      <c r="O67" s="238">
        <f t="shared" si="9"/>
        <v>0</v>
      </c>
      <c r="P67" s="238">
        <f t="shared" si="10"/>
        <v>0</v>
      </c>
      <c r="Q67" s="269">
        <f t="shared" si="11"/>
        <v>0</v>
      </c>
      <c r="S67" s="384"/>
    </row>
    <row r="68" spans="1:19" s="56" customFormat="1" ht="28">
      <c r="A68" s="187">
        <v>53</v>
      </c>
      <c r="B68" s="303"/>
      <c r="C68" s="304" t="s">
        <v>645</v>
      </c>
      <c r="D68" s="305"/>
      <c r="E68" s="305" t="s">
        <v>78</v>
      </c>
      <c r="F68" s="305">
        <v>6</v>
      </c>
      <c r="G68" s="236"/>
      <c r="H68" s="169"/>
      <c r="I68" s="201"/>
      <c r="J68" s="169"/>
      <c r="K68" s="237">
        <f t="shared" si="17"/>
        <v>0</v>
      </c>
      <c r="L68" s="238">
        <f t="shared" si="6"/>
        <v>0</v>
      </c>
      <c r="M68" s="268">
        <f t="shared" si="7"/>
        <v>0</v>
      </c>
      <c r="N68" s="238">
        <f t="shared" si="8"/>
        <v>0</v>
      </c>
      <c r="O68" s="238">
        <f t="shared" si="9"/>
        <v>0</v>
      </c>
      <c r="P68" s="238">
        <f t="shared" si="10"/>
        <v>0</v>
      </c>
      <c r="Q68" s="269">
        <f t="shared" si="11"/>
        <v>0</v>
      </c>
      <c r="S68" s="384"/>
    </row>
    <row r="69" spans="1:19" s="56" customFormat="1" ht="28">
      <c r="A69" s="187">
        <v>54</v>
      </c>
      <c r="B69" s="303"/>
      <c r="C69" s="304" t="s">
        <v>646</v>
      </c>
      <c r="D69" s="305"/>
      <c r="E69" s="305" t="s">
        <v>78</v>
      </c>
      <c r="F69" s="305">
        <v>4</v>
      </c>
      <c r="G69" s="236"/>
      <c r="H69" s="169"/>
      <c r="I69" s="201"/>
      <c r="J69" s="169"/>
      <c r="K69" s="237">
        <f t="shared" si="17"/>
        <v>0</v>
      </c>
      <c r="L69" s="238">
        <f t="shared" si="6"/>
        <v>0</v>
      </c>
      <c r="M69" s="268">
        <f t="shared" si="7"/>
        <v>0</v>
      </c>
      <c r="N69" s="238">
        <f t="shared" si="8"/>
        <v>0</v>
      </c>
      <c r="O69" s="238">
        <f t="shared" si="9"/>
        <v>0</v>
      </c>
      <c r="P69" s="238">
        <f t="shared" si="10"/>
        <v>0</v>
      </c>
      <c r="Q69" s="269">
        <f t="shared" si="11"/>
        <v>0</v>
      </c>
      <c r="S69" s="384"/>
    </row>
    <row r="70" spans="1:19" s="56" customFormat="1" ht="28">
      <c r="A70" s="187">
        <v>55</v>
      </c>
      <c r="B70" s="303"/>
      <c r="C70" s="304" t="s">
        <v>647</v>
      </c>
      <c r="D70" s="305"/>
      <c r="E70" s="305" t="s">
        <v>78</v>
      </c>
      <c r="F70" s="305">
        <v>4</v>
      </c>
      <c r="G70" s="236"/>
      <c r="H70" s="169"/>
      <c r="I70" s="201"/>
      <c r="J70" s="169"/>
      <c r="K70" s="237">
        <f t="shared" si="17"/>
        <v>0</v>
      </c>
      <c r="L70" s="238">
        <f t="shared" si="6"/>
        <v>0</v>
      </c>
      <c r="M70" s="268">
        <f t="shared" si="7"/>
        <v>0</v>
      </c>
      <c r="N70" s="238">
        <f t="shared" si="8"/>
        <v>0</v>
      </c>
      <c r="O70" s="238">
        <f t="shared" si="9"/>
        <v>0</v>
      </c>
      <c r="P70" s="238">
        <f t="shared" si="10"/>
        <v>0</v>
      </c>
      <c r="Q70" s="269">
        <f t="shared" si="11"/>
        <v>0</v>
      </c>
      <c r="S70" s="384"/>
    </row>
    <row r="71" spans="1:19" s="56" customFormat="1" ht="28">
      <c r="A71" s="187">
        <v>56</v>
      </c>
      <c r="B71" s="303"/>
      <c r="C71" s="304" t="s">
        <v>648</v>
      </c>
      <c r="D71" s="305"/>
      <c r="E71" s="305" t="s">
        <v>78</v>
      </c>
      <c r="F71" s="305">
        <v>6</v>
      </c>
      <c r="G71" s="236"/>
      <c r="H71" s="169"/>
      <c r="I71" s="201"/>
      <c r="J71" s="169"/>
      <c r="K71" s="237">
        <f t="shared" si="17"/>
        <v>0</v>
      </c>
      <c r="L71" s="238">
        <f t="shared" si="6"/>
        <v>0</v>
      </c>
      <c r="M71" s="268">
        <f t="shared" si="7"/>
        <v>0</v>
      </c>
      <c r="N71" s="238">
        <f t="shared" si="8"/>
        <v>0</v>
      </c>
      <c r="O71" s="238">
        <f t="shared" si="9"/>
        <v>0</v>
      </c>
      <c r="P71" s="238">
        <f t="shared" si="10"/>
        <v>0</v>
      </c>
      <c r="Q71" s="269">
        <f t="shared" si="11"/>
        <v>0</v>
      </c>
      <c r="S71" s="384"/>
    </row>
    <row r="72" spans="1:19" s="56" customFormat="1">
      <c r="A72" s="187">
        <v>57</v>
      </c>
      <c r="B72" s="303"/>
      <c r="C72" s="304" t="s">
        <v>142</v>
      </c>
      <c r="D72" s="305"/>
      <c r="E72" s="305" t="s">
        <v>69</v>
      </c>
      <c r="F72" s="305">
        <v>1</v>
      </c>
      <c r="G72" s="236"/>
      <c r="H72" s="169"/>
      <c r="I72" s="201"/>
      <c r="J72" s="169"/>
      <c r="K72" s="237">
        <f t="shared" si="17"/>
        <v>0</v>
      </c>
      <c r="L72" s="238">
        <f t="shared" si="6"/>
        <v>0</v>
      </c>
      <c r="M72" s="268">
        <f t="shared" si="7"/>
        <v>0</v>
      </c>
      <c r="N72" s="238">
        <f t="shared" si="8"/>
        <v>0</v>
      </c>
      <c r="O72" s="238">
        <f t="shared" si="9"/>
        <v>0</v>
      </c>
      <c r="P72" s="238">
        <f t="shared" si="10"/>
        <v>0</v>
      </c>
      <c r="Q72" s="269">
        <f t="shared" si="11"/>
        <v>0</v>
      </c>
      <c r="S72" s="384"/>
    </row>
    <row r="73" spans="1:19" s="56" customFormat="1" ht="42">
      <c r="A73" s="187">
        <v>58</v>
      </c>
      <c r="B73" s="303"/>
      <c r="C73" s="304" t="s">
        <v>649</v>
      </c>
      <c r="D73" s="305"/>
      <c r="E73" s="305" t="s">
        <v>78</v>
      </c>
      <c r="F73" s="305">
        <v>2</v>
      </c>
      <c r="G73" s="236"/>
      <c r="H73" s="169"/>
      <c r="I73" s="201"/>
      <c r="J73" s="169"/>
      <c r="K73" s="237">
        <f t="shared" si="17"/>
        <v>0</v>
      </c>
      <c r="L73" s="238">
        <f t="shared" si="6"/>
        <v>0</v>
      </c>
      <c r="M73" s="268">
        <f t="shared" si="7"/>
        <v>0</v>
      </c>
      <c r="N73" s="238">
        <f t="shared" si="8"/>
        <v>0</v>
      </c>
      <c r="O73" s="238">
        <f t="shared" si="9"/>
        <v>0</v>
      </c>
      <c r="P73" s="238">
        <f t="shared" si="10"/>
        <v>0</v>
      </c>
      <c r="Q73" s="269">
        <f t="shared" si="11"/>
        <v>0</v>
      </c>
      <c r="S73" s="384"/>
    </row>
    <row r="74" spans="1:19" s="56" customFormat="1" ht="42">
      <c r="A74" s="187">
        <v>59</v>
      </c>
      <c r="B74" s="303"/>
      <c r="C74" s="304" t="s">
        <v>650</v>
      </c>
      <c r="D74" s="305"/>
      <c r="E74" s="305" t="s">
        <v>78</v>
      </c>
      <c r="F74" s="305">
        <v>8</v>
      </c>
      <c r="G74" s="236"/>
      <c r="H74" s="169"/>
      <c r="I74" s="201"/>
      <c r="J74" s="169"/>
      <c r="K74" s="237">
        <f t="shared" si="17"/>
        <v>0</v>
      </c>
      <c r="L74" s="238">
        <f t="shared" si="6"/>
        <v>0</v>
      </c>
      <c r="M74" s="268">
        <f t="shared" si="7"/>
        <v>0</v>
      </c>
      <c r="N74" s="238">
        <f t="shared" si="8"/>
        <v>0</v>
      </c>
      <c r="O74" s="238">
        <f t="shared" si="9"/>
        <v>0</v>
      </c>
      <c r="P74" s="238">
        <f t="shared" si="10"/>
        <v>0</v>
      </c>
      <c r="Q74" s="269">
        <f t="shared" si="11"/>
        <v>0</v>
      </c>
      <c r="S74" s="384"/>
    </row>
    <row r="75" spans="1:19" s="56" customFormat="1" ht="42">
      <c r="A75" s="187">
        <v>60</v>
      </c>
      <c r="B75" s="303"/>
      <c r="C75" s="304" t="s">
        <v>651</v>
      </c>
      <c r="D75" s="305"/>
      <c r="E75" s="305" t="s">
        <v>78</v>
      </c>
      <c r="F75" s="305">
        <v>4</v>
      </c>
      <c r="G75" s="236"/>
      <c r="H75" s="169"/>
      <c r="I75" s="201"/>
      <c r="J75" s="169"/>
      <c r="K75" s="237">
        <f t="shared" si="17"/>
        <v>0</v>
      </c>
      <c r="L75" s="238">
        <f t="shared" ref="L75:L84" si="18">SUM(I75:K75)</f>
        <v>0</v>
      </c>
      <c r="M75" s="268">
        <f t="shared" ref="M75:M84" si="19">ROUND(G75*F75,2)</f>
        <v>0</v>
      </c>
      <c r="N75" s="238">
        <f t="shared" ref="N75:N84" si="20">ROUND(I75*F75,2)</f>
        <v>0</v>
      </c>
      <c r="O75" s="238">
        <f t="shared" ref="O75:O84" si="21">ROUND(J75*F75,2)</f>
        <v>0</v>
      </c>
      <c r="P75" s="238">
        <f t="shared" ref="P75:P84" si="22">ROUND(K75*F75,2)</f>
        <v>0</v>
      </c>
      <c r="Q75" s="269">
        <f t="shared" ref="Q75:Q84" si="23">SUM(N75:P75)</f>
        <v>0</v>
      </c>
      <c r="S75" s="384"/>
    </row>
    <row r="76" spans="1:19" s="56" customFormat="1" ht="42">
      <c r="A76" s="187">
        <v>61</v>
      </c>
      <c r="B76" s="303"/>
      <c r="C76" s="304" t="s">
        <v>652</v>
      </c>
      <c r="D76" s="305"/>
      <c r="E76" s="305" t="s">
        <v>78</v>
      </c>
      <c r="F76" s="305">
        <v>4</v>
      </c>
      <c r="G76" s="236"/>
      <c r="H76" s="169"/>
      <c r="I76" s="201"/>
      <c r="J76" s="169"/>
      <c r="K76" s="237">
        <f t="shared" si="17"/>
        <v>0</v>
      </c>
      <c r="L76" s="238">
        <f t="shared" si="18"/>
        <v>0</v>
      </c>
      <c r="M76" s="268">
        <f t="shared" si="19"/>
        <v>0</v>
      </c>
      <c r="N76" s="238">
        <f t="shared" si="20"/>
        <v>0</v>
      </c>
      <c r="O76" s="238">
        <f t="shared" si="21"/>
        <v>0</v>
      </c>
      <c r="P76" s="238">
        <f t="shared" si="22"/>
        <v>0</v>
      </c>
      <c r="Q76" s="269">
        <f t="shared" si="23"/>
        <v>0</v>
      </c>
      <c r="S76" s="384"/>
    </row>
    <row r="77" spans="1:19" s="56" customFormat="1" ht="42">
      <c r="A77" s="187">
        <v>62</v>
      </c>
      <c r="B77" s="303"/>
      <c r="C77" s="304" t="s">
        <v>653</v>
      </c>
      <c r="D77" s="305"/>
      <c r="E77" s="305" t="s">
        <v>78</v>
      </c>
      <c r="F77" s="305">
        <v>6</v>
      </c>
      <c r="G77" s="236"/>
      <c r="H77" s="169"/>
      <c r="I77" s="201"/>
      <c r="J77" s="169"/>
      <c r="K77" s="237">
        <f t="shared" si="17"/>
        <v>0</v>
      </c>
      <c r="L77" s="238">
        <f t="shared" si="18"/>
        <v>0</v>
      </c>
      <c r="M77" s="268">
        <f t="shared" si="19"/>
        <v>0</v>
      </c>
      <c r="N77" s="238">
        <f t="shared" si="20"/>
        <v>0</v>
      </c>
      <c r="O77" s="238">
        <f t="shared" si="21"/>
        <v>0</v>
      </c>
      <c r="P77" s="238">
        <f t="shared" si="22"/>
        <v>0</v>
      </c>
      <c r="Q77" s="269">
        <f t="shared" si="23"/>
        <v>0</v>
      </c>
      <c r="S77" s="384"/>
    </row>
    <row r="78" spans="1:19" s="56" customFormat="1" ht="28">
      <c r="A78" s="187">
        <v>63</v>
      </c>
      <c r="B78" s="303"/>
      <c r="C78" s="304" t="s">
        <v>654</v>
      </c>
      <c r="D78" s="305"/>
      <c r="E78" s="305" t="s">
        <v>78</v>
      </c>
      <c r="F78" s="305">
        <v>4</v>
      </c>
      <c r="G78" s="228"/>
      <c r="H78" s="232"/>
      <c r="I78" s="201"/>
      <c r="J78" s="229"/>
      <c r="K78" s="229">
        <f t="shared" ref="K78" si="24">0.15*I78</f>
        <v>0</v>
      </c>
      <c r="L78" s="238">
        <f t="shared" si="18"/>
        <v>0</v>
      </c>
      <c r="M78" s="268">
        <f t="shared" si="19"/>
        <v>0</v>
      </c>
      <c r="N78" s="238">
        <f t="shared" si="20"/>
        <v>0</v>
      </c>
      <c r="O78" s="238">
        <f t="shared" si="21"/>
        <v>0</v>
      </c>
      <c r="P78" s="238">
        <f t="shared" si="22"/>
        <v>0</v>
      </c>
      <c r="Q78" s="269">
        <f t="shared" si="23"/>
        <v>0</v>
      </c>
      <c r="S78" s="384"/>
    </row>
    <row r="79" spans="1:19" s="56" customFormat="1">
      <c r="A79" s="187">
        <v>64</v>
      </c>
      <c r="B79" s="303"/>
      <c r="C79" s="304" t="s">
        <v>143</v>
      </c>
      <c r="D79" s="305"/>
      <c r="E79" s="305" t="s">
        <v>145</v>
      </c>
      <c r="F79" s="305">
        <v>150</v>
      </c>
      <c r="G79" s="208"/>
      <c r="H79" s="207"/>
      <c r="I79" s="209"/>
      <c r="J79" s="210"/>
      <c r="K79" s="211">
        <f t="shared" ref="K79" si="25">I79*0.15</f>
        <v>0</v>
      </c>
      <c r="L79" s="238">
        <f t="shared" si="18"/>
        <v>0</v>
      </c>
      <c r="M79" s="268">
        <f t="shared" si="19"/>
        <v>0</v>
      </c>
      <c r="N79" s="238">
        <f t="shared" si="20"/>
        <v>0</v>
      </c>
      <c r="O79" s="238">
        <f t="shared" si="21"/>
        <v>0</v>
      </c>
      <c r="P79" s="238">
        <f t="shared" si="22"/>
        <v>0</v>
      </c>
      <c r="Q79" s="269">
        <f t="shared" si="23"/>
        <v>0</v>
      </c>
      <c r="S79" s="384"/>
    </row>
    <row r="80" spans="1:19" s="56" customFormat="1">
      <c r="A80" s="187">
        <v>65</v>
      </c>
      <c r="B80" s="303"/>
      <c r="C80" s="304" t="s">
        <v>133</v>
      </c>
      <c r="D80" s="305"/>
      <c r="E80" s="305" t="s">
        <v>69</v>
      </c>
      <c r="F80" s="305">
        <v>1</v>
      </c>
      <c r="G80" s="228"/>
      <c r="H80" s="232"/>
      <c r="I80" s="201"/>
      <c r="J80" s="201"/>
      <c r="K80" s="201">
        <f t="shared" ref="K80:K84" si="26">0.15*I80</f>
        <v>0</v>
      </c>
      <c r="L80" s="238">
        <f t="shared" si="18"/>
        <v>0</v>
      </c>
      <c r="M80" s="268">
        <f t="shared" si="19"/>
        <v>0</v>
      </c>
      <c r="N80" s="238">
        <f t="shared" si="20"/>
        <v>0</v>
      </c>
      <c r="O80" s="238">
        <f t="shared" si="21"/>
        <v>0</v>
      </c>
      <c r="P80" s="238">
        <f t="shared" si="22"/>
        <v>0</v>
      </c>
      <c r="Q80" s="269">
        <f t="shared" si="23"/>
        <v>0</v>
      </c>
      <c r="S80" s="384"/>
    </row>
    <row r="81" spans="1:19" s="56" customFormat="1">
      <c r="A81" s="187">
        <v>66</v>
      </c>
      <c r="B81" s="303"/>
      <c r="C81" s="304" t="s">
        <v>144</v>
      </c>
      <c r="D81" s="305"/>
      <c r="E81" s="305" t="s">
        <v>69</v>
      </c>
      <c r="F81" s="305">
        <v>1</v>
      </c>
      <c r="G81" s="228"/>
      <c r="H81" s="232"/>
      <c r="I81" s="201"/>
      <c r="J81" s="201"/>
      <c r="K81" s="201">
        <f t="shared" si="26"/>
        <v>0</v>
      </c>
      <c r="L81" s="238">
        <f t="shared" si="18"/>
        <v>0</v>
      </c>
      <c r="M81" s="268">
        <f t="shared" si="19"/>
        <v>0</v>
      </c>
      <c r="N81" s="238">
        <f t="shared" si="20"/>
        <v>0</v>
      </c>
      <c r="O81" s="238">
        <f t="shared" si="21"/>
        <v>0</v>
      </c>
      <c r="P81" s="238">
        <f t="shared" si="22"/>
        <v>0</v>
      </c>
      <c r="Q81" s="269">
        <f t="shared" si="23"/>
        <v>0</v>
      </c>
      <c r="S81" s="384"/>
    </row>
    <row r="82" spans="1:19" s="56" customFormat="1">
      <c r="A82" s="187">
        <v>67</v>
      </c>
      <c r="B82" s="303"/>
      <c r="C82" s="304" t="s">
        <v>118</v>
      </c>
      <c r="D82" s="305"/>
      <c r="E82" s="305" t="s">
        <v>69</v>
      </c>
      <c r="F82" s="305">
        <v>1</v>
      </c>
      <c r="G82" s="228"/>
      <c r="H82" s="232"/>
      <c r="I82" s="201"/>
      <c r="J82" s="201"/>
      <c r="K82" s="201">
        <f t="shared" si="26"/>
        <v>0</v>
      </c>
      <c r="L82" s="238">
        <f t="shared" si="18"/>
        <v>0</v>
      </c>
      <c r="M82" s="268">
        <f t="shared" si="19"/>
        <v>0</v>
      </c>
      <c r="N82" s="238">
        <f t="shared" si="20"/>
        <v>0</v>
      </c>
      <c r="O82" s="238">
        <f t="shared" si="21"/>
        <v>0</v>
      </c>
      <c r="P82" s="238">
        <f t="shared" si="22"/>
        <v>0</v>
      </c>
      <c r="Q82" s="269">
        <f t="shared" si="23"/>
        <v>0</v>
      </c>
      <c r="S82" s="384"/>
    </row>
    <row r="83" spans="1:19" s="56" customFormat="1">
      <c r="A83" s="187">
        <v>68</v>
      </c>
      <c r="B83" s="303"/>
      <c r="C83" s="304" t="s">
        <v>119</v>
      </c>
      <c r="D83" s="305"/>
      <c r="E83" s="305" t="s">
        <v>69</v>
      </c>
      <c r="F83" s="305">
        <v>1</v>
      </c>
      <c r="G83" s="228"/>
      <c r="H83" s="388"/>
      <c r="I83" s="201"/>
      <c r="J83" s="201"/>
      <c r="K83" s="201">
        <f t="shared" si="26"/>
        <v>0</v>
      </c>
      <c r="L83" s="238">
        <f t="shared" si="18"/>
        <v>0</v>
      </c>
      <c r="M83" s="268">
        <f t="shared" si="19"/>
        <v>0</v>
      </c>
      <c r="N83" s="238">
        <f t="shared" si="20"/>
        <v>0</v>
      </c>
      <c r="O83" s="238">
        <f t="shared" si="21"/>
        <v>0</v>
      </c>
      <c r="P83" s="238">
        <f t="shared" si="22"/>
        <v>0</v>
      </c>
      <c r="Q83" s="269">
        <f t="shared" si="23"/>
        <v>0</v>
      </c>
      <c r="S83" s="384"/>
    </row>
    <row r="84" spans="1:19" s="56" customFormat="1">
      <c r="A84" s="187">
        <v>69</v>
      </c>
      <c r="B84" s="303"/>
      <c r="C84" s="304" t="s">
        <v>120</v>
      </c>
      <c r="D84" s="305"/>
      <c r="E84" s="305" t="s">
        <v>69</v>
      </c>
      <c r="F84" s="305">
        <v>1</v>
      </c>
      <c r="G84" s="228"/>
      <c r="H84" s="388"/>
      <c r="I84" s="201"/>
      <c r="J84" s="201"/>
      <c r="K84" s="201">
        <f t="shared" si="26"/>
        <v>0</v>
      </c>
      <c r="L84" s="238">
        <f t="shared" si="18"/>
        <v>0</v>
      </c>
      <c r="M84" s="268">
        <f t="shared" si="19"/>
        <v>0</v>
      </c>
      <c r="N84" s="238">
        <f t="shared" si="20"/>
        <v>0</v>
      </c>
      <c r="O84" s="238">
        <f t="shared" si="21"/>
        <v>0</v>
      </c>
      <c r="P84" s="238">
        <f t="shared" si="22"/>
        <v>0</v>
      </c>
      <c r="Q84" s="269">
        <f t="shared" si="23"/>
        <v>0</v>
      </c>
      <c r="S84" s="384"/>
    </row>
    <row r="85" spans="1:19">
      <c r="A85" s="273"/>
      <c r="B85" s="300"/>
      <c r="C85" s="275"/>
      <c r="D85" s="275"/>
      <c r="E85" s="276"/>
      <c r="F85" s="277"/>
      <c r="G85" s="278"/>
      <c r="H85" s="278"/>
      <c r="I85" s="278"/>
      <c r="J85" s="277"/>
      <c r="K85" s="277"/>
      <c r="L85" s="277"/>
      <c r="M85" s="277"/>
      <c r="N85" s="277"/>
      <c r="O85" s="277"/>
      <c r="P85" s="277"/>
      <c r="Q85" s="279"/>
    </row>
    <row r="86" spans="1:19" ht="15.4" customHeight="1">
      <c r="A86" s="253"/>
      <c r="B86" s="297"/>
      <c r="C86" s="687" t="s">
        <v>63</v>
      </c>
      <c r="D86" s="687"/>
      <c r="E86" s="688"/>
      <c r="F86" s="688"/>
      <c r="G86" s="688"/>
      <c r="H86" s="688"/>
      <c r="I86" s="688"/>
      <c r="J86" s="688"/>
      <c r="K86" s="688"/>
      <c r="L86" s="688"/>
      <c r="M86" s="254">
        <f>SUM(M13:M85)</f>
        <v>0</v>
      </c>
      <c r="N86" s="254">
        <f>SUM(N13:N85)</f>
        <v>0</v>
      </c>
      <c r="O86" s="254">
        <f>SUM(O13:O85)</f>
        <v>0</v>
      </c>
      <c r="P86" s="254">
        <f>SUM(P13:P85)</f>
        <v>0</v>
      </c>
      <c r="Q86" s="254">
        <f>SUM(Q13:Q85)</f>
        <v>0</v>
      </c>
    </row>
    <row r="87" spans="1:19" s="124" customFormat="1">
      <c r="J87" s="145"/>
    </row>
    <row r="88" spans="1:19" customFormat="1" ht="12.9" customHeight="1">
      <c r="B88" s="146" t="s">
        <v>41</v>
      </c>
    </row>
    <row r="89" spans="1:19" customFormat="1" ht="45.15" customHeight="1">
      <c r="A89" s="672" t="s">
        <v>61</v>
      </c>
      <c r="B89" s="672"/>
      <c r="C89" s="672"/>
      <c r="D89" s="672"/>
      <c r="E89" s="672"/>
      <c r="F89" s="672"/>
      <c r="G89" s="672"/>
      <c r="H89" s="672"/>
      <c r="I89" s="672"/>
      <c r="J89" s="672"/>
      <c r="K89" s="672"/>
      <c r="L89" s="672"/>
      <c r="M89" s="672"/>
      <c r="N89" s="672"/>
      <c r="O89" s="672"/>
      <c r="P89" s="672"/>
      <c r="Q89" s="672"/>
    </row>
    <row r="90" spans="1:19" customFormat="1" ht="76.75" customHeight="1">
      <c r="A90" s="672"/>
      <c r="B90" s="672"/>
      <c r="C90" s="672"/>
      <c r="D90" s="672"/>
      <c r="E90" s="672"/>
      <c r="F90" s="672"/>
      <c r="G90" s="672"/>
      <c r="H90" s="672"/>
      <c r="I90" s="672"/>
      <c r="J90" s="672"/>
      <c r="K90" s="672"/>
      <c r="L90" s="672"/>
      <c r="M90" s="672"/>
      <c r="N90" s="672"/>
      <c r="O90" s="672"/>
      <c r="P90" s="672"/>
      <c r="Q90" s="672"/>
    </row>
    <row r="91" spans="1:19" customFormat="1" ht="12.9" customHeight="1">
      <c r="B91" s="147"/>
    </row>
    <row r="92" spans="1:19" customFormat="1" ht="12.9" customHeight="1">
      <c r="B92" s="147"/>
    </row>
    <row r="93" spans="1:19" s="124" customFormat="1">
      <c r="B93" s="124" t="s">
        <v>7</v>
      </c>
      <c r="M93" s="152" t="str">
        <f>Koptame_VNI!B40</f>
        <v>Pārbaudīja:</v>
      </c>
      <c r="N93" s="152"/>
      <c r="O93" s="152"/>
      <c r="P93" s="152"/>
      <c r="Q93" s="152"/>
    </row>
    <row r="94" spans="1:19" s="124" customFormat="1">
      <c r="C94" s="144">
        <f>Koptame_VNI!C35</f>
        <v>0</v>
      </c>
      <c r="D94" s="144"/>
      <c r="M94" s="144"/>
      <c r="N94" s="669">
        <f>Koptame_VNI!C41</f>
        <v>0</v>
      </c>
      <c r="O94" s="669"/>
      <c r="P94" s="152"/>
      <c r="Q94" s="152"/>
    </row>
    <row r="95" spans="1:19" s="124" customFormat="1">
      <c r="C95" s="143">
        <f>Koptame_VNI!C36</f>
        <v>0</v>
      </c>
      <c r="D95" s="143"/>
      <c r="M95" s="143"/>
      <c r="N95" s="670">
        <f>Koptame_VNI!C42</f>
        <v>0</v>
      </c>
      <c r="O95" s="670"/>
      <c r="P95" s="152"/>
      <c r="Q95" s="152"/>
    </row>
    <row r="96" spans="1:19" s="124" customFormat="1" collapsed="1">
      <c r="B96" s="145"/>
      <c r="G96" s="145"/>
      <c r="H96" s="145"/>
    </row>
    <row r="97" spans="2:10">
      <c r="B97" s="56"/>
      <c r="G97" s="56"/>
      <c r="H97" s="56"/>
      <c r="J97" s="19"/>
    </row>
    <row r="98" spans="2:10">
      <c r="B98" s="56"/>
      <c r="G98" s="56"/>
      <c r="H98" s="56"/>
      <c r="J98" s="19"/>
    </row>
  </sheetData>
  <autoFilter ref="E1:E98" xr:uid="{00000000-0001-0000-1C00-000000000000}"/>
  <mergeCells count="17">
    <mergeCell ref="A2:Q2"/>
    <mergeCell ref="E3:Q3"/>
    <mergeCell ref="E4:Q4"/>
    <mergeCell ref="E5:Q5"/>
    <mergeCell ref="M9:P9"/>
    <mergeCell ref="G11:L11"/>
    <mergeCell ref="M11:Q11"/>
    <mergeCell ref="A11:A12"/>
    <mergeCell ref="B11:B12"/>
    <mergeCell ref="E11:E12"/>
    <mergeCell ref="F11:F12"/>
    <mergeCell ref="C11:D12"/>
    <mergeCell ref="N95:O95"/>
    <mergeCell ref="C86:L86"/>
    <mergeCell ref="A90:Q90"/>
    <mergeCell ref="N94:O94"/>
    <mergeCell ref="A89:Q89"/>
  </mergeCells>
  <printOptions horizontalCentered="1"/>
  <pageMargins left="0.27559055118110237" right="0.27559055118110237" top="0.74803149606299213" bottom="0.74803149606299213" header="0.31496062992125984" footer="0.31496062992125984"/>
  <pageSetup paperSize="9" scale="71"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S115"/>
  <sheetViews>
    <sheetView showZeros="0" view="pageBreakPreview" topLeftCell="A91" zoomScale="80" zoomScaleNormal="100" zoomScaleSheetLayoutView="80" workbookViewId="0">
      <selection activeCell="I82" sqref="I82"/>
    </sheetView>
  </sheetViews>
  <sheetFormatPr defaultColWidth="9.08984375" defaultRowHeight="14"/>
  <cols>
    <col min="1" max="1" width="7.90625" style="19" customWidth="1"/>
    <col min="2" max="2" width="11" style="19" customWidth="1"/>
    <col min="3" max="3" width="42.6328125" style="19" customWidth="1"/>
    <col min="4" max="4" width="12.36328125" style="19" customWidth="1"/>
    <col min="5" max="5" width="8.08984375" style="19" customWidth="1"/>
    <col min="6"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8" width="9.08984375" style="19"/>
    <col min="19" max="19" width="10.36328125" style="19" customWidth="1"/>
    <col min="20" max="20" width="10" style="19" customWidth="1"/>
    <col min="21" max="16384" width="9.08984375" style="19"/>
  </cols>
  <sheetData>
    <row r="1" spans="1:19" s="24" customFormat="1">
      <c r="F1" s="21"/>
      <c r="G1" s="21"/>
      <c r="H1" s="165" t="s">
        <v>56</v>
      </c>
      <c r="I1" s="110" t="str">
        <f>kops2_VNI!B27</f>
        <v>2.7._VNI</v>
      </c>
    </row>
    <row r="2" spans="1:19" s="24" customFormat="1">
      <c r="A2" s="680" t="str">
        <f>C13</f>
        <v>Elektroinstalācija</v>
      </c>
      <c r="B2" s="680"/>
      <c r="C2" s="680"/>
      <c r="D2" s="680"/>
      <c r="E2" s="680"/>
      <c r="F2" s="680"/>
      <c r="G2" s="680"/>
      <c r="H2" s="680"/>
      <c r="I2" s="680"/>
      <c r="J2" s="680"/>
      <c r="K2" s="680"/>
      <c r="L2" s="680"/>
      <c r="M2" s="680"/>
      <c r="N2" s="680"/>
      <c r="O2" s="680"/>
      <c r="P2" s="680"/>
      <c r="Q2" s="680"/>
    </row>
    <row r="3" spans="1:19">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9">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20" t="s">
        <v>12</v>
      </c>
      <c r="D5" s="20"/>
      <c r="E5" s="682" t="str">
        <f>Koptame_VNI!C13</f>
        <v>Citadeles iela 7, Rīga</v>
      </c>
      <c r="F5" s="682"/>
      <c r="G5" s="682"/>
      <c r="H5" s="682"/>
      <c r="I5" s="682"/>
      <c r="J5" s="682"/>
      <c r="K5" s="682"/>
      <c r="L5" s="682"/>
      <c r="M5" s="682"/>
      <c r="N5" s="682"/>
      <c r="O5" s="682"/>
      <c r="P5" s="682"/>
      <c r="Q5" s="682"/>
    </row>
    <row r="6" spans="1:19">
      <c r="A6" s="20"/>
      <c r="B6" s="20"/>
      <c r="C6" s="20" t="str">
        <f>Koptame_VNI!B14</f>
        <v>Pasūtījuma Nr.</v>
      </c>
      <c r="D6" s="20"/>
      <c r="E6" s="22" t="str">
        <f>Koptame_VNI!C14</f>
        <v>n</v>
      </c>
      <c r="F6" s="43"/>
      <c r="G6" s="43"/>
      <c r="H6" s="43"/>
      <c r="I6" s="43"/>
      <c r="J6" s="43"/>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Q103</f>
        <v>0</v>
      </c>
    </row>
    <row r="8" spans="1:19">
      <c r="A8" s="23"/>
      <c r="B8" s="23"/>
      <c r="E8" s="27"/>
      <c r="F8" s="43"/>
      <c r="G8" s="43"/>
      <c r="H8" s="43"/>
      <c r="I8" s="43"/>
      <c r="J8" s="43"/>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6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c r="S12" s="383"/>
    </row>
    <row r="13" spans="1:19" ht="15.5">
      <c r="A13" s="397">
        <v>0</v>
      </c>
      <c r="B13" s="438"/>
      <c r="C13" s="399" t="str">
        <f>kops2_VNI!C27</f>
        <v>Elektroinstalācija</v>
      </c>
      <c r="D13" s="399"/>
      <c r="E13" s="401"/>
      <c r="F13" s="403"/>
      <c r="G13" s="402"/>
      <c r="H13" s="402"/>
      <c r="I13" s="404">
        <f t="shared" ref="I13" si="0">ROUND(H13*G13,2)</f>
        <v>0</v>
      </c>
      <c r="J13" s="403"/>
      <c r="K13" s="403"/>
      <c r="L13" s="403">
        <f t="shared" ref="L13" si="1">SUM(I13:K13)</f>
        <v>0</v>
      </c>
      <c r="M13" s="402">
        <f t="shared" ref="M13" si="2">ROUND(G13*F13,2)</f>
        <v>0</v>
      </c>
      <c r="N13" s="403">
        <f t="shared" ref="N13" si="3">ROUND(I13*F13,2)</f>
        <v>0</v>
      </c>
      <c r="O13" s="403">
        <f t="shared" ref="O13" si="4">ROUND(J13*F13,2)</f>
        <v>0</v>
      </c>
      <c r="P13" s="403">
        <f t="shared" ref="P13" si="5">ROUND(K13*F13,2)</f>
        <v>0</v>
      </c>
      <c r="Q13" s="405">
        <f t="shared" ref="Q13" si="6">SUM(N13:P13)</f>
        <v>0</v>
      </c>
    </row>
    <row r="14" spans="1:19" ht="15.5">
      <c r="A14" s="439"/>
      <c r="B14" s="337"/>
      <c r="C14" s="338" t="s">
        <v>379</v>
      </c>
      <c r="D14" s="14"/>
      <c r="E14" s="15"/>
      <c r="F14" s="339"/>
      <c r="G14" s="240"/>
      <c r="H14" s="240"/>
      <c r="I14" s="340"/>
      <c r="J14" s="340"/>
      <c r="K14" s="340"/>
      <c r="L14" s="341"/>
      <c r="M14" s="340"/>
      <c r="N14" s="340"/>
      <c r="O14" s="340"/>
      <c r="P14" s="340"/>
      <c r="Q14" s="406"/>
    </row>
    <row r="15" spans="1:19" s="56" customFormat="1" ht="15.5">
      <c r="A15" s="440">
        <v>1</v>
      </c>
      <c r="B15" s="441"/>
      <c r="C15" s="442" t="s">
        <v>476</v>
      </c>
      <c r="D15" s="442"/>
      <c r="E15" s="442"/>
      <c r="F15" s="442"/>
      <c r="G15" s="248"/>
      <c r="H15" s="169"/>
      <c r="I15" s="234"/>
      <c r="J15" s="248"/>
      <c r="K15" s="231"/>
      <c r="L15" s="238">
        <f t="shared" ref="L15:L74" si="7">SUM(I15:K15)</f>
        <v>0</v>
      </c>
      <c r="M15" s="268">
        <f t="shared" ref="M15:M74" si="8">ROUND(G15*F15,2)</f>
        <v>0</v>
      </c>
      <c r="N15" s="238">
        <f t="shared" ref="N15:N74" si="9">ROUND(I15*F15,2)</f>
        <v>0</v>
      </c>
      <c r="O15" s="238">
        <f t="shared" ref="O15:O74" si="10">ROUND(J15*F15,2)</f>
        <v>0</v>
      </c>
      <c r="P15" s="238">
        <f t="shared" ref="P15:P74" si="11">ROUND(K15*F15,2)</f>
        <v>0</v>
      </c>
      <c r="Q15" s="269">
        <f t="shared" ref="Q15:Q74" si="12">SUM(N15:P15)</f>
        <v>0</v>
      </c>
      <c r="S15" s="384"/>
    </row>
    <row r="16" spans="1:19" s="56" customFormat="1">
      <c r="A16" s="578" t="s">
        <v>1133</v>
      </c>
      <c r="B16" s="444"/>
      <c r="C16" s="445" t="s">
        <v>1086</v>
      </c>
      <c r="D16" s="446"/>
      <c r="E16" s="446" t="s">
        <v>199</v>
      </c>
      <c r="F16" s="446">
        <v>1</v>
      </c>
      <c r="G16" s="235"/>
      <c r="H16" s="169"/>
      <c r="I16" s="235"/>
      <c r="J16" s="235"/>
      <c r="K16" s="235">
        <f t="shared" ref="K16:K17" si="13">0.15*I16</f>
        <v>0</v>
      </c>
      <c r="L16" s="238">
        <f t="shared" si="7"/>
        <v>0</v>
      </c>
      <c r="M16" s="268">
        <f t="shared" si="8"/>
        <v>0</v>
      </c>
      <c r="N16" s="238">
        <f t="shared" si="9"/>
        <v>0</v>
      </c>
      <c r="O16" s="238">
        <f t="shared" si="10"/>
        <v>0</v>
      </c>
      <c r="P16" s="238">
        <f t="shared" si="11"/>
        <v>0</v>
      </c>
      <c r="Q16" s="269">
        <f t="shared" si="12"/>
        <v>0</v>
      </c>
      <c r="S16" s="384"/>
    </row>
    <row r="17" spans="1:19" s="56" customFormat="1">
      <c r="A17" s="578" t="s">
        <v>1134</v>
      </c>
      <c r="B17" s="444"/>
      <c r="C17" s="445" t="s">
        <v>1087</v>
      </c>
      <c r="D17" s="446"/>
      <c r="E17" s="446" t="s">
        <v>199</v>
      </c>
      <c r="F17" s="446">
        <v>1</v>
      </c>
      <c r="G17" s="235"/>
      <c r="H17" s="169"/>
      <c r="I17" s="235"/>
      <c r="J17" s="235"/>
      <c r="K17" s="235">
        <f t="shared" si="13"/>
        <v>0</v>
      </c>
      <c r="L17" s="238">
        <f t="shared" si="7"/>
        <v>0</v>
      </c>
      <c r="M17" s="268">
        <f t="shared" si="8"/>
        <v>0</v>
      </c>
      <c r="N17" s="238">
        <f t="shared" si="9"/>
        <v>0</v>
      </c>
      <c r="O17" s="238">
        <f t="shared" si="10"/>
        <v>0</v>
      </c>
      <c r="P17" s="238">
        <f t="shared" si="11"/>
        <v>0</v>
      </c>
      <c r="Q17" s="269">
        <f t="shared" si="12"/>
        <v>0</v>
      </c>
      <c r="S17" s="384"/>
    </row>
    <row r="18" spans="1:19" s="56" customFormat="1">
      <c r="A18" s="578" t="s">
        <v>1135</v>
      </c>
      <c r="B18" s="444"/>
      <c r="C18" s="445" t="s">
        <v>477</v>
      </c>
      <c r="D18" s="446"/>
      <c r="E18" s="446" t="s">
        <v>68</v>
      </c>
      <c r="F18" s="446">
        <v>4</v>
      </c>
      <c r="G18" s="235"/>
      <c r="H18" s="169"/>
      <c r="I18" s="235"/>
      <c r="J18" s="248"/>
      <c r="K18" s="231">
        <f>0.15*I18</f>
        <v>0</v>
      </c>
      <c r="L18" s="238">
        <f t="shared" si="7"/>
        <v>0</v>
      </c>
      <c r="M18" s="268">
        <f t="shared" si="8"/>
        <v>0</v>
      </c>
      <c r="N18" s="238">
        <f t="shared" si="9"/>
        <v>0</v>
      </c>
      <c r="O18" s="238">
        <f t="shared" si="10"/>
        <v>0</v>
      </c>
      <c r="P18" s="238">
        <f t="shared" si="11"/>
        <v>0</v>
      </c>
      <c r="Q18" s="269">
        <f t="shared" si="12"/>
        <v>0</v>
      </c>
      <c r="S18" s="384"/>
    </row>
    <row r="19" spans="1:19" s="56" customFormat="1">
      <c r="A19" s="578" t="s">
        <v>1136</v>
      </c>
      <c r="B19" s="444"/>
      <c r="C19" s="445" t="s">
        <v>478</v>
      </c>
      <c r="D19" s="446"/>
      <c r="E19" s="446" t="s">
        <v>68</v>
      </c>
      <c r="F19" s="446">
        <v>1</v>
      </c>
      <c r="G19" s="235"/>
      <c r="H19" s="169"/>
      <c r="I19" s="235"/>
      <c r="J19" s="248"/>
      <c r="K19" s="231">
        <f t="shared" ref="K19:K21" si="14">0.15*I19</f>
        <v>0</v>
      </c>
      <c r="L19" s="238">
        <f t="shared" si="7"/>
        <v>0</v>
      </c>
      <c r="M19" s="268">
        <f t="shared" si="8"/>
        <v>0</v>
      </c>
      <c r="N19" s="238">
        <f t="shared" si="9"/>
        <v>0</v>
      </c>
      <c r="O19" s="238">
        <f t="shared" si="10"/>
        <v>0</v>
      </c>
      <c r="P19" s="238">
        <f t="shared" si="11"/>
        <v>0</v>
      </c>
      <c r="Q19" s="269">
        <f t="shared" si="12"/>
        <v>0</v>
      </c>
      <c r="S19" s="384"/>
    </row>
    <row r="20" spans="1:19" s="56" customFormat="1">
      <c r="A20" s="578" t="s">
        <v>1137</v>
      </c>
      <c r="B20" s="444"/>
      <c r="C20" s="445" t="s">
        <v>479</v>
      </c>
      <c r="D20" s="446"/>
      <c r="E20" s="446" t="s">
        <v>68</v>
      </c>
      <c r="F20" s="446">
        <v>1</v>
      </c>
      <c r="G20" s="235"/>
      <c r="H20" s="169"/>
      <c r="I20" s="235"/>
      <c r="J20" s="248"/>
      <c r="K20" s="231">
        <f t="shared" si="14"/>
        <v>0</v>
      </c>
      <c r="L20" s="238">
        <f t="shared" si="7"/>
        <v>0</v>
      </c>
      <c r="M20" s="268">
        <f t="shared" si="8"/>
        <v>0</v>
      </c>
      <c r="N20" s="238">
        <f t="shared" si="9"/>
        <v>0</v>
      </c>
      <c r="O20" s="238">
        <f t="shared" si="10"/>
        <v>0</v>
      </c>
      <c r="P20" s="238">
        <f t="shared" si="11"/>
        <v>0</v>
      </c>
      <c r="Q20" s="269">
        <f t="shared" si="12"/>
        <v>0</v>
      </c>
      <c r="S20" s="384"/>
    </row>
    <row r="21" spans="1:19" s="56" customFormat="1">
      <c r="A21" s="578" t="s">
        <v>1138</v>
      </c>
      <c r="B21" s="444"/>
      <c r="C21" s="445" t="s">
        <v>480</v>
      </c>
      <c r="D21" s="446"/>
      <c r="E21" s="446" t="s">
        <v>68</v>
      </c>
      <c r="F21" s="446">
        <v>1</v>
      </c>
      <c r="G21" s="235"/>
      <c r="H21" s="169"/>
      <c r="I21" s="235"/>
      <c r="J21" s="248"/>
      <c r="K21" s="231">
        <f t="shared" si="14"/>
        <v>0</v>
      </c>
      <c r="L21" s="238">
        <f t="shared" si="7"/>
        <v>0</v>
      </c>
      <c r="M21" s="268">
        <f t="shared" si="8"/>
        <v>0</v>
      </c>
      <c r="N21" s="238">
        <f t="shared" si="9"/>
        <v>0</v>
      </c>
      <c r="O21" s="238">
        <f t="shared" si="10"/>
        <v>0</v>
      </c>
      <c r="P21" s="238">
        <f t="shared" si="11"/>
        <v>0</v>
      </c>
      <c r="Q21" s="269">
        <f t="shared" si="12"/>
        <v>0</v>
      </c>
      <c r="S21" s="384"/>
    </row>
    <row r="22" spans="1:19" s="56" customFormat="1">
      <c r="A22" s="578" t="s">
        <v>1139</v>
      </c>
      <c r="B22" s="444"/>
      <c r="C22" s="445" t="s">
        <v>1088</v>
      </c>
      <c r="D22" s="446"/>
      <c r="E22" s="446" t="s">
        <v>199</v>
      </c>
      <c r="F22" s="446">
        <v>1</v>
      </c>
      <c r="G22" s="235"/>
      <c r="H22" s="169"/>
      <c r="I22" s="235"/>
      <c r="J22" s="235"/>
      <c r="K22" s="235"/>
      <c r="L22" s="238">
        <f t="shared" si="7"/>
        <v>0</v>
      </c>
      <c r="M22" s="268">
        <f t="shared" si="8"/>
        <v>0</v>
      </c>
      <c r="N22" s="238">
        <f t="shared" si="9"/>
        <v>0</v>
      </c>
      <c r="O22" s="238">
        <f t="shared" si="10"/>
        <v>0</v>
      </c>
      <c r="P22" s="238">
        <f t="shared" si="11"/>
        <v>0</v>
      </c>
      <c r="Q22" s="269">
        <f t="shared" si="12"/>
        <v>0</v>
      </c>
      <c r="S22" s="384"/>
    </row>
    <row r="23" spans="1:19" s="56" customFormat="1">
      <c r="A23" s="578" t="s">
        <v>1140</v>
      </c>
      <c r="B23" s="444"/>
      <c r="C23" s="445" t="s">
        <v>1082</v>
      </c>
      <c r="D23" s="446"/>
      <c r="E23" s="446" t="s">
        <v>199</v>
      </c>
      <c r="F23" s="446">
        <v>1</v>
      </c>
      <c r="G23" s="235"/>
      <c r="H23" s="169"/>
      <c r="I23" s="235"/>
      <c r="J23" s="248"/>
      <c r="K23" s="231"/>
      <c r="L23" s="238">
        <f t="shared" si="7"/>
        <v>0</v>
      </c>
      <c r="M23" s="268">
        <f t="shared" si="8"/>
        <v>0</v>
      </c>
      <c r="N23" s="238">
        <f t="shared" si="9"/>
        <v>0</v>
      </c>
      <c r="O23" s="238">
        <f t="shared" si="10"/>
        <v>0</v>
      </c>
      <c r="P23" s="238">
        <f t="shared" si="11"/>
        <v>0</v>
      </c>
      <c r="Q23" s="269">
        <f t="shared" si="12"/>
        <v>0</v>
      </c>
      <c r="S23" s="384"/>
    </row>
    <row r="24" spans="1:19" s="56" customFormat="1">
      <c r="A24" s="578" t="s">
        <v>1141</v>
      </c>
      <c r="B24" s="444"/>
      <c r="C24" s="445" t="s">
        <v>1083</v>
      </c>
      <c r="D24" s="446"/>
      <c r="E24" s="446" t="s">
        <v>199</v>
      </c>
      <c r="F24" s="446">
        <v>1</v>
      </c>
      <c r="G24" s="235"/>
      <c r="H24" s="169"/>
      <c r="I24" s="235"/>
      <c r="J24" s="235"/>
      <c r="K24" s="235"/>
      <c r="L24" s="238">
        <f t="shared" si="7"/>
        <v>0</v>
      </c>
      <c r="M24" s="268">
        <f t="shared" si="8"/>
        <v>0</v>
      </c>
      <c r="N24" s="238">
        <f t="shared" si="9"/>
        <v>0</v>
      </c>
      <c r="O24" s="238">
        <f t="shared" si="10"/>
        <v>0</v>
      </c>
      <c r="P24" s="238">
        <f t="shared" si="11"/>
        <v>0</v>
      </c>
      <c r="Q24" s="269">
        <f t="shared" si="12"/>
        <v>0</v>
      </c>
      <c r="S24" s="384"/>
    </row>
    <row r="25" spans="1:19" s="56" customFormat="1">
      <c r="A25" s="578" t="s">
        <v>1142</v>
      </c>
      <c r="B25" s="444"/>
      <c r="C25" s="445" t="s">
        <v>1084</v>
      </c>
      <c r="D25" s="446"/>
      <c r="E25" s="446" t="s">
        <v>199</v>
      </c>
      <c r="F25" s="446">
        <v>1</v>
      </c>
      <c r="G25" s="235"/>
      <c r="H25" s="169"/>
      <c r="I25" s="235"/>
      <c r="J25" s="235"/>
      <c r="K25" s="235"/>
      <c r="L25" s="238">
        <f t="shared" si="7"/>
        <v>0</v>
      </c>
      <c r="M25" s="268">
        <f t="shared" si="8"/>
        <v>0</v>
      </c>
      <c r="N25" s="238">
        <f t="shared" si="9"/>
        <v>0</v>
      </c>
      <c r="O25" s="238">
        <f t="shared" si="10"/>
        <v>0</v>
      </c>
      <c r="P25" s="238">
        <f t="shared" si="11"/>
        <v>0</v>
      </c>
      <c r="Q25" s="269">
        <f t="shared" si="12"/>
        <v>0</v>
      </c>
      <c r="S25" s="384"/>
    </row>
    <row r="26" spans="1:19" s="56" customFormat="1">
      <c r="A26" s="578" t="s">
        <v>1143</v>
      </c>
      <c r="B26" s="444"/>
      <c r="C26" s="445" t="s">
        <v>1085</v>
      </c>
      <c r="D26" s="446"/>
      <c r="E26" s="446" t="s">
        <v>199</v>
      </c>
      <c r="F26" s="446">
        <v>1</v>
      </c>
      <c r="G26" s="235"/>
      <c r="H26" s="169"/>
      <c r="I26" s="235"/>
      <c r="J26" s="235"/>
      <c r="K26" s="235"/>
      <c r="L26" s="238">
        <f t="shared" si="7"/>
        <v>0</v>
      </c>
      <c r="M26" s="268">
        <f t="shared" si="8"/>
        <v>0</v>
      </c>
      <c r="N26" s="238">
        <f t="shared" si="9"/>
        <v>0</v>
      </c>
      <c r="O26" s="238">
        <f t="shared" si="10"/>
        <v>0</v>
      </c>
      <c r="P26" s="238">
        <f t="shared" si="11"/>
        <v>0</v>
      </c>
      <c r="Q26" s="269">
        <f t="shared" si="12"/>
        <v>0</v>
      </c>
      <c r="S26" s="384"/>
    </row>
    <row r="27" spans="1:19" s="56" customFormat="1">
      <c r="A27" s="443"/>
      <c r="B27" s="444"/>
      <c r="C27" s="445"/>
      <c r="D27" s="446"/>
      <c r="E27" s="446"/>
      <c r="F27" s="446"/>
      <c r="G27" s="248"/>
      <c r="H27" s="169"/>
      <c r="I27" s="234"/>
      <c r="J27" s="248"/>
      <c r="K27" s="231"/>
      <c r="L27" s="238">
        <f t="shared" si="7"/>
        <v>0</v>
      </c>
      <c r="M27" s="268">
        <f t="shared" si="8"/>
        <v>0</v>
      </c>
      <c r="N27" s="238">
        <f t="shared" si="9"/>
        <v>0</v>
      </c>
      <c r="O27" s="238">
        <f t="shared" si="10"/>
        <v>0</v>
      </c>
      <c r="P27" s="238">
        <f t="shared" si="11"/>
        <v>0</v>
      </c>
      <c r="Q27" s="269">
        <f t="shared" si="12"/>
        <v>0</v>
      </c>
      <c r="S27" s="384"/>
    </row>
    <row r="28" spans="1:19" s="56" customFormat="1">
      <c r="A28" s="447">
        <v>2</v>
      </c>
      <c r="B28" s="448"/>
      <c r="C28" s="449" t="s">
        <v>481</v>
      </c>
      <c r="D28" s="449"/>
      <c r="E28" s="449"/>
      <c r="F28" s="449"/>
      <c r="G28" s="248"/>
      <c r="H28" s="169"/>
      <c r="I28" s="234"/>
      <c r="J28" s="248"/>
      <c r="K28" s="231"/>
      <c r="L28" s="238">
        <f t="shared" si="7"/>
        <v>0</v>
      </c>
      <c r="M28" s="268">
        <f t="shared" si="8"/>
        <v>0</v>
      </c>
      <c r="N28" s="238">
        <f t="shared" si="9"/>
        <v>0</v>
      </c>
      <c r="O28" s="238">
        <f t="shared" si="10"/>
        <v>0</v>
      </c>
      <c r="P28" s="238">
        <f t="shared" si="11"/>
        <v>0</v>
      </c>
      <c r="Q28" s="269">
        <f t="shared" si="12"/>
        <v>0</v>
      </c>
      <c r="S28" s="384"/>
    </row>
    <row r="29" spans="1:19" s="56" customFormat="1" ht="25">
      <c r="A29" s="579" t="s">
        <v>1144</v>
      </c>
      <c r="B29" s="451"/>
      <c r="C29" s="445" t="s">
        <v>482</v>
      </c>
      <c r="D29" s="446" t="s">
        <v>483</v>
      </c>
      <c r="E29" s="446" t="s">
        <v>78</v>
      </c>
      <c r="F29" s="446">
        <v>35</v>
      </c>
      <c r="G29" s="235"/>
      <c r="H29" s="169"/>
      <c r="I29" s="235"/>
      <c r="J29" s="235"/>
      <c r="K29" s="235">
        <f t="shared" ref="K29:K31" si="15">0.15*I29</f>
        <v>0</v>
      </c>
      <c r="L29" s="238">
        <f t="shared" si="7"/>
        <v>0</v>
      </c>
      <c r="M29" s="268">
        <f t="shared" si="8"/>
        <v>0</v>
      </c>
      <c r="N29" s="238">
        <f t="shared" si="9"/>
        <v>0</v>
      </c>
      <c r="O29" s="238">
        <f t="shared" si="10"/>
        <v>0</v>
      </c>
      <c r="P29" s="238">
        <f t="shared" si="11"/>
        <v>0</v>
      </c>
      <c r="Q29" s="269">
        <f t="shared" si="12"/>
        <v>0</v>
      </c>
      <c r="S29" s="384"/>
    </row>
    <row r="30" spans="1:19" s="56" customFormat="1" ht="25">
      <c r="A30" s="579" t="s">
        <v>1145</v>
      </c>
      <c r="B30" s="451"/>
      <c r="C30" s="445" t="s">
        <v>484</v>
      </c>
      <c r="D30" s="446" t="s">
        <v>483</v>
      </c>
      <c r="E30" s="446" t="s">
        <v>78</v>
      </c>
      <c r="F30" s="446">
        <f>30+10+10+20</f>
        <v>70</v>
      </c>
      <c r="G30" s="235"/>
      <c r="H30" s="169"/>
      <c r="I30" s="235"/>
      <c r="J30" s="235"/>
      <c r="K30" s="235">
        <f t="shared" si="15"/>
        <v>0</v>
      </c>
      <c r="L30" s="238">
        <f t="shared" si="7"/>
        <v>0</v>
      </c>
      <c r="M30" s="268">
        <f t="shared" si="8"/>
        <v>0</v>
      </c>
      <c r="N30" s="238">
        <f t="shared" si="9"/>
        <v>0</v>
      </c>
      <c r="O30" s="238">
        <f t="shared" si="10"/>
        <v>0</v>
      </c>
      <c r="P30" s="238">
        <f t="shared" si="11"/>
        <v>0</v>
      </c>
      <c r="Q30" s="269">
        <f t="shared" si="12"/>
        <v>0</v>
      </c>
      <c r="S30" s="384"/>
    </row>
    <row r="31" spans="1:19" s="56" customFormat="1" ht="25">
      <c r="A31" s="579" t="s">
        <v>1146</v>
      </c>
      <c r="B31" s="451"/>
      <c r="C31" s="445" t="s">
        <v>485</v>
      </c>
      <c r="D31" s="446" t="s">
        <v>483</v>
      </c>
      <c r="E31" s="446" t="s">
        <v>78</v>
      </c>
      <c r="F31" s="446">
        <v>15</v>
      </c>
      <c r="G31" s="235"/>
      <c r="H31" s="169"/>
      <c r="I31" s="235"/>
      <c r="J31" s="235"/>
      <c r="K31" s="235">
        <f t="shared" si="15"/>
        <v>0</v>
      </c>
      <c r="L31" s="238">
        <f t="shared" si="7"/>
        <v>0</v>
      </c>
      <c r="M31" s="268">
        <f t="shared" si="8"/>
        <v>0</v>
      </c>
      <c r="N31" s="238">
        <f t="shared" si="9"/>
        <v>0</v>
      </c>
      <c r="O31" s="238">
        <f t="shared" si="10"/>
        <v>0</v>
      </c>
      <c r="P31" s="238">
        <f t="shared" si="11"/>
        <v>0</v>
      </c>
      <c r="Q31" s="269">
        <f t="shared" si="12"/>
        <v>0</v>
      </c>
      <c r="S31" s="384"/>
    </row>
    <row r="32" spans="1:19" s="56" customFormat="1" ht="25">
      <c r="A32" s="579" t="s">
        <v>1147</v>
      </c>
      <c r="B32" s="451"/>
      <c r="C32" s="445" t="s">
        <v>486</v>
      </c>
      <c r="D32" s="446" t="s">
        <v>483</v>
      </c>
      <c r="E32" s="446" t="s">
        <v>78</v>
      </c>
      <c r="F32" s="446">
        <f>35+5+10+15+15+15</f>
        <v>95</v>
      </c>
      <c r="G32" s="235"/>
      <c r="H32" s="169"/>
      <c r="I32" s="235"/>
      <c r="J32" s="235"/>
      <c r="K32" s="235">
        <f t="shared" ref="K32:K34" si="16">0.15*I32</f>
        <v>0</v>
      </c>
      <c r="L32" s="238">
        <f t="shared" si="7"/>
        <v>0</v>
      </c>
      <c r="M32" s="268">
        <f t="shared" si="8"/>
        <v>0</v>
      </c>
      <c r="N32" s="238">
        <f t="shared" si="9"/>
        <v>0</v>
      </c>
      <c r="O32" s="238">
        <f t="shared" si="10"/>
        <v>0</v>
      </c>
      <c r="P32" s="238">
        <f t="shared" si="11"/>
        <v>0</v>
      </c>
      <c r="Q32" s="269">
        <f t="shared" si="12"/>
        <v>0</v>
      </c>
      <c r="S32" s="384"/>
    </row>
    <row r="33" spans="1:19" s="56" customFormat="1" ht="25">
      <c r="A33" s="579" t="s">
        <v>1148</v>
      </c>
      <c r="B33" s="451"/>
      <c r="C33" s="445" t="s">
        <v>487</v>
      </c>
      <c r="D33" s="446" t="s">
        <v>483</v>
      </c>
      <c r="E33" s="446" t="s">
        <v>78</v>
      </c>
      <c r="F33" s="446">
        <v>20</v>
      </c>
      <c r="G33" s="235"/>
      <c r="H33" s="169"/>
      <c r="I33" s="235"/>
      <c r="J33" s="235"/>
      <c r="K33" s="235">
        <f t="shared" si="16"/>
        <v>0</v>
      </c>
      <c r="L33" s="238">
        <f t="shared" si="7"/>
        <v>0</v>
      </c>
      <c r="M33" s="268">
        <f t="shared" si="8"/>
        <v>0</v>
      </c>
      <c r="N33" s="238">
        <f t="shared" si="9"/>
        <v>0</v>
      </c>
      <c r="O33" s="238">
        <f t="shared" si="10"/>
        <v>0</v>
      </c>
      <c r="P33" s="238">
        <f t="shared" si="11"/>
        <v>0</v>
      </c>
      <c r="Q33" s="269">
        <f t="shared" si="12"/>
        <v>0</v>
      </c>
      <c r="S33" s="384"/>
    </row>
    <row r="34" spans="1:19" s="56" customFormat="1" ht="25">
      <c r="A34" s="579" t="s">
        <v>1149</v>
      </c>
      <c r="B34" s="451"/>
      <c r="C34" s="445" t="s">
        <v>488</v>
      </c>
      <c r="D34" s="446" t="s">
        <v>483</v>
      </c>
      <c r="E34" s="446" t="s">
        <v>78</v>
      </c>
      <c r="F34" s="446">
        <v>35</v>
      </c>
      <c r="G34" s="235"/>
      <c r="H34" s="169"/>
      <c r="I34" s="235"/>
      <c r="J34" s="235"/>
      <c r="K34" s="235">
        <f t="shared" si="16"/>
        <v>0</v>
      </c>
      <c r="L34" s="238">
        <f t="shared" si="7"/>
        <v>0</v>
      </c>
      <c r="M34" s="268">
        <f t="shared" si="8"/>
        <v>0</v>
      </c>
      <c r="N34" s="238">
        <f t="shared" si="9"/>
        <v>0</v>
      </c>
      <c r="O34" s="238">
        <f t="shared" si="10"/>
        <v>0</v>
      </c>
      <c r="P34" s="238">
        <f t="shared" si="11"/>
        <v>0</v>
      </c>
      <c r="Q34" s="269">
        <f t="shared" si="12"/>
        <v>0</v>
      </c>
      <c r="S34" s="384"/>
    </row>
    <row r="35" spans="1:19" s="56" customFormat="1" ht="25">
      <c r="A35" s="579" t="s">
        <v>1150</v>
      </c>
      <c r="B35" s="451"/>
      <c r="C35" s="445" t="s">
        <v>489</v>
      </c>
      <c r="D35" s="446" t="s">
        <v>483</v>
      </c>
      <c r="E35" s="446" t="s">
        <v>78</v>
      </c>
      <c r="F35" s="446">
        <f>30+20+30+30+25+30+30+35+25+30+35+35+50+45+5+75+25+25+25+25+25+20+60+100+25+15+40+30+50+60+90+40+15+25+10+45+40+50+15+45+30+50+50+55+20</f>
        <v>1635</v>
      </c>
      <c r="G35" s="235"/>
      <c r="H35" s="169"/>
      <c r="I35" s="235"/>
      <c r="J35" s="235"/>
      <c r="K35" s="235">
        <f t="shared" ref="K35:K38" si="17">0.15*I35</f>
        <v>0</v>
      </c>
      <c r="L35" s="238">
        <f t="shared" si="7"/>
        <v>0</v>
      </c>
      <c r="M35" s="268">
        <f t="shared" si="8"/>
        <v>0</v>
      </c>
      <c r="N35" s="238">
        <f t="shared" si="9"/>
        <v>0</v>
      </c>
      <c r="O35" s="238">
        <f t="shared" si="10"/>
        <v>0</v>
      </c>
      <c r="P35" s="238">
        <f t="shared" si="11"/>
        <v>0</v>
      </c>
      <c r="Q35" s="269">
        <f t="shared" si="12"/>
        <v>0</v>
      </c>
      <c r="S35" s="384"/>
    </row>
    <row r="36" spans="1:19" s="56" customFormat="1" ht="25">
      <c r="A36" s="579" t="s">
        <v>1151</v>
      </c>
      <c r="B36" s="451"/>
      <c r="C36" s="445" t="s">
        <v>490</v>
      </c>
      <c r="D36" s="446" t="s">
        <v>483</v>
      </c>
      <c r="E36" s="446" t="s">
        <v>78</v>
      </c>
      <c r="F36" s="446">
        <f>15+20+20+10+15+25+25+25+50+40+25+20+20+20+20+50+50+10+10+20+20+10+20+25+20+20+25+30+40+50+25+40</f>
        <v>815</v>
      </c>
      <c r="G36" s="235"/>
      <c r="H36" s="169"/>
      <c r="I36" s="235"/>
      <c r="J36" s="235"/>
      <c r="K36" s="235">
        <f t="shared" si="17"/>
        <v>0</v>
      </c>
      <c r="L36" s="238">
        <f t="shared" si="7"/>
        <v>0</v>
      </c>
      <c r="M36" s="268">
        <f t="shared" si="8"/>
        <v>0</v>
      </c>
      <c r="N36" s="238">
        <f t="shared" si="9"/>
        <v>0</v>
      </c>
      <c r="O36" s="238">
        <f t="shared" si="10"/>
        <v>0</v>
      </c>
      <c r="P36" s="238">
        <f t="shared" si="11"/>
        <v>0</v>
      </c>
      <c r="Q36" s="269">
        <f t="shared" si="12"/>
        <v>0</v>
      </c>
      <c r="S36" s="384"/>
    </row>
    <row r="37" spans="1:19" s="56" customFormat="1">
      <c r="A37" s="579" t="s">
        <v>1152</v>
      </c>
      <c r="B37" s="451"/>
      <c r="C37" s="445" t="s">
        <v>491</v>
      </c>
      <c r="D37" s="446"/>
      <c r="E37" s="446" t="s">
        <v>78</v>
      </c>
      <c r="F37" s="446">
        <f>50+50+20+70+20+70+50+60+25+25+20+20+15</f>
        <v>495</v>
      </c>
      <c r="G37" s="235"/>
      <c r="H37" s="169"/>
      <c r="I37" s="235"/>
      <c r="J37" s="235"/>
      <c r="K37" s="235">
        <f t="shared" si="17"/>
        <v>0</v>
      </c>
      <c r="L37" s="238">
        <f t="shared" si="7"/>
        <v>0</v>
      </c>
      <c r="M37" s="268">
        <f t="shared" si="8"/>
        <v>0</v>
      </c>
      <c r="N37" s="238">
        <f t="shared" si="9"/>
        <v>0</v>
      </c>
      <c r="O37" s="238">
        <f t="shared" si="10"/>
        <v>0</v>
      </c>
      <c r="P37" s="238">
        <f t="shared" si="11"/>
        <v>0</v>
      </c>
      <c r="Q37" s="269">
        <f t="shared" si="12"/>
        <v>0</v>
      </c>
      <c r="S37" s="384"/>
    </row>
    <row r="38" spans="1:19" s="56" customFormat="1">
      <c r="A38" s="579" t="s">
        <v>1153</v>
      </c>
      <c r="B38" s="451"/>
      <c r="C38" s="445" t="s">
        <v>492</v>
      </c>
      <c r="D38" s="446"/>
      <c r="E38" s="446" t="s">
        <v>78</v>
      </c>
      <c r="F38" s="446">
        <v>25</v>
      </c>
      <c r="G38" s="235"/>
      <c r="H38" s="169"/>
      <c r="I38" s="235"/>
      <c r="J38" s="235"/>
      <c r="K38" s="235">
        <f t="shared" si="17"/>
        <v>0</v>
      </c>
      <c r="L38" s="238">
        <f t="shared" si="7"/>
        <v>0</v>
      </c>
      <c r="M38" s="268">
        <f t="shared" si="8"/>
        <v>0</v>
      </c>
      <c r="N38" s="238">
        <f t="shared" si="9"/>
        <v>0</v>
      </c>
      <c r="O38" s="238">
        <f t="shared" si="10"/>
        <v>0</v>
      </c>
      <c r="P38" s="238">
        <f t="shared" si="11"/>
        <v>0</v>
      </c>
      <c r="Q38" s="269">
        <f t="shared" si="12"/>
        <v>0</v>
      </c>
      <c r="S38" s="384"/>
    </row>
    <row r="39" spans="1:19" s="56" customFormat="1">
      <c r="A39" s="580" t="s">
        <v>1154</v>
      </c>
      <c r="B39" s="451"/>
      <c r="C39" s="445" t="s">
        <v>493</v>
      </c>
      <c r="D39" s="446"/>
      <c r="E39" s="446" t="s">
        <v>78</v>
      </c>
      <c r="F39" s="446">
        <v>20</v>
      </c>
      <c r="G39" s="235"/>
      <c r="H39" s="169"/>
      <c r="I39" s="235"/>
      <c r="J39" s="235"/>
      <c r="K39" s="235">
        <f t="shared" ref="K39" si="18">0.15*I39</f>
        <v>0</v>
      </c>
      <c r="L39" s="238">
        <f t="shared" si="7"/>
        <v>0</v>
      </c>
      <c r="M39" s="268">
        <f t="shared" si="8"/>
        <v>0</v>
      </c>
      <c r="N39" s="238">
        <f t="shared" si="9"/>
        <v>0</v>
      </c>
      <c r="O39" s="238">
        <f t="shared" si="10"/>
        <v>0</v>
      </c>
      <c r="P39" s="238">
        <f t="shared" si="11"/>
        <v>0</v>
      </c>
      <c r="Q39" s="269">
        <f t="shared" si="12"/>
        <v>0</v>
      </c>
      <c r="S39" s="384"/>
    </row>
    <row r="40" spans="1:19" s="56" customFormat="1">
      <c r="A40" s="450"/>
      <c r="B40" s="451"/>
      <c r="C40" s="445"/>
      <c r="D40" s="446"/>
      <c r="E40" s="446"/>
      <c r="F40" s="446"/>
      <c r="G40" s="248"/>
      <c r="H40" s="169"/>
      <c r="I40" s="234"/>
      <c r="J40" s="248"/>
      <c r="K40" s="231"/>
      <c r="L40" s="238">
        <f t="shared" si="7"/>
        <v>0</v>
      </c>
      <c r="M40" s="268">
        <f t="shared" si="8"/>
        <v>0</v>
      </c>
      <c r="N40" s="238">
        <f t="shared" si="9"/>
        <v>0</v>
      </c>
      <c r="O40" s="238">
        <f t="shared" si="10"/>
        <v>0</v>
      </c>
      <c r="P40" s="238">
        <f t="shared" si="11"/>
        <v>0</v>
      </c>
      <c r="Q40" s="269">
        <f t="shared" si="12"/>
        <v>0</v>
      </c>
      <c r="S40" s="384"/>
    </row>
    <row r="41" spans="1:19" s="56" customFormat="1" ht="26">
      <c r="A41" s="447">
        <v>3</v>
      </c>
      <c r="B41" s="448"/>
      <c r="C41" s="449" t="s">
        <v>494</v>
      </c>
      <c r="D41" s="449"/>
      <c r="E41" s="449"/>
      <c r="F41" s="449"/>
      <c r="G41" s="248"/>
      <c r="H41" s="169"/>
      <c r="I41" s="234"/>
      <c r="J41" s="248"/>
      <c r="K41" s="231"/>
      <c r="L41" s="238">
        <f t="shared" si="7"/>
        <v>0</v>
      </c>
      <c r="M41" s="268">
        <f t="shared" si="8"/>
        <v>0</v>
      </c>
      <c r="N41" s="238">
        <f t="shared" si="9"/>
        <v>0</v>
      </c>
      <c r="O41" s="238">
        <f t="shared" si="10"/>
        <v>0</v>
      </c>
      <c r="P41" s="238">
        <f t="shared" si="11"/>
        <v>0</v>
      </c>
      <c r="Q41" s="269">
        <f t="shared" si="12"/>
        <v>0</v>
      </c>
      <c r="S41" s="384"/>
    </row>
    <row r="42" spans="1:19" s="56" customFormat="1" ht="37.5">
      <c r="A42" s="452" t="s">
        <v>1155</v>
      </c>
      <c r="B42" s="453"/>
      <c r="C42" s="445" t="s">
        <v>495</v>
      </c>
      <c r="D42" s="454" t="s">
        <v>496</v>
      </c>
      <c r="E42" s="446" t="s">
        <v>78</v>
      </c>
      <c r="F42" s="455">
        <v>300</v>
      </c>
      <c r="G42" s="235"/>
      <c r="H42" s="169"/>
      <c r="I42" s="235"/>
      <c r="J42" s="248"/>
      <c r="K42" s="240">
        <f t="shared" ref="K42:K48" si="19">0.15*I42</f>
        <v>0</v>
      </c>
      <c r="L42" s="238">
        <f t="shared" si="7"/>
        <v>0</v>
      </c>
      <c r="M42" s="268">
        <f t="shared" si="8"/>
        <v>0</v>
      </c>
      <c r="N42" s="238">
        <f t="shared" si="9"/>
        <v>0</v>
      </c>
      <c r="O42" s="238">
        <f t="shared" si="10"/>
        <v>0</v>
      </c>
      <c r="P42" s="238">
        <f t="shared" si="11"/>
        <v>0</v>
      </c>
      <c r="Q42" s="269">
        <f t="shared" si="12"/>
        <v>0</v>
      </c>
      <c r="S42" s="384"/>
    </row>
    <row r="43" spans="1:19" s="56" customFormat="1" ht="25">
      <c r="A43" s="452" t="s">
        <v>1156</v>
      </c>
      <c r="B43" s="453"/>
      <c r="C43" s="445" t="s">
        <v>497</v>
      </c>
      <c r="D43" s="454"/>
      <c r="E43" s="446" t="s">
        <v>78</v>
      </c>
      <c r="F43" s="455">
        <v>200</v>
      </c>
      <c r="G43" s="235"/>
      <c r="H43" s="169"/>
      <c r="I43" s="235"/>
      <c r="J43" s="248"/>
      <c r="K43" s="240">
        <f t="shared" si="19"/>
        <v>0</v>
      </c>
      <c r="L43" s="238">
        <f t="shared" si="7"/>
        <v>0</v>
      </c>
      <c r="M43" s="268">
        <f t="shared" si="8"/>
        <v>0</v>
      </c>
      <c r="N43" s="238">
        <f t="shared" si="9"/>
        <v>0</v>
      </c>
      <c r="O43" s="238">
        <f t="shared" si="10"/>
        <v>0</v>
      </c>
      <c r="P43" s="238">
        <f t="shared" si="11"/>
        <v>0</v>
      </c>
      <c r="Q43" s="269">
        <f t="shared" si="12"/>
        <v>0</v>
      </c>
      <c r="S43" s="384"/>
    </row>
    <row r="44" spans="1:19" s="56" customFormat="1" ht="25">
      <c r="A44" s="452" t="s">
        <v>1157</v>
      </c>
      <c r="B44" s="453"/>
      <c r="C44" s="445" t="s">
        <v>498</v>
      </c>
      <c r="D44" s="454"/>
      <c r="E44" s="446" t="s">
        <v>78</v>
      </c>
      <c r="F44" s="455">
        <v>100</v>
      </c>
      <c r="G44" s="235"/>
      <c r="H44" s="169"/>
      <c r="I44" s="235"/>
      <c r="J44" s="248"/>
      <c r="K44" s="240">
        <f t="shared" si="19"/>
        <v>0</v>
      </c>
      <c r="L44" s="238">
        <f t="shared" si="7"/>
        <v>0</v>
      </c>
      <c r="M44" s="268">
        <f t="shared" si="8"/>
        <v>0</v>
      </c>
      <c r="N44" s="238">
        <f t="shared" si="9"/>
        <v>0</v>
      </c>
      <c r="O44" s="238">
        <f t="shared" si="10"/>
        <v>0</v>
      </c>
      <c r="P44" s="238">
        <f t="shared" si="11"/>
        <v>0</v>
      </c>
      <c r="Q44" s="269">
        <f t="shared" si="12"/>
        <v>0</v>
      </c>
      <c r="S44" s="384"/>
    </row>
    <row r="45" spans="1:19" s="56" customFormat="1" ht="25">
      <c r="A45" s="452" t="s">
        <v>1158</v>
      </c>
      <c r="B45" s="453"/>
      <c r="C45" s="445" t="s">
        <v>499</v>
      </c>
      <c r="D45" s="454"/>
      <c r="E45" s="446" t="s">
        <v>78</v>
      </c>
      <c r="F45" s="455">
        <v>50</v>
      </c>
      <c r="G45" s="235"/>
      <c r="H45" s="169"/>
      <c r="I45" s="235"/>
      <c r="J45" s="248"/>
      <c r="K45" s="240">
        <f t="shared" si="19"/>
        <v>0</v>
      </c>
      <c r="L45" s="238">
        <f t="shared" si="7"/>
        <v>0</v>
      </c>
      <c r="M45" s="268">
        <f t="shared" si="8"/>
        <v>0</v>
      </c>
      <c r="N45" s="238">
        <f t="shared" si="9"/>
        <v>0</v>
      </c>
      <c r="O45" s="238">
        <f t="shared" si="10"/>
        <v>0</v>
      </c>
      <c r="P45" s="238">
        <f t="shared" si="11"/>
        <v>0</v>
      </c>
      <c r="Q45" s="269">
        <f t="shared" si="12"/>
        <v>0</v>
      </c>
      <c r="S45" s="384"/>
    </row>
    <row r="46" spans="1:19" s="56" customFormat="1">
      <c r="A46" s="452" t="s">
        <v>1159</v>
      </c>
      <c r="B46" s="453"/>
      <c r="C46" s="445" t="s">
        <v>500</v>
      </c>
      <c r="D46" s="456" t="s">
        <v>501</v>
      </c>
      <c r="E46" s="446" t="s">
        <v>68</v>
      </c>
      <c r="F46" s="455">
        <v>2</v>
      </c>
      <c r="G46" s="246"/>
      <c r="H46" s="169"/>
      <c r="I46" s="169"/>
      <c r="J46" s="248"/>
      <c r="K46" s="240">
        <f t="shared" si="19"/>
        <v>0</v>
      </c>
      <c r="L46" s="238">
        <f t="shared" si="7"/>
        <v>0</v>
      </c>
      <c r="M46" s="268">
        <f t="shared" si="8"/>
        <v>0</v>
      </c>
      <c r="N46" s="238">
        <f t="shared" si="9"/>
        <v>0</v>
      </c>
      <c r="O46" s="238">
        <f t="shared" si="10"/>
        <v>0</v>
      </c>
      <c r="P46" s="238">
        <f t="shared" si="11"/>
        <v>0</v>
      </c>
      <c r="Q46" s="269">
        <f t="shared" si="12"/>
        <v>0</v>
      </c>
      <c r="S46" s="384"/>
    </row>
    <row r="47" spans="1:19" s="56" customFormat="1">
      <c r="A47" s="452" t="s">
        <v>1160</v>
      </c>
      <c r="B47" s="453"/>
      <c r="C47" s="445" t="s">
        <v>502</v>
      </c>
      <c r="D47" s="456"/>
      <c r="E47" s="446" t="s">
        <v>68</v>
      </c>
      <c r="F47" s="457">
        <v>400</v>
      </c>
      <c r="G47" s="235"/>
      <c r="H47" s="169"/>
      <c r="I47" s="235"/>
      <c r="J47" s="248"/>
      <c r="K47" s="240">
        <f t="shared" si="19"/>
        <v>0</v>
      </c>
      <c r="L47" s="238">
        <f t="shared" si="7"/>
        <v>0</v>
      </c>
      <c r="M47" s="268">
        <f t="shared" si="8"/>
        <v>0</v>
      </c>
      <c r="N47" s="238">
        <f t="shared" si="9"/>
        <v>0</v>
      </c>
      <c r="O47" s="238">
        <f t="shared" si="10"/>
        <v>0</v>
      </c>
      <c r="P47" s="238">
        <f t="shared" si="11"/>
        <v>0</v>
      </c>
      <c r="Q47" s="269">
        <f t="shared" si="12"/>
        <v>0</v>
      </c>
      <c r="S47" s="384"/>
    </row>
    <row r="48" spans="1:19" s="56" customFormat="1" ht="25">
      <c r="A48" s="452" t="s">
        <v>1161</v>
      </c>
      <c r="B48" s="453"/>
      <c r="C48" s="445" t="s">
        <v>503</v>
      </c>
      <c r="D48" s="456"/>
      <c r="E48" s="446" t="s">
        <v>199</v>
      </c>
      <c r="F48" s="455">
        <v>1</v>
      </c>
      <c r="G48" s="235"/>
      <c r="H48" s="169"/>
      <c r="I48" s="235"/>
      <c r="J48" s="248"/>
      <c r="K48" s="240">
        <f t="shared" si="19"/>
        <v>0</v>
      </c>
      <c r="L48" s="238">
        <f t="shared" si="7"/>
        <v>0</v>
      </c>
      <c r="M48" s="268">
        <f t="shared" si="8"/>
        <v>0</v>
      </c>
      <c r="N48" s="238">
        <f t="shared" si="9"/>
        <v>0</v>
      </c>
      <c r="O48" s="238">
        <f t="shared" si="10"/>
        <v>0</v>
      </c>
      <c r="P48" s="238">
        <f t="shared" si="11"/>
        <v>0</v>
      </c>
      <c r="Q48" s="269">
        <f t="shared" si="12"/>
        <v>0</v>
      </c>
      <c r="S48" s="384"/>
    </row>
    <row r="49" spans="1:19" s="56" customFormat="1">
      <c r="A49" s="452" t="s">
        <v>1162</v>
      </c>
      <c r="B49" s="453"/>
      <c r="C49" s="445" t="s">
        <v>504</v>
      </c>
      <c r="D49" s="446"/>
      <c r="E49" s="446" t="s">
        <v>68</v>
      </c>
      <c r="F49" s="455">
        <v>200</v>
      </c>
      <c r="G49" s="235"/>
      <c r="H49" s="169"/>
      <c r="I49" s="235"/>
      <c r="J49" s="235"/>
      <c r="K49" s="240">
        <f t="shared" ref="K49:K51" si="20">0.15*I49</f>
        <v>0</v>
      </c>
      <c r="L49" s="238">
        <f t="shared" si="7"/>
        <v>0</v>
      </c>
      <c r="M49" s="268">
        <f t="shared" si="8"/>
        <v>0</v>
      </c>
      <c r="N49" s="238">
        <f t="shared" si="9"/>
        <v>0</v>
      </c>
      <c r="O49" s="238">
        <f t="shared" si="10"/>
        <v>0</v>
      </c>
      <c r="P49" s="238">
        <f t="shared" si="11"/>
        <v>0</v>
      </c>
      <c r="Q49" s="269">
        <f t="shared" si="12"/>
        <v>0</v>
      </c>
      <c r="S49" s="384"/>
    </row>
    <row r="50" spans="1:19" s="56" customFormat="1">
      <c r="A50" s="452" t="s">
        <v>1163</v>
      </c>
      <c r="B50" s="453"/>
      <c r="C50" s="445" t="s">
        <v>505</v>
      </c>
      <c r="D50" s="458"/>
      <c r="E50" s="446" t="s">
        <v>68</v>
      </c>
      <c r="F50" s="455">
        <v>100</v>
      </c>
      <c r="G50" s="235"/>
      <c r="H50" s="169"/>
      <c r="I50" s="235"/>
      <c r="J50" s="235"/>
      <c r="K50" s="240">
        <f t="shared" si="20"/>
        <v>0</v>
      </c>
      <c r="L50" s="238">
        <f t="shared" si="7"/>
        <v>0</v>
      </c>
      <c r="M50" s="268">
        <f t="shared" si="8"/>
        <v>0</v>
      </c>
      <c r="N50" s="238">
        <f t="shared" si="9"/>
        <v>0</v>
      </c>
      <c r="O50" s="238">
        <f t="shared" si="10"/>
        <v>0</v>
      </c>
      <c r="P50" s="238">
        <f t="shared" si="11"/>
        <v>0</v>
      </c>
      <c r="Q50" s="269">
        <f t="shared" si="12"/>
        <v>0</v>
      </c>
      <c r="S50" s="384"/>
    </row>
    <row r="51" spans="1:19" s="56" customFormat="1">
      <c r="A51" s="452" t="s">
        <v>1164</v>
      </c>
      <c r="B51" s="453"/>
      <c r="C51" s="445" t="s">
        <v>506</v>
      </c>
      <c r="D51" s="458"/>
      <c r="E51" s="446" t="s">
        <v>199</v>
      </c>
      <c r="F51" s="455">
        <v>1</v>
      </c>
      <c r="G51" s="235"/>
      <c r="H51" s="169"/>
      <c r="I51" s="235"/>
      <c r="J51" s="235"/>
      <c r="K51" s="240">
        <f t="shared" si="20"/>
        <v>0</v>
      </c>
      <c r="L51" s="238">
        <f t="shared" si="7"/>
        <v>0</v>
      </c>
      <c r="M51" s="268">
        <f t="shared" si="8"/>
        <v>0</v>
      </c>
      <c r="N51" s="238">
        <f t="shared" si="9"/>
        <v>0</v>
      </c>
      <c r="O51" s="238">
        <f t="shared" si="10"/>
        <v>0</v>
      </c>
      <c r="P51" s="238">
        <f t="shared" si="11"/>
        <v>0</v>
      </c>
      <c r="Q51" s="269">
        <f t="shared" si="12"/>
        <v>0</v>
      </c>
      <c r="S51" s="384"/>
    </row>
    <row r="52" spans="1:19" s="56" customFormat="1">
      <c r="A52" s="452" t="s">
        <v>1165</v>
      </c>
      <c r="B52" s="453"/>
      <c r="C52" s="445" t="s">
        <v>507</v>
      </c>
      <c r="D52" s="446"/>
      <c r="E52" s="446" t="s">
        <v>199</v>
      </c>
      <c r="F52" s="455">
        <v>1</v>
      </c>
      <c r="G52" s="235"/>
      <c r="H52" s="169"/>
      <c r="I52" s="235"/>
      <c r="J52" s="235"/>
      <c r="K52" s="240">
        <f t="shared" ref="K52" si="21">0.15*I52</f>
        <v>0</v>
      </c>
      <c r="L52" s="238">
        <f t="shared" si="7"/>
        <v>0</v>
      </c>
      <c r="M52" s="268">
        <f t="shared" si="8"/>
        <v>0</v>
      </c>
      <c r="N52" s="238">
        <f t="shared" si="9"/>
        <v>0</v>
      </c>
      <c r="O52" s="238">
        <f t="shared" si="10"/>
        <v>0</v>
      </c>
      <c r="P52" s="238">
        <f t="shared" si="11"/>
        <v>0</v>
      </c>
      <c r="Q52" s="269">
        <f t="shared" si="12"/>
        <v>0</v>
      </c>
      <c r="S52" s="384"/>
    </row>
    <row r="53" spans="1:19" s="56" customFormat="1">
      <c r="A53" s="452" t="s">
        <v>1166</v>
      </c>
      <c r="B53" s="453"/>
      <c r="C53" s="445" t="s">
        <v>508</v>
      </c>
      <c r="D53" s="446"/>
      <c r="E53" s="446" t="s">
        <v>199</v>
      </c>
      <c r="F53" s="455">
        <v>1</v>
      </c>
      <c r="G53" s="235"/>
      <c r="H53" s="169"/>
      <c r="I53" s="235"/>
      <c r="J53" s="235"/>
      <c r="K53" s="240">
        <f t="shared" ref="K53:K55" si="22">0.15*I53</f>
        <v>0</v>
      </c>
      <c r="L53" s="238">
        <f t="shared" si="7"/>
        <v>0</v>
      </c>
      <c r="M53" s="268">
        <f t="shared" si="8"/>
        <v>0</v>
      </c>
      <c r="N53" s="238">
        <f t="shared" si="9"/>
        <v>0</v>
      </c>
      <c r="O53" s="238">
        <f t="shared" si="10"/>
        <v>0</v>
      </c>
      <c r="P53" s="238">
        <f t="shared" si="11"/>
        <v>0</v>
      </c>
      <c r="Q53" s="269">
        <f t="shared" si="12"/>
        <v>0</v>
      </c>
      <c r="S53" s="384"/>
    </row>
    <row r="54" spans="1:19" s="56" customFormat="1">
      <c r="A54" s="452" t="s">
        <v>1167</v>
      </c>
      <c r="B54" s="453"/>
      <c r="C54" s="445" t="s">
        <v>509</v>
      </c>
      <c r="D54" s="456"/>
      <c r="E54" s="446" t="s">
        <v>199</v>
      </c>
      <c r="F54" s="455">
        <v>1</v>
      </c>
      <c r="G54" s="235"/>
      <c r="H54" s="169"/>
      <c r="I54" s="235"/>
      <c r="J54" s="235"/>
      <c r="K54" s="240">
        <f t="shared" si="22"/>
        <v>0</v>
      </c>
      <c r="L54" s="238">
        <f t="shared" si="7"/>
        <v>0</v>
      </c>
      <c r="M54" s="268">
        <f t="shared" si="8"/>
        <v>0</v>
      </c>
      <c r="N54" s="238">
        <f t="shared" si="9"/>
        <v>0</v>
      </c>
      <c r="O54" s="238">
        <f t="shared" si="10"/>
        <v>0</v>
      </c>
      <c r="P54" s="238">
        <f t="shared" si="11"/>
        <v>0</v>
      </c>
      <c r="Q54" s="269">
        <f t="shared" si="12"/>
        <v>0</v>
      </c>
      <c r="S54" s="384"/>
    </row>
    <row r="55" spans="1:19" s="56" customFormat="1" ht="37.5">
      <c r="A55" s="452" t="s">
        <v>1168</v>
      </c>
      <c r="B55" s="453"/>
      <c r="C55" s="445" t="s">
        <v>510</v>
      </c>
      <c r="D55" s="446"/>
      <c r="E55" s="446" t="s">
        <v>199</v>
      </c>
      <c r="F55" s="446">
        <v>1</v>
      </c>
      <c r="G55" s="235"/>
      <c r="H55" s="169"/>
      <c r="I55" s="235"/>
      <c r="J55" s="235"/>
      <c r="K55" s="240">
        <f t="shared" si="22"/>
        <v>0</v>
      </c>
      <c r="L55" s="238">
        <f t="shared" si="7"/>
        <v>0</v>
      </c>
      <c r="M55" s="268">
        <f t="shared" si="8"/>
        <v>0</v>
      </c>
      <c r="N55" s="238">
        <f t="shared" si="9"/>
        <v>0</v>
      </c>
      <c r="O55" s="238">
        <f t="shared" si="10"/>
        <v>0</v>
      </c>
      <c r="P55" s="238">
        <f t="shared" si="11"/>
        <v>0</v>
      </c>
      <c r="Q55" s="269">
        <f t="shared" si="12"/>
        <v>0</v>
      </c>
      <c r="S55" s="384"/>
    </row>
    <row r="56" spans="1:19" s="56" customFormat="1" ht="26">
      <c r="A56" s="452"/>
      <c r="B56" s="453"/>
      <c r="C56" s="459" t="s">
        <v>511</v>
      </c>
      <c r="D56" s="446"/>
      <c r="E56" s="446"/>
      <c r="F56" s="446"/>
      <c r="G56" s="248"/>
      <c r="H56" s="169"/>
      <c r="I56" s="234"/>
      <c r="J56" s="248"/>
      <c r="K56" s="231"/>
      <c r="L56" s="238">
        <f t="shared" si="7"/>
        <v>0</v>
      </c>
      <c r="M56" s="268">
        <f t="shared" si="8"/>
        <v>0</v>
      </c>
      <c r="N56" s="238">
        <f t="shared" si="9"/>
        <v>0</v>
      </c>
      <c r="O56" s="238">
        <f t="shared" si="10"/>
        <v>0</v>
      </c>
      <c r="P56" s="238">
        <f t="shared" si="11"/>
        <v>0</v>
      </c>
      <c r="Q56" s="269">
        <f t="shared" si="12"/>
        <v>0</v>
      </c>
      <c r="S56" s="384"/>
    </row>
    <row r="57" spans="1:19" s="56" customFormat="1">
      <c r="A57" s="452"/>
      <c r="B57" s="453"/>
      <c r="C57" s="459"/>
      <c r="D57" s="446"/>
      <c r="E57" s="446"/>
      <c r="F57" s="446"/>
      <c r="G57" s="248"/>
      <c r="H57" s="169"/>
      <c r="I57" s="234"/>
      <c r="J57" s="248"/>
      <c r="K57" s="231"/>
      <c r="L57" s="238">
        <f t="shared" si="7"/>
        <v>0</v>
      </c>
      <c r="M57" s="268">
        <f t="shared" si="8"/>
        <v>0</v>
      </c>
      <c r="N57" s="238">
        <f t="shared" si="9"/>
        <v>0</v>
      </c>
      <c r="O57" s="238">
        <f t="shared" si="10"/>
        <v>0</v>
      </c>
      <c r="P57" s="238">
        <f t="shared" si="11"/>
        <v>0</v>
      </c>
      <c r="Q57" s="269">
        <f t="shared" si="12"/>
        <v>0</v>
      </c>
      <c r="S57" s="384"/>
    </row>
    <row r="58" spans="1:19" s="56" customFormat="1">
      <c r="A58" s="447">
        <v>4</v>
      </c>
      <c r="B58" s="448"/>
      <c r="C58" s="449" t="s">
        <v>512</v>
      </c>
      <c r="D58" s="449"/>
      <c r="E58" s="449"/>
      <c r="F58" s="449"/>
      <c r="G58" s="248"/>
      <c r="H58" s="169"/>
      <c r="I58" s="234"/>
      <c r="J58" s="248"/>
      <c r="K58" s="231"/>
      <c r="L58" s="238">
        <f t="shared" si="7"/>
        <v>0</v>
      </c>
      <c r="M58" s="268">
        <f t="shared" si="8"/>
        <v>0</v>
      </c>
      <c r="N58" s="238">
        <f t="shared" si="9"/>
        <v>0</v>
      </c>
      <c r="O58" s="238">
        <f t="shared" si="10"/>
        <v>0</v>
      </c>
      <c r="P58" s="238">
        <f t="shared" si="11"/>
        <v>0</v>
      </c>
      <c r="Q58" s="269">
        <f t="shared" si="12"/>
        <v>0</v>
      </c>
      <c r="S58" s="384"/>
    </row>
    <row r="59" spans="1:19" s="56" customFormat="1">
      <c r="A59" s="460"/>
      <c r="B59" s="461"/>
      <c r="C59" s="462"/>
      <c r="D59" s="463"/>
      <c r="E59" s="464"/>
      <c r="F59" s="465"/>
      <c r="G59" s="248"/>
      <c r="H59" s="169"/>
      <c r="I59" s="234"/>
      <c r="J59" s="248"/>
      <c r="K59" s="231"/>
      <c r="L59" s="238">
        <f t="shared" si="7"/>
        <v>0</v>
      </c>
      <c r="M59" s="268">
        <f t="shared" si="8"/>
        <v>0</v>
      </c>
      <c r="N59" s="238">
        <f t="shared" si="9"/>
        <v>0</v>
      </c>
      <c r="O59" s="238">
        <f t="shared" si="10"/>
        <v>0</v>
      </c>
      <c r="P59" s="238">
        <f t="shared" si="11"/>
        <v>0</v>
      </c>
      <c r="Q59" s="269">
        <f t="shared" si="12"/>
        <v>0</v>
      </c>
      <c r="S59" s="384"/>
    </row>
    <row r="60" spans="1:19" s="56" customFormat="1">
      <c r="A60" s="466"/>
      <c r="B60" s="467"/>
      <c r="C60" s="468" t="s">
        <v>513</v>
      </c>
      <c r="D60" s="468"/>
      <c r="E60" s="468"/>
      <c r="F60" s="468"/>
      <c r="G60" s="248"/>
      <c r="H60" s="169"/>
      <c r="I60" s="234"/>
      <c r="J60" s="248"/>
      <c r="K60" s="231"/>
      <c r="L60" s="238">
        <f t="shared" si="7"/>
        <v>0</v>
      </c>
      <c r="M60" s="268">
        <f t="shared" si="8"/>
        <v>0</v>
      </c>
      <c r="N60" s="238">
        <f t="shared" si="9"/>
        <v>0</v>
      </c>
      <c r="O60" s="238">
        <f t="shared" si="10"/>
        <v>0</v>
      </c>
      <c r="P60" s="238">
        <f t="shared" si="11"/>
        <v>0</v>
      </c>
      <c r="Q60" s="269">
        <f t="shared" si="12"/>
        <v>0</v>
      </c>
      <c r="S60" s="384"/>
    </row>
    <row r="61" spans="1:19" s="56" customFormat="1">
      <c r="A61" s="466"/>
      <c r="B61" s="467"/>
      <c r="C61" s="469" t="s">
        <v>514</v>
      </c>
      <c r="D61" s="469"/>
      <c r="E61" s="469"/>
      <c r="F61" s="469"/>
      <c r="G61" s="248"/>
      <c r="H61" s="169"/>
      <c r="I61" s="234"/>
      <c r="J61" s="248"/>
      <c r="K61" s="231"/>
      <c r="L61" s="238">
        <f t="shared" si="7"/>
        <v>0</v>
      </c>
      <c r="M61" s="268">
        <f t="shared" si="8"/>
        <v>0</v>
      </c>
      <c r="N61" s="238">
        <f t="shared" si="9"/>
        <v>0</v>
      </c>
      <c r="O61" s="238">
        <f t="shared" si="10"/>
        <v>0</v>
      </c>
      <c r="P61" s="238">
        <f t="shared" si="11"/>
        <v>0</v>
      </c>
      <c r="Q61" s="269">
        <f t="shared" si="12"/>
        <v>0</v>
      </c>
      <c r="S61" s="384"/>
    </row>
    <row r="62" spans="1:19" s="56" customFormat="1">
      <c r="A62" s="466" t="s">
        <v>1169</v>
      </c>
      <c r="B62" s="467"/>
      <c r="C62" s="470" t="s">
        <v>515</v>
      </c>
      <c r="D62" s="458"/>
      <c r="E62" s="446" t="s">
        <v>68</v>
      </c>
      <c r="F62" s="458">
        <f>3+1+4+1+5+4+4+1</f>
        <v>23</v>
      </c>
      <c r="G62" s="235"/>
      <c r="H62" s="169"/>
      <c r="I62" s="235"/>
      <c r="J62" s="235"/>
      <c r="K62" s="240">
        <f t="shared" ref="K62:K66" si="23">0.15*I62</f>
        <v>0</v>
      </c>
      <c r="L62" s="238">
        <f t="shared" si="7"/>
        <v>0</v>
      </c>
      <c r="M62" s="268">
        <f t="shared" si="8"/>
        <v>0</v>
      </c>
      <c r="N62" s="238">
        <f t="shared" si="9"/>
        <v>0</v>
      </c>
      <c r="O62" s="238">
        <f t="shared" si="10"/>
        <v>0</v>
      </c>
      <c r="P62" s="238">
        <f t="shared" si="11"/>
        <v>0</v>
      </c>
      <c r="Q62" s="269">
        <f t="shared" si="12"/>
        <v>0</v>
      </c>
      <c r="S62" s="384"/>
    </row>
    <row r="63" spans="1:19" s="56" customFormat="1">
      <c r="A63" s="466" t="s">
        <v>1170</v>
      </c>
      <c r="B63" s="467"/>
      <c r="C63" s="470" t="s">
        <v>516</v>
      </c>
      <c r="D63" s="458"/>
      <c r="E63" s="446" t="s">
        <v>68</v>
      </c>
      <c r="F63" s="458">
        <v>3</v>
      </c>
      <c r="G63" s="235"/>
      <c r="H63" s="169"/>
      <c r="I63" s="235"/>
      <c r="J63" s="235"/>
      <c r="K63" s="240">
        <f t="shared" si="23"/>
        <v>0</v>
      </c>
      <c r="L63" s="238">
        <f t="shared" si="7"/>
        <v>0</v>
      </c>
      <c r="M63" s="268">
        <f t="shared" si="8"/>
        <v>0</v>
      </c>
      <c r="N63" s="238">
        <f t="shared" si="9"/>
        <v>0</v>
      </c>
      <c r="O63" s="238">
        <f t="shared" si="10"/>
        <v>0</v>
      </c>
      <c r="P63" s="238">
        <f t="shared" si="11"/>
        <v>0</v>
      </c>
      <c r="Q63" s="269">
        <f t="shared" si="12"/>
        <v>0</v>
      </c>
      <c r="S63" s="384"/>
    </row>
    <row r="64" spans="1:19" s="56" customFormat="1">
      <c r="A64" s="466" t="s">
        <v>1171</v>
      </c>
      <c r="B64" s="467"/>
      <c r="C64" s="470" t="s">
        <v>517</v>
      </c>
      <c r="D64" s="458"/>
      <c r="E64" s="446" t="s">
        <v>68</v>
      </c>
      <c r="F64" s="458">
        <f>2+1+3+3+2</f>
        <v>11</v>
      </c>
      <c r="G64" s="235"/>
      <c r="H64" s="169"/>
      <c r="I64" s="235"/>
      <c r="J64" s="235"/>
      <c r="K64" s="240">
        <f t="shared" si="23"/>
        <v>0</v>
      </c>
      <c r="L64" s="238">
        <f t="shared" si="7"/>
        <v>0</v>
      </c>
      <c r="M64" s="268">
        <f t="shared" si="8"/>
        <v>0</v>
      </c>
      <c r="N64" s="238">
        <f t="shared" si="9"/>
        <v>0</v>
      </c>
      <c r="O64" s="238">
        <f t="shared" si="10"/>
        <v>0</v>
      </c>
      <c r="P64" s="238">
        <f t="shared" si="11"/>
        <v>0</v>
      </c>
      <c r="Q64" s="269">
        <f t="shared" si="12"/>
        <v>0</v>
      </c>
      <c r="S64" s="384"/>
    </row>
    <row r="65" spans="1:19" s="56" customFormat="1">
      <c r="A65" s="466" t="s">
        <v>1172</v>
      </c>
      <c r="B65" s="467"/>
      <c r="C65" s="470" t="s">
        <v>518</v>
      </c>
      <c r="D65" s="458"/>
      <c r="E65" s="446" t="s">
        <v>68</v>
      </c>
      <c r="F65" s="458">
        <v>4</v>
      </c>
      <c r="G65" s="235"/>
      <c r="H65" s="169"/>
      <c r="I65" s="235"/>
      <c r="J65" s="235"/>
      <c r="K65" s="240">
        <f t="shared" si="23"/>
        <v>0</v>
      </c>
      <c r="L65" s="238">
        <f t="shared" si="7"/>
        <v>0</v>
      </c>
      <c r="M65" s="268">
        <f t="shared" si="8"/>
        <v>0</v>
      </c>
      <c r="N65" s="238">
        <f t="shared" si="9"/>
        <v>0</v>
      </c>
      <c r="O65" s="238">
        <f t="shared" si="10"/>
        <v>0</v>
      </c>
      <c r="P65" s="238">
        <f t="shared" si="11"/>
        <v>0</v>
      </c>
      <c r="Q65" s="269">
        <f t="shared" si="12"/>
        <v>0</v>
      </c>
      <c r="S65" s="384"/>
    </row>
    <row r="66" spans="1:19" s="56" customFormat="1">
      <c r="A66" s="466" t="s">
        <v>1173</v>
      </c>
      <c r="B66" s="467"/>
      <c r="C66" s="470" t="s">
        <v>519</v>
      </c>
      <c r="D66" s="458"/>
      <c r="E66" s="446" t="s">
        <v>68</v>
      </c>
      <c r="F66" s="458">
        <v>4</v>
      </c>
      <c r="G66" s="235"/>
      <c r="H66" s="169"/>
      <c r="I66" s="235"/>
      <c r="J66" s="235"/>
      <c r="K66" s="240">
        <f t="shared" si="23"/>
        <v>0</v>
      </c>
      <c r="L66" s="238">
        <f t="shared" si="7"/>
        <v>0</v>
      </c>
      <c r="M66" s="268">
        <f t="shared" si="8"/>
        <v>0</v>
      </c>
      <c r="N66" s="238">
        <f t="shared" si="9"/>
        <v>0</v>
      </c>
      <c r="O66" s="238">
        <f t="shared" si="10"/>
        <v>0</v>
      </c>
      <c r="P66" s="238">
        <f t="shared" si="11"/>
        <v>0</v>
      </c>
      <c r="Q66" s="269">
        <f t="shared" si="12"/>
        <v>0</v>
      </c>
      <c r="S66" s="384"/>
    </row>
    <row r="67" spans="1:19" s="56" customFormat="1">
      <c r="A67" s="472"/>
      <c r="B67" s="473"/>
      <c r="C67" s="474"/>
      <c r="D67" s="475"/>
      <c r="E67" s="476"/>
      <c r="F67" s="475"/>
      <c r="G67" s="248"/>
      <c r="H67" s="169"/>
      <c r="I67" s="234"/>
      <c r="J67" s="248"/>
      <c r="K67" s="231"/>
      <c r="L67" s="238">
        <f t="shared" si="7"/>
        <v>0</v>
      </c>
      <c r="M67" s="268">
        <f t="shared" si="8"/>
        <v>0</v>
      </c>
      <c r="N67" s="238">
        <f t="shared" si="9"/>
        <v>0</v>
      </c>
      <c r="O67" s="238">
        <f t="shared" si="10"/>
        <v>0</v>
      </c>
      <c r="P67" s="238">
        <f t="shared" si="11"/>
        <v>0</v>
      </c>
      <c r="Q67" s="269">
        <f t="shared" si="12"/>
        <v>0</v>
      </c>
      <c r="S67" s="384"/>
    </row>
    <row r="68" spans="1:19" s="56" customFormat="1">
      <c r="A68" s="466"/>
      <c r="B68" s="467"/>
      <c r="C68" s="468" t="s">
        <v>520</v>
      </c>
      <c r="D68" s="468"/>
      <c r="E68" s="468"/>
      <c r="F68" s="468"/>
      <c r="G68" s="248"/>
      <c r="H68" s="169"/>
      <c r="I68" s="234"/>
      <c r="J68" s="248"/>
      <c r="K68" s="231"/>
      <c r="L68" s="238">
        <f t="shared" si="7"/>
        <v>0</v>
      </c>
      <c r="M68" s="268">
        <f t="shared" si="8"/>
        <v>0</v>
      </c>
      <c r="N68" s="238">
        <f t="shared" si="9"/>
        <v>0</v>
      </c>
      <c r="O68" s="238">
        <f t="shared" si="10"/>
        <v>0</v>
      </c>
      <c r="P68" s="238">
        <f t="shared" si="11"/>
        <v>0</v>
      </c>
      <c r="Q68" s="269">
        <f t="shared" si="12"/>
        <v>0</v>
      </c>
      <c r="S68" s="384"/>
    </row>
    <row r="69" spans="1:19" s="56" customFormat="1">
      <c r="A69" s="466"/>
      <c r="B69" s="467"/>
      <c r="C69" s="469" t="s">
        <v>521</v>
      </c>
      <c r="D69" s="469"/>
      <c r="E69" s="469"/>
      <c r="F69" s="469"/>
      <c r="G69" s="248"/>
      <c r="H69" s="169"/>
      <c r="I69" s="234"/>
      <c r="J69" s="248"/>
      <c r="K69" s="231"/>
      <c r="L69" s="238">
        <f t="shared" si="7"/>
        <v>0</v>
      </c>
      <c r="M69" s="268">
        <f t="shared" si="8"/>
        <v>0</v>
      </c>
      <c r="N69" s="238">
        <f t="shared" si="9"/>
        <v>0</v>
      </c>
      <c r="O69" s="238">
        <f t="shared" si="10"/>
        <v>0</v>
      </c>
      <c r="P69" s="238">
        <f t="shared" si="11"/>
        <v>0</v>
      </c>
      <c r="Q69" s="269">
        <f t="shared" si="12"/>
        <v>0</v>
      </c>
      <c r="S69" s="384"/>
    </row>
    <row r="70" spans="1:19" s="56" customFormat="1" ht="25">
      <c r="A70" s="466" t="s">
        <v>1174</v>
      </c>
      <c r="B70" s="467"/>
      <c r="C70" s="445" t="s">
        <v>522</v>
      </c>
      <c r="D70" s="458"/>
      <c r="E70" s="446" t="s">
        <v>199</v>
      </c>
      <c r="F70" s="458">
        <v>15</v>
      </c>
      <c r="G70" s="235"/>
      <c r="H70" s="169"/>
      <c r="I70" s="235"/>
      <c r="J70" s="235"/>
      <c r="K70" s="240">
        <f t="shared" ref="K70" si="24">0.15*I70</f>
        <v>0</v>
      </c>
      <c r="L70" s="238">
        <f t="shared" si="7"/>
        <v>0</v>
      </c>
      <c r="M70" s="268">
        <f t="shared" si="8"/>
        <v>0</v>
      </c>
      <c r="N70" s="238">
        <f t="shared" si="9"/>
        <v>0</v>
      </c>
      <c r="O70" s="238">
        <f t="shared" si="10"/>
        <v>0</v>
      </c>
      <c r="P70" s="238">
        <f t="shared" si="11"/>
        <v>0</v>
      </c>
      <c r="Q70" s="269">
        <f t="shared" si="12"/>
        <v>0</v>
      </c>
      <c r="S70" s="384"/>
    </row>
    <row r="71" spans="1:19" s="56" customFormat="1" ht="25">
      <c r="A71" s="466" t="s">
        <v>1175</v>
      </c>
      <c r="B71" s="467"/>
      <c r="C71" s="445" t="s">
        <v>523</v>
      </c>
      <c r="D71" s="458"/>
      <c r="E71" s="446" t="s">
        <v>199</v>
      </c>
      <c r="F71" s="458">
        <f>9+2+6+4+3+4+8+4+8+4+5+2+4+2+5+3+4+5+3+7+2+8+1+2+3+3+4</f>
        <v>115</v>
      </c>
      <c r="G71" s="235"/>
      <c r="H71" s="169"/>
      <c r="I71" s="235"/>
      <c r="J71" s="235"/>
      <c r="K71" s="240">
        <f t="shared" ref="K71:K74" si="25">0.15*I71</f>
        <v>0</v>
      </c>
      <c r="L71" s="238">
        <f t="shared" si="7"/>
        <v>0</v>
      </c>
      <c r="M71" s="268">
        <f t="shared" si="8"/>
        <v>0</v>
      </c>
      <c r="N71" s="238">
        <f t="shared" si="9"/>
        <v>0</v>
      </c>
      <c r="O71" s="238">
        <f t="shared" si="10"/>
        <v>0</v>
      </c>
      <c r="P71" s="238">
        <f t="shared" si="11"/>
        <v>0</v>
      </c>
      <c r="Q71" s="269">
        <f t="shared" si="12"/>
        <v>0</v>
      </c>
      <c r="S71" s="384"/>
    </row>
    <row r="72" spans="1:19" s="56" customFormat="1" ht="25">
      <c r="A72" s="466" t="s">
        <v>1176</v>
      </c>
      <c r="B72" s="467"/>
      <c r="C72" s="445" t="s">
        <v>524</v>
      </c>
      <c r="D72" s="458"/>
      <c r="E72" s="446" t="s">
        <v>199</v>
      </c>
      <c r="F72" s="458">
        <v>4</v>
      </c>
      <c r="G72" s="235"/>
      <c r="H72" s="169"/>
      <c r="I72" s="235"/>
      <c r="J72" s="235"/>
      <c r="K72" s="240">
        <f t="shared" si="25"/>
        <v>0</v>
      </c>
      <c r="L72" s="238">
        <f t="shared" si="7"/>
        <v>0</v>
      </c>
      <c r="M72" s="268">
        <f t="shared" si="8"/>
        <v>0</v>
      </c>
      <c r="N72" s="238">
        <f t="shared" si="9"/>
        <v>0</v>
      </c>
      <c r="O72" s="238">
        <f t="shared" si="10"/>
        <v>0</v>
      </c>
      <c r="P72" s="238">
        <f t="shared" si="11"/>
        <v>0</v>
      </c>
      <c r="Q72" s="269">
        <f t="shared" si="12"/>
        <v>0</v>
      </c>
      <c r="S72" s="384"/>
    </row>
    <row r="73" spans="1:19" s="56" customFormat="1" ht="25">
      <c r="A73" s="466" t="s">
        <v>1177</v>
      </c>
      <c r="B73" s="467"/>
      <c r="C73" s="445" t="s">
        <v>525</v>
      </c>
      <c r="D73" s="458"/>
      <c r="E73" s="446" t="s">
        <v>199</v>
      </c>
      <c r="F73" s="458">
        <f>3+2+3+2</f>
        <v>10</v>
      </c>
      <c r="G73" s="235"/>
      <c r="H73" s="169"/>
      <c r="I73" s="235"/>
      <c r="J73" s="235"/>
      <c r="K73" s="240">
        <f t="shared" si="25"/>
        <v>0</v>
      </c>
      <c r="L73" s="238">
        <f t="shared" si="7"/>
        <v>0</v>
      </c>
      <c r="M73" s="268">
        <f t="shared" si="8"/>
        <v>0</v>
      </c>
      <c r="N73" s="238">
        <f t="shared" si="9"/>
        <v>0</v>
      </c>
      <c r="O73" s="238">
        <f t="shared" si="10"/>
        <v>0</v>
      </c>
      <c r="P73" s="238">
        <f t="shared" si="11"/>
        <v>0</v>
      </c>
      <c r="Q73" s="269">
        <f t="shared" si="12"/>
        <v>0</v>
      </c>
      <c r="S73" s="384"/>
    </row>
    <row r="74" spans="1:19" s="56" customFormat="1" ht="25">
      <c r="A74" s="466" t="s">
        <v>1178</v>
      </c>
      <c r="B74" s="467"/>
      <c r="C74" s="445" t="s">
        <v>526</v>
      </c>
      <c r="D74" s="458"/>
      <c r="E74" s="446" t="s">
        <v>199</v>
      </c>
      <c r="F74" s="458">
        <v>3</v>
      </c>
      <c r="G74" s="235"/>
      <c r="H74" s="169"/>
      <c r="I74" s="235"/>
      <c r="J74" s="235"/>
      <c r="K74" s="240">
        <f t="shared" si="25"/>
        <v>0</v>
      </c>
      <c r="L74" s="238">
        <f t="shared" si="7"/>
        <v>0</v>
      </c>
      <c r="M74" s="268">
        <f t="shared" si="8"/>
        <v>0</v>
      </c>
      <c r="N74" s="238">
        <f t="shared" si="9"/>
        <v>0</v>
      </c>
      <c r="O74" s="238">
        <f t="shared" si="10"/>
        <v>0</v>
      </c>
      <c r="P74" s="238">
        <f t="shared" si="11"/>
        <v>0</v>
      </c>
      <c r="Q74" s="269">
        <f t="shared" si="12"/>
        <v>0</v>
      </c>
      <c r="S74" s="384"/>
    </row>
    <row r="75" spans="1:19" s="56" customFormat="1" ht="25">
      <c r="A75" s="466" t="s">
        <v>1179</v>
      </c>
      <c r="B75" s="467"/>
      <c r="C75" s="445" t="s">
        <v>527</v>
      </c>
      <c r="D75" s="458"/>
      <c r="E75" s="446" t="s">
        <v>199</v>
      </c>
      <c r="F75" s="458">
        <v>1</v>
      </c>
      <c r="G75" s="235"/>
      <c r="H75" s="169"/>
      <c r="I75" s="235"/>
      <c r="J75" s="235"/>
      <c r="K75" s="240">
        <f t="shared" ref="K75" si="26">0.15*I75</f>
        <v>0</v>
      </c>
      <c r="L75" s="238">
        <f t="shared" ref="L75:L101" si="27">SUM(I75:K75)</f>
        <v>0</v>
      </c>
      <c r="M75" s="268">
        <f t="shared" ref="M75:M101" si="28">ROUND(G75*F75,2)</f>
        <v>0</v>
      </c>
      <c r="N75" s="238">
        <f t="shared" ref="N75:N101" si="29">ROUND(I75*F75,2)</f>
        <v>0</v>
      </c>
      <c r="O75" s="238">
        <f t="shared" ref="O75:O101" si="30">ROUND(J75*F75,2)</f>
        <v>0</v>
      </c>
      <c r="P75" s="238">
        <f t="shared" ref="P75:P101" si="31">ROUND(K75*F75,2)</f>
        <v>0</v>
      </c>
      <c r="Q75" s="269">
        <f t="shared" ref="Q75:Q101" si="32">SUM(N75:P75)</f>
        <v>0</v>
      </c>
      <c r="S75" s="384"/>
    </row>
    <row r="76" spans="1:19" s="56" customFormat="1">
      <c r="A76" s="472"/>
      <c r="B76" s="473"/>
      <c r="C76" s="474"/>
      <c r="D76" s="475"/>
      <c r="E76" s="476"/>
      <c r="F76" s="475"/>
      <c r="G76" s="248"/>
      <c r="H76" s="169"/>
      <c r="I76" s="234"/>
      <c r="J76" s="248"/>
      <c r="K76" s="231"/>
      <c r="L76" s="238">
        <f t="shared" si="27"/>
        <v>0</v>
      </c>
      <c r="M76" s="268">
        <f t="shared" si="28"/>
        <v>0</v>
      </c>
      <c r="N76" s="238">
        <f t="shared" si="29"/>
        <v>0</v>
      </c>
      <c r="O76" s="238">
        <f t="shared" si="30"/>
        <v>0</v>
      </c>
      <c r="P76" s="238">
        <f t="shared" si="31"/>
        <v>0</v>
      </c>
      <c r="Q76" s="269">
        <f t="shared" si="32"/>
        <v>0</v>
      </c>
      <c r="S76" s="384"/>
    </row>
    <row r="77" spans="1:19" s="56" customFormat="1" ht="26">
      <c r="A77" s="447">
        <v>5</v>
      </c>
      <c r="B77" s="448"/>
      <c r="C77" s="449" t="s">
        <v>528</v>
      </c>
      <c r="D77" s="449"/>
      <c r="E77" s="449"/>
      <c r="F77" s="449"/>
      <c r="G77" s="248"/>
      <c r="H77" s="169"/>
      <c r="I77" s="234"/>
      <c r="J77" s="248"/>
      <c r="K77" s="231"/>
      <c r="L77" s="238">
        <f t="shared" si="27"/>
        <v>0</v>
      </c>
      <c r="M77" s="268">
        <f t="shared" si="28"/>
        <v>0</v>
      </c>
      <c r="N77" s="238">
        <f t="shared" si="29"/>
        <v>0</v>
      </c>
      <c r="O77" s="238">
        <f t="shared" si="30"/>
        <v>0</v>
      </c>
      <c r="P77" s="238">
        <f t="shared" si="31"/>
        <v>0</v>
      </c>
      <c r="Q77" s="269">
        <f t="shared" si="32"/>
        <v>0</v>
      </c>
      <c r="S77" s="384"/>
    </row>
    <row r="78" spans="1:19" s="56" customFormat="1" ht="25">
      <c r="A78" s="466" t="s">
        <v>1180</v>
      </c>
      <c r="B78" s="467"/>
      <c r="C78" s="470" t="s">
        <v>529</v>
      </c>
      <c r="D78" s="458"/>
      <c r="E78" s="471" t="s">
        <v>78</v>
      </c>
      <c r="F78" s="458">
        <v>20</v>
      </c>
      <c r="G78" s="235"/>
      <c r="H78" s="169"/>
      <c r="I78" s="235"/>
      <c r="J78" s="235"/>
      <c r="K78" s="235">
        <f t="shared" ref="K78" si="33">0.15*I78</f>
        <v>0</v>
      </c>
      <c r="L78" s="238">
        <f t="shared" si="27"/>
        <v>0</v>
      </c>
      <c r="M78" s="268">
        <f t="shared" si="28"/>
        <v>0</v>
      </c>
      <c r="N78" s="238">
        <f t="shared" si="29"/>
        <v>0</v>
      </c>
      <c r="O78" s="238">
        <f t="shared" si="30"/>
        <v>0</v>
      </c>
      <c r="P78" s="238">
        <f t="shared" si="31"/>
        <v>0</v>
      </c>
      <c r="Q78" s="269">
        <f t="shared" si="32"/>
        <v>0</v>
      </c>
      <c r="S78" s="384"/>
    </row>
    <row r="79" spans="1:19" s="56" customFormat="1" ht="25">
      <c r="A79" s="466" t="s">
        <v>1181</v>
      </c>
      <c r="B79" s="467"/>
      <c r="C79" s="470" t="s">
        <v>530</v>
      </c>
      <c r="D79" s="458"/>
      <c r="E79" s="471" t="s">
        <v>78</v>
      </c>
      <c r="F79" s="458">
        <f>10+80+20+(30*5)+30+120+40+30</f>
        <v>480</v>
      </c>
      <c r="G79" s="235"/>
      <c r="H79" s="169"/>
      <c r="I79" s="235"/>
      <c r="J79" s="235"/>
      <c r="K79" s="235">
        <f t="shared" ref="K79:K81" si="34">0.15*I79</f>
        <v>0</v>
      </c>
      <c r="L79" s="238">
        <f t="shared" si="27"/>
        <v>0</v>
      </c>
      <c r="M79" s="268">
        <f t="shared" si="28"/>
        <v>0</v>
      </c>
      <c r="N79" s="238">
        <f t="shared" si="29"/>
        <v>0</v>
      </c>
      <c r="O79" s="238">
        <f t="shared" si="30"/>
        <v>0</v>
      </c>
      <c r="P79" s="238">
        <f t="shared" si="31"/>
        <v>0</v>
      </c>
      <c r="Q79" s="269">
        <f t="shared" si="32"/>
        <v>0</v>
      </c>
      <c r="S79" s="384"/>
    </row>
    <row r="80" spans="1:19" s="56" customFormat="1" ht="25">
      <c r="A80" s="466" t="s">
        <v>1182</v>
      </c>
      <c r="B80" s="467"/>
      <c r="C80" s="470" t="s">
        <v>531</v>
      </c>
      <c r="D80" s="475"/>
      <c r="E80" s="471" t="s">
        <v>78</v>
      </c>
      <c r="F80" s="458">
        <v>100</v>
      </c>
      <c r="G80" s="235"/>
      <c r="H80" s="169"/>
      <c r="I80" s="235"/>
      <c r="J80" s="235"/>
      <c r="K80" s="235">
        <f t="shared" si="34"/>
        <v>0</v>
      </c>
      <c r="L80" s="238">
        <f t="shared" si="27"/>
        <v>0</v>
      </c>
      <c r="M80" s="268">
        <f t="shared" si="28"/>
        <v>0</v>
      </c>
      <c r="N80" s="238">
        <f t="shared" si="29"/>
        <v>0</v>
      </c>
      <c r="O80" s="238">
        <f t="shared" si="30"/>
        <v>0</v>
      </c>
      <c r="P80" s="238">
        <f t="shared" si="31"/>
        <v>0</v>
      </c>
      <c r="Q80" s="269">
        <f t="shared" si="32"/>
        <v>0</v>
      </c>
      <c r="S80" s="384"/>
    </row>
    <row r="81" spans="1:19" s="56" customFormat="1" ht="25">
      <c r="A81" s="466" t="s">
        <v>1183</v>
      </c>
      <c r="B81" s="467"/>
      <c r="C81" s="470" t="s">
        <v>532</v>
      </c>
      <c r="D81" s="458"/>
      <c r="E81" s="471" t="s">
        <v>78</v>
      </c>
      <c r="F81" s="458">
        <v>380</v>
      </c>
      <c r="G81" s="235"/>
      <c r="H81" s="169"/>
      <c r="I81" s="235"/>
      <c r="J81" s="235"/>
      <c r="K81" s="235">
        <f t="shared" si="34"/>
        <v>0</v>
      </c>
      <c r="L81" s="238">
        <f t="shared" si="27"/>
        <v>0</v>
      </c>
      <c r="M81" s="268">
        <f t="shared" si="28"/>
        <v>0</v>
      </c>
      <c r="N81" s="238">
        <f t="shared" si="29"/>
        <v>0</v>
      </c>
      <c r="O81" s="238">
        <f t="shared" si="30"/>
        <v>0</v>
      </c>
      <c r="P81" s="238">
        <f t="shared" si="31"/>
        <v>0</v>
      </c>
      <c r="Q81" s="269">
        <f t="shared" si="32"/>
        <v>0</v>
      </c>
      <c r="S81" s="384"/>
    </row>
    <row r="82" spans="1:19" s="56" customFormat="1">
      <c r="A82" s="466" t="s">
        <v>1184</v>
      </c>
      <c r="B82" s="467"/>
      <c r="C82" s="470" t="s">
        <v>533</v>
      </c>
      <c r="D82" s="458"/>
      <c r="E82" s="446" t="s">
        <v>68</v>
      </c>
      <c r="F82" s="458">
        <v>1</v>
      </c>
      <c r="G82" s="248"/>
      <c r="H82" s="169"/>
      <c r="I82" s="234"/>
      <c r="J82" s="248"/>
      <c r="K82" s="231">
        <f t="shared" ref="K82:K84" si="35">0.15*I82</f>
        <v>0</v>
      </c>
      <c r="L82" s="238">
        <f t="shared" si="27"/>
        <v>0</v>
      </c>
      <c r="M82" s="268">
        <f t="shared" si="28"/>
        <v>0</v>
      </c>
      <c r="N82" s="238">
        <f t="shared" si="29"/>
        <v>0</v>
      </c>
      <c r="O82" s="238">
        <f t="shared" si="30"/>
        <v>0</v>
      </c>
      <c r="P82" s="238">
        <f t="shared" si="31"/>
        <v>0</v>
      </c>
      <c r="Q82" s="269">
        <f t="shared" si="32"/>
        <v>0</v>
      </c>
      <c r="S82" s="384"/>
    </row>
    <row r="83" spans="1:19" s="56" customFormat="1">
      <c r="A83" s="466" t="s">
        <v>1185</v>
      </c>
      <c r="B83" s="467"/>
      <c r="C83" s="470" t="s">
        <v>534</v>
      </c>
      <c r="D83" s="458"/>
      <c r="E83" s="446" t="s">
        <v>68</v>
      </c>
      <c r="F83" s="458">
        <f>5+6+5+3</f>
        <v>19</v>
      </c>
      <c r="G83" s="248"/>
      <c r="H83" s="169"/>
      <c r="I83" s="234"/>
      <c r="J83" s="248"/>
      <c r="K83" s="231">
        <f t="shared" si="35"/>
        <v>0</v>
      </c>
      <c r="L83" s="238">
        <f t="shared" si="27"/>
        <v>0</v>
      </c>
      <c r="M83" s="268">
        <f t="shared" si="28"/>
        <v>0</v>
      </c>
      <c r="N83" s="238">
        <f t="shared" si="29"/>
        <v>0</v>
      </c>
      <c r="O83" s="238">
        <f t="shared" si="30"/>
        <v>0</v>
      </c>
      <c r="P83" s="238">
        <f t="shared" si="31"/>
        <v>0</v>
      </c>
      <c r="Q83" s="269">
        <f t="shared" si="32"/>
        <v>0</v>
      </c>
      <c r="S83" s="384"/>
    </row>
    <row r="84" spans="1:19" s="56" customFormat="1">
      <c r="A84" s="466" t="s">
        <v>1186</v>
      </c>
      <c r="B84" s="467"/>
      <c r="C84" s="470" t="s">
        <v>535</v>
      </c>
      <c r="D84" s="458"/>
      <c r="E84" s="446" t="s">
        <v>199</v>
      </c>
      <c r="F84" s="458">
        <v>1</v>
      </c>
      <c r="G84" s="248"/>
      <c r="H84" s="169"/>
      <c r="I84" s="234"/>
      <c r="J84" s="248"/>
      <c r="K84" s="231">
        <f t="shared" si="35"/>
        <v>0</v>
      </c>
      <c r="L84" s="238">
        <f t="shared" si="27"/>
        <v>0</v>
      </c>
      <c r="M84" s="268">
        <f t="shared" si="28"/>
        <v>0</v>
      </c>
      <c r="N84" s="238">
        <f t="shared" si="29"/>
        <v>0</v>
      </c>
      <c r="O84" s="238">
        <f t="shared" si="30"/>
        <v>0</v>
      </c>
      <c r="P84" s="238">
        <f t="shared" si="31"/>
        <v>0</v>
      </c>
      <c r="Q84" s="269">
        <f t="shared" si="32"/>
        <v>0</v>
      </c>
      <c r="S84" s="384"/>
    </row>
    <row r="85" spans="1:19" s="56" customFormat="1">
      <c r="A85" s="466"/>
      <c r="B85" s="467"/>
      <c r="C85" s="474"/>
      <c r="D85" s="475"/>
      <c r="E85" s="476"/>
      <c r="F85" s="475"/>
      <c r="G85" s="248"/>
      <c r="H85" s="169"/>
      <c r="I85" s="234"/>
      <c r="J85" s="248"/>
      <c r="K85" s="231"/>
      <c r="L85" s="238">
        <f t="shared" si="27"/>
        <v>0</v>
      </c>
      <c r="M85" s="268">
        <f t="shared" si="28"/>
        <v>0</v>
      </c>
      <c r="N85" s="238">
        <f t="shared" si="29"/>
        <v>0</v>
      </c>
      <c r="O85" s="238">
        <f t="shared" si="30"/>
        <v>0</v>
      </c>
      <c r="P85" s="238">
        <f t="shared" si="31"/>
        <v>0</v>
      </c>
      <c r="Q85" s="269">
        <f t="shared" si="32"/>
        <v>0</v>
      </c>
      <c r="S85" s="384"/>
    </row>
    <row r="86" spans="1:19" s="56" customFormat="1" ht="26">
      <c r="A86" s="447">
        <v>6</v>
      </c>
      <c r="B86" s="448"/>
      <c r="C86" s="449" t="s">
        <v>1202</v>
      </c>
      <c r="D86" s="449"/>
      <c r="E86" s="449"/>
      <c r="F86" s="449"/>
      <c r="G86" s="248"/>
      <c r="H86" s="169"/>
      <c r="I86" s="234"/>
      <c r="J86" s="248"/>
      <c r="K86" s="231"/>
      <c r="L86" s="238">
        <f t="shared" si="27"/>
        <v>0</v>
      </c>
      <c r="M86" s="268">
        <f t="shared" si="28"/>
        <v>0</v>
      </c>
      <c r="N86" s="238">
        <f t="shared" si="29"/>
        <v>0</v>
      </c>
      <c r="O86" s="238">
        <f t="shared" si="30"/>
        <v>0</v>
      </c>
      <c r="P86" s="238">
        <f t="shared" si="31"/>
        <v>0</v>
      </c>
      <c r="Q86" s="269">
        <f t="shared" si="32"/>
        <v>0</v>
      </c>
      <c r="S86" s="384"/>
    </row>
    <row r="87" spans="1:19" s="56" customFormat="1">
      <c r="A87" s="466" t="s">
        <v>1187</v>
      </c>
      <c r="B87" s="467"/>
      <c r="C87" s="470" t="s">
        <v>536</v>
      </c>
      <c r="D87" s="446" t="s">
        <v>537</v>
      </c>
      <c r="E87" s="471" t="s">
        <v>78</v>
      </c>
      <c r="F87" s="458">
        <f>12+12+20+30+50+24+26+40+13+130+10</f>
        <v>367</v>
      </c>
      <c r="G87" s="248"/>
      <c r="H87" s="169"/>
      <c r="I87" s="234"/>
      <c r="J87" s="248"/>
      <c r="K87" s="231">
        <f t="shared" ref="K87:K95" si="36">0.15*I87</f>
        <v>0</v>
      </c>
      <c r="L87" s="238">
        <f t="shared" si="27"/>
        <v>0</v>
      </c>
      <c r="M87" s="268">
        <f t="shared" si="28"/>
        <v>0</v>
      </c>
      <c r="N87" s="238">
        <f t="shared" si="29"/>
        <v>0</v>
      </c>
      <c r="O87" s="238">
        <f t="shared" si="30"/>
        <v>0</v>
      </c>
      <c r="P87" s="238">
        <f t="shared" si="31"/>
        <v>0</v>
      </c>
      <c r="Q87" s="269">
        <f t="shared" si="32"/>
        <v>0</v>
      </c>
      <c r="S87" s="384"/>
    </row>
    <row r="88" spans="1:19" s="56" customFormat="1">
      <c r="A88" s="466" t="s">
        <v>1188</v>
      </c>
      <c r="B88" s="477"/>
      <c r="C88" s="470" t="s">
        <v>538</v>
      </c>
      <c r="D88" s="458"/>
      <c r="E88" s="446" t="s">
        <v>68</v>
      </c>
      <c r="F88" s="458">
        <v>8</v>
      </c>
      <c r="G88" s="248"/>
      <c r="H88" s="169"/>
      <c r="I88" s="234"/>
      <c r="J88" s="248"/>
      <c r="K88" s="231">
        <f t="shared" si="36"/>
        <v>0</v>
      </c>
      <c r="L88" s="238">
        <f t="shared" si="27"/>
        <v>0</v>
      </c>
      <c r="M88" s="268">
        <f t="shared" si="28"/>
        <v>0</v>
      </c>
      <c r="N88" s="238">
        <f t="shared" si="29"/>
        <v>0</v>
      </c>
      <c r="O88" s="238">
        <f t="shared" si="30"/>
        <v>0</v>
      </c>
      <c r="P88" s="238">
        <f t="shared" si="31"/>
        <v>0</v>
      </c>
      <c r="Q88" s="269">
        <f t="shared" si="32"/>
        <v>0</v>
      </c>
      <c r="S88" s="384"/>
    </row>
    <row r="89" spans="1:19" s="56" customFormat="1">
      <c r="A89" s="466" t="s">
        <v>1189</v>
      </c>
      <c r="B89" s="467"/>
      <c r="C89" s="445" t="s">
        <v>539</v>
      </c>
      <c r="D89" s="458" t="s">
        <v>540</v>
      </c>
      <c r="E89" s="446" t="s">
        <v>78</v>
      </c>
      <c r="F89" s="458">
        <v>60</v>
      </c>
      <c r="G89" s="248"/>
      <c r="H89" s="169"/>
      <c r="I89" s="234"/>
      <c r="J89" s="248"/>
      <c r="K89" s="231">
        <f t="shared" si="36"/>
        <v>0</v>
      </c>
      <c r="L89" s="238">
        <f t="shared" si="27"/>
        <v>0</v>
      </c>
      <c r="M89" s="268">
        <f t="shared" si="28"/>
        <v>0</v>
      </c>
      <c r="N89" s="238">
        <f t="shared" si="29"/>
        <v>0</v>
      </c>
      <c r="O89" s="238">
        <f t="shared" si="30"/>
        <v>0</v>
      </c>
      <c r="P89" s="238">
        <f t="shared" si="31"/>
        <v>0</v>
      </c>
      <c r="Q89" s="269">
        <f t="shared" si="32"/>
        <v>0</v>
      </c>
      <c r="S89" s="384"/>
    </row>
    <row r="90" spans="1:19" s="56" customFormat="1">
      <c r="A90" s="466" t="s">
        <v>1190</v>
      </c>
      <c r="B90" s="477"/>
      <c r="C90" s="445" t="s">
        <v>541</v>
      </c>
      <c r="D90" s="458" t="s">
        <v>542</v>
      </c>
      <c r="E90" s="446" t="s">
        <v>68</v>
      </c>
      <c r="F90" s="458">
        <v>12</v>
      </c>
      <c r="G90" s="248"/>
      <c r="H90" s="169"/>
      <c r="I90" s="234"/>
      <c r="J90" s="248"/>
      <c r="K90" s="231">
        <f t="shared" si="36"/>
        <v>0</v>
      </c>
      <c r="L90" s="238">
        <f t="shared" si="27"/>
        <v>0</v>
      </c>
      <c r="M90" s="268">
        <f t="shared" si="28"/>
        <v>0</v>
      </c>
      <c r="N90" s="238">
        <f t="shared" si="29"/>
        <v>0</v>
      </c>
      <c r="O90" s="238">
        <f t="shared" si="30"/>
        <v>0</v>
      </c>
      <c r="P90" s="238">
        <f t="shared" si="31"/>
        <v>0</v>
      </c>
      <c r="Q90" s="269">
        <f t="shared" si="32"/>
        <v>0</v>
      </c>
      <c r="S90" s="384"/>
    </row>
    <row r="91" spans="1:19" s="56" customFormat="1">
      <c r="A91" s="466" t="s">
        <v>1191</v>
      </c>
      <c r="B91" s="477"/>
      <c r="C91" s="445" t="s">
        <v>543</v>
      </c>
      <c r="D91" s="458" t="s">
        <v>544</v>
      </c>
      <c r="E91" s="446" t="s">
        <v>68</v>
      </c>
      <c r="F91" s="458">
        <v>350</v>
      </c>
      <c r="G91" s="248"/>
      <c r="H91" s="169"/>
      <c r="I91" s="234"/>
      <c r="J91" s="248"/>
      <c r="K91" s="231">
        <f t="shared" si="36"/>
        <v>0</v>
      </c>
      <c r="L91" s="238">
        <f t="shared" si="27"/>
        <v>0</v>
      </c>
      <c r="M91" s="268">
        <f t="shared" si="28"/>
        <v>0</v>
      </c>
      <c r="N91" s="238">
        <f t="shared" si="29"/>
        <v>0</v>
      </c>
      <c r="O91" s="238">
        <f t="shared" si="30"/>
        <v>0</v>
      </c>
      <c r="P91" s="238">
        <f t="shared" si="31"/>
        <v>0</v>
      </c>
      <c r="Q91" s="269">
        <f t="shared" si="32"/>
        <v>0</v>
      </c>
      <c r="S91" s="384"/>
    </row>
    <row r="92" spans="1:19" s="56" customFormat="1">
      <c r="A92" s="466" t="s">
        <v>1192</v>
      </c>
      <c r="B92" s="477"/>
      <c r="C92" s="445" t="s">
        <v>545</v>
      </c>
      <c r="D92" s="458" t="s">
        <v>546</v>
      </c>
      <c r="E92" s="446" t="s">
        <v>68</v>
      </c>
      <c r="F92" s="458">
        <v>160</v>
      </c>
      <c r="G92" s="248"/>
      <c r="H92" s="169"/>
      <c r="I92" s="234"/>
      <c r="J92" s="248"/>
      <c r="K92" s="231">
        <f t="shared" si="36"/>
        <v>0</v>
      </c>
      <c r="L92" s="238">
        <f t="shared" si="27"/>
        <v>0</v>
      </c>
      <c r="M92" s="268">
        <f t="shared" si="28"/>
        <v>0</v>
      </c>
      <c r="N92" s="238">
        <f t="shared" si="29"/>
        <v>0</v>
      </c>
      <c r="O92" s="238">
        <f t="shared" si="30"/>
        <v>0</v>
      </c>
      <c r="P92" s="238">
        <f t="shared" si="31"/>
        <v>0</v>
      </c>
      <c r="Q92" s="269">
        <f t="shared" si="32"/>
        <v>0</v>
      </c>
      <c r="S92" s="384"/>
    </row>
    <row r="93" spans="1:19" s="56" customFormat="1">
      <c r="A93" s="466" t="s">
        <v>1193</v>
      </c>
      <c r="B93" s="477"/>
      <c r="C93" s="445" t="s">
        <v>547</v>
      </c>
      <c r="D93" s="458" t="s">
        <v>548</v>
      </c>
      <c r="E93" s="446" t="s">
        <v>68</v>
      </c>
      <c r="F93" s="458">
        <v>7</v>
      </c>
      <c r="G93" s="248"/>
      <c r="H93" s="169"/>
      <c r="I93" s="234"/>
      <c r="J93" s="248"/>
      <c r="K93" s="231">
        <f t="shared" si="36"/>
        <v>0</v>
      </c>
      <c r="L93" s="238">
        <f t="shared" si="27"/>
        <v>0</v>
      </c>
      <c r="M93" s="268">
        <f t="shared" si="28"/>
        <v>0</v>
      </c>
      <c r="N93" s="238">
        <f t="shared" si="29"/>
        <v>0</v>
      </c>
      <c r="O93" s="238">
        <f t="shared" si="30"/>
        <v>0</v>
      </c>
      <c r="P93" s="238">
        <f t="shared" si="31"/>
        <v>0</v>
      </c>
      <c r="Q93" s="269">
        <f t="shared" si="32"/>
        <v>0</v>
      </c>
      <c r="S93" s="384"/>
    </row>
    <row r="94" spans="1:19" s="56" customFormat="1">
      <c r="A94" s="466" t="s">
        <v>1194</v>
      </c>
      <c r="B94" s="477"/>
      <c r="C94" s="445" t="s">
        <v>549</v>
      </c>
      <c r="D94" s="458" t="s">
        <v>550</v>
      </c>
      <c r="E94" s="446" t="s">
        <v>68</v>
      </c>
      <c r="F94" s="458">
        <v>8</v>
      </c>
      <c r="G94" s="248"/>
      <c r="H94" s="169"/>
      <c r="I94" s="234"/>
      <c r="J94" s="248"/>
      <c r="K94" s="231">
        <f t="shared" si="36"/>
        <v>0</v>
      </c>
      <c r="L94" s="238">
        <f t="shared" si="27"/>
        <v>0</v>
      </c>
      <c r="M94" s="268">
        <f t="shared" si="28"/>
        <v>0</v>
      </c>
      <c r="N94" s="238">
        <f t="shared" si="29"/>
        <v>0</v>
      </c>
      <c r="O94" s="238">
        <f t="shared" si="30"/>
        <v>0</v>
      </c>
      <c r="P94" s="238">
        <f t="shared" si="31"/>
        <v>0</v>
      </c>
      <c r="Q94" s="269">
        <f t="shared" si="32"/>
        <v>0</v>
      </c>
      <c r="S94" s="384"/>
    </row>
    <row r="95" spans="1:19" s="56" customFormat="1" ht="25">
      <c r="A95" s="466" t="s">
        <v>1195</v>
      </c>
      <c r="B95" s="467"/>
      <c r="C95" s="445" t="s">
        <v>551</v>
      </c>
      <c r="D95" s="458" t="s">
        <v>552</v>
      </c>
      <c r="E95" s="446" t="s">
        <v>68</v>
      </c>
      <c r="F95" s="458">
        <v>2</v>
      </c>
      <c r="G95" s="248"/>
      <c r="H95" s="169"/>
      <c r="I95" s="234"/>
      <c r="J95" s="248"/>
      <c r="K95" s="231">
        <f t="shared" si="36"/>
        <v>0</v>
      </c>
      <c r="L95" s="238">
        <f t="shared" si="27"/>
        <v>0</v>
      </c>
      <c r="M95" s="268">
        <f t="shared" si="28"/>
        <v>0</v>
      </c>
      <c r="N95" s="238">
        <f t="shared" si="29"/>
        <v>0</v>
      </c>
      <c r="O95" s="238">
        <f t="shared" si="30"/>
        <v>0</v>
      </c>
      <c r="P95" s="238">
        <f t="shared" si="31"/>
        <v>0</v>
      </c>
      <c r="Q95" s="269">
        <f t="shared" si="32"/>
        <v>0</v>
      </c>
      <c r="S95" s="384"/>
    </row>
    <row r="96" spans="1:19" s="56" customFormat="1">
      <c r="A96" s="466" t="s">
        <v>1196</v>
      </c>
      <c r="B96" s="477"/>
      <c r="C96" s="445" t="s">
        <v>553</v>
      </c>
      <c r="D96" s="458" t="s">
        <v>554</v>
      </c>
      <c r="E96" s="446" t="s">
        <v>68</v>
      </c>
      <c r="F96" s="458">
        <v>6</v>
      </c>
      <c r="G96" s="248"/>
      <c r="H96" s="169"/>
      <c r="I96" s="234"/>
      <c r="J96" s="248"/>
      <c r="K96" s="231">
        <f t="shared" ref="K96:K100" si="37">0.15*I96</f>
        <v>0</v>
      </c>
      <c r="L96" s="238">
        <f t="shared" si="27"/>
        <v>0</v>
      </c>
      <c r="M96" s="268">
        <f t="shared" si="28"/>
        <v>0</v>
      </c>
      <c r="N96" s="238">
        <f t="shared" si="29"/>
        <v>0</v>
      </c>
      <c r="O96" s="238">
        <f t="shared" si="30"/>
        <v>0</v>
      </c>
      <c r="P96" s="238">
        <f t="shared" si="31"/>
        <v>0</v>
      </c>
      <c r="Q96" s="269">
        <f t="shared" si="32"/>
        <v>0</v>
      </c>
      <c r="S96" s="384"/>
    </row>
    <row r="97" spans="1:19" s="56" customFormat="1" ht="25">
      <c r="A97" s="466" t="s">
        <v>1197</v>
      </c>
      <c r="B97" s="467"/>
      <c r="C97" s="445" t="s">
        <v>555</v>
      </c>
      <c r="D97" s="446" t="s">
        <v>556</v>
      </c>
      <c r="E97" s="446" t="s">
        <v>78</v>
      </c>
      <c r="F97" s="458">
        <v>15</v>
      </c>
      <c r="G97" s="248"/>
      <c r="H97" s="169"/>
      <c r="I97" s="234"/>
      <c r="J97" s="248"/>
      <c r="K97" s="231">
        <f t="shared" si="37"/>
        <v>0</v>
      </c>
      <c r="L97" s="238">
        <f t="shared" si="27"/>
        <v>0</v>
      </c>
      <c r="M97" s="268">
        <f t="shared" si="28"/>
        <v>0</v>
      </c>
      <c r="N97" s="238">
        <f t="shared" si="29"/>
        <v>0</v>
      </c>
      <c r="O97" s="238">
        <f t="shared" si="30"/>
        <v>0</v>
      </c>
      <c r="P97" s="238">
        <f t="shared" si="31"/>
        <v>0</v>
      </c>
      <c r="Q97" s="269">
        <f t="shared" si="32"/>
        <v>0</v>
      </c>
      <c r="S97" s="384"/>
    </row>
    <row r="98" spans="1:19" s="56" customFormat="1" ht="25">
      <c r="A98" s="466" t="s">
        <v>1198</v>
      </c>
      <c r="B98" s="477"/>
      <c r="C98" s="445" t="s">
        <v>557</v>
      </c>
      <c r="D98" s="446" t="s">
        <v>558</v>
      </c>
      <c r="E98" s="446" t="s">
        <v>68</v>
      </c>
      <c r="F98" s="458">
        <f>6*8</f>
        <v>48</v>
      </c>
      <c r="G98" s="248"/>
      <c r="H98" s="169"/>
      <c r="I98" s="234"/>
      <c r="J98" s="248"/>
      <c r="K98" s="231">
        <f t="shared" si="37"/>
        <v>0</v>
      </c>
      <c r="L98" s="238">
        <f t="shared" si="27"/>
        <v>0</v>
      </c>
      <c r="M98" s="268">
        <f t="shared" si="28"/>
        <v>0</v>
      </c>
      <c r="N98" s="238">
        <f t="shared" si="29"/>
        <v>0</v>
      </c>
      <c r="O98" s="238">
        <f t="shared" si="30"/>
        <v>0</v>
      </c>
      <c r="P98" s="238">
        <f t="shared" si="31"/>
        <v>0</v>
      </c>
      <c r="Q98" s="269">
        <f t="shared" si="32"/>
        <v>0</v>
      </c>
      <c r="S98" s="384"/>
    </row>
    <row r="99" spans="1:19" s="56" customFormat="1">
      <c r="A99" s="466" t="s">
        <v>1199</v>
      </c>
      <c r="B99" s="477"/>
      <c r="C99" s="445" t="s">
        <v>559</v>
      </c>
      <c r="D99" s="458">
        <v>264</v>
      </c>
      <c r="E99" s="446" t="s">
        <v>68</v>
      </c>
      <c r="F99" s="458">
        <v>8</v>
      </c>
      <c r="G99" s="248"/>
      <c r="H99" s="169"/>
      <c r="I99" s="234"/>
      <c r="J99" s="248"/>
      <c r="K99" s="231">
        <f t="shared" si="37"/>
        <v>0</v>
      </c>
      <c r="L99" s="238">
        <f t="shared" si="27"/>
        <v>0</v>
      </c>
      <c r="M99" s="268">
        <f t="shared" si="28"/>
        <v>0</v>
      </c>
      <c r="N99" s="238">
        <f t="shared" si="29"/>
        <v>0</v>
      </c>
      <c r="O99" s="238">
        <f t="shared" si="30"/>
        <v>0</v>
      </c>
      <c r="P99" s="238">
        <f t="shared" si="31"/>
        <v>0</v>
      </c>
      <c r="Q99" s="269">
        <f t="shared" si="32"/>
        <v>0</v>
      </c>
      <c r="S99" s="384"/>
    </row>
    <row r="100" spans="1:19" s="56" customFormat="1">
      <c r="A100" s="466" t="s">
        <v>1200</v>
      </c>
      <c r="B100" s="477"/>
      <c r="C100" s="445" t="s">
        <v>560</v>
      </c>
      <c r="D100" s="458" t="s">
        <v>561</v>
      </c>
      <c r="E100" s="446" t="s">
        <v>68</v>
      </c>
      <c r="F100" s="458">
        <v>6</v>
      </c>
      <c r="G100" s="248"/>
      <c r="H100" s="169"/>
      <c r="I100" s="234"/>
      <c r="J100" s="248"/>
      <c r="K100" s="231">
        <f t="shared" si="37"/>
        <v>0</v>
      </c>
      <c r="L100" s="238">
        <f t="shared" si="27"/>
        <v>0</v>
      </c>
      <c r="M100" s="268">
        <f t="shared" si="28"/>
        <v>0</v>
      </c>
      <c r="N100" s="238">
        <f t="shared" si="29"/>
        <v>0</v>
      </c>
      <c r="O100" s="238">
        <f t="shared" si="30"/>
        <v>0</v>
      </c>
      <c r="P100" s="238">
        <f t="shared" si="31"/>
        <v>0</v>
      </c>
      <c r="Q100" s="269">
        <f t="shared" si="32"/>
        <v>0</v>
      </c>
      <c r="S100" s="384"/>
    </row>
    <row r="101" spans="1:19" s="56" customFormat="1" ht="37.5">
      <c r="A101" s="466" t="s">
        <v>1201</v>
      </c>
      <c r="B101" s="467"/>
      <c r="C101" s="445" t="s">
        <v>510</v>
      </c>
      <c r="D101" s="458"/>
      <c r="E101" s="446" t="s">
        <v>199</v>
      </c>
      <c r="F101" s="458">
        <v>1</v>
      </c>
      <c r="G101" s="248"/>
      <c r="H101" s="169"/>
      <c r="I101" s="234"/>
      <c r="J101" s="248"/>
      <c r="K101" s="231">
        <f>0.15*I101</f>
        <v>0</v>
      </c>
      <c r="L101" s="238">
        <f t="shared" si="27"/>
        <v>0</v>
      </c>
      <c r="M101" s="268">
        <f t="shared" si="28"/>
        <v>0</v>
      </c>
      <c r="N101" s="238">
        <f t="shared" si="29"/>
        <v>0</v>
      </c>
      <c r="O101" s="238">
        <f t="shared" si="30"/>
        <v>0</v>
      </c>
      <c r="P101" s="238">
        <f t="shared" si="31"/>
        <v>0</v>
      </c>
      <c r="Q101" s="269">
        <f t="shared" si="32"/>
        <v>0</v>
      </c>
      <c r="S101" s="384"/>
    </row>
    <row r="102" spans="1:19">
      <c r="A102" s="273"/>
      <c r="B102" s="300"/>
      <c r="C102" s="275"/>
      <c r="D102" s="275"/>
      <c r="E102" s="276"/>
      <c r="F102" s="277"/>
      <c r="G102" s="278">
        <v>0</v>
      </c>
      <c r="H102" s="278">
        <v>0</v>
      </c>
      <c r="I102" s="278"/>
      <c r="J102" s="277"/>
      <c r="K102" s="277"/>
      <c r="L102" s="277"/>
      <c r="M102" s="277"/>
      <c r="N102" s="277"/>
      <c r="O102" s="277"/>
      <c r="P102" s="277"/>
      <c r="Q102" s="279"/>
    </row>
    <row r="103" spans="1:19" ht="15.4" customHeight="1">
      <c r="A103" s="253"/>
      <c r="B103" s="297"/>
      <c r="C103" s="687" t="s">
        <v>63</v>
      </c>
      <c r="D103" s="687"/>
      <c r="E103" s="688"/>
      <c r="F103" s="688"/>
      <c r="G103" s="688"/>
      <c r="H103" s="688"/>
      <c r="I103" s="688"/>
      <c r="J103" s="688"/>
      <c r="K103" s="688"/>
      <c r="L103" s="688"/>
      <c r="M103" s="254">
        <f>SUM(M13:M102)</f>
        <v>0</v>
      </c>
      <c r="N103" s="254">
        <f>SUM(N13:N102)</f>
        <v>0</v>
      </c>
      <c r="O103" s="254">
        <f>SUM(O13:O102)</f>
        <v>0</v>
      </c>
      <c r="P103" s="254">
        <f>SUM(P13:P102)</f>
        <v>0</v>
      </c>
      <c r="Q103" s="254">
        <f>SUM(Q13:Q102)</f>
        <v>0</v>
      </c>
    </row>
    <row r="104" spans="1:19" s="124" customFormat="1">
      <c r="J104" s="145"/>
    </row>
    <row r="105" spans="1:19" customFormat="1" ht="12.9" customHeight="1">
      <c r="B105" s="146" t="s">
        <v>41</v>
      </c>
    </row>
    <row r="106" spans="1:19" customFormat="1" ht="45.15" customHeight="1">
      <c r="A106" s="672" t="s">
        <v>61</v>
      </c>
      <c r="B106" s="672"/>
      <c r="C106" s="672"/>
      <c r="D106" s="672"/>
      <c r="E106" s="672"/>
      <c r="F106" s="672"/>
      <c r="G106" s="672"/>
      <c r="H106" s="672"/>
      <c r="I106" s="672"/>
      <c r="J106" s="672"/>
      <c r="K106" s="672"/>
      <c r="L106" s="672"/>
      <c r="M106" s="672"/>
      <c r="N106" s="672"/>
      <c r="O106" s="672"/>
      <c r="P106" s="672"/>
      <c r="Q106" s="672"/>
    </row>
    <row r="107" spans="1:19" customFormat="1" ht="76.75" customHeight="1">
      <c r="A107" s="672"/>
      <c r="B107" s="672"/>
      <c r="C107" s="672"/>
      <c r="D107" s="672"/>
      <c r="E107" s="672"/>
      <c r="F107" s="672"/>
      <c r="G107" s="672"/>
      <c r="H107" s="672"/>
      <c r="I107" s="672"/>
      <c r="J107" s="672"/>
      <c r="K107" s="672"/>
      <c r="L107" s="672"/>
      <c r="M107" s="672"/>
      <c r="N107" s="672"/>
      <c r="O107" s="672"/>
      <c r="P107" s="672"/>
      <c r="Q107" s="672"/>
    </row>
    <row r="108" spans="1:19" customFormat="1" ht="12.9" customHeight="1">
      <c r="B108" s="147"/>
    </row>
    <row r="109" spans="1:19" customFormat="1" ht="12.9" customHeight="1">
      <c r="B109" s="147"/>
    </row>
    <row r="110" spans="1:19" s="124" customFormat="1">
      <c r="B110" s="124" t="s">
        <v>7</v>
      </c>
      <c r="M110" s="152" t="str">
        <f>Koptame_VNI!B40</f>
        <v>Pārbaudīja:</v>
      </c>
      <c r="N110" s="152"/>
      <c r="O110" s="152"/>
      <c r="P110" s="152"/>
      <c r="Q110" s="152"/>
    </row>
    <row r="111" spans="1:19" s="124" customFormat="1">
      <c r="C111" s="144">
        <f>Koptame_VNI!C35</f>
        <v>0</v>
      </c>
      <c r="D111" s="144"/>
      <c r="M111" s="144"/>
      <c r="N111" s="669">
        <f>Koptame_VNI!C41</f>
        <v>0</v>
      </c>
      <c r="O111" s="669"/>
      <c r="P111" s="152"/>
      <c r="Q111" s="152"/>
    </row>
    <row r="112" spans="1:19" s="124" customFormat="1">
      <c r="C112" s="143">
        <f>Koptame_VNI!C36</f>
        <v>0</v>
      </c>
      <c r="D112" s="143"/>
      <c r="M112" s="143"/>
      <c r="N112" s="670">
        <f>Koptame_VNI!C42</f>
        <v>0</v>
      </c>
      <c r="O112" s="670"/>
      <c r="P112" s="152"/>
      <c r="Q112" s="152"/>
    </row>
    <row r="113" spans="2:8" s="124" customFormat="1" collapsed="1">
      <c r="B113" s="145"/>
      <c r="G113" s="145"/>
      <c r="H113" s="145"/>
    </row>
    <row r="114" spans="2:8">
      <c r="B114" s="56"/>
      <c r="G114" s="56"/>
      <c r="H114" s="56"/>
    </row>
    <row r="115" spans="2:8">
      <c r="B115" s="56"/>
      <c r="G115" s="56"/>
      <c r="H115" s="56"/>
    </row>
  </sheetData>
  <autoFilter ref="E1:E115" xr:uid="{00000000-0001-0000-1D00-000000000000}"/>
  <mergeCells count="17">
    <mergeCell ref="A2:Q2"/>
    <mergeCell ref="E3:Q3"/>
    <mergeCell ref="E4:Q4"/>
    <mergeCell ref="E5:Q5"/>
    <mergeCell ref="M9:P9"/>
    <mergeCell ref="G11:L11"/>
    <mergeCell ref="M11:Q11"/>
    <mergeCell ref="A11:A12"/>
    <mergeCell ref="B11:B12"/>
    <mergeCell ref="E11:E12"/>
    <mergeCell ref="F11:F12"/>
    <mergeCell ref="C11:D12"/>
    <mergeCell ref="N112:O112"/>
    <mergeCell ref="C103:L103"/>
    <mergeCell ref="A107:Q107"/>
    <mergeCell ref="N111:O111"/>
    <mergeCell ref="A106:Q106"/>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colBreaks count="1" manualBreakCount="1">
    <brk id="17"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Q54"/>
  <sheetViews>
    <sheetView showZeros="0" view="pageBreakPreview" zoomScale="70" zoomScaleNormal="100" zoomScaleSheetLayoutView="70" workbookViewId="0">
      <selection activeCell="L38" sqref="L38"/>
    </sheetView>
  </sheetViews>
  <sheetFormatPr defaultColWidth="9.08984375" defaultRowHeight="14"/>
  <cols>
    <col min="1" max="1" width="9" style="19" customWidth="1"/>
    <col min="2" max="2" width="9.36328125" style="19" customWidth="1"/>
    <col min="3" max="3" width="40.26953125" style="19" customWidth="1"/>
    <col min="4" max="4" width="12.36328125" style="19" customWidth="1"/>
    <col min="5" max="5" width="8.08984375" style="19" customWidth="1"/>
    <col min="6"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6384" width="9.08984375" style="19"/>
  </cols>
  <sheetData>
    <row r="1" spans="1:17" s="24" customFormat="1">
      <c r="F1" s="21"/>
      <c r="G1" s="21"/>
      <c r="H1" s="165" t="s">
        <v>56</v>
      </c>
      <c r="I1" s="110" t="str">
        <f>kops2_VNI!B28</f>
        <v>2.8._VNI</v>
      </c>
    </row>
    <row r="2" spans="1:17" s="24" customFormat="1">
      <c r="A2" s="680" t="str">
        <f>C13</f>
        <v>Ugunsgrēka signalizācijas sistēma</v>
      </c>
      <c r="B2" s="680"/>
      <c r="C2" s="680"/>
      <c r="D2" s="680"/>
      <c r="E2" s="680"/>
      <c r="F2" s="680"/>
      <c r="G2" s="680"/>
      <c r="H2" s="680"/>
      <c r="I2" s="680"/>
      <c r="J2" s="680"/>
      <c r="K2" s="680"/>
      <c r="L2" s="680"/>
      <c r="M2" s="680"/>
      <c r="N2" s="680"/>
      <c r="O2" s="680"/>
      <c r="P2" s="680"/>
      <c r="Q2" s="680"/>
    </row>
    <row r="3" spans="1:17">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7">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7">
      <c r="A5" s="20"/>
      <c r="B5" s="20"/>
      <c r="C5" s="20" t="s">
        <v>12</v>
      </c>
      <c r="D5" s="20"/>
      <c r="E5" s="682" t="str">
        <f>Koptame_VNI!C13</f>
        <v>Citadeles iela 7, Rīga</v>
      </c>
      <c r="F5" s="682"/>
      <c r="G5" s="682"/>
      <c r="H5" s="682"/>
      <c r="I5" s="682"/>
      <c r="J5" s="682"/>
      <c r="K5" s="682"/>
      <c r="L5" s="682"/>
      <c r="M5" s="682"/>
      <c r="N5" s="682"/>
      <c r="O5" s="682"/>
      <c r="P5" s="682"/>
      <c r="Q5" s="682"/>
    </row>
    <row r="6" spans="1:17">
      <c r="A6" s="20"/>
      <c r="B6" s="20"/>
      <c r="C6" s="20" t="str">
        <f>Koptame_VNI!B14</f>
        <v>Pasūtījuma Nr.</v>
      </c>
      <c r="D6" s="20"/>
      <c r="E6" s="22" t="str">
        <f>Koptame_VNI!C14</f>
        <v>n</v>
      </c>
      <c r="F6" s="43"/>
      <c r="G6" s="43"/>
      <c r="H6" s="43"/>
      <c r="I6" s="43"/>
      <c r="J6" s="43"/>
      <c r="K6" s="43"/>
      <c r="L6" s="43"/>
      <c r="M6" s="43"/>
      <c r="N6" s="43"/>
      <c r="O6" s="43"/>
      <c r="P6" s="43"/>
      <c r="Q6" s="25"/>
    </row>
    <row r="7" spans="1:17">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Q42</f>
        <v>0</v>
      </c>
    </row>
    <row r="8" spans="1:17">
      <c r="A8" s="23"/>
      <c r="B8" s="23"/>
      <c r="E8" s="27"/>
      <c r="F8" s="43"/>
      <c r="G8" s="43"/>
      <c r="H8" s="43"/>
      <c r="I8" s="43"/>
      <c r="J8" s="43"/>
      <c r="K8" s="43"/>
      <c r="L8" s="43"/>
      <c r="O8" s="43"/>
      <c r="P8" s="43"/>
      <c r="Q8" s="25"/>
    </row>
    <row r="9" spans="1:17" ht="15.4" customHeight="1">
      <c r="A9" s="45"/>
      <c r="B9" s="45"/>
      <c r="K9" s="44"/>
      <c r="L9" s="44"/>
      <c r="M9" s="681" t="str">
        <f>Koptame_VNI!D16</f>
        <v xml:space="preserve">Tāme sastādīta:  </v>
      </c>
      <c r="N9" s="681"/>
      <c r="O9" s="681"/>
      <c r="P9" s="681"/>
      <c r="Q9" s="44"/>
    </row>
    <row r="10" spans="1:17" ht="15.5">
      <c r="A10" s="45"/>
      <c r="B10" s="45"/>
    </row>
    <row r="11" spans="1:17"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7" ht="6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row>
    <row r="13" spans="1:17" ht="15.5">
      <c r="A13" s="255"/>
      <c r="B13" s="256"/>
      <c r="C13" s="257" t="str">
        <f>kops2_VNI!C28</f>
        <v>Ugunsgrēka signalizācijas sistēma</v>
      </c>
      <c r="D13" s="257"/>
      <c r="E13" s="258"/>
      <c r="F13" s="259"/>
      <c r="G13" s="260">
        <v>0</v>
      </c>
      <c r="H13" s="260">
        <v>0</v>
      </c>
      <c r="I13" s="261"/>
      <c r="J13" s="262"/>
      <c r="K13" s="262"/>
      <c r="L13" s="281">
        <f t="shared" ref="L13" si="0">SUM(I13:K13)</f>
        <v>0</v>
      </c>
      <c r="M13" s="260">
        <f t="shared" ref="M13" si="1">ROUND(G13*F13,2)</f>
        <v>0</v>
      </c>
      <c r="N13" s="281">
        <f t="shared" ref="N13" si="2">ROUND(I13*F13,2)</f>
        <v>0</v>
      </c>
      <c r="O13" s="281">
        <f t="shared" ref="O13" si="3">ROUND(J13*F13,2)</f>
        <v>0</v>
      </c>
      <c r="P13" s="281">
        <f t="shared" ref="P13" si="4">ROUND(K13*F13,2)</f>
        <v>0</v>
      </c>
      <c r="Q13" s="282">
        <f t="shared" ref="Q13" si="5">SUM(N13:P13)</f>
        <v>0</v>
      </c>
    </row>
    <row r="14" spans="1:17" ht="15.5">
      <c r="A14" s="336"/>
      <c r="B14" s="337"/>
      <c r="C14" s="338" t="s">
        <v>379</v>
      </c>
      <c r="D14" s="14"/>
      <c r="E14" s="15"/>
      <c r="F14" s="339"/>
      <c r="G14" s="240"/>
      <c r="H14" s="240"/>
      <c r="I14" s="340"/>
      <c r="J14" s="340"/>
      <c r="K14" s="340"/>
      <c r="L14" s="341"/>
      <c r="M14" s="340"/>
      <c r="N14" s="340"/>
      <c r="O14" s="340"/>
      <c r="P14" s="342"/>
    </row>
    <row r="15" spans="1:17" s="56" customFormat="1" ht="25">
      <c r="A15" s="187">
        <v>1</v>
      </c>
      <c r="B15" s="298"/>
      <c r="C15" s="299" t="s">
        <v>273</v>
      </c>
      <c r="D15" s="437" t="s">
        <v>274</v>
      </c>
      <c r="E15" s="244" t="s">
        <v>199</v>
      </c>
      <c r="F15" s="287">
        <v>1</v>
      </c>
      <c r="G15" s="204"/>
      <c r="H15" s="239"/>
      <c r="I15" s="225"/>
      <c r="J15" s="240"/>
      <c r="K15" s="235">
        <f t="shared" ref="K15:K32" si="6">0.15*I15</f>
        <v>0</v>
      </c>
      <c r="L15" s="238">
        <f t="shared" ref="L15:L40" si="7">SUM(I15:K15)</f>
        <v>0</v>
      </c>
      <c r="M15" s="268">
        <f t="shared" ref="M15:M40" si="8">ROUND(G15*F15,2)</f>
        <v>0</v>
      </c>
      <c r="N15" s="238">
        <f t="shared" ref="N15:N40" si="9">ROUND(I15*F15,2)</f>
        <v>0</v>
      </c>
      <c r="O15" s="238">
        <f t="shared" ref="O15:O40" si="10">ROUND(J15*F15,2)</f>
        <v>0</v>
      </c>
      <c r="P15" s="238">
        <f t="shared" ref="P15:P40" si="11">ROUND(K15*F15,2)</f>
        <v>0</v>
      </c>
      <c r="Q15" s="269">
        <f t="shared" ref="Q15:Q40" si="12">SUM(N15:P15)</f>
        <v>0</v>
      </c>
    </row>
    <row r="16" spans="1:17" s="56" customFormat="1" ht="25">
      <c r="A16" s="187">
        <v>2</v>
      </c>
      <c r="B16" s="298"/>
      <c r="C16" s="299" t="s">
        <v>275</v>
      </c>
      <c r="D16" s="437" t="s">
        <v>276</v>
      </c>
      <c r="E16" s="244" t="s">
        <v>199</v>
      </c>
      <c r="F16" s="287">
        <v>1</v>
      </c>
      <c r="G16" s="204"/>
      <c r="H16" s="239"/>
      <c r="I16" s="225"/>
      <c r="J16" s="240"/>
      <c r="K16" s="235">
        <f t="shared" si="6"/>
        <v>0</v>
      </c>
      <c r="L16" s="238">
        <f t="shared" si="7"/>
        <v>0</v>
      </c>
      <c r="M16" s="268">
        <f t="shared" si="8"/>
        <v>0</v>
      </c>
      <c r="N16" s="238">
        <f t="shared" si="9"/>
        <v>0</v>
      </c>
      <c r="O16" s="238">
        <f t="shared" si="10"/>
        <v>0</v>
      </c>
      <c r="P16" s="238">
        <f t="shared" si="11"/>
        <v>0</v>
      </c>
      <c r="Q16" s="269">
        <f t="shared" si="12"/>
        <v>0</v>
      </c>
    </row>
    <row r="17" spans="1:17" s="56" customFormat="1" ht="25">
      <c r="A17" s="187">
        <v>3</v>
      </c>
      <c r="B17" s="298"/>
      <c r="C17" s="299" t="s">
        <v>277</v>
      </c>
      <c r="D17" s="437" t="s">
        <v>278</v>
      </c>
      <c r="E17" s="244" t="s">
        <v>79</v>
      </c>
      <c r="F17" s="287">
        <v>1</v>
      </c>
      <c r="G17" s="204"/>
      <c r="H17" s="239"/>
      <c r="I17" s="225"/>
      <c r="J17" s="240"/>
      <c r="K17" s="235">
        <f t="shared" si="6"/>
        <v>0</v>
      </c>
      <c r="L17" s="238">
        <f t="shared" si="7"/>
        <v>0</v>
      </c>
      <c r="M17" s="268">
        <f t="shared" si="8"/>
        <v>0</v>
      </c>
      <c r="N17" s="238">
        <f t="shared" si="9"/>
        <v>0</v>
      </c>
      <c r="O17" s="238">
        <f t="shared" si="10"/>
        <v>0</v>
      </c>
      <c r="P17" s="238">
        <f t="shared" si="11"/>
        <v>0</v>
      </c>
      <c r="Q17" s="269">
        <f t="shared" si="12"/>
        <v>0</v>
      </c>
    </row>
    <row r="18" spans="1:17" s="56" customFormat="1" ht="25">
      <c r="A18" s="187">
        <v>4</v>
      </c>
      <c r="B18" s="298"/>
      <c r="C18" s="299" t="s">
        <v>279</v>
      </c>
      <c r="D18" s="437" t="s">
        <v>280</v>
      </c>
      <c r="E18" s="244" t="s">
        <v>79</v>
      </c>
      <c r="F18" s="287">
        <v>1</v>
      </c>
      <c r="G18" s="204"/>
      <c r="H18" s="239"/>
      <c r="I18" s="225"/>
      <c r="J18" s="240"/>
      <c r="K18" s="235">
        <f t="shared" si="6"/>
        <v>0</v>
      </c>
      <c r="L18" s="238">
        <f t="shared" si="7"/>
        <v>0</v>
      </c>
      <c r="M18" s="268">
        <f t="shared" si="8"/>
        <v>0</v>
      </c>
      <c r="N18" s="238">
        <f t="shared" si="9"/>
        <v>0</v>
      </c>
      <c r="O18" s="238">
        <f t="shared" si="10"/>
        <v>0</v>
      </c>
      <c r="P18" s="238">
        <f t="shared" si="11"/>
        <v>0</v>
      </c>
      <c r="Q18" s="269">
        <f t="shared" si="12"/>
        <v>0</v>
      </c>
    </row>
    <row r="19" spans="1:17" s="56" customFormat="1" ht="14.5">
      <c r="A19" s="187">
        <v>5</v>
      </c>
      <c r="B19" s="298"/>
      <c r="C19" s="299" t="s">
        <v>200</v>
      </c>
      <c r="D19" s="437" t="s">
        <v>281</v>
      </c>
      <c r="E19" s="244" t="s">
        <v>79</v>
      </c>
      <c r="F19" s="287">
        <v>4</v>
      </c>
      <c r="G19" s="204"/>
      <c r="H19" s="239"/>
      <c r="I19" s="225"/>
      <c r="J19" s="240"/>
      <c r="K19" s="235">
        <f t="shared" si="6"/>
        <v>0</v>
      </c>
      <c r="L19" s="238">
        <f t="shared" si="7"/>
        <v>0</v>
      </c>
      <c r="M19" s="268">
        <f t="shared" si="8"/>
        <v>0</v>
      </c>
      <c r="N19" s="238">
        <f t="shared" si="9"/>
        <v>0</v>
      </c>
      <c r="O19" s="238">
        <f t="shared" si="10"/>
        <v>0</v>
      </c>
      <c r="P19" s="238">
        <f t="shared" si="11"/>
        <v>0</v>
      </c>
      <c r="Q19" s="269">
        <f t="shared" si="12"/>
        <v>0</v>
      </c>
    </row>
    <row r="20" spans="1:17" s="56" customFormat="1" ht="14.5">
      <c r="A20" s="187">
        <v>6</v>
      </c>
      <c r="B20" s="298"/>
      <c r="C20" s="299" t="s">
        <v>282</v>
      </c>
      <c r="D20" s="437" t="s">
        <v>283</v>
      </c>
      <c r="E20" s="244" t="s">
        <v>79</v>
      </c>
      <c r="F20" s="287">
        <v>48</v>
      </c>
      <c r="G20" s="204"/>
      <c r="H20" s="239"/>
      <c r="I20" s="225"/>
      <c r="J20" s="240"/>
      <c r="K20" s="235">
        <f t="shared" si="6"/>
        <v>0</v>
      </c>
      <c r="L20" s="238">
        <f t="shared" si="7"/>
        <v>0</v>
      </c>
      <c r="M20" s="268">
        <f t="shared" si="8"/>
        <v>0</v>
      </c>
      <c r="N20" s="238">
        <f t="shared" si="9"/>
        <v>0</v>
      </c>
      <c r="O20" s="238">
        <f t="shared" si="10"/>
        <v>0</v>
      </c>
      <c r="P20" s="238">
        <f t="shared" si="11"/>
        <v>0</v>
      </c>
      <c r="Q20" s="269">
        <f t="shared" si="12"/>
        <v>0</v>
      </c>
    </row>
    <row r="21" spans="1:17" s="56" customFormat="1" ht="14.5">
      <c r="A21" s="187">
        <v>7</v>
      </c>
      <c r="B21" s="298"/>
      <c r="C21" s="299" t="s">
        <v>284</v>
      </c>
      <c r="D21" s="437" t="s">
        <v>429</v>
      </c>
      <c r="E21" s="244" t="s">
        <v>79</v>
      </c>
      <c r="F21" s="287">
        <v>6</v>
      </c>
      <c r="G21" s="204"/>
      <c r="H21" s="239"/>
      <c r="I21" s="225"/>
      <c r="J21" s="240"/>
      <c r="K21" s="235">
        <f t="shared" si="6"/>
        <v>0</v>
      </c>
      <c r="L21" s="238">
        <f t="shared" si="7"/>
        <v>0</v>
      </c>
      <c r="M21" s="268">
        <f t="shared" si="8"/>
        <v>0</v>
      </c>
      <c r="N21" s="238">
        <f t="shared" si="9"/>
        <v>0</v>
      </c>
      <c r="O21" s="238">
        <f t="shared" si="10"/>
        <v>0</v>
      </c>
      <c r="P21" s="238">
        <f t="shared" si="11"/>
        <v>0</v>
      </c>
      <c r="Q21" s="269">
        <f t="shared" si="12"/>
        <v>0</v>
      </c>
    </row>
    <row r="22" spans="1:17" s="56" customFormat="1" ht="14.5">
      <c r="A22" s="187">
        <v>8</v>
      </c>
      <c r="B22" s="298"/>
      <c r="C22" s="299" t="s">
        <v>285</v>
      </c>
      <c r="D22" s="437" t="s">
        <v>286</v>
      </c>
      <c r="E22" s="244" t="s">
        <v>79</v>
      </c>
      <c r="F22" s="287">
        <v>54</v>
      </c>
      <c r="G22" s="204"/>
      <c r="H22" s="239"/>
      <c r="I22" s="225"/>
      <c r="J22" s="240"/>
      <c r="K22" s="235">
        <f t="shared" si="6"/>
        <v>0</v>
      </c>
      <c r="L22" s="238">
        <f t="shared" si="7"/>
        <v>0</v>
      </c>
      <c r="M22" s="268">
        <f t="shared" si="8"/>
        <v>0</v>
      </c>
      <c r="N22" s="238">
        <f t="shared" si="9"/>
        <v>0</v>
      </c>
      <c r="O22" s="238">
        <f t="shared" si="10"/>
        <v>0</v>
      </c>
      <c r="P22" s="238">
        <f t="shared" si="11"/>
        <v>0</v>
      </c>
      <c r="Q22" s="269">
        <f t="shared" si="12"/>
        <v>0</v>
      </c>
    </row>
    <row r="23" spans="1:17" s="56" customFormat="1" ht="14.5">
      <c r="A23" s="187">
        <v>9</v>
      </c>
      <c r="B23" s="298"/>
      <c r="C23" s="299" t="s">
        <v>287</v>
      </c>
      <c r="D23" s="437" t="s">
        <v>288</v>
      </c>
      <c r="E23" s="244" t="s">
        <v>199</v>
      </c>
      <c r="F23" s="287">
        <v>4</v>
      </c>
      <c r="G23" s="204"/>
      <c r="H23" s="239"/>
      <c r="I23" s="225"/>
      <c r="J23" s="240"/>
      <c r="K23" s="235">
        <f t="shared" si="6"/>
        <v>0</v>
      </c>
      <c r="L23" s="238">
        <f t="shared" si="7"/>
        <v>0</v>
      </c>
      <c r="M23" s="268">
        <f t="shared" si="8"/>
        <v>0</v>
      </c>
      <c r="N23" s="238">
        <f t="shared" si="9"/>
        <v>0</v>
      </c>
      <c r="O23" s="238">
        <f t="shared" si="10"/>
        <v>0</v>
      </c>
      <c r="P23" s="238">
        <f t="shared" si="11"/>
        <v>0</v>
      </c>
      <c r="Q23" s="269">
        <f t="shared" si="12"/>
        <v>0</v>
      </c>
    </row>
    <row r="24" spans="1:17" s="56" customFormat="1" ht="14.5">
      <c r="A24" s="187">
        <v>10</v>
      </c>
      <c r="B24" s="298"/>
      <c r="C24" s="299" t="s">
        <v>289</v>
      </c>
      <c r="D24" s="437" t="s">
        <v>290</v>
      </c>
      <c r="E24" s="244" t="s">
        <v>79</v>
      </c>
      <c r="F24" s="287">
        <v>4</v>
      </c>
      <c r="G24" s="204"/>
      <c r="H24" s="239"/>
      <c r="I24" s="225"/>
      <c r="J24" s="240"/>
      <c r="K24" s="235">
        <f t="shared" si="6"/>
        <v>0</v>
      </c>
      <c r="L24" s="238">
        <f t="shared" si="7"/>
        <v>0</v>
      </c>
      <c r="M24" s="268">
        <f t="shared" si="8"/>
        <v>0</v>
      </c>
      <c r="N24" s="238">
        <f t="shared" si="9"/>
        <v>0</v>
      </c>
      <c r="O24" s="238">
        <f t="shared" si="10"/>
        <v>0</v>
      </c>
      <c r="P24" s="238">
        <f t="shared" si="11"/>
        <v>0</v>
      </c>
      <c r="Q24" s="269">
        <f t="shared" si="12"/>
        <v>0</v>
      </c>
    </row>
    <row r="25" spans="1:17" s="56" customFormat="1" ht="14.5">
      <c r="A25" s="187">
        <v>11</v>
      </c>
      <c r="B25" s="298"/>
      <c r="C25" s="299" t="s">
        <v>291</v>
      </c>
      <c r="D25" s="437" t="s">
        <v>467</v>
      </c>
      <c r="E25" s="244" t="s">
        <v>199</v>
      </c>
      <c r="F25" s="287">
        <v>29</v>
      </c>
      <c r="G25" s="204"/>
      <c r="H25" s="239"/>
      <c r="I25" s="225"/>
      <c r="J25" s="240"/>
      <c r="K25" s="235">
        <f t="shared" si="6"/>
        <v>0</v>
      </c>
      <c r="L25" s="238">
        <f t="shared" si="7"/>
        <v>0</v>
      </c>
      <c r="M25" s="268">
        <f t="shared" si="8"/>
        <v>0</v>
      </c>
      <c r="N25" s="238">
        <f t="shared" si="9"/>
        <v>0</v>
      </c>
      <c r="O25" s="238">
        <f t="shared" si="10"/>
        <v>0</v>
      </c>
      <c r="P25" s="238">
        <f t="shared" si="11"/>
        <v>0</v>
      </c>
      <c r="Q25" s="269">
        <f t="shared" si="12"/>
        <v>0</v>
      </c>
    </row>
    <row r="26" spans="1:17" s="56" customFormat="1" ht="14.5">
      <c r="A26" s="187">
        <v>12</v>
      </c>
      <c r="B26" s="298"/>
      <c r="C26" s="299" t="s">
        <v>292</v>
      </c>
      <c r="D26" s="437" t="s">
        <v>293</v>
      </c>
      <c r="E26" s="244"/>
      <c r="F26" s="287">
        <v>27</v>
      </c>
      <c r="G26" s="204"/>
      <c r="H26" s="239"/>
      <c r="I26" s="225"/>
      <c r="J26" s="240"/>
      <c r="K26" s="235">
        <f t="shared" si="6"/>
        <v>0</v>
      </c>
      <c r="L26" s="238">
        <f t="shared" si="7"/>
        <v>0</v>
      </c>
      <c r="M26" s="268">
        <f t="shared" si="8"/>
        <v>0</v>
      </c>
      <c r="N26" s="238">
        <f t="shared" si="9"/>
        <v>0</v>
      </c>
      <c r="O26" s="238">
        <f t="shared" si="10"/>
        <v>0</v>
      </c>
      <c r="P26" s="238">
        <f t="shared" si="11"/>
        <v>0</v>
      </c>
      <c r="Q26" s="269">
        <f t="shared" si="12"/>
        <v>0</v>
      </c>
    </row>
    <row r="27" spans="1:17" s="56" customFormat="1" ht="14.5">
      <c r="A27" s="187">
        <v>13</v>
      </c>
      <c r="B27" s="298"/>
      <c r="C27" s="299" t="s">
        <v>294</v>
      </c>
      <c r="D27" s="437" t="s">
        <v>430</v>
      </c>
      <c r="E27" s="244" t="s">
        <v>79</v>
      </c>
      <c r="F27" s="287">
        <v>5</v>
      </c>
      <c r="G27" s="204"/>
      <c r="H27" s="239"/>
      <c r="I27" s="225"/>
      <c r="J27" s="240"/>
      <c r="K27" s="235">
        <f t="shared" si="6"/>
        <v>0</v>
      </c>
      <c r="L27" s="238">
        <f t="shared" si="7"/>
        <v>0</v>
      </c>
      <c r="M27" s="268">
        <f t="shared" si="8"/>
        <v>0</v>
      </c>
      <c r="N27" s="238">
        <f t="shared" si="9"/>
        <v>0</v>
      </c>
      <c r="O27" s="238">
        <f t="shared" si="10"/>
        <v>0</v>
      </c>
      <c r="P27" s="238">
        <f t="shared" si="11"/>
        <v>0</v>
      </c>
      <c r="Q27" s="269">
        <f t="shared" si="12"/>
        <v>0</v>
      </c>
    </row>
    <row r="28" spans="1:17" s="56" customFormat="1" ht="37.5">
      <c r="A28" s="187">
        <v>14</v>
      </c>
      <c r="B28" s="298"/>
      <c r="C28" s="299" t="s">
        <v>207</v>
      </c>
      <c r="D28" s="437" t="s">
        <v>295</v>
      </c>
      <c r="E28" s="244" t="s">
        <v>78</v>
      </c>
      <c r="F28" s="287">
        <v>150</v>
      </c>
      <c r="G28" s="204"/>
      <c r="H28" s="239"/>
      <c r="I28" s="225"/>
      <c r="J28" s="240"/>
      <c r="K28" s="235">
        <f t="shared" si="6"/>
        <v>0</v>
      </c>
      <c r="L28" s="238">
        <f t="shared" si="7"/>
        <v>0</v>
      </c>
      <c r="M28" s="268">
        <f t="shared" si="8"/>
        <v>0</v>
      </c>
      <c r="N28" s="238">
        <f t="shared" si="9"/>
        <v>0</v>
      </c>
      <c r="O28" s="238">
        <f t="shared" si="10"/>
        <v>0</v>
      </c>
      <c r="P28" s="238">
        <f t="shared" si="11"/>
        <v>0</v>
      </c>
      <c r="Q28" s="269">
        <f t="shared" si="12"/>
        <v>0</v>
      </c>
    </row>
    <row r="29" spans="1:17" s="56" customFormat="1" ht="37.5">
      <c r="A29" s="187">
        <v>15</v>
      </c>
      <c r="B29" s="298"/>
      <c r="C29" s="299" t="s">
        <v>197</v>
      </c>
      <c r="D29" s="437" t="s">
        <v>296</v>
      </c>
      <c r="E29" s="244" t="s">
        <v>78</v>
      </c>
      <c r="F29" s="287">
        <v>895</v>
      </c>
      <c r="G29" s="204"/>
      <c r="H29" s="239"/>
      <c r="I29" s="225"/>
      <c r="J29" s="240"/>
      <c r="K29" s="235">
        <f t="shared" si="6"/>
        <v>0</v>
      </c>
      <c r="L29" s="238">
        <f t="shared" si="7"/>
        <v>0</v>
      </c>
      <c r="M29" s="268">
        <f t="shared" si="8"/>
        <v>0</v>
      </c>
      <c r="N29" s="238">
        <f t="shared" si="9"/>
        <v>0</v>
      </c>
      <c r="O29" s="238">
        <f t="shared" si="10"/>
        <v>0</v>
      </c>
      <c r="P29" s="238">
        <f t="shared" si="11"/>
        <v>0</v>
      </c>
      <c r="Q29" s="269">
        <f t="shared" si="12"/>
        <v>0</v>
      </c>
    </row>
    <row r="30" spans="1:17" s="56" customFormat="1" ht="37.5">
      <c r="A30" s="187">
        <v>16</v>
      </c>
      <c r="B30" s="298"/>
      <c r="C30" s="299" t="s">
        <v>297</v>
      </c>
      <c r="D30" s="437" t="s">
        <v>298</v>
      </c>
      <c r="E30" s="244" t="s">
        <v>78</v>
      </c>
      <c r="F30" s="287">
        <v>100</v>
      </c>
      <c r="G30" s="204"/>
      <c r="H30" s="239"/>
      <c r="I30" s="225"/>
      <c r="J30" s="240"/>
      <c r="K30" s="235">
        <f t="shared" si="6"/>
        <v>0</v>
      </c>
      <c r="L30" s="238">
        <f t="shared" si="7"/>
        <v>0</v>
      </c>
      <c r="M30" s="268">
        <f t="shared" si="8"/>
        <v>0</v>
      </c>
      <c r="N30" s="238">
        <f t="shared" si="9"/>
        <v>0</v>
      </c>
      <c r="O30" s="238">
        <f t="shared" si="10"/>
        <v>0</v>
      </c>
      <c r="P30" s="238">
        <f t="shared" si="11"/>
        <v>0</v>
      </c>
      <c r="Q30" s="269">
        <f t="shared" si="12"/>
        <v>0</v>
      </c>
    </row>
    <row r="31" spans="1:17" s="56" customFormat="1" ht="14.5">
      <c r="A31" s="187">
        <v>17</v>
      </c>
      <c r="B31" s="298"/>
      <c r="C31" s="299" t="s">
        <v>299</v>
      </c>
      <c r="D31" s="437"/>
      <c r="E31" s="244" t="s">
        <v>78</v>
      </c>
      <c r="F31" s="287">
        <v>450</v>
      </c>
      <c r="G31" s="235"/>
      <c r="H31" s="239"/>
      <c r="I31" s="235"/>
      <c r="J31" s="235"/>
      <c r="K31" s="235">
        <f t="shared" si="6"/>
        <v>0</v>
      </c>
      <c r="L31" s="238">
        <f t="shared" si="7"/>
        <v>0</v>
      </c>
      <c r="M31" s="268">
        <f t="shared" si="8"/>
        <v>0</v>
      </c>
      <c r="N31" s="238">
        <f t="shared" si="9"/>
        <v>0</v>
      </c>
      <c r="O31" s="238">
        <f t="shared" si="10"/>
        <v>0</v>
      </c>
      <c r="P31" s="238">
        <f t="shared" si="11"/>
        <v>0</v>
      </c>
      <c r="Q31" s="269">
        <f t="shared" si="12"/>
        <v>0</v>
      </c>
    </row>
    <row r="32" spans="1:17" s="56" customFormat="1" ht="14.5">
      <c r="A32" s="187">
        <v>18</v>
      </c>
      <c r="B32" s="298"/>
      <c r="C32" s="299" t="s">
        <v>300</v>
      </c>
      <c r="D32" s="437"/>
      <c r="E32" s="244" t="s">
        <v>199</v>
      </c>
      <c r="F32" s="287">
        <v>1</v>
      </c>
      <c r="G32" s="235"/>
      <c r="H32" s="239"/>
      <c r="I32" s="235"/>
      <c r="J32" s="235"/>
      <c r="K32" s="235">
        <f t="shared" si="6"/>
        <v>0</v>
      </c>
      <c r="L32" s="238">
        <f t="shared" si="7"/>
        <v>0</v>
      </c>
      <c r="M32" s="268">
        <f t="shared" si="8"/>
        <v>0</v>
      </c>
      <c r="N32" s="238">
        <f t="shared" si="9"/>
        <v>0</v>
      </c>
      <c r="O32" s="238">
        <f t="shared" si="10"/>
        <v>0</v>
      </c>
      <c r="P32" s="238">
        <f t="shared" si="11"/>
        <v>0</v>
      </c>
      <c r="Q32" s="269">
        <f t="shared" si="12"/>
        <v>0</v>
      </c>
    </row>
    <row r="33" spans="1:17" s="56" customFormat="1" ht="14.5">
      <c r="A33" s="187">
        <v>19</v>
      </c>
      <c r="B33" s="298"/>
      <c r="C33" s="299" t="s">
        <v>301</v>
      </c>
      <c r="D33" s="437"/>
      <c r="E33" s="244" t="s">
        <v>302</v>
      </c>
      <c r="F33" s="287">
        <v>10</v>
      </c>
      <c r="G33" s="235"/>
      <c r="H33" s="239"/>
      <c r="I33" s="235"/>
      <c r="J33" s="235"/>
      <c r="K33" s="235">
        <f>0.55*I33</f>
        <v>0</v>
      </c>
      <c r="L33" s="238">
        <f t="shared" si="7"/>
        <v>0</v>
      </c>
      <c r="M33" s="268">
        <f t="shared" si="8"/>
        <v>0</v>
      </c>
      <c r="N33" s="238">
        <f t="shared" si="9"/>
        <v>0</v>
      </c>
      <c r="O33" s="238">
        <f t="shared" si="10"/>
        <v>0</v>
      </c>
      <c r="P33" s="238">
        <f t="shared" si="11"/>
        <v>0</v>
      </c>
      <c r="Q33" s="269">
        <f t="shared" si="12"/>
        <v>0</v>
      </c>
    </row>
    <row r="34" spans="1:17" s="56" customFormat="1" ht="25">
      <c r="A34" s="187">
        <v>20</v>
      </c>
      <c r="B34" s="298"/>
      <c r="C34" s="299" t="s">
        <v>210</v>
      </c>
      <c r="D34" s="437" t="s">
        <v>211</v>
      </c>
      <c r="E34" s="244" t="s">
        <v>199</v>
      </c>
      <c r="F34" s="287">
        <v>1</v>
      </c>
      <c r="G34" s="235"/>
      <c r="H34" s="239"/>
      <c r="I34" s="235"/>
      <c r="J34" s="235"/>
      <c r="K34" s="235">
        <f>0.15*I34</f>
        <v>0</v>
      </c>
      <c r="L34" s="238">
        <f t="shared" si="7"/>
        <v>0</v>
      </c>
      <c r="M34" s="268">
        <f t="shared" si="8"/>
        <v>0</v>
      </c>
      <c r="N34" s="238">
        <f t="shared" si="9"/>
        <v>0</v>
      </c>
      <c r="O34" s="238">
        <f t="shared" si="10"/>
        <v>0</v>
      </c>
      <c r="P34" s="238">
        <f t="shared" si="11"/>
        <v>0</v>
      </c>
      <c r="Q34" s="269">
        <f t="shared" si="12"/>
        <v>0</v>
      </c>
    </row>
    <row r="35" spans="1:17" s="56" customFormat="1" ht="25">
      <c r="A35" s="187">
        <v>21</v>
      </c>
      <c r="B35" s="298"/>
      <c r="C35" s="299" t="s">
        <v>303</v>
      </c>
      <c r="D35" s="437" t="s">
        <v>304</v>
      </c>
      <c r="E35" s="244" t="s">
        <v>79</v>
      </c>
      <c r="F35" s="287">
        <v>325</v>
      </c>
      <c r="G35" s="235"/>
      <c r="H35" s="239"/>
      <c r="I35" s="235"/>
      <c r="J35" s="235"/>
      <c r="K35" s="235">
        <f t="shared" ref="K35:K37" si="13">0.15*I35</f>
        <v>0</v>
      </c>
      <c r="L35" s="238">
        <f t="shared" si="7"/>
        <v>0</v>
      </c>
      <c r="M35" s="268">
        <f t="shared" si="8"/>
        <v>0</v>
      </c>
      <c r="N35" s="238">
        <f t="shared" si="9"/>
        <v>0</v>
      </c>
      <c r="O35" s="238">
        <f t="shared" si="10"/>
        <v>0</v>
      </c>
      <c r="P35" s="238">
        <f t="shared" si="11"/>
        <v>0</v>
      </c>
      <c r="Q35" s="269">
        <f t="shared" si="12"/>
        <v>0</v>
      </c>
    </row>
    <row r="36" spans="1:17" s="56" customFormat="1" ht="14.5">
      <c r="A36" s="187">
        <v>22</v>
      </c>
      <c r="B36" s="298"/>
      <c r="C36" s="299" t="s">
        <v>305</v>
      </c>
      <c r="D36" s="437"/>
      <c r="E36" s="244" t="s">
        <v>199</v>
      </c>
      <c r="F36" s="287">
        <v>1</v>
      </c>
      <c r="G36" s="235"/>
      <c r="H36" s="239"/>
      <c r="I36" s="235"/>
      <c r="J36" s="235"/>
      <c r="K36" s="235">
        <f t="shared" si="13"/>
        <v>0</v>
      </c>
      <c r="L36" s="238">
        <f t="shared" si="7"/>
        <v>0</v>
      </c>
      <c r="M36" s="268">
        <f t="shared" si="8"/>
        <v>0</v>
      </c>
      <c r="N36" s="238">
        <f t="shared" si="9"/>
        <v>0</v>
      </c>
      <c r="O36" s="238">
        <f t="shared" si="10"/>
        <v>0</v>
      </c>
      <c r="P36" s="238">
        <f t="shared" si="11"/>
        <v>0</v>
      </c>
      <c r="Q36" s="269">
        <f t="shared" si="12"/>
        <v>0</v>
      </c>
    </row>
    <row r="37" spans="1:17" s="56" customFormat="1" ht="25">
      <c r="A37" s="187">
        <v>23</v>
      </c>
      <c r="B37" s="298"/>
      <c r="C37" s="299" t="s">
        <v>468</v>
      </c>
      <c r="D37" s="437" t="s">
        <v>469</v>
      </c>
      <c r="E37" s="244" t="s">
        <v>199</v>
      </c>
      <c r="F37" s="287">
        <v>1</v>
      </c>
      <c r="G37" s="204"/>
      <c r="H37" s="239"/>
      <c r="I37" s="225"/>
      <c r="J37" s="240"/>
      <c r="K37" s="235">
        <f t="shared" si="13"/>
        <v>0</v>
      </c>
      <c r="L37" s="238">
        <f t="shared" si="7"/>
        <v>0</v>
      </c>
      <c r="M37" s="268">
        <f t="shared" si="8"/>
        <v>0</v>
      </c>
      <c r="N37" s="238">
        <f t="shared" si="9"/>
        <v>0</v>
      </c>
      <c r="O37" s="238">
        <f t="shared" si="10"/>
        <v>0</v>
      </c>
      <c r="P37" s="238">
        <f t="shared" si="11"/>
        <v>0</v>
      </c>
      <c r="Q37" s="269">
        <f t="shared" si="12"/>
        <v>0</v>
      </c>
    </row>
    <row r="38" spans="1:17" s="56" customFormat="1" ht="37.5">
      <c r="A38" s="187">
        <v>24</v>
      </c>
      <c r="B38" s="298"/>
      <c r="C38" s="299" t="s">
        <v>470</v>
      </c>
      <c r="D38" s="437" t="s">
        <v>471</v>
      </c>
      <c r="E38" s="244" t="s">
        <v>79</v>
      </c>
      <c r="F38" s="287">
        <v>2</v>
      </c>
      <c r="G38" s="204"/>
      <c r="H38" s="239"/>
      <c r="I38" s="225"/>
      <c r="J38" s="240"/>
      <c r="K38" s="235">
        <f t="shared" ref="K38:K40" si="14">0.15*I38</f>
        <v>0</v>
      </c>
      <c r="L38" s="238">
        <f t="shared" si="7"/>
        <v>0</v>
      </c>
      <c r="M38" s="268">
        <f t="shared" si="8"/>
        <v>0</v>
      </c>
      <c r="N38" s="238">
        <f t="shared" si="9"/>
        <v>0</v>
      </c>
      <c r="O38" s="238">
        <f t="shared" si="10"/>
        <v>0</v>
      </c>
      <c r="P38" s="238">
        <f t="shared" si="11"/>
        <v>0</v>
      </c>
      <c r="Q38" s="269">
        <f t="shared" si="12"/>
        <v>0</v>
      </c>
    </row>
    <row r="39" spans="1:17" s="56" customFormat="1" ht="25">
      <c r="A39" s="187">
        <v>25</v>
      </c>
      <c r="B39" s="298"/>
      <c r="C39" s="299" t="s">
        <v>472</v>
      </c>
      <c r="D39" s="437" t="s">
        <v>473</v>
      </c>
      <c r="E39" s="244" t="s">
        <v>79</v>
      </c>
      <c r="F39" s="287">
        <v>28</v>
      </c>
      <c r="G39" s="204"/>
      <c r="H39" s="239"/>
      <c r="I39" s="225"/>
      <c r="J39" s="240"/>
      <c r="K39" s="235">
        <f t="shared" si="14"/>
        <v>0</v>
      </c>
      <c r="L39" s="238">
        <f t="shared" si="7"/>
        <v>0</v>
      </c>
      <c r="M39" s="268">
        <f t="shared" si="8"/>
        <v>0</v>
      </c>
      <c r="N39" s="238">
        <f t="shared" si="9"/>
        <v>0</v>
      </c>
      <c r="O39" s="238">
        <f t="shared" si="10"/>
        <v>0</v>
      </c>
      <c r="P39" s="238">
        <f t="shared" si="11"/>
        <v>0</v>
      </c>
      <c r="Q39" s="269">
        <f t="shared" si="12"/>
        <v>0</v>
      </c>
    </row>
    <row r="40" spans="1:17" s="56" customFormat="1" ht="25">
      <c r="A40" s="187">
        <v>26</v>
      </c>
      <c r="B40" s="298"/>
      <c r="C40" s="299" t="s">
        <v>474</v>
      </c>
      <c r="D40" s="437" t="s">
        <v>475</v>
      </c>
      <c r="E40" s="244" t="s">
        <v>79</v>
      </c>
      <c r="F40" s="287">
        <v>1</v>
      </c>
      <c r="G40" s="204"/>
      <c r="H40" s="239"/>
      <c r="I40" s="225"/>
      <c r="J40" s="240"/>
      <c r="K40" s="235">
        <f t="shared" si="14"/>
        <v>0</v>
      </c>
      <c r="L40" s="238">
        <f t="shared" si="7"/>
        <v>0</v>
      </c>
      <c r="M40" s="268">
        <f t="shared" si="8"/>
        <v>0</v>
      </c>
      <c r="N40" s="238">
        <f t="shared" si="9"/>
        <v>0</v>
      </c>
      <c r="O40" s="238">
        <f t="shared" si="10"/>
        <v>0</v>
      </c>
      <c r="P40" s="238">
        <f t="shared" si="11"/>
        <v>0</v>
      </c>
      <c r="Q40" s="269">
        <f t="shared" si="12"/>
        <v>0</v>
      </c>
    </row>
    <row r="41" spans="1:17">
      <c r="A41" s="273"/>
      <c r="B41" s="300"/>
      <c r="C41" s="275"/>
      <c r="D41" s="275"/>
      <c r="E41" s="276"/>
      <c r="F41" s="277"/>
      <c r="G41" s="278">
        <v>0</v>
      </c>
      <c r="H41" s="278">
        <v>0</v>
      </c>
      <c r="I41" s="278"/>
      <c r="J41" s="277"/>
      <c r="K41" s="277"/>
      <c r="L41" s="277"/>
      <c r="M41" s="277"/>
      <c r="N41" s="277"/>
      <c r="O41" s="277"/>
      <c r="P41" s="277"/>
      <c r="Q41" s="279"/>
    </row>
    <row r="42" spans="1:17" ht="15.4" customHeight="1">
      <c r="A42" s="253"/>
      <c r="B42" s="297"/>
      <c r="C42" s="687" t="s">
        <v>63</v>
      </c>
      <c r="D42" s="687"/>
      <c r="E42" s="688"/>
      <c r="F42" s="688"/>
      <c r="G42" s="688"/>
      <c r="H42" s="688"/>
      <c r="I42" s="688"/>
      <c r="J42" s="688"/>
      <c r="K42" s="688"/>
      <c r="L42" s="688"/>
      <c r="M42" s="254">
        <f>SUM(M13:M41)</f>
        <v>0</v>
      </c>
      <c r="N42" s="254">
        <f>SUM(N13:N41)</f>
        <v>0</v>
      </c>
      <c r="O42" s="254">
        <f>SUM(O13:O41)</f>
        <v>0</v>
      </c>
      <c r="P42" s="254">
        <f>SUM(P13:P41)</f>
        <v>0</v>
      </c>
      <c r="Q42" s="254">
        <f>SUM(Q13:Q41)</f>
        <v>0</v>
      </c>
    </row>
    <row r="43" spans="1:17" s="124" customFormat="1">
      <c r="J43" s="145"/>
    </row>
    <row r="44" spans="1:17" customFormat="1" ht="12.9" customHeight="1">
      <c r="B44" s="146" t="s">
        <v>41</v>
      </c>
    </row>
    <row r="45" spans="1:17" customFormat="1" ht="45.15" customHeight="1">
      <c r="A45" s="672" t="s">
        <v>61</v>
      </c>
      <c r="B45" s="672"/>
      <c r="C45" s="672"/>
      <c r="D45" s="672"/>
      <c r="E45" s="672"/>
      <c r="F45" s="672"/>
      <c r="G45" s="672"/>
      <c r="H45" s="672"/>
      <c r="I45" s="672"/>
      <c r="J45" s="672"/>
      <c r="K45" s="672"/>
      <c r="L45" s="672"/>
      <c r="M45" s="672"/>
      <c r="N45" s="672"/>
      <c r="O45" s="672"/>
      <c r="P45" s="672"/>
      <c r="Q45" s="672"/>
    </row>
    <row r="46" spans="1:17" customFormat="1" ht="76.75" customHeight="1">
      <c r="A46" s="672"/>
      <c r="B46" s="672"/>
      <c r="C46" s="672"/>
      <c r="D46" s="672"/>
      <c r="E46" s="672"/>
      <c r="F46" s="672"/>
      <c r="G46" s="672"/>
      <c r="H46" s="672"/>
      <c r="I46" s="672"/>
      <c r="J46" s="672"/>
      <c r="K46" s="672"/>
      <c r="L46" s="672"/>
      <c r="M46" s="672"/>
      <c r="N46" s="672"/>
      <c r="O46" s="672"/>
      <c r="P46" s="672"/>
      <c r="Q46" s="672"/>
    </row>
    <row r="47" spans="1:17" customFormat="1" ht="12.9" customHeight="1">
      <c r="B47" s="147"/>
    </row>
    <row r="48" spans="1:17" customFormat="1" ht="12.9" customHeight="1">
      <c r="B48" s="147"/>
    </row>
    <row r="49" spans="2:17" s="124" customFormat="1">
      <c r="B49" s="124" t="s">
        <v>7</v>
      </c>
      <c r="M49" s="152" t="str">
        <f>Koptame_VNI!B40</f>
        <v>Pārbaudīja:</v>
      </c>
      <c r="N49" s="152"/>
      <c r="O49" s="152"/>
      <c r="P49" s="152"/>
      <c r="Q49" s="152"/>
    </row>
    <row r="50" spans="2:17" s="124" customFormat="1">
      <c r="C50" s="144">
        <f>Koptame_VNI!C35</f>
        <v>0</v>
      </c>
      <c r="D50" s="144"/>
      <c r="M50" s="144"/>
      <c r="N50" s="669">
        <f>Koptame_VNI!C41</f>
        <v>0</v>
      </c>
      <c r="O50" s="669"/>
      <c r="P50" s="152"/>
      <c r="Q50" s="152"/>
    </row>
    <row r="51" spans="2:17" s="124" customFormat="1">
      <c r="C51" s="143">
        <f>Koptame_VNI!C36</f>
        <v>0</v>
      </c>
      <c r="D51" s="143"/>
      <c r="M51" s="143"/>
      <c r="N51" s="670">
        <f>Koptame_VNI!C42</f>
        <v>0</v>
      </c>
      <c r="O51" s="670"/>
      <c r="P51" s="152"/>
      <c r="Q51" s="152"/>
    </row>
    <row r="52" spans="2:17" s="124" customFormat="1" collapsed="1">
      <c r="B52" s="145"/>
      <c r="G52" s="145"/>
      <c r="H52" s="145"/>
    </row>
    <row r="53" spans="2:17">
      <c r="B53" s="56"/>
      <c r="G53" s="56"/>
      <c r="H53" s="56"/>
    </row>
    <row r="54" spans="2:17">
      <c r="B54" s="56"/>
      <c r="G54" s="56"/>
      <c r="H54" s="56"/>
    </row>
  </sheetData>
  <mergeCells count="17">
    <mergeCell ref="A2:Q2"/>
    <mergeCell ref="E3:Q3"/>
    <mergeCell ref="E4:Q4"/>
    <mergeCell ref="E5:Q5"/>
    <mergeCell ref="M9:P9"/>
    <mergeCell ref="G11:L11"/>
    <mergeCell ref="M11:Q11"/>
    <mergeCell ref="A11:A12"/>
    <mergeCell ref="B11:B12"/>
    <mergeCell ref="E11:E12"/>
    <mergeCell ref="F11:F12"/>
    <mergeCell ref="C11:D12"/>
    <mergeCell ref="N51:O51"/>
    <mergeCell ref="C42:L42"/>
    <mergeCell ref="A46:Q46"/>
    <mergeCell ref="N50:O50"/>
    <mergeCell ref="A45:Q45"/>
  </mergeCells>
  <printOptions horizontalCentered="1"/>
  <pageMargins left="0.27559055118110237" right="0.27559055118110237" top="0.74803149606299213" bottom="0.74803149606299213" header="0.31496062992125984" footer="0.31496062992125984"/>
  <pageSetup paperSize="9" scale="69"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7" tint="0.59999389629810485"/>
  </sheetPr>
  <dimension ref="A1:R50"/>
  <sheetViews>
    <sheetView showZeros="0" view="pageBreakPreview" zoomScale="70" zoomScaleNormal="100" zoomScaleSheetLayoutView="70" workbookViewId="0">
      <selection activeCell="H16" sqref="H16"/>
    </sheetView>
  </sheetViews>
  <sheetFormatPr defaultColWidth="9.08984375" defaultRowHeight="14"/>
  <cols>
    <col min="1" max="1" width="9" style="19" customWidth="1"/>
    <col min="2" max="2" width="9.36328125" style="19" customWidth="1"/>
    <col min="3" max="3" width="40.26953125" style="19" customWidth="1"/>
    <col min="4" max="4" width="12.36328125" style="19" customWidth="1"/>
    <col min="5" max="5" width="8.08984375" style="19" customWidth="1"/>
    <col min="6"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8" width="12.08984375" style="19" customWidth="1"/>
    <col min="19" max="16384" width="9.08984375" style="19"/>
  </cols>
  <sheetData>
    <row r="1" spans="1:18" s="24" customFormat="1">
      <c r="F1" s="21"/>
      <c r="G1" s="21"/>
      <c r="H1" s="165" t="s">
        <v>56</v>
      </c>
      <c r="I1" s="110" t="str">
        <f>kops2_VNI!B29</f>
        <v>2.9._VNI</v>
      </c>
    </row>
    <row r="2" spans="1:18" s="24" customFormat="1">
      <c r="A2" s="680" t="str">
        <f>C13</f>
        <v>Piekļuves kontroles sistēma</v>
      </c>
      <c r="B2" s="680"/>
      <c r="C2" s="680"/>
      <c r="D2" s="680"/>
      <c r="E2" s="680"/>
      <c r="F2" s="680"/>
      <c r="G2" s="680"/>
      <c r="H2" s="680"/>
      <c r="I2" s="680"/>
      <c r="J2" s="680"/>
      <c r="K2" s="680"/>
      <c r="L2" s="680"/>
      <c r="M2" s="680"/>
      <c r="N2" s="680"/>
      <c r="O2" s="680"/>
      <c r="P2" s="680"/>
      <c r="Q2" s="680"/>
    </row>
    <row r="3" spans="1:18">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8">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8">
      <c r="A5" s="20"/>
      <c r="B5" s="20"/>
      <c r="C5" s="20" t="s">
        <v>12</v>
      </c>
      <c r="D5" s="20"/>
      <c r="E5" s="682" t="str">
        <f>Koptame_VNI!C13</f>
        <v>Citadeles iela 7, Rīga</v>
      </c>
      <c r="F5" s="682"/>
      <c r="G5" s="682"/>
      <c r="H5" s="682"/>
      <c r="I5" s="682"/>
      <c r="J5" s="682"/>
      <c r="K5" s="682"/>
      <c r="L5" s="682"/>
      <c r="M5" s="682"/>
      <c r="N5" s="682"/>
      <c r="O5" s="682"/>
      <c r="P5" s="682"/>
      <c r="Q5" s="682"/>
    </row>
    <row r="6" spans="1:18">
      <c r="A6" s="20"/>
      <c r="B6" s="20"/>
      <c r="C6" s="20" t="str">
        <f>Koptame_VNI!B14</f>
        <v>Pasūtījuma Nr.</v>
      </c>
      <c r="D6" s="20"/>
      <c r="E6" s="22" t="str">
        <f>Koptame_VNI!C14</f>
        <v>n</v>
      </c>
      <c r="F6" s="43"/>
      <c r="G6" s="43"/>
      <c r="H6" s="43"/>
      <c r="I6" s="43"/>
      <c r="J6" s="43"/>
      <c r="K6" s="43"/>
      <c r="L6" s="43"/>
      <c r="M6" s="43"/>
      <c r="N6" s="43"/>
      <c r="O6" s="43"/>
      <c r="P6" s="43"/>
      <c r="Q6" s="25"/>
    </row>
    <row r="7" spans="1:18">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Q38</f>
        <v>0</v>
      </c>
    </row>
    <row r="8" spans="1:18">
      <c r="A8" s="23"/>
      <c r="B8" s="23"/>
      <c r="E8" s="27"/>
      <c r="F8" s="43"/>
      <c r="G8" s="43"/>
      <c r="H8" s="43"/>
      <c r="I8" s="43"/>
      <c r="J8" s="43"/>
      <c r="K8" s="43"/>
      <c r="L8" s="43"/>
      <c r="O8" s="43"/>
      <c r="P8" s="43"/>
      <c r="Q8" s="25"/>
    </row>
    <row r="9" spans="1:18" ht="15.4" customHeight="1">
      <c r="A9" s="45"/>
      <c r="B9" s="45"/>
      <c r="K9" s="44"/>
      <c r="L9" s="44"/>
      <c r="M9" s="681" t="str">
        <f>Koptame_VNI!D16</f>
        <v xml:space="preserve">Tāme sastādīta:  </v>
      </c>
      <c r="N9" s="681"/>
      <c r="O9" s="681"/>
      <c r="P9" s="681"/>
      <c r="Q9" s="44"/>
    </row>
    <row r="10" spans="1:18" ht="15.5">
      <c r="A10" s="45"/>
      <c r="B10" s="45"/>
    </row>
    <row r="11" spans="1:18" ht="14.25" customHeight="1">
      <c r="A11" s="696" t="s">
        <v>14</v>
      </c>
      <c r="B11" s="697" t="s">
        <v>20</v>
      </c>
      <c r="C11" s="700" t="s">
        <v>60</v>
      </c>
      <c r="D11" s="701"/>
      <c r="E11" s="699" t="s">
        <v>21</v>
      </c>
      <c r="F11" s="696" t="s">
        <v>22</v>
      </c>
      <c r="G11" s="695" t="s">
        <v>23</v>
      </c>
      <c r="H11" s="695"/>
      <c r="I11" s="695"/>
      <c r="J11" s="695"/>
      <c r="K11" s="695"/>
      <c r="L11" s="695"/>
      <c r="M11" s="695" t="s">
        <v>24</v>
      </c>
      <c r="N11" s="695"/>
      <c r="O11" s="695"/>
      <c r="P11" s="695"/>
      <c r="Q11" s="695"/>
    </row>
    <row r="12" spans="1:18" ht="73.5" customHeight="1">
      <c r="A12" s="696"/>
      <c r="B12" s="698"/>
      <c r="C12" s="702"/>
      <c r="D12" s="703"/>
      <c r="E12" s="699"/>
      <c r="F12" s="696"/>
      <c r="G12" s="509" t="s">
        <v>25</v>
      </c>
      <c r="H12" s="509" t="s">
        <v>44</v>
      </c>
      <c r="I12" s="509" t="s">
        <v>45</v>
      </c>
      <c r="J12" s="509" t="s">
        <v>58</v>
      </c>
      <c r="K12" s="509" t="s">
        <v>46</v>
      </c>
      <c r="L12" s="509" t="s">
        <v>47</v>
      </c>
      <c r="M12" s="509" t="s">
        <v>17</v>
      </c>
      <c r="N12" s="509" t="s">
        <v>45</v>
      </c>
      <c r="O12" s="509" t="s">
        <v>58</v>
      </c>
      <c r="P12" s="509" t="s">
        <v>46</v>
      </c>
      <c r="Q12" s="509" t="s">
        <v>48</v>
      </c>
      <c r="R12" s="383"/>
    </row>
    <row r="13" spans="1:18" ht="15.5">
      <c r="A13" s="510"/>
      <c r="B13" s="511">
        <v>0</v>
      </c>
      <c r="C13" s="512" t="str">
        <f>kops2_VNI!C29</f>
        <v>Piekļuves kontroles sistēma</v>
      </c>
      <c r="D13" s="512"/>
      <c r="E13" s="258"/>
      <c r="F13" s="259"/>
      <c r="G13" s="513">
        <v>0</v>
      </c>
      <c r="H13" s="513">
        <v>0</v>
      </c>
      <c r="I13" s="514"/>
      <c r="J13" s="515"/>
      <c r="K13" s="515"/>
      <c r="L13" s="513">
        <f t="shared" ref="L13" si="0">SUM(I13:K13)</f>
        <v>0</v>
      </c>
      <c r="M13" s="513">
        <f t="shared" ref="M13" si="1">ROUND(G13*F13,2)</f>
        <v>0</v>
      </c>
      <c r="N13" s="513">
        <f t="shared" ref="N13" si="2">ROUND(I13*F13,2)</f>
        <v>0</v>
      </c>
      <c r="O13" s="513">
        <f t="shared" ref="O13" si="3">ROUND(J13*F13,2)</f>
        <v>0</v>
      </c>
      <c r="P13" s="513">
        <f t="shared" ref="P13" si="4">ROUND(K13*F13,2)</f>
        <v>0</v>
      </c>
      <c r="Q13" s="516">
        <f t="shared" ref="Q13" si="5">SUM(N13:P13)</f>
        <v>0</v>
      </c>
    </row>
    <row r="14" spans="1:18" s="56" customFormat="1" ht="26">
      <c r="A14" s="517"/>
      <c r="B14" s="198"/>
      <c r="C14" s="518" t="s">
        <v>1093</v>
      </c>
      <c r="D14" s="519"/>
      <c r="E14" s="519"/>
      <c r="F14" s="520"/>
      <c r="G14" s="520"/>
      <c r="H14" s="520"/>
      <c r="I14" s="520"/>
      <c r="J14" s="520"/>
      <c r="K14" s="225">
        <f t="shared" ref="K14" si="6">SUM(H14:J14)</f>
        <v>0</v>
      </c>
      <c r="L14" s="225">
        <f t="shared" ref="L14" si="7">ROUND(F14*E14,2)</f>
        <v>0</v>
      </c>
      <c r="M14" s="225">
        <f t="shared" ref="M14" si="8">ROUND(H14*E14,2)</f>
        <v>0</v>
      </c>
      <c r="N14" s="225">
        <f t="shared" ref="N14" si="9">ROUND(I14*E14,2)</f>
        <v>0</v>
      </c>
      <c r="O14" s="225">
        <f t="shared" ref="O14" si="10">ROUND(J14*E14,2)</f>
        <v>0</v>
      </c>
      <c r="P14" s="521">
        <f t="shared" ref="P14" si="11">SUM(M14:O14)</f>
        <v>0</v>
      </c>
      <c r="Q14" s="522"/>
    </row>
    <row r="15" spans="1:18" s="351" customFormat="1" ht="13">
      <c r="A15" s="523"/>
      <c r="B15" s="524"/>
      <c r="C15" s="345" t="s">
        <v>379</v>
      </c>
      <c r="D15" s="14"/>
      <c r="E15" s="15"/>
      <c r="F15" s="525"/>
      <c r="G15" s="525"/>
      <c r="H15" s="525"/>
      <c r="I15" s="526"/>
      <c r="J15" s="526"/>
      <c r="K15" s="526"/>
      <c r="L15" s="526"/>
      <c r="M15" s="526"/>
      <c r="N15" s="526"/>
      <c r="O15" s="526"/>
      <c r="P15" s="527"/>
      <c r="Q15" s="528"/>
    </row>
    <row r="16" spans="1:18" s="56" customFormat="1" ht="75">
      <c r="A16" s="203">
        <v>1</v>
      </c>
      <c r="B16" s="529"/>
      <c r="C16" s="530" t="s">
        <v>212</v>
      </c>
      <c r="D16" s="531" t="s">
        <v>431</v>
      </c>
      <c r="E16" s="532" t="s">
        <v>199</v>
      </c>
      <c r="F16" s="533">
        <v>1</v>
      </c>
      <c r="G16" s="534"/>
      <c r="H16" s="535"/>
      <c r="I16" s="536"/>
      <c r="J16" s="536"/>
      <c r="K16" s="537">
        <f t="shared" ref="K16:K35" si="12">I16*0.15</f>
        <v>0</v>
      </c>
      <c r="L16" s="536">
        <f t="shared" ref="L16:L36" si="13">SUM(I16:K16)</f>
        <v>0</v>
      </c>
      <c r="M16" s="536">
        <f t="shared" ref="M16:M36" si="14">ROUND(G16*F16,2)</f>
        <v>0</v>
      </c>
      <c r="N16" s="536">
        <f t="shared" ref="N16:N36" si="15">ROUND(I16*F16,2)</f>
        <v>0</v>
      </c>
      <c r="O16" s="536">
        <f t="shared" ref="O16:O36" si="16">ROUND(J16*F16,2)</f>
        <v>0</v>
      </c>
      <c r="P16" s="536">
        <f t="shared" ref="P16:P36" si="17">ROUND(K16*F16,2)</f>
        <v>0</v>
      </c>
      <c r="Q16" s="538">
        <f t="shared" ref="Q16:Q36" si="18">SUM(N16:P16)</f>
        <v>0</v>
      </c>
    </row>
    <row r="17" spans="1:17" s="56" customFormat="1">
      <c r="A17" s="203">
        <v>2</v>
      </c>
      <c r="B17" s="529"/>
      <c r="C17" s="530" t="s">
        <v>432</v>
      </c>
      <c r="D17" s="531" t="s">
        <v>433</v>
      </c>
      <c r="E17" s="532" t="s">
        <v>199</v>
      </c>
      <c r="F17" s="533">
        <v>1</v>
      </c>
      <c r="G17" s="534"/>
      <c r="H17" s="535"/>
      <c r="I17" s="536"/>
      <c r="J17" s="536"/>
      <c r="K17" s="537">
        <f t="shared" si="12"/>
        <v>0</v>
      </c>
      <c r="L17" s="536">
        <f t="shared" si="13"/>
        <v>0</v>
      </c>
      <c r="M17" s="536">
        <f t="shared" si="14"/>
        <v>0</v>
      </c>
      <c r="N17" s="536">
        <f t="shared" si="15"/>
        <v>0</v>
      </c>
      <c r="O17" s="536">
        <f t="shared" si="16"/>
        <v>0</v>
      </c>
      <c r="P17" s="536">
        <f t="shared" si="17"/>
        <v>0</v>
      </c>
      <c r="Q17" s="538">
        <f t="shared" si="18"/>
        <v>0</v>
      </c>
    </row>
    <row r="18" spans="1:17" s="56" customFormat="1" ht="37.5">
      <c r="A18" s="203">
        <v>3</v>
      </c>
      <c r="B18" s="529"/>
      <c r="C18" s="530" t="s">
        <v>213</v>
      </c>
      <c r="D18" s="531" t="s">
        <v>214</v>
      </c>
      <c r="E18" s="532" t="s">
        <v>199</v>
      </c>
      <c r="F18" s="533">
        <v>1</v>
      </c>
      <c r="G18" s="534"/>
      <c r="H18" s="535"/>
      <c r="I18" s="536"/>
      <c r="J18" s="536"/>
      <c r="K18" s="537">
        <f t="shared" si="12"/>
        <v>0</v>
      </c>
      <c r="L18" s="536">
        <f t="shared" si="13"/>
        <v>0</v>
      </c>
      <c r="M18" s="536">
        <f t="shared" si="14"/>
        <v>0</v>
      </c>
      <c r="N18" s="536">
        <f t="shared" si="15"/>
        <v>0</v>
      </c>
      <c r="O18" s="536">
        <f t="shared" si="16"/>
        <v>0</v>
      </c>
      <c r="P18" s="536">
        <f t="shared" si="17"/>
        <v>0</v>
      </c>
      <c r="Q18" s="538">
        <f t="shared" si="18"/>
        <v>0</v>
      </c>
    </row>
    <row r="19" spans="1:17" s="56" customFormat="1">
      <c r="A19" s="203">
        <v>4</v>
      </c>
      <c r="B19" s="529"/>
      <c r="C19" s="530" t="s">
        <v>215</v>
      </c>
      <c r="D19" s="531" t="s">
        <v>216</v>
      </c>
      <c r="E19" s="532" t="s">
        <v>199</v>
      </c>
      <c r="F19" s="533">
        <v>1</v>
      </c>
      <c r="G19" s="539"/>
      <c r="H19" s="540"/>
      <c r="I19" s="536"/>
      <c r="J19" s="536"/>
      <c r="K19" s="537">
        <f t="shared" si="12"/>
        <v>0</v>
      </c>
      <c r="L19" s="536">
        <f t="shared" si="13"/>
        <v>0</v>
      </c>
      <c r="M19" s="536">
        <f t="shared" si="14"/>
        <v>0</v>
      </c>
      <c r="N19" s="536">
        <f t="shared" si="15"/>
        <v>0</v>
      </c>
      <c r="O19" s="536">
        <f t="shared" si="16"/>
        <v>0</v>
      </c>
      <c r="P19" s="536">
        <f t="shared" si="17"/>
        <v>0</v>
      </c>
      <c r="Q19" s="538">
        <f t="shared" si="18"/>
        <v>0</v>
      </c>
    </row>
    <row r="20" spans="1:17" s="56" customFormat="1" ht="25">
      <c r="A20" s="203">
        <v>5</v>
      </c>
      <c r="B20" s="529"/>
      <c r="C20" s="530" t="s">
        <v>217</v>
      </c>
      <c r="D20" s="531" t="s">
        <v>218</v>
      </c>
      <c r="E20" s="532" t="s">
        <v>199</v>
      </c>
      <c r="F20" s="533">
        <v>1</v>
      </c>
      <c r="G20" s="539"/>
      <c r="H20" s="540"/>
      <c r="I20" s="536"/>
      <c r="J20" s="536"/>
      <c r="K20" s="537">
        <f t="shared" si="12"/>
        <v>0</v>
      </c>
      <c r="L20" s="536">
        <f t="shared" si="13"/>
        <v>0</v>
      </c>
      <c r="M20" s="536">
        <f t="shared" si="14"/>
        <v>0</v>
      </c>
      <c r="N20" s="536">
        <f t="shared" si="15"/>
        <v>0</v>
      </c>
      <c r="O20" s="536">
        <f t="shared" si="16"/>
        <v>0</v>
      </c>
      <c r="P20" s="536">
        <f t="shared" si="17"/>
        <v>0</v>
      </c>
      <c r="Q20" s="538">
        <f t="shared" si="18"/>
        <v>0</v>
      </c>
    </row>
    <row r="21" spans="1:17" s="56" customFormat="1" ht="50">
      <c r="A21" s="203">
        <v>6</v>
      </c>
      <c r="B21" s="529"/>
      <c r="C21" s="530" t="s">
        <v>434</v>
      </c>
      <c r="D21" s="531" t="s">
        <v>435</v>
      </c>
      <c r="E21" s="532" t="s">
        <v>79</v>
      </c>
      <c r="F21" s="533">
        <v>1</v>
      </c>
      <c r="G21" s="534"/>
      <c r="H21" s="535"/>
      <c r="I21" s="536"/>
      <c r="J21" s="536"/>
      <c r="K21" s="537">
        <f t="shared" si="12"/>
        <v>0</v>
      </c>
      <c r="L21" s="536">
        <f t="shared" si="13"/>
        <v>0</v>
      </c>
      <c r="M21" s="536">
        <f t="shared" si="14"/>
        <v>0</v>
      </c>
      <c r="N21" s="536">
        <f t="shared" si="15"/>
        <v>0</v>
      </c>
      <c r="O21" s="536">
        <f t="shared" si="16"/>
        <v>0</v>
      </c>
      <c r="P21" s="536">
        <f t="shared" si="17"/>
        <v>0</v>
      </c>
      <c r="Q21" s="538">
        <f t="shared" si="18"/>
        <v>0</v>
      </c>
    </row>
    <row r="22" spans="1:17" s="56" customFormat="1">
      <c r="A22" s="203">
        <v>7</v>
      </c>
      <c r="B22" s="529"/>
      <c r="C22" s="530" t="s">
        <v>247</v>
      </c>
      <c r="D22" s="531" t="s">
        <v>248</v>
      </c>
      <c r="E22" s="532" t="s">
        <v>79</v>
      </c>
      <c r="F22" s="533">
        <v>23</v>
      </c>
      <c r="G22" s="534"/>
      <c r="H22" s="535"/>
      <c r="I22" s="536"/>
      <c r="J22" s="536"/>
      <c r="K22" s="537">
        <f t="shared" si="12"/>
        <v>0</v>
      </c>
      <c r="L22" s="536">
        <f t="shared" si="13"/>
        <v>0</v>
      </c>
      <c r="M22" s="536">
        <f t="shared" si="14"/>
        <v>0</v>
      </c>
      <c r="N22" s="536">
        <f t="shared" si="15"/>
        <v>0</v>
      </c>
      <c r="O22" s="536">
        <f t="shared" si="16"/>
        <v>0</v>
      </c>
      <c r="P22" s="536">
        <f t="shared" si="17"/>
        <v>0</v>
      </c>
      <c r="Q22" s="538">
        <f t="shared" si="18"/>
        <v>0</v>
      </c>
    </row>
    <row r="23" spans="1:17" s="56" customFormat="1" ht="25">
      <c r="A23" s="203">
        <v>8</v>
      </c>
      <c r="B23" s="529"/>
      <c r="C23" s="530" t="s">
        <v>436</v>
      </c>
      <c r="D23" s="531" t="s">
        <v>437</v>
      </c>
      <c r="E23" s="532" t="s">
        <v>79</v>
      </c>
      <c r="F23" s="533">
        <v>1</v>
      </c>
      <c r="G23" s="534"/>
      <c r="H23" s="535"/>
      <c r="I23" s="536"/>
      <c r="J23" s="536"/>
      <c r="K23" s="537">
        <f t="shared" si="12"/>
        <v>0</v>
      </c>
      <c r="L23" s="536">
        <f t="shared" si="13"/>
        <v>0</v>
      </c>
      <c r="M23" s="536">
        <f t="shared" si="14"/>
        <v>0</v>
      </c>
      <c r="N23" s="536">
        <f t="shared" si="15"/>
        <v>0</v>
      </c>
      <c r="O23" s="536">
        <f t="shared" si="16"/>
        <v>0</v>
      </c>
      <c r="P23" s="536">
        <f t="shared" si="17"/>
        <v>0</v>
      </c>
      <c r="Q23" s="538">
        <f t="shared" si="18"/>
        <v>0</v>
      </c>
    </row>
    <row r="24" spans="1:17" s="56" customFormat="1">
      <c r="A24" s="203">
        <v>9</v>
      </c>
      <c r="B24" s="529"/>
      <c r="C24" s="530" t="s">
        <v>438</v>
      </c>
      <c r="D24" s="531" t="s">
        <v>439</v>
      </c>
      <c r="E24" s="532" t="s">
        <v>79</v>
      </c>
      <c r="F24" s="533">
        <v>2</v>
      </c>
      <c r="G24" s="534"/>
      <c r="H24" s="535"/>
      <c r="I24" s="536"/>
      <c r="J24" s="536"/>
      <c r="K24" s="537">
        <f t="shared" si="12"/>
        <v>0</v>
      </c>
      <c r="L24" s="536">
        <f t="shared" si="13"/>
        <v>0</v>
      </c>
      <c r="M24" s="536">
        <f t="shared" si="14"/>
        <v>0</v>
      </c>
      <c r="N24" s="536">
        <f t="shared" si="15"/>
        <v>0</v>
      </c>
      <c r="O24" s="536">
        <f t="shared" si="16"/>
        <v>0</v>
      </c>
      <c r="P24" s="536">
        <f t="shared" si="17"/>
        <v>0</v>
      </c>
      <c r="Q24" s="538">
        <f t="shared" si="18"/>
        <v>0</v>
      </c>
    </row>
    <row r="25" spans="1:17" s="56" customFormat="1" ht="50">
      <c r="A25" s="203">
        <v>10</v>
      </c>
      <c r="B25" s="529"/>
      <c r="C25" s="530" t="s">
        <v>440</v>
      </c>
      <c r="D25" s="531" t="s">
        <v>441</v>
      </c>
      <c r="E25" s="532" t="s">
        <v>79</v>
      </c>
      <c r="F25" s="533">
        <v>1</v>
      </c>
      <c r="G25" s="534"/>
      <c r="H25" s="535"/>
      <c r="I25" s="536"/>
      <c r="J25" s="541"/>
      <c r="K25" s="537">
        <f t="shared" si="12"/>
        <v>0</v>
      </c>
      <c r="L25" s="536">
        <f t="shared" si="13"/>
        <v>0</v>
      </c>
      <c r="M25" s="536">
        <f t="shared" si="14"/>
        <v>0</v>
      </c>
      <c r="N25" s="536">
        <f t="shared" si="15"/>
        <v>0</v>
      </c>
      <c r="O25" s="536">
        <f t="shared" si="16"/>
        <v>0</v>
      </c>
      <c r="P25" s="536">
        <f t="shared" si="17"/>
        <v>0</v>
      </c>
      <c r="Q25" s="538">
        <f t="shared" si="18"/>
        <v>0</v>
      </c>
    </row>
    <row r="26" spans="1:17" s="56" customFormat="1" ht="25">
      <c r="A26" s="203">
        <v>11</v>
      </c>
      <c r="B26" s="529"/>
      <c r="C26" s="270" t="s">
        <v>219</v>
      </c>
      <c r="D26" s="542" t="s">
        <v>220</v>
      </c>
      <c r="E26" s="529" t="s">
        <v>79</v>
      </c>
      <c r="F26" s="543"/>
      <c r="G26" s="544"/>
      <c r="H26" s="545"/>
      <c r="I26" s="505"/>
      <c r="J26" s="505"/>
      <c r="K26" s="546"/>
      <c r="L26" s="505"/>
      <c r="M26" s="505">
        <f t="shared" si="14"/>
        <v>0</v>
      </c>
      <c r="N26" s="505">
        <f t="shared" si="15"/>
        <v>0</v>
      </c>
      <c r="O26" s="505">
        <f t="shared" si="16"/>
        <v>0</v>
      </c>
      <c r="P26" s="505">
        <f t="shared" si="17"/>
        <v>0</v>
      </c>
      <c r="Q26" s="547">
        <f t="shared" si="18"/>
        <v>0</v>
      </c>
    </row>
    <row r="27" spans="1:17" s="56" customFormat="1">
      <c r="A27" s="203">
        <v>12</v>
      </c>
      <c r="B27" s="529"/>
      <c r="C27" s="270" t="s">
        <v>221</v>
      </c>
      <c r="D27" s="542"/>
      <c r="E27" s="529" t="s">
        <v>79</v>
      </c>
      <c r="F27" s="543"/>
      <c r="G27" s="544"/>
      <c r="H27" s="545"/>
      <c r="I27" s="505"/>
      <c r="J27" s="505"/>
      <c r="K27" s="546"/>
      <c r="L27" s="505"/>
      <c r="M27" s="505">
        <f t="shared" si="14"/>
        <v>0</v>
      </c>
      <c r="N27" s="505">
        <f t="shared" si="15"/>
        <v>0</v>
      </c>
      <c r="O27" s="505">
        <f t="shared" si="16"/>
        <v>0</v>
      </c>
      <c r="P27" s="505">
        <f t="shared" si="17"/>
        <v>0</v>
      </c>
      <c r="Q27" s="547">
        <f t="shared" si="18"/>
        <v>0</v>
      </c>
    </row>
    <row r="28" spans="1:17" s="56" customFormat="1" ht="25">
      <c r="A28" s="203">
        <v>13</v>
      </c>
      <c r="B28" s="529"/>
      <c r="C28" s="270" t="s">
        <v>442</v>
      </c>
      <c r="D28" s="542" t="s">
        <v>443</v>
      </c>
      <c r="E28" s="529" t="s">
        <v>79</v>
      </c>
      <c r="F28" s="543"/>
      <c r="G28" s="544"/>
      <c r="H28" s="545"/>
      <c r="I28" s="505"/>
      <c r="J28" s="505"/>
      <c r="K28" s="546"/>
      <c r="L28" s="505"/>
      <c r="M28" s="505">
        <f t="shared" si="14"/>
        <v>0</v>
      </c>
      <c r="N28" s="505">
        <f t="shared" si="15"/>
        <v>0</v>
      </c>
      <c r="O28" s="505">
        <f t="shared" si="16"/>
        <v>0</v>
      </c>
      <c r="P28" s="505">
        <f t="shared" si="17"/>
        <v>0</v>
      </c>
      <c r="Q28" s="547">
        <f t="shared" si="18"/>
        <v>0</v>
      </c>
    </row>
    <row r="29" spans="1:17" s="56" customFormat="1" ht="25">
      <c r="A29" s="203">
        <v>14</v>
      </c>
      <c r="B29" s="529"/>
      <c r="C29" s="270" t="s">
        <v>444</v>
      </c>
      <c r="D29" s="542" t="s">
        <v>445</v>
      </c>
      <c r="E29" s="529" t="s">
        <v>79</v>
      </c>
      <c r="F29" s="543"/>
      <c r="G29" s="544"/>
      <c r="H29" s="545"/>
      <c r="I29" s="505"/>
      <c r="J29" s="505"/>
      <c r="K29" s="546"/>
      <c r="L29" s="505"/>
      <c r="M29" s="505">
        <f t="shared" si="14"/>
        <v>0</v>
      </c>
      <c r="N29" s="505">
        <f t="shared" si="15"/>
        <v>0</v>
      </c>
      <c r="O29" s="505">
        <f t="shared" si="16"/>
        <v>0</v>
      </c>
      <c r="P29" s="505">
        <f t="shared" si="17"/>
        <v>0</v>
      </c>
      <c r="Q29" s="547">
        <f t="shared" si="18"/>
        <v>0</v>
      </c>
    </row>
    <row r="30" spans="1:17" s="56" customFormat="1">
      <c r="A30" s="203">
        <v>15</v>
      </c>
      <c r="B30" s="529"/>
      <c r="C30" s="270" t="s">
        <v>222</v>
      </c>
      <c r="D30" s="542"/>
      <c r="E30" s="529" t="s">
        <v>79</v>
      </c>
      <c r="F30" s="543"/>
      <c r="G30" s="544"/>
      <c r="H30" s="545"/>
      <c r="I30" s="505"/>
      <c r="J30" s="505"/>
      <c r="K30" s="546"/>
      <c r="L30" s="505"/>
      <c r="M30" s="505">
        <f t="shared" si="14"/>
        <v>0</v>
      </c>
      <c r="N30" s="505">
        <f t="shared" si="15"/>
        <v>0</v>
      </c>
      <c r="O30" s="505">
        <f t="shared" si="16"/>
        <v>0</v>
      </c>
      <c r="P30" s="505">
        <f t="shared" si="17"/>
        <v>0</v>
      </c>
      <c r="Q30" s="547">
        <f t="shared" si="18"/>
        <v>0</v>
      </c>
    </row>
    <row r="31" spans="1:17" s="56" customFormat="1" ht="25">
      <c r="A31" s="203">
        <v>16</v>
      </c>
      <c r="B31" s="529"/>
      <c r="C31" s="530" t="s">
        <v>223</v>
      </c>
      <c r="D31" s="531" t="s">
        <v>224</v>
      </c>
      <c r="E31" s="532" t="s">
        <v>79</v>
      </c>
      <c r="F31" s="533">
        <v>23</v>
      </c>
      <c r="G31" s="534"/>
      <c r="H31" s="535"/>
      <c r="I31" s="536"/>
      <c r="J31" s="536"/>
      <c r="K31" s="537">
        <f t="shared" si="12"/>
        <v>0</v>
      </c>
      <c r="L31" s="536">
        <f t="shared" si="13"/>
        <v>0</v>
      </c>
      <c r="M31" s="536">
        <f t="shared" si="14"/>
        <v>0</v>
      </c>
      <c r="N31" s="536">
        <f t="shared" si="15"/>
        <v>0</v>
      </c>
      <c r="O31" s="536">
        <f t="shared" si="16"/>
        <v>0</v>
      </c>
      <c r="P31" s="536">
        <f t="shared" si="17"/>
        <v>0</v>
      </c>
      <c r="Q31" s="538">
        <f t="shared" si="18"/>
        <v>0</v>
      </c>
    </row>
    <row r="32" spans="1:17" s="56" customFormat="1">
      <c r="A32" s="203">
        <v>17</v>
      </c>
      <c r="B32" s="529"/>
      <c r="C32" s="270" t="s">
        <v>207</v>
      </c>
      <c r="D32" s="542" t="s">
        <v>225</v>
      </c>
      <c r="E32" s="529" t="s">
        <v>78</v>
      </c>
      <c r="F32" s="543"/>
      <c r="G32" s="505"/>
      <c r="H32" s="545"/>
      <c r="I32" s="505"/>
      <c r="J32" s="506"/>
      <c r="K32" s="546"/>
      <c r="L32" s="505"/>
      <c r="M32" s="505">
        <f t="shared" si="14"/>
        <v>0</v>
      </c>
      <c r="N32" s="505">
        <f t="shared" si="15"/>
        <v>0</v>
      </c>
      <c r="O32" s="505">
        <f t="shared" si="16"/>
        <v>0</v>
      </c>
      <c r="P32" s="505">
        <f t="shared" si="17"/>
        <v>0</v>
      </c>
      <c r="Q32" s="547">
        <f t="shared" si="18"/>
        <v>0</v>
      </c>
    </row>
    <row r="33" spans="1:17" s="56" customFormat="1">
      <c r="A33" s="203">
        <v>18</v>
      </c>
      <c r="B33" s="529"/>
      <c r="C33" s="530" t="s">
        <v>226</v>
      </c>
      <c r="D33" s="531" t="s">
        <v>227</v>
      </c>
      <c r="E33" s="532" t="s">
        <v>78</v>
      </c>
      <c r="F33" s="533">
        <f>80+90+100</f>
        <v>270</v>
      </c>
      <c r="G33" s="536"/>
      <c r="H33" s="535"/>
      <c r="I33" s="536"/>
      <c r="J33" s="507"/>
      <c r="K33" s="537">
        <f t="shared" si="12"/>
        <v>0</v>
      </c>
      <c r="L33" s="536">
        <f t="shared" si="13"/>
        <v>0</v>
      </c>
      <c r="M33" s="536">
        <f t="shared" si="14"/>
        <v>0</v>
      </c>
      <c r="N33" s="536">
        <f t="shared" si="15"/>
        <v>0</v>
      </c>
      <c r="O33" s="536">
        <f t="shared" si="16"/>
        <v>0</v>
      </c>
      <c r="P33" s="536">
        <f t="shared" si="17"/>
        <v>0</v>
      </c>
      <c r="Q33" s="538">
        <f t="shared" si="18"/>
        <v>0</v>
      </c>
    </row>
    <row r="34" spans="1:17" s="56" customFormat="1" ht="25">
      <c r="A34" s="203">
        <v>19</v>
      </c>
      <c r="B34" s="529"/>
      <c r="C34" s="530" t="s">
        <v>446</v>
      </c>
      <c r="D34" s="531" t="s">
        <v>447</v>
      </c>
      <c r="E34" s="532" t="s">
        <v>79</v>
      </c>
      <c r="F34" s="533">
        <v>100</v>
      </c>
      <c r="G34" s="534"/>
      <c r="H34" s="535"/>
      <c r="I34" s="536"/>
      <c r="J34" s="536"/>
      <c r="K34" s="537">
        <f t="shared" si="12"/>
        <v>0</v>
      </c>
      <c r="L34" s="536">
        <f t="shared" si="13"/>
        <v>0</v>
      </c>
      <c r="M34" s="536">
        <f t="shared" si="14"/>
        <v>0</v>
      </c>
      <c r="N34" s="536">
        <f t="shared" si="15"/>
        <v>0</v>
      </c>
      <c r="O34" s="536">
        <f t="shared" si="16"/>
        <v>0</v>
      </c>
      <c r="P34" s="536">
        <f t="shared" si="17"/>
        <v>0</v>
      </c>
      <c r="Q34" s="538">
        <f t="shared" si="18"/>
        <v>0</v>
      </c>
    </row>
    <row r="35" spans="1:17" s="56" customFormat="1" ht="25">
      <c r="A35" s="203">
        <v>20</v>
      </c>
      <c r="B35" s="529"/>
      <c r="C35" s="530" t="s">
        <v>228</v>
      </c>
      <c r="D35" s="531"/>
      <c r="E35" s="532" t="s">
        <v>199</v>
      </c>
      <c r="F35" s="533">
        <v>1</v>
      </c>
      <c r="G35" s="534"/>
      <c r="H35" s="535"/>
      <c r="I35" s="536"/>
      <c r="J35" s="536"/>
      <c r="K35" s="537">
        <f t="shared" si="12"/>
        <v>0</v>
      </c>
      <c r="L35" s="536">
        <f t="shared" si="13"/>
        <v>0</v>
      </c>
      <c r="M35" s="536">
        <f t="shared" si="14"/>
        <v>0</v>
      </c>
      <c r="N35" s="536">
        <f t="shared" si="15"/>
        <v>0</v>
      </c>
      <c r="O35" s="536">
        <f t="shared" si="16"/>
        <v>0</v>
      </c>
      <c r="P35" s="536">
        <f t="shared" si="17"/>
        <v>0</v>
      </c>
      <c r="Q35" s="538">
        <f t="shared" si="18"/>
        <v>0</v>
      </c>
    </row>
    <row r="36" spans="1:17" s="56" customFormat="1" ht="25">
      <c r="A36" s="203">
        <v>21</v>
      </c>
      <c r="B36" s="529"/>
      <c r="C36" s="530" t="s">
        <v>210</v>
      </c>
      <c r="D36" s="531" t="s">
        <v>211</v>
      </c>
      <c r="E36" s="532" t="s">
        <v>199</v>
      </c>
      <c r="F36" s="533">
        <v>1</v>
      </c>
      <c r="G36" s="548"/>
      <c r="H36" s="540"/>
      <c r="I36" s="548"/>
      <c r="J36" s="548"/>
      <c r="K36" s="548">
        <f>0.15*I36</f>
        <v>0</v>
      </c>
      <c r="L36" s="536">
        <f t="shared" si="13"/>
        <v>0</v>
      </c>
      <c r="M36" s="536">
        <f t="shared" si="14"/>
        <v>0</v>
      </c>
      <c r="N36" s="536">
        <f t="shared" si="15"/>
        <v>0</v>
      </c>
      <c r="O36" s="536">
        <f t="shared" si="16"/>
        <v>0</v>
      </c>
      <c r="P36" s="536">
        <f t="shared" si="17"/>
        <v>0</v>
      </c>
      <c r="Q36" s="538">
        <f t="shared" si="18"/>
        <v>0</v>
      </c>
    </row>
    <row r="37" spans="1:17" s="56" customFormat="1" ht="14.5">
      <c r="A37" s="288"/>
      <c r="B37" s="289"/>
      <c r="C37" s="290"/>
      <c r="D37" s="290"/>
      <c r="E37" s="291"/>
      <c r="F37" s="292"/>
      <c r="G37" s="293"/>
      <c r="H37" s="293"/>
      <c r="I37" s="278"/>
      <c r="J37" s="278"/>
      <c r="K37" s="278"/>
      <c r="L37" s="294"/>
      <c r="M37" s="295"/>
      <c r="N37" s="294"/>
      <c r="O37" s="294"/>
      <c r="P37" s="294"/>
      <c r="Q37" s="296"/>
    </row>
    <row r="38" spans="1:17" ht="15.4" customHeight="1">
      <c r="A38" s="253"/>
      <c r="B38" s="253"/>
      <c r="C38" s="687" t="s">
        <v>63</v>
      </c>
      <c r="D38" s="687"/>
      <c r="E38" s="688"/>
      <c r="F38" s="688"/>
      <c r="G38" s="688"/>
      <c r="H38" s="688"/>
      <c r="I38" s="688"/>
      <c r="J38" s="688"/>
      <c r="K38" s="688"/>
      <c r="L38" s="688"/>
      <c r="M38" s="254">
        <f>SUM(M13:M37)</f>
        <v>0</v>
      </c>
      <c r="N38" s="254">
        <f>SUM(N13:N37)</f>
        <v>0</v>
      </c>
      <c r="O38" s="254">
        <f>SUM(O13:O37)</f>
        <v>0</v>
      </c>
      <c r="P38" s="254">
        <f>SUM(P13:P37)</f>
        <v>0</v>
      </c>
      <c r="Q38" s="254">
        <f>SUM(Q13:Q37)</f>
        <v>0</v>
      </c>
    </row>
    <row r="39" spans="1:17" s="124" customFormat="1">
      <c r="J39" s="145"/>
    </row>
    <row r="40" spans="1:17" customFormat="1" ht="12.9" customHeight="1">
      <c r="B40" s="146" t="s">
        <v>41</v>
      </c>
    </row>
    <row r="41" spans="1:17" customFormat="1" ht="45.15" customHeight="1">
      <c r="A41" s="672" t="s">
        <v>61</v>
      </c>
      <c r="B41" s="672"/>
      <c r="C41" s="672"/>
      <c r="D41" s="672"/>
      <c r="E41" s="672"/>
      <c r="F41" s="672"/>
      <c r="G41" s="672"/>
      <c r="H41" s="672"/>
      <c r="I41" s="672"/>
      <c r="J41" s="672"/>
      <c r="K41" s="672"/>
      <c r="L41" s="672"/>
      <c r="M41" s="672"/>
      <c r="N41" s="672"/>
      <c r="O41" s="672"/>
      <c r="P41" s="672"/>
      <c r="Q41" s="672"/>
    </row>
    <row r="42" spans="1:17" customFormat="1" ht="76.75" customHeight="1">
      <c r="A42" s="672"/>
      <c r="B42" s="672"/>
      <c r="C42" s="672"/>
      <c r="D42" s="672"/>
      <c r="E42" s="672"/>
      <c r="F42" s="672"/>
      <c r="G42" s="672"/>
      <c r="H42" s="672"/>
      <c r="I42" s="672"/>
      <c r="J42" s="672"/>
      <c r="K42" s="672"/>
      <c r="L42" s="672"/>
      <c r="M42" s="672"/>
      <c r="N42" s="672"/>
      <c r="O42" s="672"/>
      <c r="P42" s="672"/>
      <c r="Q42" s="672"/>
    </row>
    <row r="43" spans="1:17" customFormat="1" ht="12.9" customHeight="1">
      <c r="B43" s="147"/>
    </row>
    <row r="44" spans="1:17" customFormat="1" ht="12.9" customHeight="1">
      <c r="B44" s="147"/>
    </row>
    <row r="45" spans="1:17" s="124" customFormat="1">
      <c r="B45" s="124" t="s">
        <v>7</v>
      </c>
      <c r="M45" s="152" t="str">
        <f>Koptame_VNI!B40</f>
        <v>Pārbaudīja:</v>
      </c>
      <c r="N45" s="152"/>
      <c r="O45" s="152"/>
      <c r="P45" s="152"/>
      <c r="Q45" s="152"/>
    </row>
    <row r="46" spans="1:17" s="124" customFormat="1">
      <c r="C46" s="144">
        <f>Koptame_VNI!C35</f>
        <v>0</v>
      </c>
      <c r="D46" s="144"/>
      <c r="M46" s="144"/>
      <c r="N46" s="669">
        <f>Koptame_VNI!C41</f>
        <v>0</v>
      </c>
      <c r="O46" s="669"/>
      <c r="P46" s="152"/>
      <c r="Q46" s="152"/>
    </row>
    <row r="47" spans="1:17" s="124" customFormat="1">
      <c r="C47" s="143">
        <f>Koptame_VNI!C36</f>
        <v>0</v>
      </c>
      <c r="D47" s="143"/>
      <c r="M47" s="143"/>
      <c r="N47" s="670">
        <f>Koptame_VNI!C42</f>
        <v>0</v>
      </c>
      <c r="O47" s="670"/>
      <c r="P47" s="152"/>
      <c r="Q47" s="152"/>
    </row>
    <row r="48" spans="1:17" s="124" customFormat="1" collapsed="1">
      <c r="B48" s="145"/>
      <c r="G48" s="145"/>
      <c r="H48" s="145"/>
    </row>
    <row r="49" spans="2:8">
      <c r="B49" s="56"/>
      <c r="G49" s="56"/>
      <c r="H49" s="56"/>
    </row>
    <row r="50" spans="2:8">
      <c r="B50" s="56"/>
      <c r="G50" s="56"/>
      <c r="H50" s="56"/>
    </row>
  </sheetData>
  <mergeCells count="17">
    <mergeCell ref="A2:Q2"/>
    <mergeCell ref="E3:Q3"/>
    <mergeCell ref="E4:Q4"/>
    <mergeCell ref="E5:Q5"/>
    <mergeCell ref="M9:P9"/>
    <mergeCell ref="N47:O47"/>
    <mergeCell ref="G11:L11"/>
    <mergeCell ref="M11:Q11"/>
    <mergeCell ref="C38:L38"/>
    <mergeCell ref="N46:O46"/>
    <mergeCell ref="A42:Q42"/>
    <mergeCell ref="A41:Q41"/>
    <mergeCell ref="A11:A12"/>
    <mergeCell ref="B11:B12"/>
    <mergeCell ref="E11:E12"/>
    <mergeCell ref="F11:F12"/>
    <mergeCell ref="C11:D12"/>
  </mergeCells>
  <printOptions horizontalCentered="1"/>
  <pageMargins left="0.27559055118110237" right="0.27559055118110237" top="0.74803149606299213" bottom="0.74803149606299213" header="0.31496062992125984" footer="0.31496062992125984"/>
  <pageSetup paperSize="9" scale="63"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S51"/>
  <sheetViews>
    <sheetView showZeros="0" view="pageBreakPreview" topLeftCell="A12" zoomScale="90" zoomScaleNormal="100" zoomScaleSheetLayoutView="90" workbookViewId="0">
      <selection activeCell="I14" sqref="I14"/>
    </sheetView>
  </sheetViews>
  <sheetFormatPr defaultColWidth="9.08984375" defaultRowHeight="14"/>
  <cols>
    <col min="1" max="1" width="6.90625" style="19" customWidth="1"/>
    <col min="2" max="2" width="9.90625" style="19" customWidth="1"/>
    <col min="3" max="3" width="40.90625" style="49" customWidth="1"/>
    <col min="4" max="4" width="13.6328125" style="49" customWidth="1"/>
    <col min="5" max="5" width="8.08984375" style="19" customWidth="1"/>
    <col min="6"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8" width="9.08984375" style="19"/>
    <col min="19" max="19" width="25.7265625" style="19" customWidth="1"/>
    <col min="20" max="16384" width="9.08984375" style="19"/>
  </cols>
  <sheetData>
    <row r="1" spans="1:19" s="24" customFormat="1">
      <c r="C1" s="47"/>
      <c r="D1" s="47"/>
      <c r="F1" s="21"/>
      <c r="G1" s="21"/>
      <c r="H1" s="165" t="s">
        <v>56</v>
      </c>
      <c r="I1" s="111" t="str">
        <f>kops2_VNI!B30</f>
        <v>2.10._VNI</v>
      </c>
    </row>
    <row r="2" spans="1:19" s="24" customFormat="1">
      <c r="A2" s="680" t="str">
        <f>C13</f>
        <v>Elektronisko sakaru sistēma</v>
      </c>
      <c r="B2" s="680"/>
      <c r="C2" s="680"/>
      <c r="D2" s="680"/>
      <c r="E2" s="680"/>
      <c r="F2" s="680"/>
      <c r="G2" s="680"/>
      <c r="H2" s="680"/>
      <c r="I2" s="680"/>
      <c r="J2" s="680"/>
      <c r="K2" s="680"/>
      <c r="L2" s="680"/>
      <c r="M2" s="680"/>
      <c r="N2" s="680"/>
      <c r="O2" s="680"/>
      <c r="P2" s="680"/>
      <c r="Q2" s="680"/>
    </row>
    <row r="3" spans="1:19">
      <c r="A3" s="20"/>
      <c r="B3" s="20"/>
      <c r="C3" s="48" t="s">
        <v>10</v>
      </c>
      <c r="D3" s="48"/>
      <c r="E3" s="682" t="str">
        <f>Koptame_VNI!C11</f>
        <v>Ēkas pārbūve un teritorijas labiekārtošana</v>
      </c>
      <c r="F3" s="682"/>
      <c r="G3" s="682"/>
      <c r="H3" s="682"/>
      <c r="I3" s="682"/>
      <c r="J3" s="682"/>
      <c r="K3" s="682"/>
      <c r="L3" s="682"/>
      <c r="M3" s="682"/>
      <c r="N3" s="682"/>
      <c r="O3" s="682"/>
      <c r="P3" s="682"/>
      <c r="Q3" s="682"/>
    </row>
    <row r="4" spans="1:19">
      <c r="A4" s="20"/>
      <c r="B4" s="20"/>
      <c r="C4" s="48" t="s">
        <v>11</v>
      </c>
      <c r="D4" s="48"/>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48" t="s">
        <v>12</v>
      </c>
      <c r="D5" s="48"/>
      <c r="E5" s="682" t="str">
        <f>Koptame_VNI!C13</f>
        <v>Citadeles iela 7, Rīga</v>
      </c>
      <c r="F5" s="682"/>
      <c r="G5" s="682"/>
      <c r="H5" s="682"/>
      <c r="I5" s="682"/>
      <c r="J5" s="682"/>
      <c r="K5" s="682"/>
      <c r="L5" s="682"/>
      <c r="M5" s="682"/>
      <c r="N5" s="682"/>
      <c r="O5" s="682"/>
      <c r="P5" s="682"/>
      <c r="Q5" s="682"/>
    </row>
    <row r="6" spans="1:19">
      <c r="A6" s="20"/>
      <c r="B6" s="20"/>
      <c r="C6" s="48" t="str">
        <f>Koptame_VNI!B14</f>
        <v>Pasūtījuma Nr.</v>
      </c>
      <c r="D6" s="48"/>
      <c r="E6" s="22" t="str">
        <f>Koptame_VNI!C14</f>
        <v>n</v>
      </c>
      <c r="F6" s="43"/>
      <c r="G6" s="43"/>
      <c r="H6" s="43"/>
      <c r="I6" s="43"/>
      <c r="J6" s="43"/>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Q39</f>
        <v>0</v>
      </c>
    </row>
    <row r="8" spans="1:19">
      <c r="A8" s="23"/>
      <c r="B8" s="23"/>
      <c r="E8" s="27"/>
      <c r="F8" s="43"/>
      <c r="G8" s="43"/>
      <c r="H8" s="43"/>
      <c r="I8" s="43"/>
      <c r="J8" s="43"/>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6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c r="S12" s="383"/>
    </row>
    <row r="13" spans="1:19" ht="15.5">
      <c r="A13" s="255"/>
      <c r="B13" s="256">
        <v>0</v>
      </c>
      <c r="C13" s="257" t="str">
        <f>kops2_VNI!C30</f>
        <v>Elektronisko sakaru sistēma</v>
      </c>
      <c r="D13" s="257"/>
      <c r="E13" s="258"/>
      <c r="F13" s="259"/>
      <c r="G13" s="260">
        <v>0</v>
      </c>
      <c r="H13" s="260">
        <v>0</v>
      </c>
      <c r="I13" s="261"/>
      <c r="J13" s="262"/>
      <c r="K13" s="262"/>
      <c r="L13" s="281">
        <f t="shared" ref="L13" si="0">SUM(I13:K13)</f>
        <v>0</v>
      </c>
      <c r="M13" s="260">
        <f t="shared" ref="M13" si="1">ROUND(G13*F13,2)</f>
        <v>0</v>
      </c>
      <c r="N13" s="281">
        <f t="shared" ref="N13" si="2">ROUND(I13*F13,2)</f>
        <v>0</v>
      </c>
      <c r="O13" s="281">
        <f t="shared" ref="O13" si="3">ROUND(J13*F13,2)</f>
        <v>0</v>
      </c>
      <c r="P13" s="281">
        <f t="shared" ref="P13" si="4">ROUND(K13*F13,2)</f>
        <v>0</v>
      </c>
      <c r="Q13" s="282">
        <f t="shared" ref="Q13" si="5">SUM(N13:P13)</f>
        <v>0</v>
      </c>
    </row>
    <row r="14" spans="1:19" s="351" customFormat="1" ht="13">
      <c r="A14" s="343"/>
      <c r="B14" s="344"/>
      <c r="C14" s="345" t="s">
        <v>379</v>
      </c>
      <c r="D14" s="14"/>
      <c r="E14" s="15"/>
      <c r="F14" s="346"/>
      <c r="G14" s="347"/>
      <c r="H14" s="347"/>
      <c r="I14" s="348"/>
      <c r="J14" s="348"/>
      <c r="K14" s="348"/>
      <c r="L14" s="349"/>
      <c r="M14" s="348"/>
      <c r="N14" s="348"/>
      <c r="O14" s="348"/>
      <c r="P14" s="350"/>
    </row>
    <row r="15" spans="1:19" s="56" customFormat="1" ht="25.5">
      <c r="A15" s="203" t="s">
        <v>838</v>
      </c>
      <c r="B15" s="265"/>
      <c r="C15" s="266" t="s">
        <v>229</v>
      </c>
      <c r="D15" s="267" t="s">
        <v>230</v>
      </c>
      <c r="E15" s="280" t="s">
        <v>199</v>
      </c>
      <c r="F15" s="286">
        <v>1</v>
      </c>
      <c r="G15" s="242"/>
      <c r="H15" s="239"/>
      <c r="I15" s="225"/>
      <c r="J15" s="201"/>
      <c r="K15" s="242">
        <f>I15*0.15</f>
        <v>0</v>
      </c>
      <c r="L15" s="238">
        <f t="shared" ref="L15:L37" si="6">SUM(I15:K15)</f>
        <v>0</v>
      </c>
      <c r="M15" s="268">
        <f t="shared" ref="M15:M37" si="7">ROUND(G15*F15,2)</f>
        <v>0</v>
      </c>
      <c r="N15" s="238">
        <f t="shared" ref="N15:N37" si="8">ROUND(I15*F15,2)</f>
        <v>0</v>
      </c>
      <c r="O15" s="238">
        <f t="shared" ref="O15:O37" si="9">ROUND(J15*F15,2)</f>
        <v>0</v>
      </c>
      <c r="P15" s="238">
        <f t="shared" ref="P15:P37" si="10">ROUND(K15*F15,2)</f>
        <v>0</v>
      </c>
      <c r="Q15" s="269">
        <f t="shared" ref="Q15:Q37" si="11">SUM(N15:P15)</f>
        <v>0</v>
      </c>
      <c r="S15" s="384"/>
    </row>
    <row r="16" spans="1:19" s="56" customFormat="1">
      <c r="A16" s="203" t="s">
        <v>839</v>
      </c>
      <c r="B16" s="265"/>
      <c r="C16" s="266" t="s">
        <v>231</v>
      </c>
      <c r="D16" s="267"/>
      <c r="E16" s="280" t="s">
        <v>199</v>
      </c>
      <c r="F16" s="286">
        <v>1</v>
      </c>
      <c r="G16" s="216"/>
      <c r="H16" s="239"/>
      <c r="I16" s="225"/>
      <c r="J16" s="201"/>
      <c r="K16" s="242">
        <f t="shared" ref="K16:K36" si="12">I16*0.15</f>
        <v>0</v>
      </c>
      <c r="L16" s="238">
        <f t="shared" si="6"/>
        <v>0</v>
      </c>
      <c r="M16" s="268">
        <f t="shared" si="7"/>
        <v>0</v>
      </c>
      <c r="N16" s="238">
        <f t="shared" si="8"/>
        <v>0</v>
      </c>
      <c r="O16" s="238">
        <f t="shared" si="9"/>
        <v>0</v>
      </c>
      <c r="P16" s="238">
        <f t="shared" si="10"/>
        <v>0</v>
      </c>
      <c r="Q16" s="269">
        <f t="shared" si="11"/>
        <v>0</v>
      </c>
      <c r="S16" s="384"/>
    </row>
    <row r="17" spans="1:19" s="56" customFormat="1">
      <c r="A17" s="203" t="s">
        <v>840</v>
      </c>
      <c r="B17" s="265"/>
      <c r="C17" s="266" t="s">
        <v>232</v>
      </c>
      <c r="D17" s="267" t="s">
        <v>233</v>
      </c>
      <c r="E17" s="280" t="s">
        <v>199</v>
      </c>
      <c r="F17" s="286">
        <v>1</v>
      </c>
      <c r="G17" s="216"/>
      <c r="H17" s="239"/>
      <c r="I17" s="225"/>
      <c r="J17" s="201"/>
      <c r="K17" s="242">
        <f t="shared" si="12"/>
        <v>0</v>
      </c>
      <c r="L17" s="238">
        <f t="shared" si="6"/>
        <v>0</v>
      </c>
      <c r="M17" s="268">
        <f t="shared" si="7"/>
        <v>0</v>
      </c>
      <c r="N17" s="238">
        <f t="shared" si="8"/>
        <v>0</v>
      </c>
      <c r="O17" s="238">
        <f t="shared" si="9"/>
        <v>0</v>
      </c>
      <c r="P17" s="238">
        <f t="shared" si="10"/>
        <v>0</v>
      </c>
      <c r="Q17" s="269">
        <f t="shared" si="11"/>
        <v>0</v>
      </c>
      <c r="S17" s="384"/>
    </row>
    <row r="18" spans="1:19" s="56" customFormat="1">
      <c r="A18" s="203" t="s">
        <v>841</v>
      </c>
      <c r="B18" s="265"/>
      <c r="C18" s="266" t="s">
        <v>234</v>
      </c>
      <c r="D18" s="267" t="s">
        <v>235</v>
      </c>
      <c r="E18" s="280" t="s">
        <v>199</v>
      </c>
      <c r="F18" s="286">
        <v>1</v>
      </c>
      <c r="G18" s="285"/>
      <c r="H18" s="239"/>
      <c r="I18" s="225"/>
      <c r="J18" s="201"/>
      <c r="K18" s="242">
        <f t="shared" si="12"/>
        <v>0</v>
      </c>
      <c r="L18" s="238">
        <f t="shared" si="6"/>
        <v>0</v>
      </c>
      <c r="M18" s="268">
        <f t="shared" si="7"/>
        <v>0</v>
      </c>
      <c r="N18" s="238">
        <f t="shared" si="8"/>
        <v>0</v>
      </c>
      <c r="O18" s="238">
        <f t="shared" si="9"/>
        <v>0</v>
      </c>
      <c r="P18" s="238">
        <f t="shared" si="10"/>
        <v>0</v>
      </c>
      <c r="Q18" s="269">
        <f t="shared" si="11"/>
        <v>0</v>
      </c>
      <c r="S18" s="384"/>
    </row>
    <row r="19" spans="1:19" s="56" customFormat="1" ht="25.5">
      <c r="A19" s="203" t="s">
        <v>842</v>
      </c>
      <c r="B19" s="265"/>
      <c r="C19" s="266" t="s">
        <v>236</v>
      </c>
      <c r="D19" s="267" t="s">
        <v>237</v>
      </c>
      <c r="E19" s="280" t="s">
        <v>199</v>
      </c>
      <c r="F19" s="286">
        <v>1</v>
      </c>
      <c r="G19" s="244"/>
      <c r="H19" s="239"/>
      <c r="I19" s="201"/>
      <c r="J19" s="201"/>
      <c r="K19" s="231">
        <f t="shared" si="12"/>
        <v>0</v>
      </c>
      <c r="L19" s="238">
        <f t="shared" si="6"/>
        <v>0</v>
      </c>
      <c r="M19" s="268">
        <f t="shared" si="7"/>
        <v>0</v>
      </c>
      <c r="N19" s="238">
        <f t="shared" si="8"/>
        <v>0</v>
      </c>
      <c r="O19" s="238">
        <f t="shared" si="9"/>
        <v>0</v>
      </c>
      <c r="P19" s="238">
        <f t="shared" si="10"/>
        <v>0</v>
      </c>
      <c r="Q19" s="269">
        <f t="shared" si="11"/>
        <v>0</v>
      </c>
      <c r="S19" s="384"/>
    </row>
    <row r="20" spans="1:19" s="56" customFormat="1" ht="25">
      <c r="A20" s="203" t="s">
        <v>843</v>
      </c>
      <c r="B20" s="265"/>
      <c r="C20" s="266" t="s">
        <v>238</v>
      </c>
      <c r="D20" s="267" t="s">
        <v>239</v>
      </c>
      <c r="E20" s="280" t="s">
        <v>79</v>
      </c>
      <c r="F20" s="286">
        <v>1</v>
      </c>
      <c r="G20" s="204"/>
      <c r="H20" s="239"/>
      <c r="I20" s="201"/>
      <c r="J20" s="201"/>
      <c r="K20" s="231">
        <f t="shared" si="12"/>
        <v>0</v>
      </c>
      <c r="L20" s="238">
        <f t="shared" si="6"/>
        <v>0</v>
      </c>
      <c r="M20" s="268">
        <f t="shared" si="7"/>
        <v>0</v>
      </c>
      <c r="N20" s="238">
        <f t="shared" si="8"/>
        <v>0</v>
      </c>
      <c r="O20" s="238">
        <f t="shared" si="9"/>
        <v>0</v>
      </c>
      <c r="P20" s="238">
        <f t="shared" si="10"/>
        <v>0</v>
      </c>
      <c r="Q20" s="269">
        <f t="shared" si="11"/>
        <v>0</v>
      </c>
      <c r="S20" s="384"/>
    </row>
    <row r="21" spans="1:19" s="56" customFormat="1">
      <c r="A21" s="203" t="s">
        <v>844</v>
      </c>
      <c r="B21" s="265"/>
      <c r="C21" s="266" t="s">
        <v>240</v>
      </c>
      <c r="D21" s="267" t="s">
        <v>241</v>
      </c>
      <c r="E21" s="280" t="s">
        <v>79</v>
      </c>
      <c r="F21" s="286">
        <v>2</v>
      </c>
      <c r="G21" s="204"/>
      <c r="H21" s="239"/>
      <c r="I21" s="201"/>
      <c r="J21" s="201"/>
      <c r="K21" s="231">
        <f t="shared" si="12"/>
        <v>0</v>
      </c>
      <c r="L21" s="238">
        <f t="shared" si="6"/>
        <v>0</v>
      </c>
      <c r="M21" s="268">
        <f t="shared" si="7"/>
        <v>0</v>
      </c>
      <c r="N21" s="238">
        <f t="shared" si="8"/>
        <v>0</v>
      </c>
      <c r="O21" s="238">
        <f t="shared" si="9"/>
        <v>0</v>
      </c>
      <c r="P21" s="238">
        <f t="shared" si="10"/>
        <v>0</v>
      </c>
      <c r="Q21" s="269">
        <f t="shared" si="11"/>
        <v>0</v>
      </c>
      <c r="S21" s="384"/>
    </row>
    <row r="22" spans="1:19" s="56" customFormat="1">
      <c r="A22" s="203" t="s">
        <v>845</v>
      </c>
      <c r="B22" s="265"/>
      <c r="C22" s="266" t="s">
        <v>240</v>
      </c>
      <c r="D22" s="267" t="s">
        <v>242</v>
      </c>
      <c r="E22" s="280" t="s">
        <v>79</v>
      </c>
      <c r="F22" s="286">
        <v>1</v>
      </c>
      <c r="G22" s="204"/>
      <c r="H22" s="239"/>
      <c r="I22" s="201"/>
      <c r="J22" s="201"/>
      <c r="K22" s="231">
        <f t="shared" si="12"/>
        <v>0</v>
      </c>
      <c r="L22" s="238">
        <f t="shared" si="6"/>
        <v>0</v>
      </c>
      <c r="M22" s="268">
        <f t="shared" si="7"/>
        <v>0</v>
      </c>
      <c r="N22" s="238">
        <f t="shared" si="8"/>
        <v>0</v>
      </c>
      <c r="O22" s="238">
        <f t="shared" si="9"/>
        <v>0</v>
      </c>
      <c r="P22" s="238">
        <f t="shared" si="10"/>
        <v>0</v>
      </c>
      <c r="Q22" s="269">
        <f t="shared" si="11"/>
        <v>0</v>
      </c>
      <c r="S22" s="384"/>
    </row>
    <row r="23" spans="1:19" s="56" customFormat="1">
      <c r="A23" s="203" t="s">
        <v>846</v>
      </c>
      <c r="B23" s="265"/>
      <c r="C23" s="266" t="s">
        <v>243</v>
      </c>
      <c r="D23" s="267" t="s">
        <v>244</v>
      </c>
      <c r="E23" s="280" t="s">
        <v>79</v>
      </c>
      <c r="F23" s="286">
        <v>6</v>
      </c>
      <c r="G23" s="284"/>
      <c r="H23" s="239"/>
      <c r="I23" s="201"/>
      <c r="J23" s="201"/>
      <c r="K23" s="231">
        <f t="shared" si="12"/>
        <v>0</v>
      </c>
      <c r="L23" s="238">
        <f t="shared" si="6"/>
        <v>0</v>
      </c>
      <c r="M23" s="268">
        <f t="shared" si="7"/>
        <v>0</v>
      </c>
      <c r="N23" s="238">
        <f t="shared" si="8"/>
        <v>0</v>
      </c>
      <c r="O23" s="238">
        <f t="shared" si="9"/>
        <v>0</v>
      </c>
      <c r="P23" s="238">
        <f t="shared" si="10"/>
        <v>0</v>
      </c>
      <c r="Q23" s="269">
        <f t="shared" si="11"/>
        <v>0</v>
      </c>
      <c r="S23" s="384"/>
    </row>
    <row r="24" spans="1:19" s="56" customFormat="1">
      <c r="A24" s="203" t="s">
        <v>847</v>
      </c>
      <c r="B24" s="265"/>
      <c r="C24" s="266" t="s">
        <v>245</v>
      </c>
      <c r="D24" s="267" t="s">
        <v>246</v>
      </c>
      <c r="E24" s="280" t="s">
        <v>79</v>
      </c>
      <c r="F24" s="286">
        <v>6</v>
      </c>
      <c r="G24" s="204"/>
      <c r="H24" s="239"/>
      <c r="I24" s="201"/>
      <c r="J24" s="201"/>
      <c r="K24" s="231">
        <f t="shared" si="12"/>
        <v>0</v>
      </c>
      <c r="L24" s="238">
        <f t="shared" si="6"/>
        <v>0</v>
      </c>
      <c r="M24" s="268">
        <f t="shared" si="7"/>
        <v>0</v>
      </c>
      <c r="N24" s="238">
        <f t="shared" si="8"/>
        <v>0</v>
      </c>
      <c r="O24" s="238">
        <f t="shared" si="9"/>
        <v>0</v>
      </c>
      <c r="P24" s="238">
        <f t="shared" si="10"/>
        <v>0</v>
      </c>
      <c r="Q24" s="269">
        <f t="shared" si="11"/>
        <v>0</v>
      </c>
      <c r="S24" s="384"/>
    </row>
    <row r="25" spans="1:19" s="56" customFormat="1">
      <c r="A25" s="203" t="s">
        <v>848</v>
      </c>
      <c r="B25" s="265"/>
      <c r="C25" s="266" t="s">
        <v>247</v>
      </c>
      <c r="D25" s="267" t="s">
        <v>248</v>
      </c>
      <c r="E25" s="280" t="s">
        <v>79</v>
      </c>
      <c r="F25" s="286">
        <f>F29+F30*2+F31</f>
        <v>134</v>
      </c>
      <c r="G25" s="204"/>
      <c r="H25" s="239"/>
      <c r="I25" s="201"/>
      <c r="J25" s="201"/>
      <c r="K25" s="231">
        <f t="shared" si="12"/>
        <v>0</v>
      </c>
      <c r="L25" s="238">
        <f t="shared" si="6"/>
        <v>0</v>
      </c>
      <c r="M25" s="268">
        <f t="shared" si="7"/>
        <v>0</v>
      </c>
      <c r="N25" s="238">
        <f t="shared" si="8"/>
        <v>0</v>
      </c>
      <c r="O25" s="238">
        <f t="shared" si="9"/>
        <v>0</v>
      </c>
      <c r="P25" s="238">
        <f t="shared" si="10"/>
        <v>0</v>
      </c>
      <c r="Q25" s="269">
        <f t="shared" si="11"/>
        <v>0</v>
      </c>
      <c r="S25" s="384"/>
    </row>
    <row r="26" spans="1:19" s="56" customFormat="1" ht="75.5">
      <c r="A26" s="203" t="s">
        <v>849</v>
      </c>
      <c r="B26" s="265"/>
      <c r="C26" s="266" t="s">
        <v>249</v>
      </c>
      <c r="D26" s="267" t="s">
        <v>250</v>
      </c>
      <c r="E26" s="280" t="s">
        <v>79</v>
      </c>
      <c r="F26" s="286">
        <v>1</v>
      </c>
      <c r="G26" s="201"/>
      <c r="H26" s="239"/>
      <c r="I26" s="201"/>
      <c r="J26" s="201"/>
      <c r="K26" s="231">
        <f t="shared" si="12"/>
        <v>0</v>
      </c>
      <c r="L26" s="238">
        <f t="shared" si="6"/>
        <v>0</v>
      </c>
      <c r="M26" s="268">
        <f t="shared" si="7"/>
        <v>0</v>
      </c>
      <c r="N26" s="238">
        <f t="shared" si="8"/>
        <v>0</v>
      </c>
      <c r="O26" s="238">
        <f t="shared" si="9"/>
        <v>0</v>
      </c>
      <c r="P26" s="238">
        <f t="shared" si="10"/>
        <v>0</v>
      </c>
      <c r="Q26" s="269">
        <f t="shared" si="11"/>
        <v>0</v>
      </c>
      <c r="S26" s="384"/>
    </row>
    <row r="27" spans="1:19" s="56" customFormat="1" ht="63">
      <c r="A27" s="203" t="s">
        <v>850</v>
      </c>
      <c r="B27" s="265"/>
      <c r="C27" s="266" t="s">
        <v>251</v>
      </c>
      <c r="D27" s="267" t="s">
        <v>252</v>
      </c>
      <c r="E27" s="280" t="s">
        <v>79</v>
      </c>
      <c r="F27" s="286">
        <v>3</v>
      </c>
      <c r="G27" s="201"/>
      <c r="H27" s="239"/>
      <c r="I27" s="201"/>
      <c r="J27" s="201"/>
      <c r="K27" s="231">
        <f t="shared" si="12"/>
        <v>0</v>
      </c>
      <c r="L27" s="238">
        <f t="shared" si="6"/>
        <v>0</v>
      </c>
      <c r="M27" s="268">
        <f t="shared" si="7"/>
        <v>0</v>
      </c>
      <c r="N27" s="238">
        <f t="shared" si="8"/>
        <v>0</v>
      </c>
      <c r="O27" s="238">
        <f t="shared" si="9"/>
        <v>0</v>
      </c>
      <c r="P27" s="238">
        <f t="shared" si="10"/>
        <v>0</v>
      </c>
      <c r="Q27" s="269">
        <f t="shared" si="11"/>
        <v>0</v>
      </c>
      <c r="S27" s="384"/>
    </row>
    <row r="28" spans="1:19" s="56" customFormat="1">
      <c r="A28" s="203" t="s">
        <v>851</v>
      </c>
      <c r="B28" s="265"/>
      <c r="C28" s="266" t="s">
        <v>253</v>
      </c>
      <c r="D28" s="267"/>
      <c r="E28" s="280" t="s">
        <v>79</v>
      </c>
      <c r="F28" s="286">
        <v>3</v>
      </c>
      <c r="G28" s="201"/>
      <c r="H28" s="239"/>
      <c r="I28" s="201"/>
      <c r="J28" s="201"/>
      <c r="K28" s="231">
        <f t="shared" si="12"/>
        <v>0</v>
      </c>
      <c r="L28" s="238">
        <f t="shared" si="6"/>
        <v>0</v>
      </c>
      <c r="M28" s="268">
        <f t="shared" si="7"/>
        <v>0</v>
      </c>
      <c r="N28" s="238">
        <f t="shared" si="8"/>
        <v>0</v>
      </c>
      <c r="O28" s="238">
        <f t="shared" si="9"/>
        <v>0</v>
      </c>
      <c r="P28" s="238">
        <f t="shared" si="10"/>
        <v>0</v>
      </c>
      <c r="Q28" s="269">
        <f t="shared" si="11"/>
        <v>0</v>
      </c>
      <c r="S28" s="384"/>
    </row>
    <row r="29" spans="1:19" s="56" customFormat="1" ht="38">
      <c r="A29" s="203" t="s">
        <v>852</v>
      </c>
      <c r="B29" s="265"/>
      <c r="C29" s="266" t="s">
        <v>254</v>
      </c>
      <c r="D29" s="267" t="s">
        <v>255</v>
      </c>
      <c r="E29" s="280" t="s">
        <v>199</v>
      </c>
      <c r="F29" s="286">
        <v>9</v>
      </c>
      <c r="G29" s="201"/>
      <c r="H29" s="239"/>
      <c r="I29" s="201"/>
      <c r="J29" s="201"/>
      <c r="K29" s="231">
        <f t="shared" si="12"/>
        <v>0</v>
      </c>
      <c r="L29" s="238">
        <f t="shared" si="6"/>
        <v>0</v>
      </c>
      <c r="M29" s="268">
        <f t="shared" si="7"/>
        <v>0</v>
      </c>
      <c r="N29" s="238">
        <f t="shared" si="8"/>
        <v>0</v>
      </c>
      <c r="O29" s="238">
        <f t="shared" si="9"/>
        <v>0</v>
      </c>
      <c r="P29" s="238">
        <f t="shared" si="10"/>
        <v>0</v>
      </c>
      <c r="Q29" s="269">
        <f t="shared" si="11"/>
        <v>0</v>
      </c>
      <c r="S29" s="384"/>
    </row>
    <row r="30" spans="1:19" s="56" customFormat="1" ht="38">
      <c r="A30" s="203" t="s">
        <v>853</v>
      </c>
      <c r="B30" s="265"/>
      <c r="C30" s="266" t="s">
        <v>256</v>
      </c>
      <c r="D30" s="267" t="s">
        <v>255</v>
      </c>
      <c r="E30" s="280" t="s">
        <v>199</v>
      </c>
      <c r="F30" s="286">
        <v>62</v>
      </c>
      <c r="G30" s="201"/>
      <c r="H30" s="239"/>
      <c r="I30" s="201"/>
      <c r="J30" s="201"/>
      <c r="K30" s="231">
        <f t="shared" si="12"/>
        <v>0</v>
      </c>
      <c r="L30" s="238">
        <f t="shared" si="6"/>
        <v>0</v>
      </c>
      <c r="M30" s="268">
        <f t="shared" si="7"/>
        <v>0</v>
      </c>
      <c r="N30" s="238">
        <f t="shared" si="8"/>
        <v>0</v>
      </c>
      <c r="O30" s="238">
        <f t="shared" si="9"/>
        <v>0</v>
      </c>
      <c r="P30" s="238">
        <f t="shared" si="10"/>
        <v>0</v>
      </c>
      <c r="Q30" s="269">
        <f t="shared" si="11"/>
        <v>0</v>
      </c>
      <c r="S30" s="384"/>
    </row>
    <row r="31" spans="1:19" s="56" customFormat="1" ht="25.5">
      <c r="A31" s="203" t="s">
        <v>854</v>
      </c>
      <c r="B31" s="265"/>
      <c r="C31" s="266" t="s">
        <v>257</v>
      </c>
      <c r="D31" s="267" t="s">
        <v>258</v>
      </c>
      <c r="E31" s="280" t="s">
        <v>199</v>
      </c>
      <c r="F31" s="286">
        <v>1</v>
      </c>
      <c r="G31" s="201"/>
      <c r="H31" s="239"/>
      <c r="I31" s="201"/>
      <c r="J31" s="201"/>
      <c r="K31" s="231">
        <f t="shared" si="12"/>
        <v>0</v>
      </c>
      <c r="L31" s="238">
        <f t="shared" si="6"/>
        <v>0</v>
      </c>
      <c r="M31" s="268">
        <f t="shared" si="7"/>
        <v>0</v>
      </c>
      <c r="N31" s="238">
        <f t="shared" si="8"/>
        <v>0</v>
      </c>
      <c r="O31" s="238">
        <f t="shared" si="9"/>
        <v>0</v>
      </c>
      <c r="P31" s="238">
        <f t="shared" si="10"/>
        <v>0</v>
      </c>
      <c r="Q31" s="269">
        <f t="shared" si="11"/>
        <v>0</v>
      </c>
      <c r="S31" s="384"/>
    </row>
    <row r="32" spans="1:19" s="56" customFormat="1">
      <c r="A32" s="203" t="s">
        <v>855</v>
      </c>
      <c r="B32" s="265"/>
      <c r="C32" s="266" t="s">
        <v>259</v>
      </c>
      <c r="D32" s="267" t="s">
        <v>260</v>
      </c>
      <c r="E32" s="280" t="s">
        <v>79</v>
      </c>
      <c r="F32" s="286">
        <v>3</v>
      </c>
      <c r="G32" s="201"/>
      <c r="H32" s="239"/>
      <c r="I32" s="201"/>
      <c r="J32" s="201"/>
      <c r="K32" s="231">
        <f t="shared" si="12"/>
        <v>0</v>
      </c>
      <c r="L32" s="238">
        <f t="shared" si="6"/>
        <v>0</v>
      </c>
      <c r="M32" s="268">
        <f t="shared" si="7"/>
        <v>0</v>
      </c>
      <c r="N32" s="238">
        <f t="shared" si="8"/>
        <v>0</v>
      </c>
      <c r="O32" s="238">
        <f t="shared" si="9"/>
        <v>0</v>
      </c>
      <c r="P32" s="238">
        <f t="shared" si="10"/>
        <v>0</v>
      </c>
      <c r="Q32" s="269">
        <f t="shared" si="11"/>
        <v>0</v>
      </c>
      <c r="S32" s="384"/>
    </row>
    <row r="33" spans="1:19" s="56" customFormat="1" ht="50.5">
      <c r="A33" s="203" t="s">
        <v>856</v>
      </c>
      <c r="B33" s="265"/>
      <c r="C33" s="266" t="s">
        <v>207</v>
      </c>
      <c r="D33" s="267" t="s">
        <v>261</v>
      </c>
      <c r="E33" s="280" t="s">
        <v>78</v>
      </c>
      <c r="F33" s="286">
        <v>5464</v>
      </c>
      <c r="G33" s="204"/>
      <c r="H33" s="239"/>
      <c r="I33" s="201"/>
      <c r="J33" s="201"/>
      <c r="K33" s="231">
        <f t="shared" si="12"/>
        <v>0</v>
      </c>
      <c r="L33" s="238">
        <f t="shared" si="6"/>
        <v>0</v>
      </c>
      <c r="M33" s="268">
        <f t="shared" si="7"/>
        <v>0</v>
      </c>
      <c r="N33" s="238">
        <f t="shared" si="8"/>
        <v>0</v>
      </c>
      <c r="O33" s="238">
        <f t="shared" si="9"/>
        <v>0</v>
      </c>
      <c r="P33" s="238">
        <f t="shared" si="10"/>
        <v>0</v>
      </c>
      <c r="Q33" s="269">
        <f t="shared" si="11"/>
        <v>0</v>
      </c>
      <c r="S33" s="384"/>
    </row>
    <row r="34" spans="1:19" s="56" customFormat="1">
      <c r="A34" s="203" t="s">
        <v>857</v>
      </c>
      <c r="B34" s="265"/>
      <c r="C34" s="266" t="s">
        <v>262</v>
      </c>
      <c r="D34" s="267" t="s">
        <v>263</v>
      </c>
      <c r="E34" s="280" t="s">
        <v>78</v>
      </c>
      <c r="F34" s="286">
        <v>200</v>
      </c>
      <c r="G34" s="285"/>
      <c r="H34" s="239"/>
      <c r="I34" s="225"/>
      <c r="J34" s="201"/>
      <c r="K34" s="242">
        <f t="shared" si="12"/>
        <v>0</v>
      </c>
      <c r="L34" s="238">
        <f t="shared" si="6"/>
        <v>0</v>
      </c>
      <c r="M34" s="268">
        <f t="shared" si="7"/>
        <v>0</v>
      </c>
      <c r="N34" s="238">
        <f t="shared" si="8"/>
        <v>0</v>
      </c>
      <c r="O34" s="238">
        <f t="shared" si="9"/>
        <v>0</v>
      </c>
      <c r="P34" s="238">
        <f t="shared" si="10"/>
        <v>0</v>
      </c>
      <c r="Q34" s="269">
        <f t="shared" si="11"/>
        <v>0</v>
      </c>
      <c r="S34" s="384"/>
    </row>
    <row r="35" spans="1:19" s="56" customFormat="1" ht="25.5">
      <c r="A35" s="203" t="s">
        <v>858</v>
      </c>
      <c r="B35" s="265"/>
      <c r="C35" s="266" t="s">
        <v>210</v>
      </c>
      <c r="D35" s="267" t="s">
        <v>211</v>
      </c>
      <c r="E35" s="280" t="s">
        <v>199</v>
      </c>
      <c r="F35" s="286">
        <v>1</v>
      </c>
      <c r="G35" s="284"/>
      <c r="H35" s="239"/>
      <c r="I35" s="201"/>
      <c r="J35" s="201"/>
      <c r="K35" s="231">
        <f t="shared" si="12"/>
        <v>0</v>
      </c>
      <c r="L35" s="238">
        <f t="shared" si="6"/>
        <v>0</v>
      </c>
      <c r="M35" s="268">
        <f t="shared" si="7"/>
        <v>0</v>
      </c>
      <c r="N35" s="238">
        <f t="shared" si="8"/>
        <v>0</v>
      </c>
      <c r="O35" s="238">
        <f t="shared" si="9"/>
        <v>0</v>
      </c>
      <c r="P35" s="238">
        <f t="shared" si="10"/>
        <v>0</v>
      </c>
      <c r="Q35" s="269">
        <f t="shared" si="11"/>
        <v>0</v>
      </c>
      <c r="S35" s="384"/>
    </row>
    <row r="36" spans="1:19" s="56" customFormat="1">
      <c r="A36" s="203" t="s">
        <v>859</v>
      </c>
      <c r="B36" s="265"/>
      <c r="C36" s="266" t="s">
        <v>264</v>
      </c>
      <c r="D36" s="267"/>
      <c r="E36" s="280" t="s">
        <v>199</v>
      </c>
      <c r="F36" s="286">
        <v>1</v>
      </c>
      <c r="G36" s="389"/>
      <c r="H36" s="241"/>
      <c r="I36" s="201"/>
      <c r="J36" s="201"/>
      <c r="K36" s="231">
        <f t="shared" si="12"/>
        <v>0</v>
      </c>
      <c r="L36" s="238">
        <f t="shared" si="6"/>
        <v>0</v>
      </c>
      <c r="M36" s="268">
        <f t="shared" si="7"/>
        <v>0</v>
      </c>
      <c r="N36" s="238">
        <f t="shared" si="8"/>
        <v>0</v>
      </c>
      <c r="O36" s="238">
        <f t="shared" si="9"/>
        <v>0</v>
      </c>
      <c r="P36" s="238">
        <f t="shared" si="10"/>
        <v>0</v>
      </c>
      <c r="Q36" s="269">
        <f t="shared" si="11"/>
        <v>0</v>
      </c>
      <c r="S36" s="384"/>
    </row>
    <row r="37" spans="1:19" s="56" customFormat="1">
      <c r="A37" s="203" t="s">
        <v>860</v>
      </c>
      <c r="B37" s="265"/>
      <c r="C37" s="266" t="s">
        <v>448</v>
      </c>
      <c r="D37" s="267" t="s">
        <v>449</v>
      </c>
      <c r="E37" s="280" t="s">
        <v>78</v>
      </c>
      <c r="F37" s="286">
        <v>6</v>
      </c>
      <c r="G37" s="285"/>
      <c r="H37" s="239"/>
      <c r="I37" s="225"/>
      <c r="J37" s="201"/>
      <c r="K37" s="242">
        <f t="shared" ref="K37" si="13">I37*0.15</f>
        <v>0</v>
      </c>
      <c r="L37" s="238">
        <f t="shared" si="6"/>
        <v>0</v>
      </c>
      <c r="M37" s="268">
        <f t="shared" si="7"/>
        <v>0</v>
      </c>
      <c r="N37" s="238">
        <f t="shared" si="8"/>
        <v>0</v>
      </c>
      <c r="O37" s="238">
        <f t="shared" si="9"/>
        <v>0</v>
      </c>
      <c r="P37" s="238">
        <f t="shared" si="10"/>
        <v>0</v>
      </c>
      <c r="Q37" s="269">
        <f t="shared" si="11"/>
        <v>0</v>
      </c>
      <c r="S37" s="384"/>
    </row>
    <row r="38" spans="1:19">
      <c r="A38" s="273"/>
      <c r="B38" s="274"/>
      <c r="C38" s="275"/>
      <c r="D38" s="275"/>
      <c r="E38" s="276"/>
      <c r="F38" s="277"/>
      <c r="G38" s="277">
        <v>0</v>
      </c>
      <c r="H38" s="277">
        <v>0</v>
      </c>
      <c r="I38" s="278"/>
      <c r="J38" s="277"/>
      <c r="K38" s="277"/>
      <c r="L38" s="277"/>
      <c r="M38" s="277"/>
      <c r="N38" s="277"/>
      <c r="O38" s="277"/>
      <c r="P38" s="277"/>
      <c r="Q38" s="279"/>
    </row>
    <row r="39" spans="1:19" ht="15.4" customHeight="1">
      <c r="A39" s="253"/>
      <c r="B39" s="253"/>
      <c r="C39" s="687" t="s">
        <v>63</v>
      </c>
      <c r="D39" s="687"/>
      <c r="E39" s="688"/>
      <c r="F39" s="688"/>
      <c r="G39" s="688"/>
      <c r="H39" s="688"/>
      <c r="I39" s="688"/>
      <c r="J39" s="688"/>
      <c r="K39" s="688"/>
      <c r="L39" s="688"/>
      <c r="M39" s="254">
        <f>SUM(M13:M38)</f>
        <v>0</v>
      </c>
      <c r="N39" s="254">
        <f>SUM(N13:N38)</f>
        <v>0</v>
      </c>
      <c r="O39" s="254">
        <f>SUM(O13:O38)</f>
        <v>0</v>
      </c>
      <c r="P39" s="254">
        <f>SUM(P13:P38)</f>
        <v>0</v>
      </c>
      <c r="Q39" s="254">
        <f>SUM(Q13:Q38)</f>
        <v>0</v>
      </c>
    </row>
    <row r="40" spans="1:19" s="124" customFormat="1">
      <c r="J40" s="145"/>
    </row>
    <row r="41" spans="1:19" customFormat="1" ht="12.9" customHeight="1">
      <c r="B41" s="146" t="s">
        <v>41</v>
      </c>
    </row>
    <row r="42" spans="1:19" customFormat="1" ht="45.15" customHeight="1">
      <c r="A42" s="672" t="s">
        <v>61</v>
      </c>
      <c r="B42" s="672"/>
      <c r="C42" s="672"/>
      <c r="D42" s="672"/>
      <c r="E42" s="672"/>
      <c r="F42" s="672"/>
      <c r="G42" s="672"/>
      <c r="H42" s="672"/>
      <c r="I42" s="672"/>
      <c r="J42" s="672"/>
      <c r="K42" s="672"/>
      <c r="L42" s="672"/>
      <c r="M42" s="672"/>
      <c r="N42" s="672"/>
      <c r="O42" s="672"/>
      <c r="P42" s="672"/>
      <c r="Q42" s="672"/>
    </row>
    <row r="43" spans="1:19" customFormat="1" ht="76.75" customHeight="1">
      <c r="A43" s="672"/>
      <c r="B43" s="672"/>
      <c r="C43" s="672"/>
      <c r="D43" s="672"/>
      <c r="E43" s="672"/>
      <c r="F43" s="672"/>
      <c r="G43" s="672"/>
      <c r="H43" s="672"/>
      <c r="I43" s="672"/>
      <c r="J43" s="672"/>
      <c r="K43" s="672"/>
      <c r="L43" s="672"/>
      <c r="M43" s="672"/>
      <c r="N43" s="672"/>
      <c r="O43" s="672"/>
      <c r="P43" s="672"/>
      <c r="Q43" s="672"/>
    </row>
    <row r="44" spans="1:19" customFormat="1" ht="12.9" customHeight="1">
      <c r="B44" s="147"/>
    </row>
    <row r="45" spans="1:19" customFormat="1" ht="12.9" customHeight="1">
      <c r="B45" s="147"/>
    </row>
    <row r="46" spans="1:19" s="124" customFormat="1">
      <c r="B46" s="124" t="s">
        <v>7</v>
      </c>
      <c r="M46" s="152" t="str">
        <f>Koptame_VNI!B40</f>
        <v>Pārbaudīja:</v>
      </c>
      <c r="N46" s="152"/>
      <c r="O46" s="152"/>
      <c r="P46" s="152"/>
      <c r="Q46" s="152"/>
    </row>
    <row r="47" spans="1:19" s="124" customFormat="1">
      <c r="C47" s="144">
        <f>Koptame_VNI!C35</f>
        <v>0</v>
      </c>
      <c r="D47" s="144"/>
      <c r="M47" s="144"/>
      <c r="N47" s="669">
        <f>Koptame_VNI!C41</f>
        <v>0</v>
      </c>
      <c r="O47" s="669"/>
      <c r="P47" s="152"/>
      <c r="Q47" s="152"/>
    </row>
    <row r="48" spans="1:19" s="124" customFormat="1">
      <c r="C48" s="143">
        <f>Koptame_VNI!C36</f>
        <v>0</v>
      </c>
      <c r="D48" s="143"/>
      <c r="M48" s="143"/>
      <c r="N48" s="670">
        <f>Koptame_VNI!C42</f>
        <v>0</v>
      </c>
      <c r="O48" s="670"/>
      <c r="P48" s="152"/>
      <c r="Q48" s="152"/>
    </row>
    <row r="49" spans="2:8" s="124" customFormat="1" collapsed="1">
      <c r="B49" s="145"/>
      <c r="G49" s="145"/>
      <c r="H49" s="145"/>
    </row>
    <row r="50" spans="2:8">
      <c r="B50" s="56"/>
      <c r="C50" s="19"/>
      <c r="D50" s="19"/>
      <c r="G50" s="56"/>
      <c r="H50" s="56"/>
    </row>
    <row r="51" spans="2:8">
      <c r="B51" s="56"/>
      <c r="C51" s="19"/>
      <c r="D51" s="19"/>
      <c r="G51" s="56"/>
      <c r="H51" s="56"/>
    </row>
  </sheetData>
  <mergeCells count="17">
    <mergeCell ref="A2:Q2"/>
    <mergeCell ref="E3:Q3"/>
    <mergeCell ref="E4:Q4"/>
    <mergeCell ref="E5:Q5"/>
    <mergeCell ref="M9:P9"/>
    <mergeCell ref="N48:O48"/>
    <mergeCell ref="G11:L11"/>
    <mergeCell ref="M11:Q11"/>
    <mergeCell ref="C39:L39"/>
    <mergeCell ref="N47:O47"/>
    <mergeCell ref="A43:Q43"/>
    <mergeCell ref="A42:Q42"/>
    <mergeCell ref="A11:A12"/>
    <mergeCell ref="B11:B12"/>
    <mergeCell ref="E11:E12"/>
    <mergeCell ref="F11:F12"/>
    <mergeCell ref="C11:D12"/>
  </mergeCells>
  <phoneticPr fontId="21" type="noConversion"/>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7" tint="0.59999389629810485"/>
  </sheetPr>
  <dimension ref="A1:Q56"/>
  <sheetViews>
    <sheetView showZeros="0" view="pageBreakPreview" zoomScale="90" zoomScaleNormal="100" zoomScaleSheetLayoutView="90" workbookViewId="0">
      <selection activeCell="D45" sqref="D45"/>
    </sheetView>
  </sheetViews>
  <sheetFormatPr defaultColWidth="9.08984375" defaultRowHeight="14"/>
  <cols>
    <col min="1" max="1" width="6.90625" style="19" customWidth="1"/>
    <col min="2" max="2" width="6.7265625" style="19" customWidth="1"/>
    <col min="3" max="3" width="43.90625" style="49" customWidth="1"/>
    <col min="4" max="4" width="18.7265625" style="49" customWidth="1"/>
    <col min="5" max="5" width="8.08984375" style="19" customWidth="1"/>
    <col min="6" max="12" width="9.08984375" style="19" customWidth="1"/>
    <col min="13" max="13" width="11.6328125" style="19" customWidth="1"/>
    <col min="14" max="14" width="12.26953125" style="19" customWidth="1"/>
    <col min="15" max="15" width="12.7265625" style="19" customWidth="1"/>
    <col min="16" max="16" width="11.6328125" style="19" customWidth="1"/>
    <col min="17" max="17" width="13.26953125" style="19" customWidth="1"/>
    <col min="18" max="16384" width="9.08984375" style="19"/>
  </cols>
  <sheetData>
    <row r="1" spans="1:17" s="24" customFormat="1">
      <c r="C1" s="47"/>
      <c r="D1" s="47"/>
      <c r="F1" s="21"/>
      <c r="G1" s="21"/>
      <c r="H1" s="165" t="s">
        <v>56</v>
      </c>
      <c r="I1" s="110" t="str">
        <f>kops2_VNI!B31</f>
        <v>2.11._VNI</v>
      </c>
    </row>
    <row r="2" spans="1:17" s="24" customFormat="1">
      <c r="A2" s="680" t="str">
        <f>C13</f>
        <v>Videonovērošanas un apsardzes sistēma</v>
      </c>
      <c r="B2" s="680"/>
      <c r="C2" s="680"/>
      <c r="D2" s="680"/>
      <c r="E2" s="680"/>
      <c r="F2" s="680"/>
      <c r="G2" s="680"/>
      <c r="H2" s="680"/>
      <c r="I2" s="680"/>
      <c r="J2" s="680"/>
      <c r="K2" s="680"/>
      <c r="L2" s="680"/>
      <c r="M2" s="680"/>
      <c r="N2" s="680"/>
      <c r="O2" s="680"/>
      <c r="P2" s="680"/>
      <c r="Q2" s="680"/>
    </row>
    <row r="3" spans="1:17">
      <c r="A3" s="20"/>
      <c r="B3" s="20"/>
      <c r="C3" s="48" t="s">
        <v>10</v>
      </c>
      <c r="D3" s="48"/>
      <c r="E3" s="682" t="str">
        <f>Koptame_VNI!C11</f>
        <v>Ēkas pārbūve un teritorijas labiekārtošana</v>
      </c>
      <c r="F3" s="682"/>
      <c r="G3" s="682"/>
      <c r="H3" s="682"/>
      <c r="I3" s="682"/>
      <c r="J3" s="682"/>
      <c r="K3" s="682"/>
      <c r="L3" s="682"/>
      <c r="M3" s="682"/>
      <c r="N3" s="682"/>
      <c r="O3" s="682"/>
      <c r="P3" s="682"/>
      <c r="Q3" s="682"/>
    </row>
    <row r="4" spans="1:17">
      <c r="A4" s="20"/>
      <c r="B4" s="20"/>
      <c r="C4" s="48" t="s">
        <v>11</v>
      </c>
      <c r="D4" s="48"/>
      <c r="E4" s="682" t="str">
        <f>Koptame_VNI!C12</f>
        <v>Ēkas pārbūve un teritorijas labiekārtošana( VNĪ  līdzekļi)</v>
      </c>
      <c r="F4" s="682"/>
      <c r="G4" s="682"/>
      <c r="H4" s="682"/>
      <c r="I4" s="682"/>
      <c r="J4" s="682"/>
      <c r="K4" s="682"/>
      <c r="L4" s="682"/>
      <c r="M4" s="682"/>
      <c r="N4" s="682"/>
      <c r="O4" s="682"/>
      <c r="P4" s="682"/>
      <c r="Q4" s="682"/>
    </row>
    <row r="5" spans="1:17">
      <c r="A5" s="20"/>
      <c r="B5" s="20"/>
      <c r="C5" s="48" t="s">
        <v>12</v>
      </c>
      <c r="D5" s="48"/>
      <c r="E5" s="682" t="str">
        <f>Koptame_VNI!C13</f>
        <v>Citadeles iela 7, Rīga</v>
      </c>
      <c r="F5" s="682"/>
      <c r="G5" s="682"/>
      <c r="H5" s="682"/>
      <c r="I5" s="682"/>
      <c r="J5" s="682"/>
      <c r="K5" s="682"/>
      <c r="L5" s="682"/>
      <c r="M5" s="682"/>
      <c r="N5" s="682"/>
      <c r="O5" s="682"/>
      <c r="P5" s="682"/>
      <c r="Q5" s="682"/>
    </row>
    <row r="6" spans="1:17">
      <c r="A6" s="20"/>
      <c r="B6" s="20"/>
      <c r="C6" s="48" t="str">
        <f>Koptame_VNI!B14</f>
        <v>Pasūtījuma Nr.</v>
      </c>
      <c r="D6" s="48"/>
      <c r="E6" s="22" t="str">
        <f>Koptame_VNI!C14</f>
        <v>n</v>
      </c>
      <c r="F6" s="43"/>
      <c r="G6" s="43"/>
      <c r="H6" s="43"/>
      <c r="I6" s="43"/>
      <c r="J6" s="43"/>
      <c r="K6" s="43"/>
      <c r="L6" s="43"/>
      <c r="M6" s="43"/>
      <c r="N6" s="43"/>
      <c r="O6" s="43"/>
      <c r="P6" s="43"/>
      <c r="Q6" s="25"/>
    </row>
    <row r="7" spans="1:17">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Q46</f>
        <v>0</v>
      </c>
    </row>
    <row r="8" spans="1:17">
      <c r="A8" s="23"/>
      <c r="B8" s="23"/>
      <c r="E8" s="27"/>
      <c r="F8" s="43"/>
      <c r="G8" s="43"/>
      <c r="H8" s="43"/>
      <c r="I8" s="43"/>
      <c r="J8" s="43"/>
      <c r="K8" s="43"/>
      <c r="L8" s="43"/>
      <c r="O8" s="43"/>
      <c r="P8" s="43"/>
      <c r="Q8" s="25"/>
    </row>
    <row r="9" spans="1:17" ht="15.4" customHeight="1">
      <c r="A9" s="45"/>
      <c r="B9" s="45"/>
      <c r="K9" s="44"/>
      <c r="L9" s="44"/>
      <c r="M9" s="681" t="str">
        <f>Koptame_VNI!D16</f>
        <v xml:space="preserve">Tāme sastādīta:  </v>
      </c>
      <c r="N9" s="681"/>
      <c r="O9" s="681"/>
      <c r="P9" s="681"/>
      <c r="Q9" s="44"/>
    </row>
    <row r="10" spans="1:17" ht="15.5">
      <c r="A10" s="45"/>
      <c r="B10" s="45"/>
    </row>
    <row r="11" spans="1:17" ht="14.25" customHeight="1">
      <c r="A11" s="696" t="s">
        <v>14</v>
      </c>
      <c r="B11" s="697" t="s">
        <v>20</v>
      </c>
      <c r="C11" s="700" t="s">
        <v>60</v>
      </c>
      <c r="D11" s="701"/>
      <c r="E11" s="699" t="s">
        <v>21</v>
      </c>
      <c r="F11" s="696" t="s">
        <v>22</v>
      </c>
      <c r="G11" s="695" t="s">
        <v>23</v>
      </c>
      <c r="H11" s="695"/>
      <c r="I11" s="695"/>
      <c r="J11" s="695"/>
      <c r="K11" s="695"/>
      <c r="L11" s="695"/>
      <c r="M11" s="695" t="s">
        <v>24</v>
      </c>
      <c r="N11" s="695"/>
      <c r="O11" s="695"/>
      <c r="P11" s="695"/>
      <c r="Q11" s="695"/>
    </row>
    <row r="12" spans="1:17" ht="65">
      <c r="A12" s="696"/>
      <c r="B12" s="698"/>
      <c r="C12" s="702"/>
      <c r="D12" s="703"/>
      <c r="E12" s="699"/>
      <c r="F12" s="696"/>
      <c r="G12" s="509" t="s">
        <v>25</v>
      </c>
      <c r="H12" s="509" t="s">
        <v>44</v>
      </c>
      <c r="I12" s="509" t="s">
        <v>45</v>
      </c>
      <c r="J12" s="509" t="s">
        <v>58</v>
      </c>
      <c r="K12" s="509" t="s">
        <v>46</v>
      </c>
      <c r="L12" s="509" t="s">
        <v>47</v>
      </c>
      <c r="M12" s="509" t="s">
        <v>17</v>
      </c>
      <c r="N12" s="509" t="s">
        <v>45</v>
      </c>
      <c r="O12" s="509" t="s">
        <v>58</v>
      </c>
      <c r="P12" s="509" t="s">
        <v>46</v>
      </c>
      <c r="Q12" s="509" t="s">
        <v>48</v>
      </c>
    </row>
    <row r="13" spans="1:17" ht="31">
      <c r="A13" s="510"/>
      <c r="B13" s="511">
        <v>0</v>
      </c>
      <c r="C13" s="512" t="str">
        <f>kops2_VNI!C31</f>
        <v>Videonovērošanas un apsardzes sistēma</v>
      </c>
      <c r="D13" s="512"/>
      <c r="E13" s="258"/>
      <c r="F13" s="259"/>
      <c r="G13" s="513">
        <v>0</v>
      </c>
      <c r="H13" s="513">
        <v>0</v>
      </c>
      <c r="I13" s="514"/>
      <c r="J13" s="515"/>
      <c r="K13" s="515"/>
      <c r="L13" s="513">
        <f t="shared" ref="L13" si="0">SUM(I13:K13)</f>
        <v>0</v>
      </c>
      <c r="M13" s="513">
        <f t="shared" ref="M13" si="1">ROUND(G13*F13,2)</f>
        <v>0</v>
      </c>
      <c r="N13" s="513">
        <f t="shared" ref="N13" si="2">ROUND(I13*F13,2)</f>
        <v>0</v>
      </c>
      <c r="O13" s="513">
        <f t="shared" ref="O13" si="3">ROUND(J13*F13,2)</f>
        <v>0</v>
      </c>
      <c r="P13" s="513">
        <f t="shared" ref="P13" si="4">ROUND(K13*F13,2)</f>
        <v>0</v>
      </c>
      <c r="Q13" s="516">
        <f t="shared" ref="Q13" si="5">SUM(N13:P13)</f>
        <v>0</v>
      </c>
    </row>
    <row r="14" spans="1:17" s="56" customFormat="1" ht="26">
      <c r="A14" s="517"/>
      <c r="B14" s="198"/>
      <c r="C14" s="549" t="s">
        <v>1092</v>
      </c>
      <c r="D14" s="519"/>
      <c r="E14" s="519"/>
      <c r="F14" s="520"/>
      <c r="G14" s="520"/>
      <c r="H14" s="520"/>
      <c r="I14" s="520"/>
      <c r="J14" s="520"/>
      <c r="K14" s="225">
        <f t="shared" ref="K14" si="6">SUM(H14:J14)</f>
        <v>0</v>
      </c>
      <c r="L14" s="225">
        <f t="shared" ref="L14" si="7">ROUND(F14*E14,2)</f>
        <v>0</v>
      </c>
      <c r="M14" s="225">
        <f t="shared" ref="M14" si="8">ROUND(H14*E14,2)</f>
        <v>0</v>
      </c>
      <c r="N14" s="225">
        <f t="shared" ref="N14" si="9">ROUND(I14*E14,2)</f>
        <v>0</v>
      </c>
      <c r="O14" s="225">
        <f t="shared" ref="O14" si="10">ROUND(J14*E14,2)</f>
        <v>0</v>
      </c>
      <c r="P14" s="521">
        <f t="shared" ref="P14:Q14" si="11">SUM(M14:O14)</f>
        <v>0</v>
      </c>
      <c r="Q14" s="521">
        <f t="shared" si="11"/>
        <v>0</v>
      </c>
    </row>
    <row r="15" spans="1:17" s="351" customFormat="1" ht="13">
      <c r="A15" s="523"/>
      <c r="B15" s="524"/>
      <c r="C15" s="345" t="s">
        <v>379</v>
      </c>
      <c r="D15" s="14"/>
      <c r="E15" s="15"/>
      <c r="F15" s="525"/>
      <c r="G15" s="525"/>
      <c r="H15" s="525"/>
      <c r="I15" s="526"/>
      <c r="J15" s="526"/>
      <c r="K15" s="526"/>
      <c r="L15" s="526"/>
      <c r="M15" s="526"/>
      <c r="N15" s="526"/>
      <c r="O15" s="526"/>
      <c r="P15" s="527"/>
      <c r="Q15" s="527"/>
    </row>
    <row r="16" spans="1:17" s="56" customFormat="1">
      <c r="A16" s="203"/>
      <c r="B16" s="198"/>
      <c r="C16" s="550" t="s">
        <v>34</v>
      </c>
      <c r="D16" s="205"/>
      <c r="E16" s="283"/>
      <c r="F16" s="283"/>
      <c r="G16" s="201">
        <f t="shared" ref="G16" si="12">IFERROR(ROUND(I16/H16,2),0)</f>
        <v>0</v>
      </c>
      <c r="H16" s="201">
        <f t="shared" ref="H16" si="13">IF(I16&gt;0,5,0)</f>
        <v>0</v>
      </c>
      <c r="I16" s="525"/>
      <c r="J16" s="525"/>
      <c r="K16" s="525"/>
      <c r="L16" s="225">
        <f t="shared" ref="L16:L43" si="14">SUM(I16:K16)</f>
        <v>0</v>
      </c>
      <c r="M16" s="225">
        <f t="shared" ref="M16:M43" si="15">ROUND(G16*F16,2)</f>
        <v>0</v>
      </c>
      <c r="N16" s="225">
        <f t="shared" ref="N16:N43" si="16">ROUND(I16*F16,2)</f>
        <v>0</v>
      </c>
      <c r="O16" s="225">
        <f t="shared" ref="O16:O43" si="17">ROUND(J16*F16,2)</f>
        <v>0</v>
      </c>
      <c r="P16" s="225">
        <f t="shared" ref="P16:P43" si="18">ROUND(K16*F16,2)</f>
        <v>0</v>
      </c>
      <c r="Q16" s="521">
        <f t="shared" ref="Q16:Q43" si="19">SUM(N16:P16)</f>
        <v>0</v>
      </c>
    </row>
    <row r="17" spans="1:17" s="56" customFormat="1">
      <c r="A17" s="551">
        <v>1</v>
      </c>
      <c r="B17" s="552"/>
      <c r="C17" s="531" t="s">
        <v>454</v>
      </c>
      <c r="D17" s="531" t="s">
        <v>455</v>
      </c>
      <c r="E17" s="553" t="s">
        <v>199</v>
      </c>
      <c r="F17" s="553">
        <v>1</v>
      </c>
      <c r="G17" s="536"/>
      <c r="H17" s="535"/>
      <c r="I17" s="536"/>
      <c r="J17" s="507"/>
      <c r="K17" s="507"/>
      <c r="L17" s="536">
        <f t="shared" si="14"/>
        <v>0</v>
      </c>
      <c r="M17" s="536">
        <f t="shared" si="15"/>
        <v>0</v>
      </c>
      <c r="N17" s="536">
        <f t="shared" si="16"/>
        <v>0</v>
      </c>
      <c r="O17" s="536">
        <f t="shared" si="17"/>
        <v>0</v>
      </c>
      <c r="P17" s="536">
        <f t="shared" si="18"/>
        <v>0</v>
      </c>
      <c r="Q17" s="538">
        <f t="shared" si="19"/>
        <v>0</v>
      </c>
    </row>
    <row r="18" spans="1:17" s="56" customFormat="1">
      <c r="A18" s="551">
        <v>2</v>
      </c>
      <c r="B18" s="552"/>
      <c r="C18" s="531" t="s">
        <v>456</v>
      </c>
      <c r="D18" s="531" t="s">
        <v>457</v>
      </c>
      <c r="E18" s="553" t="s">
        <v>79</v>
      </c>
      <c r="F18" s="553">
        <v>2</v>
      </c>
      <c r="G18" s="536"/>
      <c r="H18" s="535"/>
      <c r="I18" s="536"/>
      <c r="J18" s="507"/>
      <c r="K18" s="507"/>
      <c r="L18" s="536">
        <f t="shared" si="14"/>
        <v>0</v>
      </c>
      <c r="M18" s="536">
        <f t="shared" si="15"/>
        <v>0</v>
      </c>
      <c r="N18" s="536">
        <f t="shared" si="16"/>
        <v>0</v>
      </c>
      <c r="O18" s="536">
        <f t="shared" si="17"/>
        <v>0</v>
      </c>
      <c r="P18" s="536">
        <f t="shared" si="18"/>
        <v>0</v>
      </c>
      <c r="Q18" s="538">
        <f t="shared" si="19"/>
        <v>0</v>
      </c>
    </row>
    <row r="19" spans="1:17" s="56" customFormat="1">
      <c r="A19" s="551">
        <v>3</v>
      </c>
      <c r="B19" s="552"/>
      <c r="C19" s="531" t="s">
        <v>200</v>
      </c>
      <c r="D19" s="531" t="s">
        <v>201</v>
      </c>
      <c r="E19" s="553" t="s">
        <v>79</v>
      </c>
      <c r="F19" s="553">
        <v>1</v>
      </c>
      <c r="G19" s="536"/>
      <c r="H19" s="535"/>
      <c r="I19" s="536"/>
      <c r="J19" s="507"/>
      <c r="K19" s="507"/>
      <c r="L19" s="536">
        <f t="shared" si="14"/>
        <v>0</v>
      </c>
      <c r="M19" s="536">
        <f t="shared" si="15"/>
        <v>0</v>
      </c>
      <c r="N19" s="536">
        <f t="shared" si="16"/>
        <v>0</v>
      </c>
      <c r="O19" s="536">
        <f t="shared" si="17"/>
        <v>0</v>
      </c>
      <c r="P19" s="536">
        <f t="shared" si="18"/>
        <v>0</v>
      </c>
      <c r="Q19" s="538">
        <f t="shared" si="19"/>
        <v>0</v>
      </c>
    </row>
    <row r="20" spans="1:17" s="56" customFormat="1">
      <c r="A20" s="551">
        <v>4</v>
      </c>
      <c r="B20" s="552"/>
      <c r="C20" s="531" t="s">
        <v>458</v>
      </c>
      <c r="D20" s="531"/>
      <c r="E20" s="553" t="s">
        <v>79</v>
      </c>
      <c r="F20" s="553">
        <v>1</v>
      </c>
      <c r="G20" s="536"/>
      <c r="H20" s="535"/>
      <c r="I20" s="536"/>
      <c r="J20" s="507"/>
      <c r="K20" s="507"/>
      <c r="L20" s="536">
        <f t="shared" si="14"/>
        <v>0</v>
      </c>
      <c r="M20" s="536">
        <f t="shared" si="15"/>
        <v>0</v>
      </c>
      <c r="N20" s="536">
        <f t="shared" si="16"/>
        <v>0</v>
      </c>
      <c r="O20" s="536">
        <f t="shared" si="17"/>
        <v>0</v>
      </c>
      <c r="P20" s="536">
        <f t="shared" si="18"/>
        <v>0</v>
      </c>
      <c r="Q20" s="538">
        <f t="shared" si="19"/>
        <v>0</v>
      </c>
    </row>
    <row r="21" spans="1:17" s="56" customFormat="1">
      <c r="A21" s="551">
        <v>5</v>
      </c>
      <c r="B21" s="552"/>
      <c r="C21" s="531" t="s">
        <v>202</v>
      </c>
      <c r="D21" s="531" t="s">
        <v>203</v>
      </c>
      <c r="E21" s="553" t="s">
        <v>79</v>
      </c>
      <c r="F21" s="553">
        <v>13</v>
      </c>
      <c r="G21" s="536"/>
      <c r="H21" s="535"/>
      <c r="I21" s="536"/>
      <c r="J21" s="507"/>
      <c r="K21" s="507"/>
      <c r="L21" s="536">
        <f t="shared" si="14"/>
        <v>0</v>
      </c>
      <c r="M21" s="536">
        <f t="shared" si="15"/>
        <v>0</v>
      </c>
      <c r="N21" s="536">
        <f t="shared" si="16"/>
        <v>0</v>
      </c>
      <c r="O21" s="536">
        <f t="shared" si="17"/>
        <v>0</v>
      </c>
      <c r="P21" s="536">
        <f t="shared" si="18"/>
        <v>0</v>
      </c>
      <c r="Q21" s="538">
        <f t="shared" si="19"/>
        <v>0</v>
      </c>
    </row>
    <row r="22" spans="1:17" s="56" customFormat="1">
      <c r="A22" s="551">
        <v>6</v>
      </c>
      <c r="B22" s="552"/>
      <c r="C22" s="531" t="s">
        <v>204</v>
      </c>
      <c r="D22" s="531" t="s">
        <v>205</v>
      </c>
      <c r="E22" s="553" t="s">
        <v>79</v>
      </c>
      <c r="F22" s="553">
        <v>3</v>
      </c>
      <c r="G22" s="536"/>
      <c r="H22" s="535"/>
      <c r="I22" s="536"/>
      <c r="J22" s="507"/>
      <c r="K22" s="507"/>
      <c r="L22" s="536">
        <f t="shared" si="14"/>
        <v>0</v>
      </c>
      <c r="M22" s="536">
        <f t="shared" si="15"/>
        <v>0</v>
      </c>
      <c r="N22" s="536">
        <f t="shared" si="16"/>
        <v>0</v>
      </c>
      <c r="O22" s="536">
        <f t="shared" si="17"/>
        <v>0</v>
      </c>
      <c r="P22" s="536">
        <f t="shared" si="18"/>
        <v>0</v>
      </c>
      <c r="Q22" s="538">
        <f t="shared" si="19"/>
        <v>0</v>
      </c>
    </row>
    <row r="23" spans="1:17" s="56" customFormat="1">
      <c r="A23" s="551">
        <v>7</v>
      </c>
      <c r="B23" s="552"/>
      <c r="C23" s="531" t="s">
        <v>459</v>
      </c>
      <c r="D23" s="531" t="s">
        <v>460</v>
      </c>
      <c r="E23" s="553" t="s">
        <v>79</v>
      </c>
      <c r="F23" s="553">
        <v>10</v>
      </c>
      <c r="G23" s="536"/>
      <c r="H23" s="535"/>
      <c r="I23" s="536"/>
      <c r="J23" s="507"/>
      <c r="K23" s="507"/>
      <c r="L23" s="536">
        <f t="shared" si="14"/>
        <v>0</v>
      </c>
      <c r="M23" s="536">
        <f t="shared" si="15"/>
        <v>0</v>
      </c>
      <c r="N23" s="536">
        <f t="shared" si="16"/>
        <v>0</v>
      </c>
      <c r="O23" s="536">
        <f t="shared" si="17"/>
        <v>0</v>
      </c>
      <c r="P23" s="536">
        <f t="shared" si="18"/>
        <v>0</v>
      </c>
      <c r="Q23" s="538">
        <f t="shared" si="19"/>
        <v>0</v>
      </c>
    </row>
    <row r="24" spans="1:17" s="56" customFormat="1">
      <c r="A24" s="551">
        <v>8</v>
      </c>
      <c r="B24" s="552"/>
      <c r="C24" s="531" t="s">
        <v>206</v>
      </c>
      <c r="D24" s="531" t="s">
        <v>461</v>
      </c>
      <c r="E24" s="553" t="s">
        <v>79</v>
      </c>
      <c r="F24" s="553">
        <v>1</v>
      </c>
      <c r="G24" s="536"/>
      <c r="H24" s="535"/>
      <c r="I24" s="536"/>
      <c r="J24" s="507"/>
      <c r="K24" s="507"/>
      <c r="L24" s="536">
        <f t="shared" si="14"/>
        <v>0</v>
      </c>
      <c r="M24" s="536">
        <f t="shared" si="15"/>
        <v>0</v>
      </c>
      <c r="N24" s="536">
        <f t="shared" si="16"/>
        <v>0</v>
      </c>
      <c r="O24" s="536">
        <f t="shared" si="17"/>
        <v>0</v>
      </c>
      <c r="P24" s="536">
        <f t="shared" si="18"/>
        <v>0</v>
      </c>
      <c r="Q24" s="538">
        <f t="shared" si="19"/>
        <v>0</v>
      </c>
    </row>
    <row r="25" spans="1:17" s="56" customFormat="1">
      <c r="A25" s="551">
        <v>9</v>
      </c>
      <c r="B25" s="552"/>
      <c r="C25" s="531" t="s">
        <v>207</v>
      </c>
      <c r="D25" s="531" t="s">
        <v>462</v>
      </c>
      <c r="E25" s="553" t="s">
        <v>78</v>
      </c>
      <c r="F25" s="553">
        <f>500+185</f>
        <v>685</v>
      </c>
      <c r="G25" s="536"/>
      <c r="H25" s="540"/>
      <c r="I25" s="536"/>
      <c r="J25" s="507"/>
      <c r="K25" s="507"/>
      <c r="L25" s="536">
        <f t="shared" si="14"/>
        <v>0</v>
      </c>
      <c r="M25" s="536">
        <f t="shared" si="15"/>
        <v>0</v>
      </c>
      <c r="N25" s="536">
        <f t="shared" si="16"/>
        <v>0</v>
      </c>
      <c r="O25" s="536">
        <f t="shared" si="17"/>
        <v>0</v>
      </c>
      <c r="P25" s="536">
        <f t="shared" si="18"/>
        <v>0</v>
      </c>
      <c r="Q25" s="538">
        <f t="shared" si="19"/>
        <v>0</v>
      </c>
    </row>
    <row r="26" spans="1:17" s="56" customFormat="1">
      <c r="A26" s="551">
        <v>10</v>
      </c>
      <c r="B26" s="552"/>
      <c r="C26" s="531" t="s">
        <v>208</v>
      </c>
      <c r="D26" s="531" t="s">
        <v>209</v>
      </c>
      <c r="E26" s="553" t="s">
        <v>78</v>
      </c>
      <c r="F26" s="553">
        <v>100</v>
      </c>
      <c r="G26" s="536"/>
      <c r="H26" s="540"/>
      <c r="I26" s="536"/>
      <c r="J26" s="507"/>
      <c r="K26" s="507"/>
      <c r="L26" s="536">
        <f t="shared" si="14"/>
        <v>0</v>
      </c>
      <c r="M26" s="536">
        <f t="shared" si="15"/>
        <v>0</v>
      </c>
      <c r="N26" s="536">
        <f t="shared" si="16"/>
        <v>0</v>
      </c>
      <c r="O26" s="536">
        <f t="shared" si="17"/>
        <v>0</v>
      </c>
      <c r="P26" s="536">
        <f t="shared" si="18"/>
        <v>0</v>
      </c>
      <c r="Q26" s="538">
        <f t="shared" si="19"/>
        <v>0</v>
      </c>
    </row>
    <row r="27" spans="1:17" s="56" customFormat="1">
      <c r="A27" s="551">
        <v>11</v>
      </c>
      <c r="B27" s="552"/>
      <c r="C27" s="531" t="s">
        <v>210</v>
      </c>
      <c r="D27" s="531" t="s">
        <v>211</v>
      </c>
      <c r="E27" s="553" t="s">
        <v>199</v>
      </c>
      <c r="F27" s="553">
        <v>1</v>
      </c>
      <c r="G27" s="536"/>
      <c r="H27" s="540"/>
      <c r="I27" s="536"/>
      <c r="J27" s="507"/>
      <c r="K27" s="507"/>
      <c r="L27" s="536">
        <f t="shared" si="14"/>
        <v>0</v>
      </c>
      <c r="M27" s="536">
        <f t="shared" si="15"/>
        <v>0</v>
      </c>
      <c r="N27" s="536">
        <f t="shared" si="16"/>
        <v>0</v>
      </c>
      <c r="O27" s="536">
        <f t="shared" si="17"/>
        <v>0</v>
      </c>
      <c r="P27" s="536">
        <f t="shared" si="18"/>
        <v>0</v>
      </c>
      <c r="Q27" s="538">
        <f t="shared" si="19"/>
        <v>0</v>
      </c>
    </row>
    <row r="28" spans="1:17" s="56" customFormat="1">
      <c r="A28" s="551">
        <v>12</v>
      </c>
      <c r="B28" s="552"/>
      <c r="C28" s="531" t="s">
        <v>463</v>
      </c>
      <c r="D28" s="531" t="s">
        <v>464</v>
      </c>
      <c r="E28" s="553" t="s">
        <v>79</v>
      </c>
      <c r="F28" s="553">
        <v>1</v>
      </c>
      <c r="G28" s="536"/>
      <c r="H28" s="535"/>
      <c r="I28" s="536"/>
      <c r="J28" s="507"/>
      <c r="K28" s="507"/>
      <c r="L28" s="536">
        <f t="shared" si="14"/>
        <v>0</v>
      </c>
      <c r="M28" s="536">
        <f t="shared" si="15"/>
        <v>0</v>
      </c>
      <c r="N28" s="536">
        <f t="shared" si="16"/>
        <v>0</v>
      </c>
      <c r="O28" s="536">
        <f t="shared" si="17"/>
        <v>0</v>
      </c>
      <c r="P28" s="536">
        <f t="shared" si="18"/>
        <v>0</v>
      </c>
      <c r="Q28" s="538">
        <f t="shared" si="19"/>
        <v>0</v>
      </c>
    </row>
    <row r="29" spans="1:17" s="56" customFormat="1">
      <c r="A29" s="551">
        <v>13</v>
      </c>
      <c r="B29" s="552"/>
      <c r="C29" s="531" t="s">
        <v>465</v>
      </c>
      <c r="D29" s="531" t="s">
        <v>466</v>
      </c>
      <c r="E29" s="553" t="s">
        <v>79</v>
      </c>
      <c r="F29" s="553">
        <v>1</v>
      </c>
      <c r="G29" s="536"/>
      <c r="H29" s="535"/>
      <c r="I29" s="536"/>
      <c r="J29" s="507"/>
      <c r="K29" s="507"/>
      <c r="L29" s="536">
        <f t="shared" si="14"/>
        <v>0</v>
      </c>
      <c r="M29" s="536">
        <f t="shared" si="15"/>
        <v>0</v>
      </c>
      <c r="N29" s="536">
        <f t="shared" si="16"/>
        <v>0</v>
      </c>
      <c r="O29" s="536">
        <f t="shared" si="17"/>
        <v>0</v>
      </c>
      <c r="P29" s="536">
        <f t="shared" si="18"/>
        <v>0</v>
      </c>
      <c r="Q29" s="538">
        <f t="shared" si="19"/>
        <v>0</v>
      </c>
    </row>
    <row r="30" spans="1:17" s="56" customFormat="1">
      <c r="A30" s="551">
        <v>14</v>
      </c>
      <c r="B30" s="552"/>
      <c r="C30" s="531" t="s">
        <v>181</v>
      </c>
      <c r="D30" s="531"/>
      <c r="E30" s="553" t="s">
        <v>199</v>
      </c>
      <c r="F30" s="553">
        <v>1</v>
      </c>
      <c r="G30" s="536"/>
      <c r="H30" s="554"/>
      <c r="I30" s="541"/>
      <c r="J30" s="507"/>
      <c r="K30" s="507">
        <v>0</v>
      </c>
      <c r="L30" s="536">
        <f t="shared" si="14"/>
        <v>0</v>
      </c>
      <c r="M30" s="536">
        <f t="shared" si="15"/>
        <v>0</v>
      </c>
      <c r="N30" s="536">
        <f t="shared" si="16"/>
        <v>0</v>
      </c>
      <c r="O30" s="536">
        <f t="shared" si="17"/>
        <v>0</v>
      </c>
      <c r="P30" s="536">
        <f t="shared" si="18"/>
        <v>0</v>
      </c>
      <c r="Q30" s="538">
        <f t="shared" si="19"/>
        <v>0</v>
      </c>
    </row>
    <row r="31" spans="1:17" s="56" customFormat="1">
      <c r="A31" s="203"/>
      <c r="B31" s="198"/>
      <c r="C31" s="550" t="s">
        <v>272</v>
      </c>
      <c r="D31" s="205"/>
      <c r="E31" s="555"/>
      <c r="F31" s="555"/>
      <c r="G31" s="201">
        <v>0</v>
      </c>
      <c r="H31" s="201">
        <f t="shared" ref="H31" si="20">IF(I31&gt;0,5,0)</f>
        <v>0</v>
      </c>
      <c r="I31" s="525"/>
      <c r="J31" s="556">
        <v>0</v>
      </c>
      <c r="K31" s="556">
        <v>0</v>
      </c>
      <c r="L31" s="225">
        <f t="shared" si="14"/>
        <v>0</v>
      </c>
      <c r="M31" s="225">
        <f t="shared" si="15"/>
        <v>0</v>
      </c>
      <c r="N31" s="225">
        <f t="shared" si="16"/>
        <v>0</v>
      </c>
      <c r="O31" s="225">
        <f t="shared" si="17"/>
        <v>0</v>
      </c>
      <c r="P31" s="225">
        <f t="shared" si="18"/>
        <v>0</v>
      </c>
      <c r="Q31" s="521">
        <f t="shared" si="19"/>
        <v>0</v>
      </c>
    </row>
    <row r="32" spans="1:17" s="56" customFormat="1">
      <c r="A32" s="551">
        <v>15</v>
      </c>
      <c r="B32" s="552"/>
      <c r="C32" s="542" t="s">
        <v>243</v>
      </c>
      <c r="D32" s="542" t="s">
        <v>244</v>
      </c>
      <c r="E32" s="555" t="s">
        <v>79</v>
      </c>
      <c r="F32" s="557"/>
      <c r="G32" s="505"/>
      <c r="H32" s="558"/>
      <c r="I32" s="505"/>
      <c r="J32" s="506"/>
      <c r="K32" s="506"/>
      <c r="L32" s="505"/>
      <c r="M32" s="505"/>
      <c r="N32" s="505"/>
      <c r="O32" s="505"/>
      <c r="P32" s="505"/>
      <c r="Q32" s="547"/>
    </row>
    <row r="33" spans="1:17" s="56" customFormat="1" ht="50">
      <c r="A33" s="551">
        <v>16</v>
      </c>
      <c r="B33" s="552"/>
      <c r="C33" s="542" t="s">
        <v>251</v>
      </c>
      <c r="D33" s="542" t="s">
        <v>265</v>
      </c>
      <c r="E33" s="555"/>
      <c r="F33" s="557"/>
      <c r="G33" s="505"/>
      <c r="H33" s="558"/>
      <c r="I33" s="505"/>
      <c r="J33" s="506"/>
      <c r="K33" s="506"/>
      <c r="L33" s="505"/>
      <c r="M33" s="505"/>
      <c r="N33" s="505"/>
      <c r="O33" s="505"/>
      <c r="P33" s="505"/>
      <c r="Q33" s="547"/>
    </row>
    <row r="34" spans="1:17" s="56" customFormat="1">
      <c r="A34" s="551">
        <v>17</v>
      </c>
      <c r="B34" s="552"/>
      <c r="C34" s="542" t="s">
        <v>266</v>
      </c>
      <c r="D34" s="542" t="s">
        <v>267</v>
      </c>
      <c r="E34" s="555" t="s">
        <v>79</v>
      </c>
      <c r="F34" s="557"/>
      <c r="G34" s="505"/>
      <c r="H34" s="558"/>
      <c r="I34" s="505"/>
      <c r="J34" s="506"/>
      <c r="K34" s="506"/>
      <c r="L34" s="505"/>
      <c r="M34" s="505"/>
      <c r="N34" s="505"/>
      <c r="O34" s="505"/>
      <c r="P34" s="505"/>
      <c r="Q34" s="547"/>
    </row>
    <row r="35" spans="1:17" s="56" customFormat="1">
      <c r="A35" s="551">
        <v>18</v>
      </c>
      <c r="B35" s="552"/>
      <c r="C35" s="542" t="s">
        <v>268</v>
      </c>
      <c r="D35" s="542"/>
      <c r="E35" s="555" t="s">
        <v>79</v>
      </c>
      <c r="F35" s="557"/>
      <c r="G35" s="505"/>
      <c r="H35" s="545"/>
      <c r="I35" s="505"/>
      <c r="J35" s="506"/>
      <c r="K35" s="506"/>
      <c r="L35" s="505"/>
      <c r="M35" s="505"/>
      <c r="N35" s="505"/>
      <c r="O35" s="505"/>
      <c r="P35" s="505"/>
      <c r="Q35" s="547"/>
    </row>
    <row r="36" spans="1:17" s="56" customFormat="1">
      <c r="A36" s="551">
        <v>19</v>
      </c>
      <c r="B36" s="552"/>
      <c r="C36" s="542" t="s">
        <v>269</v>
      </c>
      <c r="D36" s="542" t="s">
        <v>270</v>
      </c>
      <c r="E36" s="555" t="s">
        <v>79</v>
      </c>
      <c r="F36" s="557"/>
      <c r="G36" s="505"/>
      <c r="H36" s="558"/>
      <c r="I36" s="505"/>
      <c r="J36" s="506"/>
      <c r="K36" s="506"/>
      <c r="L36" s="505"/>
      <c r="M36" s="505"/>
      <c r="N36" s="505"/>
      <c r="O36" s="505"/>
      <c r="P36" s="505"/>
      <c r="Q36" s="547"/>
    </row>
    <row r="37" spans="1:17" s="56" customFormat="1">
      <c r="A37" s="551">
        <v>22</v>
      </c>
      <c r="B37" s="552"/>
      <c r="C37" s="542" t="s">
        <v>271</v>
      </c>
      <c r="D37" s="542" t="s">
        <v>248</v>
      </c>
      <c r="E37" s="555" t="s">
        <v>79</v>
      </c>
      <c r="F37" s="557"/>
      <c r="G37" s="505"/>
      <c r="H37" s="558"/>
      <c r="I37" s="505"/>
      <c r="J37" s="506"/>
      <c r="K37" s="506"/>
      <c r="L37" s="505"/>
      <c r="M37" s="505"/>
      <c r="N37" s="505"/>
      <c r="O37" s="505"/>
      <c r="P37" s="505"/>
      <c r="Q37" s="547"/>
    </row>
    <row r="38" spans="1:17" s="56" customFormat="1" ht="37.5">
      <c r="A38" s="551">
        <v>23</v>
      </c>
      <c r="B38" s="552"/>
      <c r="C38" s="542" t="s">
        <v>207</v>
      </c>
      <c r="D38" s="542" t="s">
        <v>261</v>
      </c>
      <c r="E38" s="555" t="s">
        <v>78</v>
      </c>
      <c r="F38" s="557"/>
      <c r="G38" s="505"/>
      <c r="H38" s="558"/>
      <c r="I38" s="505"/>
      <c r="J38" s="506"/>
      <c r="K38" s="506"/>
      <c r="L38" s="505"/>
      <c r="M38" s="505"/>
      <c r="N38" s="505"/>
      <c r="O38" s="505"/>
      <c r="P38" s="505"/>
      <c r="Q38" s="547"/>
    </row>
    <row r="39" spans="1:17" s="56" customFormat="1">
      <c r="A39" s="551">
        <v>24</v>
      </c>
      <c r="B39" s="552"/>
      <c r="C39" s="531" t="s">
        <v>262</v>
      </c>
      <c r="D39" s="531" t="s">
        <v>263</v>
      </c>
      <c r="E39" s="553" t="s">
        <v>78</v>
      </c>
      <c r="F39" s="553">
        <v>50</v>
      </c>
      <c r="G39" s="536"/>
      <c r="H39" s="540"/>
      <c r="I39" s="536"/>
      <c r="J39" s="507"/>
      <c r="K39" s="507"/>
      <c r="L39" s="536">
        <f t="shared" si="14"/>
        <v>0</v>
      </c>
      <c r="M39" s="536">
        <f t="shared" si="15"/>
        <v>0</v>
      </c>
      <c r="N39" s="536">
        <f t="shared" si="16"/>
        <v>0</v>
      </c>
      <c r="O39" s="536">
        <f t="shared" si="17"/>
        <v>0</v>
      </c>
      <c r="P39" s="536">
        <f t="shared" si="18"/>
        <v>0</v>
      </c>
      <c r="Q39" s="538">
        <f t="shared" si="19"/>
        <v>0</v>
      </c>
    </row>
    <row r="40" spans="1:17" s="56" customFormat="1">
      <c r="A40" s="551">
        <v>25</v>
      </c>
      <c r="B40" s="552"/>
      <c r="C40" s="531" t="s">
        <v>210</v>
      </c>
      <c r="D40" s="531" t="s">
        <v>211</v>
      </c>
      <c r="E40" s="553" t="s">
        <v>199</v>
      </c>
      <c r="F40" s="553">
        <v>1</v>
      </c>
      <c r="G40" s="536"/>
      <c r="H40" s="540"/>
      <c r="I40" s="536"/>
      <c r="J40" s="507"/>
      <c r="K40" s="507"/>
      <c r="L40" s="536">
        <f t="shared" si="14"/>
        <v>0</v>
      </c>
      <c r="M40" s="536">
        <f t="shared" si="15"/>
        <v>0</v>
      </c>
      <c r="N40" s="536">
        <f t="shared" si="16"/>
        <v>0</v>
      </c>
      <c r="O40" s="536">
        <f t="shared" si="17"/>
        <v>0</v>
      </c>
      <c r="P40" s="536">
        <f t="shared" si="18"/>
        <v>0</v>
      </c>
      <c r="Q40" s="538">
        <f t="shared" si="19"/>
        <v>0</v>
      </c>
    </row>
    <row r="41" spans="1:17" s="56" customFormat="1">
      <c r="A41" s="551">
        <v>26</v>
      </c>
      <c r="B41" s="552"/>
      <c r="C41" s="531" t="s">
        <v>264</v>
      </c>
      <c r="D41" s="531"/>
      <c r="E41" s="553" t="s">
        <v>199</v>
      </c>
      <c r="F41" s="553">
        <v>1</v>
      </c>
      <c r="G41" s="536"/>
      <c r="H41" s="540"/>
      <c r="I41" s="548"/>
      <c r="J41" s="507"/>
      <c r="K41" s="507"/>
      <c r="L41" s="536">
        <f t="shared" si="14"/>
        <v>0</v>
      </c>
      <c r="M41" s="536">
        <f t="shared" si="15"/>
        <v>0</v>
      </c>
      <c r="N41" s="536">
        <f t="shared" si="16"/>
        <v>0</v>
      </c>
      <c r="O41" s="536">
        <f t="shared" si="17"/>
        <v>0</v>
      </c>
      <c r="P41" s="536">
        <f t="shared" si="18"/>
        <v>0</v>
      </c>
      <c r="Q41" s="538">
        <f t="shared" si="19"/>
        <v>0</v>
      </c>
    </row>
    <row r="42" spans="1:17" s="56" customFormat="1">
      <c r="A42" s="551">
        <v>27</v>
      </c>
      <c r="B42" s="552"/>
      <c r="C42" s="531" t="s">
        <v>450</v>
      </c>
      <c r="D42" s="531"/>
      <c r="E42" s="553" t="s">
        <v>199</v>
      </c>
      <c r="F42" s="553">
        <v>4</v>
      </c>
      <c r="G42" s="536"/>
      <c r="H42" s="540"/>
      <c r="I42" s="536"/>
      <c r="J42" s="507">
        <v>0</v>
      </c>
      <c r="K42" s="507"/>
      <c r="L42" s="536">
        <f t="shared" si="14"/>
        <v>0</v>
      </c>
      <c r="M42" s="536">
        <f t="shared" si="15"/>
        <v>0</v>
      </c>
      <c r="N42" s="536">
        <f t="shared" si="16"/>
        <v>0</v>
      </c>
      <c r="O42" s="536">
        <f t="shared" si="17"/>
        <v>0</v>
      </c>
      <c r="P42" s="536">
        <f t="shared" si="18"/>
        <v>0</v>
      </c>
      <c r="Q42" s="538">
        <f t="shared" si="19"/>
        <v>0</v>
      </c>
    </row>
    <row r="43" spans="1:17" s="56" customFormat="1">
      <c r="A43" s="551">
        <v>28</v>
      </c>
      <c r="B43" s="552"/>
      <c r="C43" s="531" t="s">
        <v>451</v>
      </c>
      <c r="D43" s="531"/>
      <c r="E43" s="553" t="s">
        <v>199</v>
      </c>
      <c r="F43" s="553">
        <v>8</v>
      </c>
      <c r="G43" s="536"/>
      <c r="H43" s="540"/>
      <c r="I43" s="536"/>
      <c r="J43" s="507">
        <v>0</v>
      </c>
      <c r="K43" s="507"/>
      <c r="L43" s="536">
        <f t="shared" si="14"/>
        <v>0</v>
      </c>
      <c r="M43" s="536">
        <f t="shared" si="15"/>
        <v>0</v>
      </c>
      <c r="N43" s="536">
        <f t="shared" si="16"/>
        <v>0</v>
      </c>
      <c r="O43" s="536">
        <f t="shared" si="17"/>
        <v>0</v>
      </c>
      <c r="P43" s="536">
        <f t="shared" si="18"/>
        <v>0</v>
      </c>
      <c r="Q43" s="538">
        <f t="shared" si="19"/>
        <v>0</v>
      </c>
    </row>
    <row r="44" spans="1:17" s="56" customFormat="1" ht="25">
      <c r="A44" s="551">
        <v>29</v>
      </c>
      <c r="B44" s="552"/>
      <c r="C44" s="542" t="s">
        <v>452</v>
      </c>
      <c r="D44" s="542" t="s">
        <v>453</v>
      </c>
      <c r="E44" s="555" t="s">
        <v>79</v>
      </c>
      <c r="F44" s="557"/>
      <c r="G44" s="505"/>
      <c r="H44" s="558"/>
      <c r="I44" s="505"/>
      <c r="J44" s="506"/>
      <c r="K44" s="506"/>
      <c r="L44" s="505"/>
      <c r="M44" s="505"/>
      <c r="N44" s="505"/>
      <c r="O44" s="505"/>
      <c r="P44" s="505"/>
      <c r="Q44" s="547"/>
    </row>
    <row r="45" spans="1:17">
      <c r="A45" s="559"/>
      <c r="B45" s="560"/>
      <c r="C45" s="561"/>
      <c r="D45" s="561"/>
      <c r="E45" s="562"/>
      <c r="F45" s="563"/>
      <c r="G45" s="563">
        <v>0</v>
      </c>
      <c r="H45" s="563">
        <v>0</v>
      </c>
      <c r="I45" s="564"/>
      <c r="J45" s="563"/>
      <c r="K45" s="563"/>
      <c r="L45" s="563"/>
      <c r="M45" s="563"/>
      <c r="N45" s="563"/>
      <c r="O45" s="563"/>
      <c r="P45" s="563"/>
      <c r="Q45" s="565"/>
    </row>
    <row r="46" spans="1:17" ht="15.4" customHeight="1">
      <c r="A46" s="566"/>
      <c r="B46" s="566"/>
      <c r="C46" s="704" t="s">
        <v>63</v>
      </c>
      <c r="D46" s="704"/>
      <c r="E46" s="705"/>
      <c r="F46" s="705"/>
      <c r="G46" s="705"/>
      <c r="H46" s="705"/>
      <c r="I46" s="705"/>
      <c r="J46" s="705"/>
      <c r="K46" s="705"/>
      <c r="L46" s="705"/>
      <c r="M46" s="567">
        <f>SUM(M13:M45)</f>
        <v>0</v>
      </c>
      <c r="N46" s="567">
        <f>SUM(N13:N45)</f>
        <v>0</v>
      </c>
      <c r="O46" s="567">
        <f>SUM(O13:O45)</f>
        <v>0</v>
      </c>
      <c r="P46" s="567">
        <f>SUM(P13:P45)</f>
        <v>0</v>
      </c>
      <c r="Q46" s="567">
        <f>SUM(Q13:Q45)</f>
        <v>0</v>
      </c>
    </row>
    <row r="47" spans="1:17" s="124" customFormat="1">
      <c r="J47" s="145"/>
    </row>
    <row r="48" spans="1:17" customFormat="1" ht="12.9" customHeight="1">
      <c r="B48" s="146" t="s">
        <v>41</v>
      </c>
    </row>
    <row r="49" spans="1:17" customFormat="1" ht="45.15" customHeight="1">
      <c r="A49" s="672" t="s">
        <v>61</v>
      </c>
      <c r="B49" s="672"/>
      <c r="C49" s="672"/>
      <c r="D49" s="672"/>
      <c r="E49" s="672"/>
      <c r="F49" s="672"/>
      <c r="G49" s="672"/>
      <c r="H49" s="672"/>
      <c r="I49" s="672"/>
      <c r="J49" s="672"/>
      <c r="K49" s="672"/>
      <c r="L49" s="672"/>
      <c r="M49" s="672"/>
      <c r="N49" s="672"/>
      <c r="O49" s="672"/>
      <c r="P49" s="672"/>
      <c r="Q49" s="672"/>
    </row>
    <row r="50" spans="1:17" customFormat="1" ht="76.75" customHeight="1">
      <c r="A50" s="672"/>
      <c r="B50" s="672"/>
      <c r="C50" s="672"/>
      <c r="D50" s="672"/>
      <c r="E50" s="672"/>
      <c r="F50" s="672"/>
      <c r="G50" s="672"/>
      <c r="H50" s="672"/>
      <c r="I50" s="672"/>
      <c r="J50" s="672"/>
      <c r="K50" s="672"/>
      <c r="L50" s="672"/>
      <c r="M50" s="672"/>
      <c r="N50" s="672"/>
      <c r="O50" s="672"/>
      <c r="P50" s="672"/>
      <c r="Q50" s="672"/>
    </row>
    <row r="51" spans="1:17" customFormat="1" ht="12.9" customHeight="1">
      <c r="B51" s="147"/>
    </row>
    <row r="52" spans="1:17" s="124" customFormat="1">
      <c r="B52" s="124" t="s">
        <v>7</v>
      </c>
      <c r="M52" s="152" t="str">
        <f>Koptame_VNI!B40</f>
        <v>Pārbaudīja:</v>
      </c>
      <c r="N52" s="152"/>
      <c r="O52" s="152"/>
      <c r="P52" s="152"/>
      <c r="Q52" s="152"/>
    </row>
    <row r="53" spans="1:17" s="124" customFormat="1">
      <c r="C53" s="144">
        <f>Koptame_VNI!C35</f>
        <v>0</v>
      </c>
      <c r="D53" s="144"/>
      <c r="M53" s="144"/>
      <c r="N53" s="669">
        <f>Koptame_VNI!C41</f>
        <v>0</v>
      </c>
      <c r="O53" s="669"/>
      <c r="P53" s="152"/>
      <c r="Q53" s="152"/>
    </row>
    <row r="54" spans="1:17" s="124" customFormat="1">
      <c r="C54" s="143">
        <f>Koptame_VNI!C36</f>
        <v>0</v>
      </c>
      <c r="D54" s="143"/>
      <c r="M54" s="143"/>
      <c r="N54" s="670">
        <f>Koptame_VNI!C42</f>
        <v>0</v>
      </c>
      <c r="O54" s="670"/>
      <c r="P54" s="152"/>
      <c r="Q54" s="152"/>
    </row>
    <row r="55" spans="1:17">
      <c r="B55" s="56"/>
      <c r="C55" s="19"/>
      <c r="D55" s="19"/>
      <c r="G55" s="56"/>
      <c r="H55" s="56"/>
    </row>
    <row r="56" spans="1:17">
      <c r="B56" s="56"/>
      <c r="C56" s="19"/>
      <c r="D56" s="19"/>
      <c r="G56" s="56"/>
      <c r="H56" s="56"/>
    </row>
  </sheetData>
  <mergeCells count="17">
    <mergeCell ref="A2:Q2"/>
    <mergeCell ref="E3:Q3"/>
    <mergeCell ref="E4:Q4"/>
    <mergeCell ref="E5:Q5"/>
    <mergeCell ref="M9:P9"/>
    <mergeCell ref="N54:O54"/>
    <mergeCell ref="G11:L11"/>
    <mergeCell ref="M11:Q11"/>
    <mergeCell ref="C46:L46"/>
    <mergeCell ref="N53:O53"/>
    <mergeCell ref="A50:Q50"/>
    <mergeCell ref="A49:Q49"/>
    <mergeCell ref="A11:A12"/>
    <mergeCell ref="B11:B12"/>
    <mergeCell ref="E11:E12"/>
    <mergeCell ref="F11:F12"/>
    <mergeCell ref="C11:D12"/>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2D050"/>
  </sheetPr>
  <dimension ref="A1:S35"/>
  <sheetViews>
    <sheetView showZeros="0" view="pageBreakPreview" topLeftCell="A12" zoomScale="90" zoomScaleNormal="100" zoomScaleSheetLayoutView="90" workbookViewId="0">
      <selection activeCell="C23" sqref="C23:L23"/>
    </sheetView>
  </sheetViews>
  <sheetFormatPr defaultColWidth="9.08984375" defaultRowHeight="14"/>
  <cols>
    <col min="1" max="1" width="4.90625" style="19" customWidth="1"/>
    <col min="2" max="2" width="5.36328125" style="19" customWidth="1"/>
    <col min="3" max="3" width="43.90625" style="49" customWidth="1"/>
    <col min="4" max="4" width="12.36328125" style="49" customWidth="1"/>
    <col min="5" max="5" width="8.08984375" style="19" customWidth="1"/>
    <col min="6" max="12" width="9.08984375" style="19"/>
    <col min="13" max="13" width="11.6328125" style="19" customWidth="1"/>
    <col min="14" max="14" width="12.26953125" style="19" customWidth="1"/>
    <col min="15" max="15" width="12.7265625" style="19" customWidth="1"/>
    <col min="16" max="16" width="11.6328125" style="19" customWidth="1"/>
    <col min="17" max="17" width="13.26953125" style="19" customWidth="1"/>
    <col min="18" max="16384" width="9.08984375" style="19"/>
  </cols>
  <sheetData>
    <row r="1" spans="1:19" s="24" customFormat="1">
      <c r="C1" s="47"/>
      <c r="D1" s="47"/>
      <c r="F1" s="21"/>
      <c r="G1" s="21"/>
      <c r="H1" s="165" t="s">
        <v>56</v>
      </c>
      <c r="I1" s="110" t="str">
        <f>kops2_VNI!B32</f>
        <v>2.12._VNI</v>
      </c>
    </row>
    <row r="2" spans="1:19" s="24" customFormat="1">
      <c r="A2" s="680" t="str">
        <f>C13</f>
        <v>Palīdzības pogas</v>
      </c>
      <c r="B2" s="680"/>
      <c r="C2" s="680"/>
      <c r="D2" s="680"/>
      <c r="E2" s="680"/>
      <c r="F2" s="680"/>
      <c r="G2" s="680"/>
      <c r="H2" s="680"/>
      <c r="I2" s="680"/>
      <c r="J2" s="680"/>
      <c r="K2" s="680"/>
      <c r="L2" s="680"/>
      <c r="M2" s="680"/>
      <c r="N2" s="680"/>
      <c r="O2" s="680"/>
      <c r="P2" s="680"/>
      <c r="Q2" s="680"/>
    </row>
    <row r="3" spans="1:19">
      <c r="A3" s="20"/>
      <c r="B3" s="20"/>
      <c r="C3" s="48" t="s">
        <v>10</v>
      </c>
      <c r="D3" s="48"/>
      <c r="E3" s="682" t="str">
        <f>Koptame_VNI!C11</f>
        <v>Ēkas pārbūve un teritorijas labiekārtošana</v>
      </c>
      <c r="F3" s="682"/>
      <c r="G3" s="682"/>
      <c r="H3" s="682"/>
      <c r="I3" s="682"/>
      <c r="J3" s="682"/>
      <c r="K3" s="682"/>
      <c r="L3" s="682"/>
      <c r="M3" s="682"/>
      <c r="N3" s="682"/>
      <c r="O3" s="682"/>
      <c r="P3" s="682"/>
      <c r="Q3" s="682"/>
    </row>
    <row r="4" spans="1:19">
      <c r="A4" s="20"/>
      <c r="B4" s="20"/>
      <c r="C4" s="48" t="s">
        <v>11</v>
      </c>
      <c r="D4" s="48"/>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48" t="s">
        <v>12</v>
      </c>
      <c r="D5" s="48"/>
      <c r="E5" s="682" t="str">
        <f>Koptame_VNI!C13</f>
        <v>Citadeles iela 7, Rīga</v>
      </c>
      <c r="F5" s="682"/>
      <c r="G5" s="682"/>
      <c r="H5" s="682"/>
      <c r="I5" s="682"/>
      <c r="J5" s="682"/>
      <c r="K5" s="682"/>
      <c r="L5" s="682"/>
      <c r="M5" s="682"/>
      <c r="N5" s="682"/>
      <c r="O5" s="682"/>
      <c r="P5" s="682"/>
      <c r="Q5" s="682"/>
    </row>
    <row r="6" spans="1:19">
      <c r="A6" s="20"/>
      <c r="B6" s="20"/>
      <c r="C6" s="48" t="str">
        <f>Koptame_VNI!B14</f>
        <v>Pasūtījuma Nr.</v>
      </c>
      <c r="D6" s="48"/>
      <c r="E6" s="22" t="str">
        <f>Koptame_VNI!C14</f>
        <v>n</v>
      </c>
      <c r="F6" s="43"/>
      <c r="G6" s="43"/>
      <c r="H6" s="43"/>
      <c r="I6" s="43"/>
      <c r="J6" s="43"/>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Q23</f>
        <v>0</v>
      </c>
    </row>
    <row r="8" spans="1:19">
      <c r="A8" s="23"/>
      <c r="B8" s="23"/>
      <c r="E8" s="27"/>
      <c r="F8" s="43"/>
      <c r="G8" s="43"/>
      <c r="H8" s="43"/>
      <c r="I8" s="43"/>
      <c r="J8" s="43"/>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75.150000000000006" customHeight="1">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row>
    <row r="13" spans="1:19" ht="15.5">
      <c r="A13" s="255"/>
      <c r="B13" s="256"/>
      <c r="C13" s="257" t="str">
        <f>kops2_VNI!C32</f>
        <v>Palīdzības pogas</v>
      </c>
      <c r="D13" s="257"/>
      <c r="E13" s="258"/>
      <c r="F13" s="259"/>
      <c r="G13" s="260">
        <v>0</v>
      </c>
      <c r="H13" s="260">
        <v>0</v>
      </c>
      <c r="I13" s="261"/>
      <c r="J13" s="262"/>
      <c r="K13" s="262"/>
      <c r="L13" s="262">
        <f t="shared" ref="L13" si="0">SUM(I13:K13)</f>
        <v>0</v>
      </c>
      <c r="M13" s="263">
        <f t="shared" ref="M13:M21" si="1">ROUND(G13*F13,2)</f>
        <v>0</v>
      </c>
      <c r="N13" s="262">
        <f t="shared" ref="N13:N21" si="2">ROUND(I13*F13,2)</f>
        <v>0</v>
      </c>
      <c r="O13" s="262">
        <f t="shared" ref="O13:O21" si="3">ROUND(J13*F13,2)</f>
        <v>0</v>
      </c>
      <c r="P13" s="262">
        <f t="shared" ref="P13:P21" si="4">ROUND(K13*F13,2)</f>
        <v>0</v>
      </c>
      <c r="Q13" s="264">
        <f t="shared" ref="Q13:Q21" si="5">SUM(N13:P13)</f>
        <v>0</v>
      </c>
    </row>
    <row r="14" spans="1:19" s="351" customFormat="1" ht="13">
      <c r="A14" s="343"/>
      <c r="B14" s="344"/>
      <c r="C14" s="345" t="s">
        <v>379</v>
      </c>
      <c r="D14" s="14"/>
      <c r="E14" s="15"/>
      <c r="F14" s="346"/>
      <c r="G14" s="347"/>
      <c r="H14" s="347"/>
      <c r="I14" s="348"/>
      <c r="J14" s="348"/>
      <c r="K14" s="348"/>
      <c r="L14" s="349"/>
      <c r="M14" s="348"/>
      <c r="N14" s="348"/>
      <c r="O14" s="348"/>
      <c r="P14" s="350"/>
    </row>
    <row r="15" spans="1:19" s="56" customFormat="1">
      <c r="A15" s="203">
        <v>1</v>
      </c>
      <c r="B15" s="265"/>
      <c r="C15" s="266" t="s">
        <v>186</v>
      </c>
      <c r="D15" s="267" t="s">
        <v>187</v>
      </c>
      <c r="E15" s="265" t="s">
        <v>79</v>
      </c>
      <c r="F15" s="265">
        <v>1</v>
      </c>
      <c r="G15" s="245"/>
      <c r="H15" s="239"/>
      <c r="I15" s="220"/>
      <c r="J15" s="169"/>
      <c r="K15" s="221">
        <f>0.15*I15</f>
        <v>0</v>
      </c>
      <c r="L15" s="238">
        <f t="shared" ref="L15:L21" si="6">SUM(I15:K15)</f>
        <v>0</v>
      </c>
      <c r="M15" s="268">
        <f t="shared" si="1"/>
        <v>0</v>
      </c>
      <c r="N15" s="238">
        <f t="shared" si="2"/>
        <v>0</v>
      </c>
      <c r="O15" s="238">
        <f t="shared" si="3"/>
        <v>0</v>
      </c>
      <c r="P15" s="238">
        <f t="shared" si="4"/>
        <v>0</v>
      </c>
      <c r="Q15" s="269">
        <f t="shared" si="5"/>
        <v>0</v>
      </c>
      <c r="S15" s="96"/>
    </row>
    <row r="16" spans="1:19" s="56" customFormat="1">
      <c r="A16" s="203">
        <v>2</v>
      </c>
      <c r="B16" s="265"/>
      <c r="C16" s="266" t="s">
        <v>188</v>
      </c>
      <c r="D16" s="267" t="s">
        <v>189</v>
      </c>
      <c r="E16" s="265" t="s">
        <v>79</v>
      </c>
      <c r="F16" s="265">
        <v>1</v>
      </c>
      <c r="G16" s="245"/>
      <c r="H16" s="239"/>
      <c r="I16" s="220"/>
      <c r="J16" s="169"/>
      <c r="K16" s="221">
        <f t="shared" ref="K16:K21" si="7">0.15*I16</f>
        <v>0</v>
      </c>
      <c r="L16" s="238">
        <f t="shared" si="6"/>
        <v>0</v>
      </c>
      <c r="M16" s="268">
        <f t="shared" si="1"/>
        <v>0</v>
      </c>
      <c r="N16" s="238">
        <f t="shared" si="2"/>
        <v>0</v>
      </c>
      <c r="O16" s="238">
        <f t="shared" si="3"/>
        <v>0</v>
      </c>
      <c r="P16" s="238">
        <f t="shared" si="4"/>
        <v>0</v>
      </c>
      <c r="Q16" s="269">
        <f t="shared" si="5"/>
        <v>0</v>
      </c>
      <c r="S16" s="96"/>
    </row>
    <row r="17" spans="1:19" s="56" customFormat="1">
      <c r="A17" s="203">
        <v>3</v>
      </c>
      <c r="B17" s="265"/>
      <c r="C17" s="266" t="s">
        <v>190</v>
      </c>
      <c r="D17" s="267" t="s">
        <v>191</v>
      </c>
      <c r="E17" s="265" t="s">
        <v>79</v>
      </c>
      <c r="F17" s="265">
        <v>1</v>
      </c>
      <c r="G17" s="245"/>
      <c r="H17" s="239"/>
      <c r="I17" s="220"/>
      <c r="J17" s="169"/>
      <c r="K17" s="221">
        <f t="shared" si="7"/>
        <v>0</v>
      </c>
      <c r="L17" s="238">
        <f t="shared" si="6"/>
        <v>0</v>
      </c>
      <c r="M17" s="268">
        <f t="shared" si="1"/>
        <v>0</v>
      </c>
      <c r="N17" s="238">
        <f t="shared" si="2"/>
        <v>0</v>
      </c>
      <c r="O17" s="238">
        <f t="shared" si="3"/>
        <v>0</v>
      </c>
      <c r="P17" s="238">
        <f t="shared" si="4"/>
        <v>0</v>
      </c>
      <c r="Q17" s="269">
        <f t="shared" si="5"/>
        <v>0</v>
      </c>
      <c r="S17" s="96"/>
    </row>
    <row r="18" spans="1:19" s="56" customFormat="1">
      <c r="A18" s="203">
        <v>4</v>
      </c>
      <c r="B18" s="265"/>
      <c r="C18" s="266" t="s">
        <v>192</v>
      </c>
      <c r="D18" s="267" t="s">
        <v>193</v>
      </c>
      <c r="E18" s="265" t="s">
        <v>79</v>
      </c>
      <c r="F18" s="265">
        <v>1</v>
      </c>
      <c r="G18" s="245"/>
      <c r="H18" s="239"/>
      <c r="I18" s="220"/>
      <c r="J18" s="169"/>
      <c r="K18" s="221">
        <f t="shared" si="7"/>
        <v>0</v>
      </c>
      <c r="L18" s="238">
        <f t="shared" si="6"/>
        <v>0</v>
      </c>
      <c r="M18" s="268">
        <f t="shared" si="1"/>
        <v>0</v>
      </c>
      <c r="N18" s="238">
        <f t="shared" si="2"/>
        <v>0</v>
      </c>
      <c r="O18" s="238">
        <f t="shared" si="3"/>
        <v>0</v>
      </c>
      <c r="P18" s="238">
        <f t="shared" si="4"/>
        <v>0</v>
      </c>
      <c r="Q18" s="269">
        <f t="shared" si="5"/>
        <v>0</v>
      </c>
      <c r="S18" s="96"/>
    </row>
    <row r="19" spans="1:19" s="56" customFormat="1" ht="25">
      <c r="A19" s="203">
        <v>5</v>
      </c>
      <c r="B19" s="265"/>
      <c r="C19" s="270" t="s">
        <v>194</v>
      </c>
      <c r="D19" s="271"/>
      <c r="E19" s="265" t="s">
        <v>79</v>
      </c>
      <c r="F19" s="280">
        <v>1</v>
      </c>
      <c r="G19" s="245"/>
      <c r="H19" s="239"/>
      <c r="I19" s="220"/>
      <c r="J19" s="169"/>
      <c r="K19" s="221">
        <f t="shared" si="7"/>
        <v>0</v>
      </c>
      <c r="L19" s="238">
        <f t="shared" si="6"/>
        <v>0</v>
      </c>
      <c r="M19" s="268">
        <f t="shared" si="1"/>
        <v>0</v>
      </c>
      <c r="N19" s="238">
        <f t="shared" si="2"/>
        <v>0</v>
      </c>
      <c r="O19" s="238">
        <f t="shared" si="3"/>
        <v>0</v>
      </c>
      <c r="P19" s="238">
        <f t="shared" si="4"/>
        <v>0</v>
      </c>
      <c r="Q19" s="269">
        <f t="shared" si="5"/>
        <v>0</v>
      </c>
      <c r="S19" s="96"/>
    </row>
    <row r="20" spans="1:19" s="56" customFormat="1">
      <c r="A20" s="203">
        <v>6</v>
      </c>
      <c r="B20" s="265"/>
      <c r="C20" s="266" t="s">
        <v>195</v>
      </c>
      <c r="D20" s="272" t="s">
        <v>196</v>
      </c>
      <c r="E20" s="265" t="s">
        <v>79</v>
      </c>
      <c r="F20" s="280">
        <v>2</v>
      </c>
      <c r="G20" s="245"/>
      <c r="H20" s="239"/>
      <c r="I20" s="220"/>
      <c r="J20" s="220"/>
      <c r="K20" s="221">
        <f t="shared" si="7"/>
        <v>0</v>
      </c>
      <c r="L20" s="238">
        <f t="shared" si="6"/>
        <v>0</v>
      </c>
      <c r="M20" s="268">
        <f t="shared" si="1"/>
        <v>0</v>
      </c>
      <c r="N20" s="238">
        <f t="shared" si="2"/>
        <v>0</v>
      </c>
      <c r="O20" s="238">
        <f t="shared" si="3"/>
        <v>0</v>
      </c>
      <c r="P20" s="238">
        <f t="shared" si="4"/>
        <v>0</v>
      </c>
      <c r="Q20" s="269">
        <f t="shared" si="5"/>
        <v>0</v>
      </c>
      <c r="S20" s="96"/>
    </row>
    <row r="21" spans="1:19" s="56" customFormat="1">
      <c r="A21" s="203">
        <v>7</v>
      </c>
      <c r="B21" s="265"/>
      <c r="C21" s="266" t="s">
        <v>197</v>
      </c>
      <c r="D21" s="267" t="s">
        <v>198</v>
      </c>
      <c r="E21" s="265" t="s">
        <v>78</v>
      </c>
      <c r="F21" s="265">
        <v>51</v>
      </c>
      <c r="G21" s="245"/>
      <c r="H21" s="239"/>
      <c r="I21" s="220"/>
      <c r="J21" s="220"/>
      <c r="K21" s="221">
        <f t="shared" si="7"/>
        <v>0</v>
      </c>
      <c r="L21" s="238">
        <f t="shared" si="6"/>
        <v>0</v>
      </c>
      <c r="M21" s="268">
        <f t="shared" si="1"/>
        <v>0</v>
      </c>
      <c r="N21" s="238">
        <f t="shared" si="2"/>
        <v>0</v>
      </c>
      <c r="O21" s="238">
        <f t="shared" si="3"/>
        <v>0</v>
      </c>
      <c r="P21" s="238">
        <f t="shared" si="4"/>
        <v>0</v>
      </c>
      <c r="Q21" s="269">
        <f t="shared" si="5"/>
        <v>0</v>
      </c>
      <c r="S21" s="96"/>
    </row>
    <row r="22" spans="1:19">
      <c r="A22" s="273"/>
      <c r="B22" s="274"/>
      <c r="C22" s="275"/>
      <c r="D22" s="275"/>
      <c r="E22" s="276"/>
      <c r="F22" s="277"/>
      <c r="G22" s="277">
        <v>0</v>
      </c>
      <c r="H22" s="277">
        <v>0</v>
      </c>
      <c r="I22" s="278"/>
      <c r="J22" s="277"/>
      <c r="K22" s="277"/>
      <c r="L22" s="277"/>
      <c r="M22" s="277"/>
      <c r="N22" s="277"/>
      <c r="O22" s="277"/>
      <c r="P22" s="277"/>
      <c r="Q22" s="279"/>
    </row>
    <row r="23" spans="1:19" ht="15.9" customHeight="1">
      <c r="A23" s="253"/>
      <c r="B23" s="253"/>
      <c r="C23" s="687" t="s">
        <v>63</v>
      </c>
      <c r="D23" s="687"/>
      <c r="E23" s="688"/>
      <c r="F23" s="688"/>
      <c r="G23" s="688"/>
      <c r="H23" s="688"/>
      <c r="I23" s="688"/>
      <c r="J23" s="688"/>
      <c r="K23" s="688"/>
      <c r="L23" s="688"/>
      <c r="M23" s="254">
        <f>SUM(M13:M22)</f>
        <v>0</v>
      </c>
      <c r="N23" s="254">
        <f>SUM(N13:N22)</f>
        <v>0</v>
      </c>
      <c r="O23" s="254">
        <f>SUM(O13:O22)</f>
        <v>0</v>
      </c>
      <c r="P23" s="254">
        <f>SUM(P13:P22)</f>
        <v>0</v>
      </c>
      <c r="Q23" s="254">
        <f>SUM(Q13:Q22)</f>
        <v>0</v>
      </c>
    </row>
    <row r="24" spans="1:19" s="124" customFormat="1">
      <c r="J24" s="145"/>
    </row>
    <row r="25" spans="1:19" customFormat="1" ht="12.9" customHeight="1">
      <c r="B25" s="146" t="s">
        <v>41</v>
      </c>
    </row>
    <row r="26" spans="1:19" customFormat="1" ht="45.15" customHeight="1">
      <c r="A26" s="672" t="s">
        <v>61</v>
      </c>
      <c r="B26" s="672"/>
      <c r="C26" s="672"/>
      <c r="D26" s="672"/>
      <c r="E26" s="672"/>
      <c r="F26" s="672"/>
      <c r="G26" s="672"/>
      <c r="H26" s="672"/>
      <c r="I26" s="672"/>
      <c r="J26" s="672"/>
      <c r="K26" s="672"/>
      <c r="L26" s="672"/>
      <c r="M26" s="672"/>
      <c r="N26" s="672"/>
      <c r="O26" s="672"/>
      <c r="P26" s="672"/>
      <c r="Q26" s="672"/>
    </row>
    <row r="27" spans="1:19" customFormat="1" ht="76.75" customHeight="1">
      <c r="A27" s="672"/>
      <c r="B27" s="672"/>
      <c r="C27" s="672"/>
      <c r="D27" s="672"/>
      <c r="E27" s="672"/>
      <c r="F27" s="672"/>
      <c r="G27" s="672"/>
      <c r="H27" s="672"/>
      <c r="I27" s="672"/>
      <c r="J27" s="672"/>
      <c r="K27" s="672"/>
      <c r="L27" s="672"/>
      <c r="M27" s="672"/>
      <c r="N27" s="672"/>
      <c r="O27" s="672"/>
      <c r="P27" s="672"/>
      <c r="Q27" s="672"/>
    </row>
    <row r="28" spans="1:19" customFormat="1" ht="12.9" customHeight="1">
      <c r="B28" s="147"/>
    </row>
    <row r="29" spans="1:19" customFormat="1" ht="12.9" customHeight="1">
      <c r="B29" s="147"/>
    </row>
    <row r="30" spans="1:19" s="124" customFormat="1">
      <c r="B30" s="124" t="s">
        <v>7</v>
      </c>
      <c r="M30" s="152" t="str">
        <f>Koptame_VNI!B40</f>
        <v>Pārbaudīja:</v>
      </c>
      <c r="N30" s="152"/>
      <c r="O30" s="152"/>
      <c r="P30" s="152"/>
      <c r="Q30" s="152"/>
    </row>
    <row r="31" spans="1:19" s="124" customFormat="1">
      <c r="C31" s="144">
        <f>Koptame_VNI!C35</f>
        <v>0</v>
      </c>
      <c r="D31" s="144"/>
      <c r="M31" s="144"/>
      <c r="N31" s="669">
        <f>Koptame_VNI!C41</f>
        <v>0</v>
      </c>
      <c r="O31" s="669"/>
      <c r="P31" s="152"/>
      <c r="Q31" s="152"/>
    </row>
    <row r="32" spans="1:19" s="124" customFormat="1">
      <c r="C32" s="143">
        <f>Koptame_VNI!C36</f>
        <v>0</v>
      </c>
      <c r="D32" s="143"/>
      <c r="M32" s="143"/>
      <c r="N32" s="670">
        <f>Koptame_VNI!C42</f>
        <v>0</v>
      </c>
      <c r="O32" s="670"/>
      <c r="P32" s="152"/>
      <c r="Q32" s="152"/>
    </row>
    <row r="33" spans="2:8" s="124" customFormat="1" collapsed="1">
      <c r="B33" s="145"/>
      <c r="G33" s="145"/>
      <c r="H33" s="145"/>
    </row>
    <row r="34" spans="2:8">
      <c r="B34" s="56"/>
      <c r="C34" s="19"/>
      <c r="D34" s="19"/>
      <c r="G34" s="56"/>
      <c r="H34" s="56"/>
    </row>
    <row r="35" spans="2:8">
      <c r="B35" s="56"/>
      <c r="C35" s="19"/>
      <c r="D35" s="19"/>
      <c r="G35" s="56"/>
      <c r="H35" s="56"/>
    </row>
  </sheetData>
  <mergeCells count="17">
    <mergeCell ref="A2:Q2"/>
    <mergeCell ref="E3:Q3"/>
    <mergeCell ref="E4:Q4"/>
    <mergeCell ref="E5:Q5"/>
    <mergeCell ref="M9:P9"/>
    <mergeCell ref="N32:O32"/>
    <mergeCell ref="G11:L11"/>
    <mergeCell ref="M11:Q11"/>
    <mergeCell ref="C23:L23"/>
    <mergeCell ref="N31:O31"/>
    <mergeCell ref="A27:Q27"/>
    <mergeCell ref="A26:Q26"/>
    <mergeCell ref="A11:A12"/>
    <mergeCell ref="B11:B12"/>
    <mergeCell ref="E11:E12"/>
    <mergeCell ref="F11:F12"/>
    <mergeCell ref="C11:D12"/>
  </mergeCells>
  <printOptions horizontalCentered="1"/>
  <pageMargins left="0.27559055118110237" right="0.27559055118110237" top="0.74803149606299213" bottom="0.74803149606299213" header="0.31496062992125984" footer="0.31496062992125984"/>
  <pageSetup paperSize="9" scale="69"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8" tint="0.39997558519241921"/>
  </sheetPr>
  <dimension ref="A1:I41"/>
  <sheetViews>
    <sheetView showZeros="0" view="pageBreakPreview" topLeftCell="A13" zoomScale="90" zoomScaleNormal="100" zoomScaleSheetLayoutView="90" workbookViewId="0">
      <selection activeCell="E24" sqref="E24"/>
    </sheetView>
  </sheetViews>
  <sheetFormatPr defaultColWidth="9.08984375" defaultRowHeight="12.5"/>
  <cols>
    <col min="1" max="1" width="10.26953125" style="67" customWidth="1"/>
    <col min="2" max="2" width="12.7265625" style="67" customWidth="1"/>
    <col min="3" max="3" width="32.7265625" style="67" customWidth="1"/>
    <col min="4" max="4" width="10" style="67" customWidth="1"/>
    <col min="5" max="5" width="13.26953125" style="67" customWidth="1"/>
    <col min="6" max="6" width="13.7265625" style="67" customWidth="1"/>
    <col min="7" max="7" width="17.6328125" style="67" customWidth="1"/>
    <col min="8" max="8" width="12.90625" style="67" customWidth="1"/>
    <col min="9" max="9" width="16" style="67" customWidth="1"/>
    <col min="10" max="16384" width="9.08984375" style="67"/>
  </cols>
  <sheetData>
    <row r="1" spans="1:9" ht="18">
      <c r="A1" s="66"/>
    </row>
    <row r="2" spans="1:9" ht="18" customHeight="1">
      <c r="A2" s="663" t="s">
        <v>1119</v>
      </c>
      <c r="B2" s="663"/>
      <c r="C2" s="663"/>
      <c r="D2" s="663"/>
      <c r="E2" s="663"/>
      <c r="F2" s="663"/>
      <c r="G2" s="663"/>
      <c r="H2" s="663"/>
      <c r="I2" s="663"/>
    </row>
    <row r="3" spans="1:9" ht="18">
      <c r="C3" s="68"/>
      <c r="D3" s="69"/>
      <c r="F3" s="73"/>
      <c r="G3" s="73"/>
      <c r="H3" s="73"/>
      <c r="I3" s="73"/>
    </row>
    <row r="4" spans="1:9" ht="18">
      <c r="C4" s="68"/>
      <c r="D4" s="69"/>
      <c r="F4" s="73"/>
      <c r="G4" s="73"/>
      <c r="H4" s="73"/>
      <c r="I4" s="73"/>
    </row>
    <row r="5" spans="1:9">
      <c r="A5" s="72"/>
    </row>
    <row r="6" spans="1:9" ht="18">
      <c r="A6" s="666" t="str">
        <f>Koptame_VNI!C23</f>
        <v>Specializētie darbi-ārējie tīkli, sistēmas</v>
      </c>
      <c r="B6" s="667"/>
      <c r="C6" s="667"/>
      <c r="D6" s="667"/>
      <c r="E6" s="667"/>
      <c r="F6" s="667"/>
      <c r="G6" s="667"/>
      <c r="H6" s="667"/>
      <c r="I6" s="668"/>
    </row>
    <row r="7" spans="1:9">
      <c r="A7" s="72"/>
    </row>
    <row r="8" spans="1:9" ht="15.5">
      <c r="A8" s="656" t="s">
        <v>8</v>
      </c>
      <c r="B8" s="656"/>
      <c r="C8" s="650" t="str">
        <f>Koptame_VNI!C11</f>
        <v>Ēkas pārbūve un teritorijas labiekārtošana</v>
      </c>
      <c r="D8" s="650"/>
      <c r="E8" s="650"/>
      <c r="F8" s="650"/>
      <c r="G8" s="650"/>
      <c r="H8" s="650"/>
      <c r="I8" s="650"/>
    </row>
    <row r="9" spans="1:9" ht="15.9" customHeight="1">
      <c r="A9" s="655" t="s">
        <v>26</v>
      </c>
      <c r="B9" s="655"/>
      <c r="C9" s="650" t="str">
        <f>Koptame_VNI!C12</f>
        <v>Ēkas pārbūve un teritorijas labiekārtošana( VNĪ  līdzekļi)</v>
      </c>
      <c r="D9" s="650"/>
      <c r="E9" s="650"/>
      <c r="F9" s="650"/>
      <c r="G9" s="650"/>
      <c r="H9" s="650"/>
      <c r="I9" s="650"/>
    </row>
    <row r="10" spans="1:9" ht="15.5">
      <c r="A10" s="655" t="s">
        <v>9</v>
      </c>
      <c r="B10" s="655"/>
      <c r="C10" s="650" t="str">
        <f>Koptame_VNI!C13</f>
        <v>Citadeles iela 7, Rīga</v>
      </c>
      <c r="D10" s="650"/>
      <c r="E10" s="650"/>
      <c r="F10" s="650"/>
      <c r="G10" s="650"/>
      <c r="H10" s="650"/>
      <c r="I10" s="650"/>
    </row>
    <row r="11" spans="1:9" ht="15.5">
      <c r="A11" s="655" t="str">
        <f>Koptame_VNI!B14</f>
        <v>Pasūtījuma Nr.</v>
      </c>
      <c r="B11" s="655"/>
      <c r="C11" s="97" t="str">
        <f>Koptame_VNI!C14</f>
        <v>n</v>
      </c>
      <c r="D11" s="73"/>
      <c r="F11" s="74"/>
      <c r="G11" s="74"/>
      <c r="H11" s="74"/>
      <c r="I11" s="74"/>
    </row>
    <row r="12" spans="1:9" ht="15.4" customHeight="1">
      <c r="A12" s="94"/>
      <c r="B12" s="94"/>
      <c r="C12" s="73"/>
      <c r="D12" s="73"/>
      <c r="F12" s="74"/>
      <c r="G12" s="74"/>
      <c r="H12" s="74"/>
      <c r="I12" s="74"/>
    </row>
    <row r="13" spans="1:9" ht="18" customHeight="1">
      <c r="A13" s="75"/>
      <c r="F13" s="664" t="s">
        <v>49</v>
      </c>
      <c r="G13" s="665"/>
      <c r="H13" s="70" t="e">
        <f>E30</f>
        <v>#VALUE!</v>
      </c>
      <c r="I13" s="71"/>
    </row>
    <row r="14" spans="1:9" ht="17.5">
      <c r="A14" s="75"/>
      <c r="F14" s="664" t="s">
        <v>13</v>
      </c>
      <c r="G14" s="665"/>
      <c r="H14" s="70">
        <f>I26</f>
        <v>0</v>
      </c>
      <c r="I14" s="71"/>
    </row>
    <row r="16" spans="1:9" ht="14">
      <c r="G16" s="12"/>
      <c r="H16" s="12" t="str">
        <f>Koptame_VNI!D16</f>
        <v xml:space="preserve">Tāme sastādīta:  </v>
      </c>
    </row>
    <row r="17" spans="1:9" ht="15.5">
      <c r="A17" s="76"/>
    </row>
    <row r="18" spans="1:9" ht="51.4" customHeight="1">
      <c r="A18" s="651" t="s">
        <v>14</v>
      </c>
      <c r="B18" s="651" t="s">
        <v>15</v>
      </c>
      <c r="C18" s="659" t="s">
        <v>59</v>
      </c>
      <c r="D18" s="660"/>
      <c r="E18" s="651" t="s">
        <v>50</v>
      </c>
      <c r="F18" s="651" t="s">
        <v>16</v>
      </c>
      <c r="G18" s="651"/>
      <c r="H18" s="651"/>
      <c r="I18" s="651" t="s">
        <v>17</v>
      </c>
    </row>
    <row r="19" spans="1:9" ht="40.75" customHeight="1">
      <c r="A19" s="651"/>
      <c r="B19" s="651"/>
      <c r="C19" s="661"/>
      <c r="D19" s="662"/>
      <c r="E19" s="651"/>
      <c r="F19" s="153" t="s">
        <v>51</v>
      </c>
      <c r="G19" s="153" t="s">
        <v>52</v>
      </c>
      <c r="H19" s="153" t="s">
        <v>53</v>
      </c>
      <c r="I19" s="651"/>
    </row>
    <row r="20" spans="1:9" ht="17.5">
      <c r="A20" s="77"/>
      <c r="B20" s="78"/>
      <c r="C20" s="657"/>
      <c r="D20" s="658"/>
      <c r="E20" s="78"/>
      <c r="F20" s="78"/>
      <c r="G20" s="78"/>
      <c r="H20" s="78"/>
      <c r="I20" s="79"/>
    </row>
    <row r="21" spans="1:9" ht="13">
      <c r="A21" s="80">
        <v>1</v>
      </c>
      <c r="B21" s="81" t="s">
        <v>1120</v>
      </c>
      <c r="C21" s="706" t="s">
        <v>35</v>
      </c>
      <c r="D21" s="707"/>
      <c r="E21" s="64">
        <f>'3.1._VNI'!P32</f>
        <v>0</v>
      </c>
      <c r="F21" s="64">
        <f>'3.1._VNI'!M32</f>
        <v>0</v>
      </c>
      <c r="G21" s="64">
        <f>'3.1._VNI'!N32</f>
        <v>0</v>
      </c>
      <c r="H21" s="64">
        <f>'3.1._VNI'!O32</f>
        <v>0</v>
      </c>
      <c r="I21" s="65">
        <f>'3.1._VNI'!L32</f>
        <v>0</v>
      </c>
    </row>
    <row r="22" spans="1:9" ht="13">
      <c r="A22" s="80">
        <v>2</v>
      </c>
      <c r="B22" s="81" t="s">
        <v>1121</v>
      </c>
      <c r="C22" s="706" t="s">
        <v>111</v>
      </c>
      <c r="D22" s="707"/>
      <c r="E22" s="64">
        <f>'3.2._VNI'!P47</f>
        <v>0</v>
      </c>
      <c r="F22" s="64">
        <f>'3.2._VNI'!M47</f>
        <v>0</v>
      </c>
      <c r="G22" s="64">
        <f>'3.2._VNI'!N47</f>
        <v>0</v>
      </c>
      <c r="H22" s="64">
        <f>'3.2._VNI'!O47</f>
        <v>0</v>
      </c>
      <c r="I22" s="65">
        <f>'3.2._VNI'!L47</f>
        <v>0</v>
      </c>
    </row>
    <row r="23" spans="1:9" ht="13">
      <c r="A23" s="80">
        <v>3</v>
      </c>
      <c r="B23" s="81" t="s">
        <v>1122</v>
      </c>
      <c r="C23" s="706" t="s">
        <v>112</v>
      </c>
      <c r="D23" s="707"/>
      <c r="E23" s="64">
        <f>'3.3._VNI'!P62</f>
        <v>0</v>
      </c>
      <c r="F23" s="64">
        <f>'3.3._VNI'!M62</f>
        <v>0</v>
      </c>
      <c r="G23" s="64">
        <f>'3.3._VNI'!N62</f>
        <v>0</v>
      </c>
      <c r="H23" s="64">
        <f>'3.3._VNI'!O62</f>
        <v>0</v>
      </c>
      <c r="I23" s="65">
        <f>'3.3._VNI'!L62</f>
        <v>0</v>
      </c>
    </row>
    <row r="24" spans="1:9" ht="30" customHeight="1">
      <c r="A24" s="80">
        <v>4</v>
      </c>
      <c r="B24" s="81" t="s">
        <v>1123</v>
      </c>
      <c r="C24" s="652" t="s">
        <v>149</v>
      </c>
      <c r="D24" s="653"/>
      <c r="E24" s="64">
        <f>'3.4._VNI'!Q49</f>
        <v>0</v>
      </c>
      <c r="F24" s="64">
        <f>'3.4._VNI'!N49</f>
        <v>0</v>
      </c>
      <c r="G24" s="64">
        <f>'3.4._VNI'!O49</f>
        <v>0</v>
      </c>
      <c r="H24" s="64">
        <f>'3.4._VNI'!P49</f>
        <v>0</v>
      </c>
      <c r="I24" s="65">
        <f>'3.4._VNI'!M49</f>
        <v>0</v>
      </c>
    </row>
    <row r="25" spans="1:9" ht="13">
      <c r="A25" s="83"/>
      <c r="B25" s="84"/>
      <c r="C25" s="683"/>
      <c r="D25" s="684"/>
      <c r="E25" s="82"/>
      <c r="F25" s="166"/>
      <c r="G25" s="166"/>
      <c r="H25" s="166"/>
      <c r="I25" s="167"/>
    </row>
    <row r="26" spans="1:9" ht="16.5" customHeight="1">
      <c r="A26" s="120"/>
      <c r="B26" s="120"/>
      <c r="C26" s="85" t="s">
        <v>18</v>
      </c>
      <c r="D26" s="85"/>
      <c r="E26" s="86">
        <f>SUM(E21:E25)</f>
        <v>0</v>
      </c>
      <c r="F26" s="86">
        <f>SUM(F21:F25)</f>
        <v>0</v>
      </c>
      <c r="G26" s="86">
        <f>SUM(G21:G25)</f>
        <v>0</v>
      </c>
      <c r="H26" s="86">
        <f>SUM(H21:H25)</f>
        <v>0</v>
      </c>
      <c r="I26" s="86">
        <f>SUM(I21:I25)</f>
        <v>0</v>
      </c>
    </row>
    <row r="27" spans="1:9" ht="15.5">
      <c r="A27" s="654" t="s">
        <v>31</v>
      </c>
      <c r="B27" s="654"/>
      <c r="C27" s="654"/>
      <c r="D27" s="87" t="str">
        <f>kops1_VNI!$D$30</f>
        <v>%</v>
      </c>
      <c r="E27" s="88" t="e">
        <f>ROUND(E26*D27,2)</f>
        <v>#VALUE!</v>
      </c>
      <c r="F27" s="74"/>
    </row>
    <row r="28" spans="1:9" ht="15.5">
      <c r="A28" s="119"/>
      <c r="B28" s="119"/>
      <c r="C28" s="142" t="s">
        <v>40</v>
      </c>
      <c r="D28" s="87"/>
      <c r="E28" s="88" t="e">
        <f>E27*0.1</f>
        <v>#VALUE!</v>
      </c>
      <c r="F28" s="74"/>
    </row>
    <row r="29" spans="1:9" ht="15.5">
      <c r="A29" s="654" t="s">
        <v>27</v>
      </c>
      <c r="B29" s="654"/>
      <c r="C29" s="654"/>
      <c r="D29" s="87" t="str">
        <f>kops1_VNI!$D$32</f>
        <v>%</v>
      </c>
      <c r="E29" s="88" t="e">
        <f>ROUND(E26*D29,2)</f>
        <v>#VALUE!</v>
      </c>
      <c r="F29" s="74"/>
    </row>
    <row r="30" spans="1:9" ht="18" customHeight="1">
      <c r="A30" s="648"/>
      <c r="B30" s="648"/>
      <c r="C30" s="85" t="s">
        <v>19</v>
      </c>
      <c r="D30" s="85"/>
      <c r="E30" s="89" t="e">
        <f>E29+E27+E26</f>
        <v>#VALUE!</v>
      </c>
      <c r="F30" s="74"/>
    </row>
    <row r="31" spans="1:9" ht="17.5">
      <c r="A31" s="90"/>
    </row>
    <row r="32" spans="1:9" ht="17.5">
      <c r="A32" s="90"/>
    </row>
    <row r="33" spans="1:6" ht="14">
      <c r="A33" s="91"/>
      <c r="B33" s="2" t="s">
        <v>7</v>
      </c>
      <c r="C33" s="3"/>
      <c r="F33" s="74"/>
    </row>
    <row r="34" spans="1:6" ht="14">
      <c r="A34" s="74"/>
      <c r="B34" s="3"/>
      <c r="C34" s="144">
        <f>Koptame_VNI!C35</f>
        <v>0</v>
      </c>
      <c r="D34" s="92"/>
      <c r="E34" s="92"/>
      <c r="F34" s="74"/>
    </row>
    <row r="35" spans="1:6" ht="14">
      <c r="A35" s="93"/>
      <c r="B35" s="2"/>
      <c r="C35" s="143">
        <f>Koptame_VNI!C36</f>
        <v>0</v>
      </c>
      <c r="D35" s="74"/>
      <c r="E35" s="74"/>
      <c r="F35" s="74"/>
    </row>
    <row r="36" spans="1:6" ht="14">
      <c r="B36" s="2"/>
      <c r="C36" s="143"/>
    </row>
    <row r="37" spans="1:6" ht="14">
      <c r="B37" s="2"/>
    </row>
    <row r="38" spans="1:6" ht="14">
      <c r="B38" s="4"/>
      <c r="C38" s="1"/>
    </row>
    <row r="39" spans="1:6" ht="14">
      <c r="B39" s="2" t="str">
        <f>Koptame_VNI!B40</f>
        <v>Pārbaudīja:</v>
      </c>
      <c r="C39" s="123"/>
    </row>
    <row r="40" spans="1:6" ht="14">
      <c r="B40" s="3"/>
      <c r="C40" s="144">
        <f>Koptame_VNI!C41</f>
        <v>0</v>
      </c>
    </row>
    <row r="41" spans="1:6" ht="14">
      <c r="B41" s="2"/>
      <c r="C41" s="143">
        <f>Koptame_VNI!C42</f>
        <v>0</v>
      </c>
    </row>
  </sheetData>
  <mergeCells count="26">
    <mergeCell ref="A2:I2"/>
    <mergeCell ref="A6:I6"/>
    <mergeCell ref="A8:B8"/>
    <mergeCell ref="C8:I8"/>
    <mergeCell ref="A9:B9"/>
    <mergeCell ref="C9:I9"/>
    <mergeCell ref="A10:B10"/>
    <mergeCell ref="C10:I10"/>
    <mergeCell ref="A11:B11"/>
    <mergeCell ref="F13:G13"/>
    <mergeCell ref="F14:G14"/>
    <mergeCell ref="A18:A19"/>
    <mergeCell ref="B18:B19"/>
    <mergeCell ref="C18:D19"/>
    <mergeCell ref="E18:E19"/>
    <mergeCell ref="F18:H18"/>
    <mergeCell ref="I18:I19"/>
    <mergeCell ref="C20:D20"/>
    <mergeCell ref="C21:D21"/>
    <mergeCell ref="C22:D22"/>
    <mergeCell ref="C23:D23"/>
    <mergeCell ref="A29:C29"/>
    <mergeCell ref="A30:B30"/>
    <mergeCell ref="C25:D25"/>
    <mergeCell ref="A27:C27"/>
    <mergeCell ref="C24:D24"/>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P42"/>
  <sheetViews>
    <sheetView showZeros="0" view="pageBreakPreview" topLeftCell="A21" zoomScale="90" zoomScaleNormal="80" zoomScaleSheetLayoutView="90" workbookViewId="0">
      <selection activeCell="C29" sqref="C29"/>
    </sheetView>
  </sheetViews>
  <sheetFormatPr defaultColWidth="9.08984375" defaultRowHeight="14"/>
  <cols>
    <col min="1" max="1" width="9" style="19" customWidth="1"/>
    <col min="2" max="2" width="9.36328125" style="56" customWidth="1"/>
    <col min="3" max="3" width="40.26953125" style="19" customWidth="1"/>
    <col min="4" max="4" width="8.08984375" style="19" customWidth="1"/>
    <col min="5" max="5" width="9.08984375" style="19"/>
    <col min="6" max="7" width="9.08984375" style="56"/>
    <col min="8" max="11" width="9.08984375" style="19"/>
    <col min="12" max="12" width="14.36328125" style="19" customWidth="1"/>
    <col min="13" max="13" width="12.26953125" style="19" customWidth="1"/>
    <col min="14" max="14" width="12.7265625" style="19" customWidth="1"/>
    <col min="15" max="15" width="11.6328125" style="19" customWidth="1"/>
    <col min="16" max="16" width="13.6328125" style="19" customWidth="1"/>
    <col min="17" max="16384" width="9.08984375" style="19"/>
  </cols>
  <sheetData>
    <row r="1" spans="1:16" s="24" customFormat="1">
      <c r="B1" s="53"/>
      <c r="E1" s="21"/>
      <c r="F1" s="118"/>
      <c r="G1" s="165" t="s">
        <v>56</v>
      </c>
      <c r="H1" s="121" t="str">
        <f>kops3_VNI!B21</f>
        <v>3.1._VNI</v>
      </c>
    </row>
    <row r="2" spans="1:16" s="24" customFormat="1">
      <c r="A2" s="680" t="str">
        <f>C13</f>
        <v>Ārējais ūdensvads</v>
      </c>
      <c r="B2" s="680"/>
      <c r="C2" s="680"/>
      <c r="D2" s="680"/>
      <c r="E2" s="680"/>
      <c r="F2" s="680"/>
      <c r="G2" s="680"/>
      <c r="H2" s="680"/>
      <c r="I2" s="680"/>
      <c r="J2" s="680"/>
      <c r="K2" s="680"/>
      <c r="L2" s="680"/>
      <c r="M2" s="680"/>
      <c r="N2" s="680"/>
      <c r="O2" s="680"/>
      <c r="P2" s="680"/>
    </row>
    <row r="3" spans="1:16">
      <c r="A3" s="20"/>
      <c r="B3" s="112"/>
      <c r="C3" s="20" t="s">
        <v>10</v>
      </c>
      <c r="D3" s="682" t="str">
        <f>Koptame_VNI!C11</f>
        <v>Ēkas pārbūve un teritorijas labiekārtošana</v>
      </c>
      <c r="E3" s="682"/>
      <c r="F3" s="682"/>
      <c r="G3" s="682"/>
      <c r="H3" s="682"/>
      <c r="I3" s="682"/>
      <c r="J3" s="682"/>
      <c r="K3" s="682"/>
      <c r="L3" s="682"/>
      <c r="M3" s="682"/>
      <c r="N3" s="682"/>
      <c r="O3" s="682"/>
      <c r="P3" s="682"/>
    </row>
    <row r="4" spans="1:16">
      <c r="A4" s="20"/>
      <c r="B4" s="112"/>
      <c r="C4" s="20" t="s">
        <v>11</v>
      </c>
      <c r="D4" s="682" t="str">
        <f>Koptame_VNI!C12</f>
        <v>Ēkas pārbūve un teritorijas labiekārtošana( VNĪ  līdzekļi)</v>
      </c>
      <c r="E4" s="682"/>
      <c r="F4" s="682"/>
      <c r="G4" s="682"/>
      <c r="H4" s="682"/>
      <c r="I4" s="682"/>
      <c r="J4" s="682"/>
      <c r="K4" s="682"/>
      <c r="L4" s="682"/>
      <c r="M4" s="682"/>
      <c r="N4" s="682"/>
      <c r="O4" s="682"/>
      <c r="P4" s="682"/>
    </row>
    <row r="5" spans="1:16">
      <c r="A5" s="20"/>
      <c r="B5" s="112"/>
      <c r="C5" s="20" t="s">
        <v>12</v>
      </c>
      <c r="D5" s="682" t="str">
        <f>Koptame_VNI!C13</f>
        <v>Citadeles iela 7, Rīga</v>
      </c>
      <c r="E5" s="682"/>
      <c r="F5" s="682"/>
      <c r="G5" s="682"/>
      <c r="H5" s="682"/>
      <c r="I5" s="682"/>
      <c r="J5" s="682"/>
      <c r="K5" s="682"/>
      <c r="L5" s="682"/>
      <c r="M5" s="682"/>
      <c r="N5" s="682"/>
      <c r="O5" s="682"/>
      <c r="P5" s="682"/>
    </row>
    <row r="6" spans="1:16">
      <c r="A6" s="20"/>
      <c r="B6" s="112"/>
      <c r="C6" s="20" t="str">
        <f>Koptame_VNI!B14</f>
        <v>Pasūtījuma Nr.</v>
      </c>
      <c r="D6" s="22" t="str">
        <f>Koptame_VNI!C14</f>
        <v>n</v>
      </c>
      <c r="E6" s="43"/>
      <c r="F6" s="54"/>
      <c r="G6" s="54"/>
      <c r="H6" s="43"/>
      <c r="I6" s="43"/>
      <c r="J6" s="43"/>
      <c r="K6" s="43"/>
      <c r="L6" s="43"/>
      <c r="M6" s="43"/>
      <c r="N6" s="43"/>
      <c r="O6" s="43"/>
      <c r="P6" s="25"/>
    </row>
    <row r="7" spans="1:16">
      <c r="A7" s="3" t="str">
        <f>Koptame_VNI!B17</f>
        <v>Tāme sastādīta 2023.gada tirgus cenās, pamatojoties uz SIA „Baltex Group” būvprojekta rasējumiem un darbu apjomiem</v>
      </c>
      <c r="B7" s="113"/>
      <c r="D7" s="22"/>
      <c r="E7" s="22"/>
      <c r="F7" s="55"/>
      <c r="G7" s="55"/>
      <c r="H7" s="22"/>
      <c r="I7" s="22"/>
      <c r="J7" s="22"/>
      <c r="K7" s="43"/>
      <c r="L7" s="43"/>
      <c r="M7" s="43"/>
      <c r="N7" s="43"/>
      <c r="O7" s="20" t="s">
        <v>55</v>
      </c>
      <c r="P7" s="26">
        <f>P32</f>
        <v>0</v>
      </c>
    </row>
    <row r="8" spans="1:16">
      <c r="A8" s="23"/>
      <c r="B8" s="112"/>
      <c r="D8" s="27"/>
      <c r="E8" s="43"/>
      <c r="F8" s="54"/>
      <c r="G8" s="54"/>
      <c r="H8" s="43"/>
      <c r="I8" s="43"/>
      <c r="J8" s="43"/>
      <c r="K8" s="43"/>
      <c r="N8" s="43"/>
      <c r="O8" s="43"/>
      <c r="P8" s="25"/>
    </row>
    <row r="9" spans="1:16" ht="15.4" customHeight="1">
      <c r="A9" s="45"/>
      <c r="B9" s="114"/>
      <c r="J9" s="44"/>
      <c r="K9" s="44"/>
      <c r="L9" s="681" t="str">
        <f>Koptame_VNI!D16</f>
        <v xml:space="preserve">Tāme sastādīta:  </v>
      </c>
      <c r="M9" s="681"/>
      <c r="N9" s="681"/>
      <c r="O9" s="681"/>
      <c r="P9" s="44"/>
    </row>
    <row r="10" spans="1:16" ht="15.5">
      <c r="A10" s="45"/>
      <c r="B10" s="114"/>
    </row>
    <row r="11" spans="1:16" ht="14.25" customHeight="1">
      <c r="A11" s="673" t="s">
        <v>14</v>
      </c>
      <c r="B11" s="689" t="s">
        <v>20</v>
      </c>
      <c r="C11" s="676" t="s">
        <v>60</v>
      </c>
      <c r="D11" s="677" t="s">
        <v>21</v>
      </c>
      <c r="E11" s="673" t="s">
        <v>22</v>
      </c>
      <c r="F11" s="671" t="s">
        <v>23</v>
      </c>
      <c r="G11" s="671"/>
      <c r="H11" s="671"/>
      <c r="I11" s="671"/>
      <c r="J11" s="671"/>
      <c r="K11" s="671"/>
      <c r="L11" s="671" t="s">
        <v>24</v>
      </c>
      <c r="M11" s="671"/>
      <c r="N11" s="671"/>
      <c r="O11" s="671"/>
      <c r="P11" s="671"/>
    </row>
    <row r="12" spans="1:16" ht="73.5" customHeight="1">
      <c r="A12" s="673"/>
      <c r="B12" s="690"/>
      <c r="C12" s="676"/>
      <c r="D12" s="677"/>
      <c r="E12" s="673"/>
      <c r="F12" s="154" t="s">
        <v>25</v>
      </c>
      <c r="G12" s="154" t="s">
        <v>44</v>
      </c>
      <c r="H12" s="154" t="s">
        <v>45</v>
      </c>
      <c r="I12" s="154" t="s">
        <v>58</v>
      </c>
      <c r="J12" s="154" t="s">
        <v>46</v>
      </c>
      <c r="K12" s="154" t="s">
        <v>47</v>
      </c>
      <c r="L12" s="154" t="s">
        <v>17</v>
      </c>
      <c r="M12" s="154" t="s">
        <v>45</v>
      </c>
      <c r="N12" s="154" t="s">
        <v>58</v>
      </c>
      <c r="O12" s="154" t="s">
        <v>46</v>
      </c>
      <c r="P12" s="154" t="s">
        <v>48</v>
      </c>
    </row>
    <row r="13" spans="1:16" ht="15.5">
      <c r="A13" s="28"/>
      <c r="B13" s="95"/>
      <c r="C13" s="13" t="str">
        <f>kops3_VNI!C21</f>
        <v>Ārējais ūdensvads</v>
      </c>
      <c r="D13" s="14"/>
      <c r="E13" s="15"/>
      <c r="F13" s="59"/>
      <c r="G13" s="31"/>
      <c r="H13" s="31"/>
      <c r="I13" s="29"/>
      <c r="J13" s="29"/>
      <c r="K13" s="29">
        <f t="shared" ref="K13" si="0">SUM(H13:J13)</f>
        <v>0</v>
      </c>
      <c r="L13" s="30">
        <f t="shared" ref="L13" si="1">ROUND(F13*E13,2)</f>
        <v>0</v>
      </c>
      <c r="M13" s="29">
        <f t="shared" ref="M13" si="2">ROUND(H13*E13,2)</f>
        <v>0</v>
      </c>
      <c r="N13" s="29">
        <f t="shared" ref="N13" si="3">ROUND(I13*E13,2)</f>
        <v>0</v>
      </c>
      <c r="O13" s="29">
        <f t="shared" ref="O13" si="4">ROUND(J13*E13,2)</f>
        <v>0</v>
      </c>
      <c r="P13" s="32">
        <f t="shared" ref="P13" si="5">SUM(M13:O13)</f>
        <v>0</v>
      </c>
    </row>
    <row r="14" spans="1:16" s="351" customFormat="1" ht="13">
      <c r="A14" s="343"/>
      <c r="B14" s="344"/>
      <c r="C14" s="345" t="s">
        <v>379</v>
      </c>
      <c r="D14" s="14"/>
      <c r="E14" s="15"/>
      <c r="F14" s="346"/>
      <c r="G14" s="347"/>
      <c r="H14" s="347"/>
      <c r="I14" s="348"/>
      <c r="J14" s="348"/>
      <c r="K14" s="348"/>
      <c r="L14" s="349"/>
      <c r="M14" s="348"/>
      <c r="N14" s="348"/>
      <c r="O14" s="348"/>
      <c r="P14" s="350"/>
    </row>
    <row r="15" spans="1:16" s="56" customFormat="1" ht="50">
      <c r="A15" s="100">
        <v>1</v>
      </c>
      <c r="B15" s="115"/>
      <c r="C15" s="99" t="s">
        <v>342</v>
      </c>
      <c r="D15" s="98" t="s">
        <v>69</v>
      </c>
      <c r="E15" s="101">
        <v>1</v>
      </c>
      <c r="F15" s="252"/>
      <c r="G15" s="200"/>
      <c r="H15" s="243"/>
      <c r="I15" s="31"/>
      <c r="J15" s="31">
        <f>0.15*H15</f>
        <v>0</v>
      </c>
      <c r="K15" s="102">
        <f t="shared" ref="K15:K30" si="6">SUM(H15:J15)</f>
        <v>0</v>
      </c>
      <c r="L15" s="50">
        <f t="shared" ref="L15:L30" si="7">ROUND(F15*E15,2)</f>
        <v>0</v>
      </c>
      <c r="M15" s="102">
        <f t="shared" ref="M15:M30" si="8">ROUND(H15*E15,2)</f>
        <v>0</v>
      </c>
      <c r="N15" s="102">
        <f t="shared" ref="N15:N30" si="9">ROUND(I15*E15,2)</f>
        <v>0</v>
      </c>
      <c r="O15" s="102">
        <f t="shared" ref="O15:O30" si="10">ROUND(J15*E15,2)</f>
        <v>0</v>
      </c>
      <c r="P15" s="103">
        <f t="shared" ref="P15:P30" si="11">SUM(M15:O15)</f>
        <v>0</v>
      </c>
    </row>
    <row r="16" spans="1:16" s="56" customFormat="1" ht="14.5">
      <c r="A16" s="100">
        <v>2</v>
      </c>
      <c r="B16" s="115"/>
      <c r="C16" s="99" t="s">
        <v>343</v>
      </c>
      <c r="D16" s="98" t="s">
        <v>78</v>
      </c>
      <c r="E16" s="101">
        <v>1</v>
      </c>
      <c r="F16" s="200"/>
      <c r="G16" s="200"/>
      <c r="H16" s="200"/>
      <c r="I16" s="31"/>
      <c r="J16" s="31">
        <f t="shared" ref="J16:J28" si="12">0.15*H16</f>
        <v>0</v>
      </c>
      <c r="K16" s="102">
        <f t="shared" si="6"/>
        <v>0</v>
      </c>
      <c r="L16" s="50">
        <f t="shared" si="7"/>
        <v>0</v>
      </c>
      <c r="M16" s="102">
        <f t="shared" si="8"/>
        <v>0</v>
      </c>
      <c r="N16" s="102">
        <f t="shared" si="9"/>
        <v>0</v>
      </c>
      <c r="O16" s="102">
        <f t="shared" si="10"/>
        <v>0</v>
      </c>
      <c r="P16" s="103">
        <f t="shared" si="11"/>
        <v>0</v>
      </c>
    </row>
    <row r="17" spans="1:16" s="56" customFormat="1" ht="14.5">
      <c r="A17" s="100">
        <v>3</v>
      </c>
      <c r="B17" s="115"/>
      <c r="C17" s="99" t="s">
        <v>344</v>
      </c>
      <c r="D17" s="98" t="s">
        <v>78</v>
      </c>
      <c r="E17" s="101">
        <v>2</v>
      </c>
      <c r="F17" s="200"/>
      <c r="G17" s="200"/>
      <c r="H17" s="200"/>
      <c r="I17" s="31"/>
      <c r="J17" s="31">
        <f t="shared" si="12"/>
        <v>0</v>
      </c>
      <c r="K17" s="102">
        <f t="shared" si="6"/>
        <v>0</v>
      </c>
      <c r="L17" s="50">
        <f t="shared" si="7"/>
        <v>0</v>
      </c>
      <c r="M17" s="102">
        <f t="shared" si="8"/>
        <v>0</v>
      </c>
      <c r="N17" s="102">
        <f t="shared" si="9"/>
        <v>0</v>
      </c>
      <c r="O17" s="102">
        <f t="shared" si="10"/>
        <v>0</v>
      </c>
      <c r="P17" s="103">
        <f t="shared" si="11"/>
        <v>0</v>
      </c>
    </row>
    <row r="18" spans="1:16" s="56" customFormat="1" ht="25">
      <c r="A18" s="100">
        <v>4</v>
      </c>
      <c r="B18" s="115"/>
      <c r="C18" s="99" t="s">
        <v>345</v>
      </c>
      <c r="D18" s="98" t="s">
        <v>68</v>
      </c>
      <c r="E18" s="101">
        <v>1</v>
      </c>
      <c r="F18" s="200"/>
      <c r="G18" s="200"/>
      <c r="H18" s="200"/>
      <c r="I18" s="31"/>
      <c r="J18" s="31">
        <f t="shared" si="12"/>
        <v>0</v>
      </c>
      <c r="K18" s="102">
        <f t="shared" si="6"/>
        <v>0</v>
      </c>
      <c r="L18" s="50">
        <f t="shared" si="7"/>
        <v>0</v>
      </c>
      <c r="M18" s="102">
        <f t="shared" si="8"/>
        <v>0</v>
      </c>
      <c r="N18" s="102">
        <f t="shared" si="9"/>
        <v>0</v>
      </c>
      <c r="O18" s="102">
        <f t="shared" si="10"/>
        <v>0</v>
      </c>
      <c r="P18" s="103">
        <f t="shared" si="11"/>
        <v>0</v>
      </c>
    </row>
    <row r="19" spans="1:16" s="56" customFormat="1" ht="25">
      <c r="A19" s="100">
        <v>5</v>
      </c>
      <c r="B19" s="115"/>
      <c r="C19" s="99" t="s">
        <v>346</v>
      </c>
      <c r="D19" s="98" t="s">
        <v>68</v>
      </c>
      <c r="E19" s="101">
        <v>1</v>
      </c>
      <c r="F19" s="200"/>
      <c r="G19" s="200"/>
      <c r="H19" s="200"/>
      <c r="I19" s="31"/>
      <c r="J19" s="31">
        <f t="shared" si="12"/>
        <v>0</v>
      </c>
      <c r="K19" s="102">
        <f t="shared" si="6"/>
        <v>0</v>
      </c>
      <c r="L19" s="50">
        <f t="shared" si="7"/>
        <v>0</v>
      </c>
      <c r="M19" s="102">
        <f t="shared" si="8"/>
        <v>0</v>
      </c>
      <c r="N19" s="102">
        <f t="shared" si="9"/>
        <v>0</v>
      </c>
      <c r="O19" s="102">
        <f t="shared" si="10"/>
        <v>0</v>
      </c>
      <c r="P19" s="103">
        <f t="shared" si="11"/>
        <v>0</v>
      </c>
    </row>
    <row r="20" spans="1:16" s="56" customFormat="1" ht="14.5">
      <c r="A20" s="100">
        <v>6</v>
      </c>
      <c r="B20" s="115"/>
      <c r="C20" s="99" t="s">
        <v>347</v>
      </c>
      <c r="D20" s="98" t="s">
        <v>68</v>
      </c>
      <c r="E20" s="101">
        <v>2</v>
      </c>
      <c r="F20" s="200"/>
      <c r="G20" s="200"/>
      <c r="H20" s="200"/>
      <c r="I20" s="31"/>
      <c r="J20" s="31">
        <f t="shared" si="12"/>
        <v>0</v>
      </c>
      <c r="K20" s="102">
        <f t="shared" si="6"/>
        <v>0</v>
      </c>
      <c r="L20" s="50">
        <f t="shared" si="7"/>
        <v>0</v>
      </c>
      <c r="M20" s="102">
        <f t="shared" si="8"/>
        <v>0</v>
      </c>
      <c r="N20" s="102">
        <f t="shared" si="9"/>
        <v>0</v>
      </c>
      <c r="O20" s="102">
        <f t="shared" si="10"/>
        <v>0</v>
      </c>
      <c r="P20" s="103">
        <f t="shared" si="11"/>
        <v>0</v>
      </c>
    </row>
    <row r="21" spans="1:16" s="56" customFormat="1" ht="14.5">
      <c r="A21" s="100">
        <v>7</v>
      </c>
      <c r="B21" s="115"/>
      <c r="C21" s="99" t="s">
        <v>348</v>
      </c>
      <c r="D21" s="98" t="s">
        <v>68</v>
      </c>
      <c r="E21" s="101">
        <v>1</v>
      </c>
      <c r="F21" s="200"/>
      <c r="G21" s="200"/>
      <c r="H21" s="200"/>
      <c r="I21" s="31"/>
      <c r="J21" s="31">
        <f t="shared" si="12"/>
        <v>0</v>
      </c>
      <c r="K21" s="102">
        <f t="shared" si="6"/>
        <v>0</v>
      </c>
      <c r="L21" s="50">
        <f t="shared" si="7"/>
        <v>0</v>
      </c>
      <c r="M21" s="102">
        <f t="shared" si="8"/>
        <v>0</v>
      </c>
      <c r="N21" s="102">
        <f t="shared" si="9"/>
        <v>0</v>
      </c>
      <c r="O21" s="102">
        <f t="shared" si="10"/>
        <v>0</v>
      </c>
      <c r="P21" s="103">
        <f t="shared" si="11"/>
        <v>0</v>
      </c>
    </row>
    <row r="22" spans="1:16" s="56" customFormat="1" ht="30">
      <c r="A22" s="100">
        <v>8</v>
      </c>
      <c r="B22" s="115"/>
      <c r="C22" s="99" t="s">
        <v>833</v>
      </c>
      <c r="D22" s="98" t="s">
        <v>68</v>
      </c>
      <c r="E22" s="101">
        <v>1</v>
      </c>
      <c r="F22" s="200"/>
      <c r="G22" s="200"/>
      <c r="H22" s="200"/>
      <c r="I22" s="31"/>
      <c r="J22" s="31">
        <f t="shared" si="12"/>
        <v>0</v>
      </c>
      <c r="K22" s="102">
        <f t="shared" si="6"/>
        <v>0</v>
      </c>
      <c r="L22" s="50">
        <f t="shared" si="7"/>
        <v>0</v>
      </c>
      <c r="M22" s="102">
        <f t="shared" si="8"/>
        <v>0</v>
      </c>
      <c r="N22" s="102">
        <f t="shared" si="9"/>
        <v>0</v>
      </c>
      <c r="O22" s="102">
        <f t="shared" si="10"/>
        <v>0</v>
      </c>
      <c r="P22" s="103">
        <f t="shared" si="11"/>
        <v>0</v>
      </c>
    </row>
    <row r="23" spans="1:16" s="56" customFormat="1" ht="30">
      <c r="A23" s="100">
        <v>9</v>
      </c>
      <c r="B23" s="115"/>
      <c r="C23" s="99" t="s">
        <v>834</v>
      </c>
      <c r="D23" s="98" t="s">
        <v>68</v>
      </c>
      <c r="E23" s="101">
        <v>1</v>
      </c>
      <c r="F23" s="200"/>
      <c r="G23" s="200"/>
      <c r="H23" s="200"/>
      <c r="I23" s="31"/>
      <c r="J23" s="31">
        <f t="shared" si="12"/>
        <v>0</v>
      </c>
      <c r="K23" s="102">
        <f t="shared" si="6"/>
        <v>0</v>
      </c>
      <c r="L23" s="50">
        <f t="shared" si="7"/>
        <v>0</v>
      </c>
      <c r="M23" s="102">
        <f t="shared" si="8"/>
        <v>0</v>
      </c>
      <c r="N23" s="102">
        <f t="shared" si="9"/>
        <v>0</v>
      </c>
      <c r="O23" s="102">
        <f t="shared" si="10"/>
        <v>0</v>
      </c>
      <c r="P23" s="103">
        <f t="shared" si="11"/>
        <v>0</v>
      </c>
    </row>
    <row r="24" spans="1:16" s="56" customFormat="1" ht="15">
      <c r="A24" s="100">
        <v>10</v>
      </c>
      <c r="B24" s="115"/>
      <c r="C24" s="99" t="s">
        <v>835</v>
      </c>
      <c r="D24" s="98" t="s">
        <v>68</v>
      </c>
      <c r="E24" s="101">
        <v>2</v>
      </c>
      <c r="F24" s="200"/>
      <c r="G24" s="200"/>
      <c r="H24" s="200"/>
      <c r="I24" s="31"/>
      <c r="J24" s="31">
        <f t="shared" si="12"/>
        <v>0</v>
      </c>
      <c r="K24" s="102">
        <f t="shared" si="6"/>
        <v>0</v>
      </c>
      <c r="L24" s="50">
        <f t="shared" si="7"/>
        <v>0</v>
      </c>
      <c r="M24" s="102">
        <f t="shared" si="8"/>
        <v>0</v>
      </c>
      <c r="N24" s="102">
        <f t="shared" si="9"/>
        <v>0</v>
      </c>
      <c r="O24" s="102">
        <f t="shared" si="10"/>
        <v>0</v>
      </c>
      <c r="P24" s="103">
        <f t="shared" si="11"/>
        <v>0</v>
      </c>
    </row>
    <row r="25" spans="1:16" s="56" customFormat="1" ht="25">
      <c r="A25" s="100">
        <v>11</v>
      </c>
      <c r="B25" s="115"/>
      <c r="C25" s="99" t="s">
        <v>349</v>
      </c>
      <c r="D25" s="98" t="s">
        <v>69</v>
      </c>
      <c r="E25" s="101">
        <v>2</v>
      </c>
      <c r="F25" s="200"/>
      <c r="G25" s="200"/>
      <c r="H25" s="200"/>
      <c r="I25" s="31"/>
      <c r="J25" s="31">
        <f t="shared" si="12"/>
        <v>0</v>
      </c>
      <c r="K25" s="102">
        <f t="shared" si="6"/>
        <v>0</v>
      </c>
      <c r="L25" s="50">
        <f t="shared" si="7"/>
        <v>0</v>
      </c>
      <c r="M25" s="102">
        <f t="shared" si="8"/>
        <v>0</v>
      </c>
      <c r="N25" s="102">
        <f t="shared" si="9"/>
        <v>0</v>
      </c>
      <c r="O25" s="102">
        <f t="shared" si="10"/>
        <v>0</v>
      </c>
      <c r="P25" s="103">
        <f t="shared" si="11"/>
        <v>0</v>
      </c>
    </row>
    <row r="26" spans="1:16" s="56" customFormat="1" ht="14.5">
      <c r="A26" s="100">
        <v>12</v>
      </c>
      <c r="B26" s="115"/>
      <c r="C26" s="99" t="s">
        <v>350</v>
      </c>
      <c r="D26" s="98" t="s">
        <v>68</v>
      </c>
      <c r="E26" s="101">
        <v>1</v>
      </c>
      <c r="F26" s="250"/>
      <c r="G26" s="200"/>
      <c r="H26" s="250"/>
      <c r="I26" s="31"/>
      <c r="J26" s="31">
        <f t="shared" si="12"/>
        <v>0</v>
      </c>
      <c r="K26" s="102">
        <f t="shared" si="6"/>
        <v>0</v>
      </c>
      <c r="L26" s="50">
        <f t="shared" si="7"/>
        <v>0</v>
      </c>
      <c r="M26" s="102">
        <f t="shared" si="8"/>
        <v>0</v>
      </c>
      <c r="N26" s="102">
        <f t="shared" si="9"/>
        <v>0</v>
      </c>
      <c r="O26" s="102">
        <f t="shared" si="10"/>
        <v>0</v>
      </c>
      <c r="P26" s="103">
        <f t="shared" si="11"/>
        <v>0</v>
      </c>
    </row>
    <row r="27" spans="1:16" s="56" customFormat="1" ht="14.5">
      <c r="A27" s="100">
        <v>13</v>
      </c>
      <c r="B27" s="115"/>
      <c r="C27" s="99" t="s">
        <v>351</v>
      </c>
      <c r="D27" s="98" t="s">
        <v>68</v>
      </c>
      <c r="E27" s="101">
        <v>1</v>
      </c>
      <c r="F27" s="250"/>
      <c r="G27" s="200"/>
      <c r="H27" s="250"/>
      <c r="I27" s="31"/>
      <c r="J27" s="31">
        <f t="shared" si="12"/>
        <v>0</v>
      </c>
      <c r="K27" s="102">
        <f t="shared" si="6"/>
        <v>0</v>
      </c>
      <c r="L27" s="50">
        <f t="shared" si="7"/>
        <v>0</v>
      </c>
      <c r="M27" s="102">
        <f t="shared" si="8"/>
        <v>0</v>
      </c>
      <c r="N27" s="102">
        <f t="shared" si="9"/>
        <v>0</v>
      </c>
      <c r="O27" s="102">
        <f t="shared" si="10"/>
        <v>0</v>
      </c>
      <c r="P27" s="103">
        <f t="shared" si="11"/>
        <v>0</v>
      </c>
    </row>
    <row r="28" spans="1:16" s="56" customFormat="1" ht="14.5">
      <c r="A28" s="100">
        <v>14</v>
      </c>
      <c r="B28" s="115"/>
      <c r="C28" s="99" t="s">
        <v>352</v>
      </c>
      <c r="D28" s="98" t="s">
        <v>68</v>
      </c>
      <c r="E28" s="101">
        <v>1</v>
      </c>
      <c r="F28" s="250"/>
      <c r="G28" s="200"/>
      <c r="H28" s="250"/>
      <c r="I28" s="31"/>
      <c r="J28" s="31">
        <f t="shared" si="12"/>
        <v>0</v>
      </c>
      <c r="K28" s="102">
        <f t="shared" si="6"/>
        <v>0</v>
      </c>
      <c r="L28" s="50">
        <f t="shared" si="7"/>
        <v>0</v>
      </c>
      <c r="M28" s="102">
        <f t="shared" si="8"/>
        <v>0</v>
      </c>
      <c r="N28" s="102">
        <f t="shared" si="9"/>
        <v>0</v>
      </c>
      <c r="O28" s="102">
        <f t="shared" si="10"/>
        <v>0</v>
      </c>
      <c r="P28" s="103">
        <f t="shared" si="11"/>
        <v>0</v>
      </c>
    </row>
    <row r="29" spans="1:16" s="56" customFormat="1" ht="25">
      <c r="A29" s="100">
        <v>15</v>
      </c>
      <c r="B29" s="115"/>
      <c r="C29" s="99" t="s">
        <v>1221</v>
      </c>
      <c r="D29" s="98" t="s">
        <v>69</v>
      </c>
      <c r="E29" s="101">
        <v>1</v>
      </c>
      <c r="F29" s="252"/>
      <c r="G29" s="200"/>
      <c r="H29" s="243"/>
      <c r="I29" s="31"/>
      <c r="J29" s="31">
        <f>0.15*H29</f>
        <v>0</v>
      </c>
      <c r="K29" s="102">
        <f t="shared" si="6"/>
        <v>0</v>
      </c>
      <c r="L29" s="50">
        <f t="shared" si="7"/>
        <v>0</v>
      </c>
      <c r="M29" s="102">
        <f t="shared" si="8"/>
        <v>0</v>
      </c>
      <c r="N29" s="102">
        <f t="shared" si="9"/>
        <v>0</v>
      </c>
      <c r="O29" s="102">
        <f t="shared" si="10"/>
        <v>0</v>
      </c>
      <c r="P29" s="103">
        <f t="shared" si="11"/>
        <v>0</v>
      </c>
    </row>
    <row r="30" spans="1:16" s="56" customFormat="1" ht="14.5">
      <c r="A30" s="100">
        <v>16</v>
      </c>
      <c r="B30" s="115"/>
      <c r="C30" s="99" t="s">
        <v>322</v>
      </c>
      <c r="D30" s="98" t="s">
        <v>69</v>
      </c>
      <c r="E30" s="101">
        <v>1</v>
      </c>
      <c r="F30" s="108"/>
      <c r="G30" s="108"/>
      <c r="H30" s="31"/>
      <c r="I30" s="31"/>
      <c r="J30" s="31">
        <f t="shared" ref="J30" si="13">0.15*H30</f>
        <v>0</v>
      </c>
      <c r="K30" s="102">
        <f t="shared" si="6"/>
        <v>0</v>
      </c>
      <c r="L30" s="50">
        <f t="shared" si="7"/>
        <v>0</v>
      </c>
      <c r="M30" s="102">
        <f t="shared" si="8"/>
        <v>0</v>
      </c>
      <c r="N30" s="102">
        <f t="shared" si="9"/>
        <v>0</v>
      </c>
      <c r="O30" s="102">
        <f t="shared" si="10"/>
        <v>0</v>
      </c>
      <c r="P30" s="103">
        <f t="shared" si="11"/>
        <v>0</v>
      </c>
    </row>
    <row r="31" spans="1:16">
      <c r="A31" s="34"/>
      <c r="B31" s="116"/>
      <c r="C31" s="36"/>
      <c r="D31" s="37"/>
      <c r="E31" s="38"/>
      <c r="F31" s="39">
        <v>0</v>
      </c>
      <c r="G31" s="39">
        <v>0</v>
      </c>
      <c r="H31" s="39"/>
      <c r="I31" s="38"/>
      <c r="J31" s="38"/>
      <c r="K31" s="38"/>
      <c r="L31" s="38"/>
      <c r="M31" s="38"/>
      <c r="N31" s="38"/>
      <c r="O31" s="38"/>
      <c r="P31" s="40"/>
    </row>
    <row r="32" spans="1:16" ht="15.4" customHeight="1">
      <c r="A32" s="41"/>
      <c r="B32" s="117"/>
      <c r="C32" s="678" t="s">
        <v>63</v>
      </c>
      <c r="D32" s="679"/>
      <c r="E32" s="679"/>
      <c r="F32" s="679"/>
      <c r="G32" s="679"/>
      <c r="H32" s="679"/>
      <c r="I32" s="679"/>
      <c r="J32" s="679"/>
      <c r="K32" s="679"/>
      <c r="L32" s="42">
        <f>SUM(L13:L31)</f>
        <v>0</v>
      </c>
      <c r="M32" s="42">
        <f>SUM(M13:M31)</f>
        <v>0</v>
      </c>
      <c r="N32" s="42">
        <f>SUM(N13:N31)</f>
        <v>0</v>
      </c>
      <c r="O32" s="42">
        <f>SUM(O13:O31)</f>
        <v>0</v>
      </c>
      <c r="P32" s="42">
        <f>SUM(P13:P31)</f>
        <v>0</v>
      </c>
    </row>
    <row r="33" spans="1:16" s="124" customFormat="1">
      <c r="I33" s="145"/>
    </row>
    <row r="34" spans="1:16" customFormat="1" ht="12.9" customHeight="1">
      <c r="B34" s="146" t="s">
        <v>41</v>
      </c>
    </row>
    <row r="35" spans="1:16" customFormat="1" ht="45.15" customHeight="1">
      <c r="A35" s="672" t="str">
        <f>'2.1._VNI'!A47:G47</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35" s="672"/>
      <c r="C35" s="672"/>
      <c r="D35" s="672"/>
      <c r="E35" s="672"/>
      <c r="F35" s="672"/>
      <c r="G35" s="672"/>
      <c r="H35" s="672"/>
      <c r="I35" s="672"/>
      <c r="J35" s="672"/>
      <c r="K35" s="672"/>
      <c r="L35" s="672"/>
      <c r="M35" s="672"/>
      <c r="N35" s="672"/>
      <c r="O35" s="672"/>
      <c r="P35" s="672"/>
    </row>
    <row r="36" spans="1:16" customFormat="1" ht="68.25" customHeight="1">
      <c r="A36" s="672">
        <f>'2.1._VNI'!$A$48</f>
        <v>0</v>
      </c>
      <c r="B36" s="672"/>
      <c r="C36" s="672"/>
      <c r="D36" s="672"/>
      <c r="E36" s="672"/>
      <c r="F36" s="672"/>
      <c r="G36" s="672"/>
      <c r="H36" s="672"/>
      <c r="I36" s="672"/>
      <c r="J36" s="672"/>
      <c r="K36" s="672"/>
      <c r="L36" s="672"/>
      <c r="M36" s="672"/>
      <c r="N36" s="672"/>
      <c r="O36" s="672"/>
      <c r="P36" s="672"/>
    </row>
    <row r="37" spans="1:16" customFormat="1" ht="12.9" customHeight="1">
      <c r="B37" s="147"/>
    </row>
    <row r="38" spans="1:16" customFormat="1" ht="12.9" customHeight="1">
      <c r="B38" s="147"/>
    </row>
    <row r="39" spans="1:16" s="124" customFormat="1">
      <c r="B39" s="124" t="s">
        <v>7</v>
      </c>
      <c r="L39" s="152" t="str">
        <f>Koptame_VNI!B40</f>
        <v>Pārbaudīja:</v>
      </c>
      <c r="M39" s="152"/>
      <c r="N39" s="152"/>
      <c r="O39" s="152"/>
      <c r="P39" s="152"/>
    </row>
    <row r="40" spans="1:16" s="124" customFormat="1">
      <c r="C40" s="144">
        <f>Koptame_VNI!C35</f>
        <v>0</v>
      </c>
      <c r="L40" s="144"/>
      <c r="M40" s="669">
        <f>Koptame_VNI!C41</f>
        <v>0</v>
      </c>
      <c r="N40" s="669"/>
      <c r="O40" s="152"/>
      <c r="P40" s="152"/>
    </row>
    <row r="41" spans="1:16" s="124" customFormat="1">
      <c r="C41" s="143">
        <f>Koptame_VNI!C36</f>
        <v>0</v>
      </c>
      <c r="L41" s="143"/>
      <c r="M41" s="670">
        <f>Koptame_VNI!C42</f>
        <v>0</v>
      </c>
      <c r="N41" s="670"/>
      <c r="O41" s="152"/>
      <c r="P41" s="152"/>
    </row>
    <row r="42" spans="1:16" s="124" customFormat="1" collapsed="1">
      <c r="B42" s="145"/>
      <c r="F42" s="145"/>
      <c r="G42" s="145"/>
    </row>
  </sheetData>
  <autoFilter ref="D1:D42" xr:uid="{00000000-0001-0000-2C00-000000000000}"/>
  <mergeCells count="17">
    <mergeCell ref="A2:P2"/>
    <mergeCell ref="D3:P3"/>
    <mergeCell ref="D4:P4"/>
    <mergeCell ref="D5:P5"/>
    <mergeCell ref="L9:O9"/>
    <mergeCell ref="F11:K11"/>
    <mergeCell ref="L11:P11"/>
    <mergeCell ref="C32:K32"/>
    <mergeCell ref="M41:N41"/>
    <mergeCell ref="M40:N40"/>
    <mergeCell ref="A36:P36"/>
    <mergeCell ref="A35:P35"/>
    <mergeCell ref="A11:A12"/>
    <mergeCell ref="B11:B12"/>
    <mergeCell ref="C11:C12"/>
    <mergeCell ref="D11:D12"/>
    <mergeCell ref="E11:E12"/>
  </mergeCell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92D050"/>
  </sheetPr>
  <dimension ref="A1:P57"/>
  <sheetViews>
    <sheetView showZeros="0" view="pageBreakPreview" topLeftCell="A22" zoomScale="90" zoomScaleNormal="100" zoomScaleSheetLayoutView="90" workbookViewId="0">
      <selection activeCell="C23" sqref="C23"/>
    </sheetView>
  </sheetViews>
  <sheetFormatPr defaultColWidth="9.08984375" defaultRowHeight="14"/>
  <cols>
    <col min="1" max="1" width="5.6328125" style="19" customWidth="1"/>
    <col min="2" max="2" width="9.36328125" style="19" customWidth="1"/>
    <col min="3" max="3" width="40.26953125" style="19" customWidth="1"/>
    <col min="4" max="4" width="8.08984375" style="19" customWidth="1"/>
    <col min="5" max="8" width="9.08984375" style="19"/>
    <col min="9" max="9" width="9.08984375" style="56"/>
    <col min="10" max="11" width="9.08984375" style="19"/>
    <col min="12" max="12" width="11.6328125" style="19" customWidth="1"/>
    <col min="13" max="13" width="12.26953125" style="19" customWidth="1"/>
    <col min="14" max="14" width="12.7265625" style="19" customWidth="1"/>
    <col min="15" max="15" width="11.6328125" style="19" customWidth="1"/>
    <col min="16" max="16" width="13.6328125" style="19" customWidth="1"/>
    <col min="17" max="16384" width="9.08984375" style="19"/>
  </cols>
  <sheetData>
    <row r="1" spans="1:16" s="24" customFormat="1">
      <c r="E1" s="21"/>
      <c r="F1" s="21"/>
      <c r="G1" s="165" t="s">
        <v>56</v>
      </c>
      <c r="H1" s="121" t="str">
        <f>kops3_VNI!B22</f>
        <v>3.2._VNI</v>
      </c>
      <c r="I1" s="53"/>
    </row>
    <row r="2" spans="1:16" s="24" customFormat="1">
      <c r="A2" s="680" t="str">
        <f>C13</f>
        <v>Ārējā  kanalizācija</v>
      </c>
      <c r="B2" s="680"/>
      <c r="C2" s="680"/>
      <c r="D2" s="680"/>
      <c r="E2" s="680"/>
      <c r="F2" s="680"/>
      <c r="G2" s="680"/>
      <c r="H2" s="680"/>
      <c r="I2" s="680"/>
      <c r="J2" s="680"/>
      <c r="K2" s="680"/>
      <c r="L2" s="680"/>
      <c r="M2" s="680"/>
      <c r="N2" s="680"/>
      <c r="O2" s="680"/>
      <c r="P2" s="680"/>
    </row>
    <row r="3" spans="1:16">
      <c r="A3" s="20"/>
      <c r="B3" s="20"/>
      <c r="C3" s="20" t="s">
        <v>10</v>
      </c>
      <c r="D3" s="682" t="str">
        <f>Koptame_VNI!C11</f>
        <v>Ēkas pārbūve un teritorijas labiekārtošana</v>
      </c>
      <c r="E3" s="682"/>
      <c r="F3" s="682"/>
      <c r="G3" s="682"/>
      <c r="H3" s="682"/>
      <c r="I3" s="682"/>
      <c r="J3" s="682"/>
      <c r="K3" s="682"/>
      <c r="L3" s="682"/>
      <c r="M3" s="682"/>
      <c r="N3" s="682"/>
      <c r="O3" s="682"/>
      <c r="P3" s="682"/>
    </row>
    <row r="4" spans="1:16">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6">
      <c r="A5" s="20"/>
      <c r="B5" s="20"/>
      <c r="C5" s="20" t="s">
        <v>12</v>
      </c>
      <c r="D5" s="682" t="str">
        <f>Koptame_VNI!C13</f>
        <v>Citadeles iela 7, Rīga</v>
      </c>
      <c r="E5" s="682"/>
      <c r="F5" s="682"/>
      <c r="G5" s="682"/>
      <c r="H5" s="682"/>
      <c r="I5" s="682"/>
      <c r="J5" s="682"/>
      <c r="K5" s="682"/>
      <c r="L5" s="682"/>
      <c r="M5" s="682"/>
      <c r="N5" s="682"/>
      <c r="O5" s="682"/>
      <c r="P5" s="682"/>
    </row>
    <row r="6" spans="1:16">
      <c r="A6" s="20"/>
      <c r="B6" s="20"/>
      <c r="C6" s="20" t="str">
        <f>Koptame_VNI!B14</f>
        <v>Pasūtījuma Nr.</v>
      </c>
      <c r="D6" s="22" t="str">
        <f>Koptame_VNI!C14</f>
        <v>n</v>
      </c>
      <c r="E6" s="43"/>
      <c r="F6" s="43"/>
      <c r="G6" s="43"/>
      <c r="H6" s="43"/>
      <c r="I6" s="54"/>
      <c r="J6" s="43"/>
      <c r="K6" s="43"/>
      <c r="L6" s="43"/>
      <c r="M6" s="43"/>
      <c r="N6" s="43"/>
      <c r="O6" s="43"/>
      <c r="P6" s="25"/>
    </row>
    <row r="7" spans="1:16">
      <c r="A7" s="3" t="str">
        <f>Koptame_VNI!B17</f>
        <v>Tāme sastādīta 2023.gada tirgus cenās, pamatojoties uz SIA „Baltex Group” būvprojekta rasējumiem un darbu apjomiem</v>
      </c>
      <c r="B7" s="46"/>
      <c r="D7" s="22"/>
      <c r="E7" s="22"/>
      <c r="F7" s="22"/>
      <c r="G7" s="22"/>
      <c r="H7" s="22"/>
      <c r="I7" s="55"/>
      <c r="J7" s="22"/>
      <c r="K7" s="43"/>
      <c r="L7" s="43"/>
      <c r="M7" s="43"/>
      <c r="N7" s="43"/>
      <c r="O7" s="20" t="s">
        <v>55</v>
      </c>
      <c r="P7" s="26">
        <f>P47</f>
        <v>0</v>
      </c>
    </row>
    <row r="8" spans="1:16">
      <c r="A8" s="23"/>
      <c r="B8" s="23"/>
      <c r="D8" s="27"/>
      <c r="E8" s="43"/>
      <c r="F8" s="43"/>
      <c r="G8" s="43"/>
      <c r="H8" s="43"/>
      <c r="I8" s="54"/>
      <c r="J8" s="43"/>
      <c r="K8" s="43"/>
      <c r="N8" s="43"/>
      <c r="O8" s="43"/>
      <c r="P8" s="25"/>
    </row>
    <row r="9" spans="1:16" ht="15.4" customHeight="1">
      <c r="A9" s="45"/>
      <c r="B9" s="45"/>
      <c r="J9" s="44"/>
      <c r="K9" s="44"/>
      <c r="L9" s="681" t="str">
        <f>Koptame_VNI!D16</f>
        <v xml:space="preserve">Tāme sastādīta:  </v>
      </c>
      <c r="M9" s="681"/>
      <c r="N9" s="681"/>
      <c r="O9" s="681"/>
      <c r="P9" s="44"/>
    </row>
    <row r="10" spans="1:16" ht="15.5">
      <c r="A10" s="45"/>
      <c r="B10" s="45"/>
    </row>
    <row r="11" spans="1:16" ht="14.25" customHeight="1">
      <c r="A11" s="673" t="s">
        <v>14</v>
      </c>
      <c r="B11" s="674" t="s">
        <v>20</v>
      </c>
      <c r="C11" s="676" t="s">
        <v>60</v>
      </c>
      <c r="D11" s="677" t="s">
        <v>21</v>
      </c>
      <c r="E11" s="673" t="s">
        <v>22</v>
      </c>
      <c r="F11" s="671" t="s">
        <v>23</v>
      </c>
      <c r="G11" s="671"/>
      <c r="H11" s="671"/>
      <c r="I11" s="671"/>
      <c r="J11" s="671"/>
      <c r="K11" s="671"/>
      <c r="L11" s="671" t="s">
        <v>24</v>
      </c>
      <c r="M11" s="671"/>
      <c r="N11" s="671"/>
      <c r="O11" s="671"/>
      <c r="P11" s="671"/>
    </row>
    <row r="12" spans="1:16" ht="65">
      <c r="A12" s="673"/>
      <c r="B12" s="675"/>
      <c r="C12" s="676"/>
      <c r="D12" s="677"/>
      <c r="E12" s="673"/>
      <c r="F12" s="154" t="s">
        <v>25</v>
      </c>
      <c r="G12" s="154" t="s">
        <v>44</v>
      </c>
      <c r="H12" s="154" t="s">
        <v>45</v>
      </c>
      <c r="I12" s="154" t="s">
        <v>58</v>
      </c>
      <c r="J12" s="154" t="s">
        <v>46</v>
      </c>
      <c r="K12" s="154" t="s">
        <v>47</v>
      </c>
      <c r="L12" s="154" t="s">
        <v>17</v>
      </c>
      <c r="M12" s="154" t="s">
        <v>45</v>
      </c>
      <c r="N12" s="154" t="s">
        <v>58</v>
      </c>
      <c r="O12" s="154" t="s">
        <v>46</v>
      </c>
      <c r="P12" s="154" t="s">
        <v>48</v>
      </c>
    </row>
    <row r="13" spans="1:16" ht="15.5">
      <c r="A13" s="28"/>
      <c r="B13" s="51">
        <v>0</v>
      </c>
      <c r="C13" s="13" t="str">
        <f>kops3_VNI!C22</f>
        <v>Ārējā  kanalizācija</v>
      </c>
      <c r="D13" s="14"/>
      <c r="E13" s="15"/>
      <c r="F13" s="30">
        <v>0</v>
      </c>
      <c r="G13" s="29">
        <v>0</v>
      </c>
      <c r="H13" s="31">
        <v>0</v>
      </c>
      <c r="I13" s="29">
        <v>0</v>
      </c>
      <c r="J13" s="29">
        <v>0</v>
      </c>
      <c r="K13" s="29">
        <f t="shared" ref="K13" si="0">SUM(H13:J13)</f>
        <v>0</v>
      </c>
      <c r="L13" s="30">
        <f t="shared" ref="L13" si="1">ROUND(F13*E13,2)</f>
        <v>0</v>
      </c>
      <c r="M13" s="29">
        <f t="shared" ref="M13" si="2">ROUND(H13*E13,2)</f>
        <v>0</v>
      </c>
      <c r="N13" s="29">
        <f t="shared" ref="N13" si="3">ROUND(I13*E13,2)</f>
        <v>0</v>
      </c>
      <c r="O13" s="29">
        <f t="shared" ref="O13" si="4">ROUND(J13*E13,2)</f>
        <v>0</v>
      </c>
      <c r="P13" s="32">
        <f t="shared" ref="P13" si="5">SUM(M13:O13)</f>
        <v>0</v>
      </c>
    </row>
    <row r="14" spans="1:16" s="351" customFormat="1" ht="13">
      <c r="A14" s="343"/>
      <c r="B14" s="344"/>
      <c r="C14" s="345" t="s">
        <v>379</v>
      </c>
      <c r="D14" s="14"/>
      <c r="E14" s="15"/>
      <c r="F14" s="346"/>
      <c r="G14" s="347"/>
      <c r="H14" s="347"/>
      <c r="I14" s="348"/>
      <c r="J14" s="348"/>
      <c r="K14" s="348"/>
      <c r="L14" s="349"/>
      <c r="M14" s="348"/>
      <c r="N14" s="348"/>
      <c r="O14" s="348"/>
      <c r="P14" s="350"/>
    </row>
    <row r="15" spans="1:16" s="56" customFormat="1">
      <c r="A15" s="155"/>
      <c r="B15" s="395"/>
      <c r="C15" s="396" t="s">
        <v>353</v>
      </c>
      <c r="D15" s="396"/>
      <c r="E15" s="396"/>
      <c r="F15" s="60"/>
      <c r="G15" s="60"/>
      <c r="H15" s="58"/>
      <c r="I15" s="58"/>
      <c r="J15" s="58"/>
      <c r="K15" s="102">
        <f t="shared" ref="K15:K45" si="6">SUM(H15:J15)</f>
        <v>0</v>
      </c>
      <c r="L15" s="50">
        <f t="shared" ref="L15:L45" si="7">ROUND(F15*E15,2)</f>
        <v>0</v>
      </c>
      <c r="M15" s="102">
        <f t="shared" ref="M15:M45" si="8">ROUND(H15*E15,2)</f>
        <v>0</v>
      </c>
      <c r="N15" s="102">
        <f t="shared" ref="N15:N45" si="9">ROUND(I15*E15,2)</f>
        <v>0</v>
      </c>
      <c r="O15" s="102">
        <f t="shared" ref="O15:O45" si="10">ROUND(J15*E15,2)</f>
        <v>0</v>
      </c>
      <c r="P15" s="103">
        <f t="shared" ref="P15:P45" si="11">SUM(M15:O15)</f>
        <v>0</v>
      </c>
    </row>
    <row r="16" spans="1:16" s="56" customFormat="1" ht="37.5">
      <c r="A16" s="500">
        <v>1</v>
      </c>
      <c r="B16" s="115"/>
      <c r="C16" s="99" t="s">
        <v>354</v>
      </c>
      <c r="D16" s="98" t="s">
        <v>69</v>
      </c>
      <c r="E16" s="101">
        <v>2</v>
      </c>
      <c r="F16" s="200"/>
      <c r="G16" s="200"/>
      <c r="H16" s="200"/>
      <c r="I16" s="200"/>
      <c r="J16" s="200">
        <f>0.15*H16</f>
        <v>0</v>
      </c>
      <c r="K16" s="102">
        <f t="shared" si="6"/>
        <v>0</v>
      </c>
      <c r="L16" s="50">
        <f t="shared" si="7"/>
        <v>0</v>
      </c>
      <c r="M16" s="102">
        <f t="shared" si="8"/>
        <v>0</v>
      </c>
      <c r="N16" s="102">
        <f t="shared" si="9"/>
        <v>0</v>
      </c>
      <c r="O16" s="102">
        <f t="shared" si="10"/>
        <v>0</v>
      </c>
      <c r="P16" s="103">
        <f t="shared" si="11"/>
        <v>0</v>
      </c>
    </row>
    <row r="17" spans="1:16" s="56" customFormat="1" ht="25">
      <c r="A17" s="500">
        <v>2</v>
      </c>
      <c r="B17" s="115"/>
      <c r="C17" s="99" t="s">
        <v>355</v>
      </c>
      <c r="D17" s="98" t="s">
        <v>78</v>
      </c>
      <c r="E17" s="101">
        <v>5</v>
      </c>
      <c r="F17" s="235"/>
      <c r="G17" s="200"/>
      <c r="H17" s="235"/>
      <c r="I17" s="235"/>
      <c r="J17" s="235"/>
      <c r="K17" s="102">
        <f t="shared" si="6"/>
        <v>0</v>
      </c>
      <c r="L17" s="50">
        <f t="shared" si="7"/>
        <v>0</v>
      </c>
      <c r="M17" s="102">
        <f t="shared" si="8"/>
        <v>0</v>
      </c>
      <c r="N17" s="102">
        <f t="shared" si="9"/>
        <v>0</v>
      </c>
      <c r="O17" s="102">
        <f t="shared" si="10"/>
        <v>0</v>
      </c>
      <c r="P17" s="103">
        <f t="shared" si="11"/>
        <v>0</v>
      </c>
    </row>
    <row r="18" spans="1:16" s="56" customFormat="1" ht="25">
      <c r="A18" s="500">
        <v>3</v>
      </c>
      <c r="B18" s="115"/>
      <c r="C18" s="99" t="s">
        <v>356</v>
      </c>
      <c r="D18" s="98" t="s">
        <v>78</v>
      </c>
      <c r="E18" s="101">
        <v>8</v>
      </c>
      <c r="F18" s="235"/>
      <c r="G18" s="200"/>
      <c r="H18" s="235"/>
      <c r="I18" s="235"/>
      <c r="J18" s="235"/>
      <c r="K18" s="102">
        <f t="shared" si="6"/>
        <v>0</v>
      </c>
      <c r="L18" s="50">
        <f t="shared" si="7"/>
        <v>0</v>
      </c>
      <c r="M18" s="102">
        <f t="shared" si="8"/>
        <v>0</v>
      </c>
      <c r="N18" s="102">
        <f t="shared" si="9"/>
        <v>0</v>
      </c>
      <c r="O18" s="102">
        <f t="shared" si="10"/>
        <v>0</v>
      </c>
      <c r="P18" s="103">
        <f t="shared" si="11"/>
        <v>0</v>
      </c>
    </row>
    <row r="19" spans="1:16" s="56" customFormat="1" ht="14.5">
      <c r="A19" s="500">
        <v>4</v>
      </c>
      <c r="B19" s="115"/>
      <c r="C19" s="99" t="s">
        <v>357</v>
      </c>
      <c r="D19" s="98" t="s">
        <v>68</v>
      </c>
      <c r="E19" s="101">
        <v>1</v>
      </c>
      <c r="F19" s="235"/>
      <c r="G19" s="200"/>
      <c r="H19" s="235"/>
      <c r="I19" s="235"/>
      <c r="J19" s="235"/>
      <c r="K19" s="102">
        <f t="shared" si="6"/>
        <v>0</v>
      </c>
      <c r="L19" s="50">
        <f t="shared" si="7"/>
        <v>0</v>
      </c>
      <c r="M19" s="102">
        <f t="shared" si="8"/>
        <v>0</v>
      </c>
      <c r="N19" s="102">
        <f t="shared" si="9"/>
        <v>0</v>
      </c>
      <c r="O19" s="102">
        <f t="shared" si="10"/>
        <v>0</v>
      </c>
      <c r="P19" s="103">
        <f t="shared" si="11"/>
        <v>0</v>
      </c>
    </row>
    <row r="20" spans="1:16" s="56" customFormat="1" ht="25">
      <c r="A20" s="500">
        <v>5</v>
      </c>
      <c r="B20" s="115"/>
      <c r="C20" s="99" t="s">
        <v>358</v>
      </c>
      <c r="D20" s="98" t="s">
        <v>836</v>
      </c>
      <c r="E20" s="101">
        <v>2.6</v>
      </c>
      <c r="F20" s="200"/>
      <c r="G20" s="200"/>
      <c r="H20" s="200"/>
      <c r="I20" s="200"/>
      <c r="J20" s="200"/>
      <c r="K20" s="102">
        <f t="shared" si="6"/>
        <v>0</v>
      </c>
      <c r="L20" s="50">
        <f t="shared" si="7"/>
        <v>0</v>
      </c>
      <c r="M20" s="102">
        <f t="shared" si="8"/>
        <v>0</v>
      </c>
      <c r="N20" s="102">
        <f t="shared" si="9"/>
        <v>0</v>
      </c>
      <c r="O20" s="102">
        <f t="shared" si="10"/>
        <v>0</v>
      </c>
      <c r="P20" s="103">
        <f t="shared" si="11"/>
        <v>0</v>
      </c>
    </row>
    <row r="21" spans="1:16" s="56" customFormat="1" ht="15">
      <c r="A21" s="500">
        <v>6</v>
      </c>
      <c r="B21" s="115"/>
      <c r="C21" s="99" t="s">
        <v>359</v>
      </c>
      <c r="D21" s="98" t="s">
        <v>836</v>
      </c>
      <c r="E21" s="101">
        <v>3.9</v>
      </c>
      <c r="F21" s="200"/>
      <c r="G21" s="200"/>
      <c r="H21" s="200"/>
      <c r="I21" s="200"/>
      <c r="J21" s="200"/>
      <c r="K21" s="102">
        <f t="shared" si="6"/>
        <v>0</v>
      </c>
      <c r="L21" s="50">
        <f t="shared" si="7"/>
        <v>0</v>
      </c>
      <c r="M21" s="102">
        <f t="shared" si="8"/>
        <v>0</v>
      </c>
      <c r="N21" s="102">
        <f t="shared" si="9"/>
        <v>0</v>
      </c>
      <c r="O21" s="102">
        <f t="shared" si="10"/>
        <v>0</v>
      </c>
      <c r="P21" s="103">
        <f t="shared" si="11"/>
        <v>0</v>
      </c>
    </row>
    <row r="22" spans="1:16" s="56" customFormat="1" ht="25">
      <c r="A22" s="500">
        <v>7</v>
      </c>
      <c r="B22" s="115"/>
      <c r="C22" s="99" t="s">
        <v>360</v>
      </c>
      <c r="D22" s="98" t="s">
        <v>69</v>
      </c>
      <c r="E22" s="101">
        <v>1</v>
      </c>
      <c r="F22" s="200"/>
      <c r="G22" s="200"/>
      <c r="H22" s="200"/>
      <c r="I22" s="200"/>
      <c r="J22" s="200">
        <f>0.15*H22</f>
        <v>0</v>
      </c>
      <c r="K22" s="102">
        <f t="shared" si="6"/>
        <v>0</v>
      </c>
      <c r="L22" s="50">
        <f t="shared" si="7"/>
        <v>0</v>
      </c>
      <c r="M22" s="102">
        <f t="shared" si="8"/>
        <v>0</v>
      </c>
      <c r="N22" s="102">
        <f t="shared" si="9"/>
        <v>0</v>
      </c>
      <c r="O22" s="102">
        <f t="shared" si="10"/>
        <v>0</v>
      </c>
      <c r="P22" s="103">
        <f t="shared" si="11"/>
        <v>0</v>
      </c>
    </row>
    <row r="23" spans="1:16" s="56" customFormat="1" ht="62.5">
      <c r="A23" s="500">
        <v>8</v>
      </c>
      <c r="B23" s="115"/>
      <c r="C23" s="99" t="s">
        <v>1225</v>
      </c>
      <c r="D23" s="98" t="s">
        <v>78</v>
      </c>
      <c r="E23" s="101">
        <v>29</v>
      </c>
      <c r="F23" s="200"/>
      <c r="G23" s="200"/>
      <c r="H23" s="200"/>
      <c r="I23" s="200"/>
      <c r="J23" s="200">
        <f>0.5*H23</f>
        <v>0</v>
      </c>
      <c r="K23" s="102">
        <f t="shared" si="6"/>
        <v>0</v>
      </c>
      <c r="L23" s="50">
        <f t="shared" si="7"/>
        <v>0</v>
      </c>
      <c r="M23" s="102">
        <f t="shared" si="8"/>
        <v>0</v>
      </c>
      <c r="N23" s="102">
        <f t="shared" si="9"/>
        <v>0</v>
      </c>
      <c r="O23" s="102">
        <f t="shared" si="10"/>
        <v>0</v>
      </c>
      <c r="P23" s="103">
        <f t="shared" si="11"/>
        <v>0</v>
      </c>
    </row>
    <row r="24" spans="1:16" s="56" customFormat="1" ht="25">
      <c r="A24" s="500">
        <v>9</v>
      </c>
      <c r="B24" s="115"/>
      <c r="C24" s="99" t="s">
        <v>837</v>
      </c>
      <c r="D24" s="98" t="s">
        <v>69</v>
      </c>
      <c r="E24" s="101">
        <v>1</v>
      </c>
      <c r="F24" s="200"/>
      <c r="G24" s="200"/>
      <c r="H24" s="200"/>
      <c r="I24" s="200"/>
      <c r="J24" s="200"/>
      <c r="K24" s="102">
        <f t="shared" si="6"/>
        <v>0</v>
      </c>
      <c r="L24" s="50">
        <f t="shared" si="7"/>
        <v>0</v>
      </c>
      <c r="M24" s="102">
        <f t="shared" si="8"/>
        <v>0</v>
      </c>
      <c r="N24" s="102">
        <f t="shared" si="9"/>
        <v>0</v>
      </c>
      <c r="O24" s="102">
        <f t="shared" si="10"/>
        <v>0</v>
      </c>
      <c r="P24" s="103">
        <f t="shared" si="11"/>
        <v>0</v>
      </c>
    </row>
    <row r="25" spans="1:16" s="56" customFormat="1" ht="25">
      <c r="A25" s="500">
        <v>10</v>
      </c>
      <c r="B25" s="115"/>
      <c r="C25" s="99" t="s">
        <v>1217</v>
      </c>
      <c r="D25" s="98" t="s">
        <v>69</v>
      </c>
      <c r="E25" s="101">
        <v>2</v>
      </c>
      <c r="F25" s="200"/>
      <c r="G25" s="200"/>
      <c r="H25" s="200"/>
      <c r="I25" s="200"/>
      <c r="J25" s="200"/>
      <c r="K25" s="102">
        <f t="shared" si="6"/>
        <v>0</v>
      </c>
      <c r="L25" s="50">
        <f t="shared" si="7"/>
        <v>0</v>
      </c>
      <c r="M25" s="102">
        <f t="shared" si="8"/>
        <v>0</v>
      </c>
      <c r="N25" s="102">
        <f t="shared" si="9"/>
        <v>0</v>
      </c>
      <c r="O25" s="102">
        <f t="shared" si="10"/>
        <v>0</v>
      </c>
      <c r="P25" s="103">
        <f t="shared" si="11"/>
        <v>0</v>
      </c>
    </row>
    <row r="26" spans="1:16" s="56" customFormat="1" ht="14.5">
      <c r="A26" s="500">
        <v>11</v>
      </c>
      <c r="B26" s="115"/>
      <c r="C26" s="99" t="s">
        <v>322</v>
      </c>
      <c r="D26" s="98" t="s">
        <v>69</v>
      </c>
      <c r="E26" s="101">
        <v>1</v>
      </c>
      <c r="F26" s="60"/>
      <c r="G26" s="60"/>
      <c r="H26" s="58"/>
      <c r="I26" s="58"/>
      <c r="J26" s="58"/>
      <c r="K26" s="102">
        <f t="shared" si="6"/>
        <v>0</v>
      </c>
      <c r="L26" s="50">
        <f t="shared" si="7"/>
        <v>0</v>
      </c>
      <c r="M26" s="102">
        <f t="shared" si="8"/>
        <v>0</v>
      </c>
      <c r="N26" s="102">
        <f t="shared" si="9"/>
        <v>0</v>
      </c>
      <c r="O26" s="102">
        <f t="shared" si="10"/>
        <v>0</v>
      </c>
      <c r="P26" s="103">
        <f t="shared" si="11"/>
        <v>0</v>
      </c>
    </row>
    <row r="27" spans="1:16" s="56" customFormat="1">
      <c r="A27" s="501"/>
      <c r="B27" s="395"/>
      <c r="C27" s="396" t="s">
        <v>361</v>
      </c>
      <c r="D27" s="396"/>
      <c r="E27" s="396"/>
      <c r="F27" s="60"/>
      <c r="G27" s="60"/>
      <c r="H27" s="58"/>
      <c r="I27" s="58"/>
      <c r="J27" s="58"/>
      <c r="K27" s="102">
        <f t="shared" si="6"/>
        <v>0</v>
      </c>
      <c r="L27" s="50">
        <f t="shared" si="7"/>
        <v>0</v>
      </c>
      <c r="M27" s="102">
        <f t="shared" si="8"/>
        <v>0</v>
      </c>
      <c r="N27" s="102">
        <f t="shared" si="9"/>
        <v>0</v>
      </c>
      <c r="O27" s="102">
        <f t="shared" si="10"/>
        <v>0</v>
      </c>
      <c r="P27" s="103">
        <f t="shared" si="11"/>
        <v>0</v>
      </c>
    </row>
    <row r="28" spans="1:16" s="56" customFormat="1" ht="25">
      <c r="A28" s="500">
        <v>12</v>
      </c>
      <c r="B28" s="115"/>
      <c r="C28" s="99" t="s">
        <v>356</v>
      </c>
      <c r="D28" s="98" t="s">
        <v>78</v>
      </c>
      <c r="E28" s="101">
        <v>87</v>
      </c>
      <c r="F28" s="235"/>
      <c r="G28" s="200"/>
      <c r="H28" s="235"/>
      <c r="I28" s="235"/>
      <c r="J28" s="235"/>
      <c r="K28" s="102">
        <f t="shared" si="6"/>
        <v>0</v>
      </c>
      <c r="L28" s="50">
        <f t="shared" si="7"/>
        <v>0</v>
      </c>
      <c r="M28" s="102">
        <f t="shared" si="8"/>
        <v>0</v>
      </c>
      <c r="N28" s="102">
        <f t="shared" si="9"/>
        <v>0</v>
      </c>
      <c r="O28" s="102">
        <f t="shared" si="10"/>
        <v>0</v>
      </c>
      <c r="P28" s="103">
        <f t="shared" si="11"/>
        <v>0</v>
      </c>
    </row>
    <row r="29" spans="1:16" s="56" customFormat="1" ht="25">
      <c r="A29" s="500">
        <v>13</v>
      </c>
      <c r="B29" s="115"/>
      <c r="C29" s="99" t="s">
        <v>362</v>
      </c>
      <c r="D29" s="98" t="s">
        <v>78</v>
      </c>
      <c r="E29" s="101">
        <v>54</v>
      </c>
      <c r="F29" s="235"/>
      <c r="G29" s="200"/>
      <c r="H29" s="235"/>
      <c r="I29" s="235"/>
      <c r="J29" s="235"/>
      <c r="K29" s="102">
        <f t="shared" si="6"/>
        <v>0</v>
      </c>
      <c r="L29" s="50">
        <f t="shared" si="7"/>
        <v>0</v>
      </c>
      <c r="M29" s="102">
        <f t="shared" si="8"/>
        <v>0</v>
      </c>
      <c r="N29" s="102">
        <f t="shared" si="9"/>
        <v>0</v>
      </c>
      <c r="O29" s="102">
        <f t="shared" si="10"/>
        <v>0</v>
      </c>
      <c r="P29" s="103">
        <f t="shared" si="11"/>
        <v>0</v>
      </c>
    </row>
    <row r="30" spans="1:16" s="56" customFormat="1" ht="37.5">
      <c r="A30" s="500">
        <v>14</v>
      </c>
      <c r="B30" s="115"/>
      <c r="C30" s="99" t="s">
        <v>1210</v>
      </c>
      <c r="D30" s="98" t="s">
        <v>69</v>
      </c>
      <c r="E30" s="101">
        <v>2</v>
      </c>
      <c r="F30" s="200"/>
      <c r="G30" s="200"/>
      <c r="H30" s="200"/>
      <c r="I30" s="200"/>
      <c r="J30" s="200">
        <f t="shared" ref="J30:J35" si="12">0.15*H30</f>
        <v>0</v>
      </c>
      <c r="K30" s="102">
        <f t="shared" si="6"/>
        <v>0</v>
      </c>
      <c r="L30" s="50">
        <f t="shared" si="7"/>
        <v>0</v>
      </c>
      <c r="M30" s="102">
        <f t="shared" si="8"/>
        <v>0</v>
      </c>
      <c r="N30" s="102">
        <f t="shared" si="9"/>
        <v>0</v>
      </c>
      <c r="O30" s="102">
        <f t="shared" si="10"/>
        <v>0</v>
      </c>
      <c r="P30" s="103">
        <f t="shared" si="11"/>
        <v>0</v>
      </c>
    </row>
    <row r="31" spans="1:16" s="56" customFormat="1" ht="37.5">
      <c r="A31" s="500">
        <v>15</v>
      </c>
      <c r="B31" s="115"/>
      <c r="C31" s="99" t="s">
        <v>1211</v>
      </c>
      <c r="D31" s="98" t="s">
        <v>69</v>
      </c>
      <c r="E31" s="101">
        <v>1</v>
      </c>
      <c r="F31" s="200"/>
      <c r="G31" s="200"/>
      <c r="H31" s="200"/>
      <c r="I31" s="200"/>
      <c r="J31" s="200">
        <f t="shared" si="12"/>
        <v>0</v>
      </c>
      <c r="K31" s="102">
        <f t="shared" si="6"/>
        <v>0</v>
      </c>
      <c r="L31" s="50">
        <f t="shared" si="7"/>
        <v>0</v>
      </c>
      <c r="M31" s="102">
        <f t="shared" si="8"/>
        <v>0</v>
      </c>
      <c r="N31" s="102">
        <f t="shared" si="9"/>
        <v>0</v>
      </c>
      <c r="O31" s="102">
        <f t="shared" si="10"/>
        <v>0</v>
      </c>
      <c r="P31" s="103">
        <f t="shared" si="11"/>
        <v>0</v>
      </c>
    </row>
    <row r="32" spans="1:16" s="56" customFormat="1" ht="37.5">
      <c r="A32" s="500">
        <v>16</v>
      </c>
      <c r="B32" s="115"/>
      <c r="C32" s="99" t="s">
        <v>363</v>
      </c>
      <c r="D32" s="98" t="s">
        <v>69</v>
      </c>
      <c r="E32" s="101">
        <v>7</v>
      </c>
      <c r="F32" s="200"/>
      <c r="G32" s="200"/>
      <c r="H32" s="200"/>
      <c r="I32" s="200"/>
      <c r="J32" s="200">
        <f t="shared" si="12"/>
        <v>0</v>
      </c>
      <c r="K32" s="102">
        <f t="shared" si="6"/>
        <v>0</v>
      </c>
      <c r="L32" s="50">
        <f t="shared" si="7"/>
        <v>0</v>
      </c>
      <c r="M32" s="102">
        <f t="shared" si="8"/>
        <v>0</v>
      </c>
      <c r="N32" s="102">
        <f t="shared" si="9"/>
        <v>0</v>
      </c>
      <c r="O32" s="102">
        <f t="shared" si="10"/>
        <v>0</v>
      </c>
      <c r="P32" s="103">
        <f t="shared" si="11"/>
        <v>0</v>
      </c>
    </row>
    <row r="33" spans="1:16" s="56" customFormat="1" ht="14.5">
      <c r="A33" s="500">
        <v>17</v>
      </c>
      <c r="B33" s="115"/>
      <c r="C33" s="99" t="s">
        <v>364</v>
      </c>
      <c r="D33" s="98" t="s">
        <v>69</v>
      </c>
      <c r="E33" s="101">
        <v>7</v>
      </c>
      <c r="F33" s="200"/>
      <c r="G33" s="200"/>
      <c r="H33" s="200"/>
      <c r="I33" s="31"/>
      <c r="J33" s="200">
        <f t="shared" si="12"/>
        <v>0</v>
      </c>
      <c r="K33" s="102">
        <f t="shared" si="6"/>
        <v>0</v>
      </c>
      <c r="L33" s="50">
        <f t="shared" si="7"/>
        <v>0</v>
      </c>
      <c r="M33" s="102">
        <f t="shared" si="8"/>
        <v>0</v>
      </c>
      <c r="N33" s="102">
        <f t="shared" si="9"/>
        <v>0</v>
      </c>
      <c r="O33" s="102">
        <f t="shared" si="10"/>
        <v>0</v>
      </c>
      <c r="P33" s="103">
        <f t="shared" si="11"/>
        <v>0</v>
      </c>
    </row>
    <row r="34" spans="1:16" s="56" customFormat="1" ht="14.5">
      <c r="A34" s="500">
        <v>18</v>
      </c>
      <c r="B34" s="115"/>
      <c r="C34" s="99" t="s">
        <v>365</v>
      </c>
      <c r="D34" s="98" t="s">
        <v>68</v>
      </c>
      <c r="E34" s="101">
        <v>17</v>
      </c>
      <c r="F34" s="200"/>
      <c r="G34" s="200"/>
      <c r="H34" s="200"/>
      <c r="I34" s="31"/>
      <c r="J34" s="200">
        <f t="shared" si="12"/>
        <v>0</v>
      </c>
      <c r="K34" s="102">
        <f t="shared" si="6"/>
        <v>0</v>
      </c>
      <c r="L34" s="50">
        <f t="shared" si="7"/>
        <v>0</v>
      </c>
      <c r="M34" s="102">
        <f t="shared" si="8"/>
        <v>0</v>
      </c>
      <c r="N34" s="102">
        <f t="shared" si="9"/>
        <v>0</v>
      </c>
      <c r="O34" s="102">
        <f t="shared" si="10"/>
        <v>0</v>
      </c>
      <c r="P34" s="103">
        <f t="shared" si="11"/>
        <v>0</v>
      </c>
    </row>
    <row r="35" spans="1:16" s="56" customFormat="1" ht="14.5">
      <c r="A35" s="500">
        <v>19</v>
      </c>
      <c r="B35" s="115"/>
      <c r="C35" s="99" t="s">
        <v>366</v>
      </c>
      <c r="D35" s="98" t="s">
        <v>68</v>
      </c>
      <c r="E35" s="101">
        <v>7</v>
      </c>
      <c r="F35" s="200"/>
      <c r="G35" s="200"/>
      <c r="H35" s="200"/>
      <c r="I35" s="31"/>
      <c r="J35" s="200">
        <f t="shared" si="12"/>
        <v>0</v>
      </c>
      <c r="K35" s="102">
        <f t="shared" si="6"/>
        <v>0</v>
      </c>
      <c r="L35" s="50">
        <f t="shared" si="7"/>
        <v>0</v>
      </c>
      <c r="M35" s="102">
        <f t="shared" si="8"/>
        <v>0</v>
      </c>
      <c r="N35" s="102">
        <f t="shared" si="9"/>
        <v>0</v>
      </c>
      <c r="O35" s="102">
        <f t="shared" si="10"/>
        <v>0</v>
      </c>
      <c r="P35" s="103">
        <f t="shared" si="11"/>
        <v>0</v>
      </c>
    </row>
    <row r="36" spans="1:16" s="56" customFormat="1" ht="25">
      <c r="A36" s="500">
        <v>20</v>
      </c>
      <c r="B36" s="115"/>
      <c r="C36" s="99" t="s">
        <v>358</v>
      </c>
      <c r="D36" s="98" t="s">
        <v>836</v>
      </c>
      <c r="E36" s="101">
        <v>28.2</v>
      </c>
      <c r="F36" s="200"/>
      <c r="G36" s="200"/>
      <c r="H36" s="200"/>
      <c r="I36" s="200"/>
      <c r="J36" s="200"/>
      <c r="K36" s="102">
        <f t="shared" si="6"/>
        <v>0</v>
      </c>
      <c r="L36" s="50">
        <f t="shared" si="7"/>
        <v>0</v>
      </c>
      <c r="M36" s="102">
        <f t="shared" si="8"/>
        <v>0</v>
      </c>
      <c r="N36" s="102">
        <f t="shared" si="9"/>
        <v>0</v>
      </c>
      <c r="O36" s="102">
        <f t="shared" si="10"/>
        <v>0</v>
      </c>
      <c r="P36" s="103">
        <f t="shared" si="11"/>
        <v>0</v>
      </c>
    </row>
    <row r="37" spans="1:16" s="56" customFormat="1" ht="15">
      <c r="A37" s="500">
        <v>21</v>
      </c>
      <c r="B37" s="115"/>
      <c r="C37" s="99" t="s">
        <v>367</v>
      </c>
      <c r="D37" s="98" t="s">
        <v>836</v>
      </c>
      <c r="E37" s="101">
        <v>42.3</v>
      </c>
      <c r="F37" s="200"/>
      <c r="G37" s="200"/>
      <c r="H37" s="200"/>
      <c r="I37" s="200"/>
      <c r="J37" s="200"/>
      <c r="K37" s="102">
        <f t="shared" si="6"/>
        <v>0</v>
      </c>
      <c r="L37" s="50">
        <f t="shared" si="7"/>
        <v>0</v>
      </c>
      <c r="M37" s="102">
        <f t="shared" si="8"/>
        <v>0</v>
      </c>
      <c r="N37" s="102">
        <f t="shared" si="9"/>
        <v>0</v>
      </c>
      <c r="O37" s="102">
        <f t="shared" si="10"/>
        <v>0</v>
      </c>
      <c r="P37" s="103">
        <f t="shared" si="11"/>
        <v>0</v>
      </c>
    </row>
    <row r="38" spans="1:16" s="56" customFormat="1" ht="14.5">
      <c r="A38" s="500">
        <v>22</v>
      </c>
      <c r="B38" s="115"/>
      <c r="C38" s="99" t="s">
        <v>368</v>
      </c>
      <c r="D38" s="98" t="s">
        <v>68</v>
      </c>
      <c r="E38" s="101">
        <v>3</v>
      </c>
      <c r="F38" s="235"/>
      <c r="G38" s="200"/>
      <c r="H38" s="235"/>
      <c r="I38" s="235"/>
      <c r="J38" s="235">
        <f t="shared" ref="J38:J39" si="13">0.15*H38</f>
        <v>0</v>
      </c>
      <c r="K38" s="102">
        <f t="shared" si="6"/>
        <v>0</v>
      </c>
      <c r="L38" s="50">
        <f t="shared" si="7"/>
        <v>0</v>
      </c>
      <c r="M38" s="102">
        <f t="shared" si="8"/>
        <v>0</v>
      </c>
      <c r="N38" s="102">
        <f t="shared" si="9"/>
        <v>0</v>
      </c>
      <c r="O38" s="102">
        <f t="shared" si="10"/>
        <v>0</v>
      </c>
      <c r="P38" s="103">
        <f t="shared" si="11"/>
        <v>0</v>
      </c>
    </row>
    <row r="39" spans="1:16" s="56" customFormat="1" ht="14.5">
      <c r="A39" s="500">
        <v>23</v>
      </c>
      <c r="B39" s="115"/>
      <c r="C39" s="99" t="s">
        <v>369</v>
      </c>
      <c r="D39" s="98" t="s">
        <v>68</v>
      </c>
      <c r="E39" s="101">
        <v>3</v>
      </c>
      <c r="F39" s="235"/>
      <c r="G39" s="200"/>
      <c r="H39" s="235"/>
      <c r="I39" s="235"/>
      <c r="J39" s="235">
        <f t="shared" si="13"/>
        <v>0</v>
      </c>
      <c r="K39" s="102">
        <f t="shared" si="6"/>
        <v>0</v>
      </c>
      <c r="L39" s="50">
        <f t="shared" si="7"/>
        <v>0</v>
      </c>
      <c r="M39" s="102">
        <f t="shared" si="8"/>
        <v>0</v>
      </c>
      <c r="N39" s="102">
        <f t="shared" si="9"/>
        <v>0</v>
      </c>
      <c r="O39" s="102">
        <f t="shared" si="10"/>
        <v>0</v>
      </c>
      <c r="P39" s="103">
        <f t="shared" si="11"/>
        <v>0</v>
      </c>
    </row>
    <row r="40" spans="1:16" s="56" customFormat="1" ht="50">
      <c r="A40" s="500">
        <v>24</v>
      </c>
      <c r="B40" s="115"/>
      <c r="C40" s="99" t="s">
        <v>1222</v>
      </c>
      <c r="D40" s="98" t="s">
        <v>78</v>
      </c>
      <c r="E40" s="101">
        <v>44</v>
      </c>
      <c r="F40" s="200"/>
      <c r="G40" s="200"/>
      <c r="H40" s="200"/>
      <c r="I40" s="200"/>
      <c r="J40" s="200">
        <f>0.5*H40</f>
        <v>0</v>
      </c>
      <c r="K40" s="102">
        <f t="shared" si="6"/>
        <v>0</v>
      </c>
      <c r="L40" s="50">
        <f t="shared" si="7"/>
        <v>0</v>
      </c>
      <c r="M40" s="102">
        <f t="shared" si="8"/>
        <v>0</v>
      </c>
      <c r="N40" s="102">
        <f t="shared" si="9"/>
        <v>0</v>
      </c>
      <c r="O40" s="102">
        <f t="shared" si="10"/>
        <v>0</v>
      </c>
      <c r="P40" s="103">
        <f t="shared" si="11"/>
        <v>0</v>
      </c>
    </row>
    <row r="41" spans="1:16" s="56" customFormat="1" ht="25">
      <c r="A41" s="500">
        <v>25</v>
      </c>
      <c r="B41" s="115"/>
      <c r="C41" s="99" t="s">
        <v>1216</v>
      </c>
      <c r="D41" s="98" t="s">
        <v>69</v>
      </c>
      <c r="E41" s="101">
        <v>7</v>
      </c>
      <c r="F41" s="200"/>
      <c r="G41" s="200"/>
      <c r="H41" s="200"/>
      <c r="I41" s="200"/>
      <c r="J41" s="200">
        <f>0.5*H41</f>
        <v>0</v>
      </c>
      <c r="K41" s="102">
        <f t="shared" si="6"/>
        <v>0</v>
      </c>
      <c r="L41" s="50">
        <f t="shared" si="7"/>
        <v>0</v>
      </c>
      <c r="M41" s="102">
        <f t="shared" si="8"/>
        <v>0</v>
      </c>
      <c r="N41" s="102">
        <f t="shared" si="9"/>
        <v>0</v>
      </c>
      <c r="O41" s="102">
        <f t="shared" si="10"/>
        <v>0</v>
      </c>
      <c r="P41" s="103">
        <f t="shared" si="11"/>
        <v>0</v>
      </c>
    </row>
    <row r="42" spans="1:16" s="56" customFormat="1" ht="25">
      <c r="A42" s="500">
        <v>26</v>
      </c>
      <c r="B42" s="115"/>
      <c r="C42" s="99" t="s">
        <v>1203</v>
      </c>
      <c r="D42" s="98" t="s">
        <v>69</v>
      </c>
      <c r="E42" s="101">
        <v>5</v>
      </c>
      <c r="F42" s="200"/>
      <c r="G42" s="200"/>
      <c r="H42" s="200"/>
      <c r="I42" s="31"/>
      <c r="J42" s="200">
        <f t="shared" ref="J42:J43" si="14">0.15*H42</f>
        <v>0</v>
      </c>
      <c r="K42" s="102">
        <f t="shared" si="6"/>
        <v>0</v>
      </c>
      <c r="L42" s="50">
        <f t="shared" si="7"/>
        <v>0</v>
      </c>
      <c r="M42" s="102">
        <f t="shared" si="8"/>
        <v>0</v>
      </c>
      <c r="N42" s="102">
        <f t="shared" si="9"/>
        <v>0</v>
      </c>
      <c r="O42" s="102">
        <f t="shared" si="10"/>
        <v>0</v>
      </c>
      <c r="P42" s="103">
        <f t="shared" si="11"/>
        <v>0</v>
      </c>
    </row>
    <row r="43" spans="1:16" s="56" customFormat="1" ht="25">
      <c r="A43" s="500">
        <v>27</v>
      </c>
      <c r="B43" s="115"/>
      <c r="C43" s="99" t="s">
        <v>370</v>
      </c>
      <c r="D43" s="98" t="s">
        <v>68</v>
      </c>
      <c r="E43" s="101">
        <v>2</v>
      </c>
      <c r="F43" s="235"/>
      <c r="G43" s="200"/>
      <c r="H43" s="235"/>
      <c r="I43" s="235"/>
      <c r="J43" s="235">
        <f t="shared" si="14"/>
        <v>0</v>
      </c>
      <c r="K43" s="102">
        <f t="shared" si="6"/>
        <v>0</v>
      </c>
      <c r="L43" s="50">
        <f t="shared" si="7"/>
        <v>0</v>
      </c>
      <c r="M43" s="102">
        <f t="shared" si="8"/>
        <v>0</v>
      </c>
      <c r="N43" s="102">
        <f t="shared" si="9"/>
        <v>0</v>
      </c>
      <c r="O43" s="102">
        <f t="shared" si="10"/>
        <v>0</v>
      </c>
      <c r="P43" s="103">
        <f t="shared" si="11"/>
        <v>0</v>
      </c>
    </row>
    <row r="44" spans="1:16" s="56" customFormat="1" ht="25">
      <c r="A44" s="500">
        <v>28</v>
      </c>
      <c r="B44" s="115"/>
      <c r="C44" s="99" t="s">
        <v>371</v>
      </c>
      <c r="D44" s="98" t="s">
        <v>69</v>
      </c>
      <c r="E44" s="101">
        <v>1</v>
      </c>
      <c r="F44" s="200"/>
      <c r="G44" s="200"/>
      <c r="H44" s="200"/>
      <c r="I44" s="31"/>
      <c r="J44" s="200"/>
      <c r="K44" s="102">
        <f t="shared" si="6"/>
        <v>0</v>
      </c>
      <c r="L44" s="50">
        <f t="shared" si="7"/>
        <v>0</v>
      </c>
      <c r="M44" s="102">
        <f t="shared" si="8"/>
        <v>0</v>
      </c>
      <c r="N44" s="102">
        <f t="shared" si="9"/>
        <v>0</v>
      </c>
      <c r="O44" s="102">
        <f t="shared" si="10"/>
        <v>0</v>
      </c>
      <c r="P44" s="103">
        <f t="shared" si="11"/>
        <v>0</v>
      </c>
    </row>
    <row r="45" spans="1:16" s="56" customFormat="1" ht="14.5">
      <c r="A45" s="500">
        <v>29</v>
      </c>
      <c r="B45" s="115"/>
      <c r="C45" s="99" t="s">
        <v>322</v>
      </c>
      <c r="D45" s="98" t="s">
        <v>69</v>
      </c>
      <c r="E45" s="101">
        <v>1</v>
      </c>
      <c r="F45" s="60"/>
      <c r="G45" s="60"/>
      <c r="H45" s="58"/>
      <c r="I45" s="31"/>
      <c r="J45" s="58"/>
      <c r="K45" s="102">
        <f t="shared" si="6"/>
        <v>0</v>
      </c>
      <c r="L45" s="50">
        <f t="shared" si="7"/>
        <v>0</v>
      </c>
      <c r="M45" s="102">
        <f t="shared" si="8"/>
        <v>0</v>
      </c>
      <c r="N45" s="102">
        <f t="shared" si="9"/>
        <v>0</v>
      </c>
      <c r="O45" s="102">
        <f t="shared" si="10"/>
        <v>0</v>
      </c>
      <c r="P45" s="103">
        <f t="shared" si="11"/>
        <v>0</v>
      </c>
    </row>
    <row r="46" spans="1:16">
      <c r="A46" s="34"/>
      <c r="B46" s="35"/>
      <c r="C46" s="36"/>
      <c r="D46" s="37"/>
      <c r="E46" s="38"/>
      <c r="F46" s="38"/>
      <c r="G46" s="38"/>
      <c r="H46" s="39"/>
      <c r="I46" s="39"/>
      <c r="J46" s="38"/>
      <c r="K46" s="38"/>
      <c r="L46" s="38"/>
      <c r="M46" s="38"/>
      <c r="N46" s="38"/>
      <c r="O46" s="38"/>
      <c r="P46" s="40"/>
    </row>
    <row r="47" spans="1:16" ht="15.4" customHeight="1">
      <c r="A47" s="41"/>
      <c r="B47" s="41"/>
      <c r="C47" s="678" t="s">
        <v>63</v>
      </c>
      <c r="D47" s="679"/>
      <c r="E47" s="679"/>
      <c r="F47" s="679"/>
      <c r="G47" s="679"/>
      <c r="H47" s="679"/>
      <c r="I47" s="679"/>
      <c r="J47" s="679"/>
      <c r="K47" s="679"/>
      <c r="L47" s="42">
        <f>SUM(L13:L46)</f>
        <v>0</v>
      </c>
      <c r="M47" s="42">
        <f>SUM(M13:M46)</f>
        <v>0</v>
      </c>
      <c r="N47" s="42">
        <f>SUM(N13:N46)</f>
        <v>0</v>
      </c>
      <c r="O47" s="42">
        <f>SUM(O13:O46)</f>
        <v>0</v>
      </c>
      <c r="P47" s="42">
        <f>SUM(P13:P46)</f>
        <v>0</v>
      </c>
    </row>
    <row r="48" spans="1:16" s="124" customFormat="1" collapsed="1">
      <c r="I48" s="145"/>
    </row>
    <row r="49" spans="1:16" customFormat="1" ht="12.9" customHeight="1">
      <c r="B49" s="146" t="s">
        <v>41</v>
      </c>
    </row>
    <row r="50" spans="1:16" customFormat="1" ht="45.15" customHeight="1">
      <c r="A50" s="672" t="str">
        <f>'3.1._VNI'!A35:G35</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50" s="672"/>
      <c r="C50" s="672"/>
      <c r="D50" s="672"/>
      <c r="E50" s="672"/>
      <c r="F50" s="672"/>
      <c r="G50" s="672"/>
      <c r="H50" s="672"/>
      <c r="I50" s="672"/>
      <c r="J50" s="672"/>
      <c r="K50" s="672"/>
      <c r="L50" s="672"/>
      <c r="M50" s="672"/>
      <c r="N50" s="672"/>
      <c r="O50" s="672"/>
      <c r="P50" s="672"/>
    </row>
    <row r="51" spans="1:16" customFormat="1" ht="69.900000000000006" customHeight="1">
      <c r="A51" s="672">
        <f>'3.1._VNI'!$A$36</f>
        <v>0</v>
      </c>
      <c r="B51" s="672"/>
      <c r="C51" s="672"/>
      <c r="D51" s="672"/>
      <c r="E51" s="672"/>
      <c r="F51" s="672"/>
      <c r="G51" s="672"/>
      <c r="H51" s="672"/>
      <c r="I51" s="672"/>
      <c r="J51" s="672"/>
      <c r="K51" s="672"/>
      <c r="L51" s="672"/>
      <c r="M51" s="672"/>
      <c r="N51" s="672"/>
      <c r="O51" s="672"/>
      <c r="P51" s="672"/>
    </row>
    <row r="52" spans="1:16" customFormat="1" ht="12.9" customHeight="1">
      <c r="B52" s="147"/>
    </row>
    <row r="53" spans="1:16" customFormat="1" ht="12.9" customHeight="1">
      <c r="B53" s="147"/>
    </row>
    <row r="54" spans="1:16" s="124" customFormat="1">
      <c r="B54" s="124" t="str">
        <f>'3.1._VNI'!B39</f>
        <v>Sastādīja:</v>
      </c>
      <c r="L54" s="152" t="str">
        <f>'3.1._VNI'!L39</f>
        <v>Pārbaudīja:</v>
      </c>
      <c r="M54" s="152"/>
      <c r="N54" s="152"/>
    </row>
    <row r="55" spans="1:16" s="124" customFormat="1">
      <c r="C55" s="144">
        <f>'3.1._VNI'!C40</f>
        <v>0</v>
      </c>
      <c r="L55" s="144"/>
      <c r="M55" s="669">
        <f>'3.1._VNI'!M40</f>
        <v>0</v>
      </c>
      <c r="N55" s="669"/>
    </row>
    <row r="56" spans="1:16" s="124" customFormat="1">
      <c r="C56" s="143">
        <f>'3.1._VNI'!C41</f>
        <v>0</v>
      </c>
      <c r="L56" s="143"/>
      <c r="M56" s="670">
        <f>'3.1._VNI'!M41</f>
        <v>0</v>
      </c>
      <c r="N56" s="670"/>
    </row>
    <row r="57" spans="1:16" s="124" customFormat="1" collapsed="1">
      <c r="B57" s="145">
        <f>'3.1._VNI'!B42</f>
        <v>0</v>
      </c>
      <c r="C57" s="124">
        <f>'3.1._VNI'!C42</f>
        <v>0</v>
      </c>
      <c r="F57" s="145"/>
      <c r="G57" s="145"/>
      <c r="M57" s="124">
        <f>'3.1._VNI'!M42</f>
        <v>0</v>
      </c>
      <c r="N57" s="124">
        <f>'3.1._VNI'!N42</f>
        <v>0</v>
      </c>
    </row>
  </sheetData>
  <autoFilter ref="D1:D57" xr:uid="{00000000-0001-0000-2D00-000000000000}"/>
  <mergeCells count="17">
    <mergeCell ref="A2:P2"/>
    <mergeCell ref="D3:P3"/>
    <mergeCell ref="D4:P4"/>
    <mergeCell ref="D5:P5"/>
    <mergeCell ref="L9:O9"/>
    <mergeCell ref="M56:N56"/>
    <mergeCell ref="F11:K11"/>
    <mergeCell ref="L11:P11"/>
    <mergeCell ref="C47:K47"/>
    <mergeCell ref="M55:N55"/>
    <mergeCell ref="A51:P51"/>
    <mergeCell ref="A50:P50"/>
    <mergeCell ref="A11:A12"/>
    <mergeCell ref="B11:B12"/>
    <mergeCell ref="C11:C12"/>
    <mergeCell ref="D11:D12"/>
    <mergeCell ref="E11:E12"/>
  </mergeCell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92D050"/>
  </sheetPr>
  <dimension ref="A1:P72"/>
  <sheetViews>
    <sheetView showZeros="0" view="pageBreakPreview" topLeftCell="A12" zoomScale="90" zoomScaleNormal="100" zoomScaleSheetLayoutView="90" workbookViewId="0">
      <selection activeCell="C56" sqref="C56"/>
    </sheetView>
  </sheetViews>
  <sheetFormatPr defaultColWidth="9.08984375" defaultRowHeight="14"/>
  <cols>
    <col min="1" max="1" width="9" style="19" customWidth="1"/>
    <col min="2" max="2" width="10.6328125" style="19" customWidth="1"/>
    <col min="3" max="3" width="40.26953125" style="19" customWidth="1"/>
    <col min="4" max="4" width="8.08984375" style="19" customWidth="1"/>
    <col min="5" max="5" width="11.08984375" style="19" customWidth="1"/>
    <col min="6" max="8" width="9.08984375" style="19"/>
    <col min="9" max="9" width="9.08984375" style="56"/>
    <col min="10" max="11" width="9.08984375" style="19"/>
    <col min="12" max="12" width="13.36328125" style="19" customWidth="1"/>
    <col min="13" max="13" width="12.26953125" style="19" customWidth="1"/>
    <col min="14" max="14" width="12.7265625" style="19" customWidth="1"/>
    <col min="15" max="15" width="11.6328125" style="19" customWidth="1"/>
    <col min="16" max="16" width="13.6328125" style="19" customWidth="1"/>
    <col min="17" max="16384" width="9.08984375" style="19"/>
  </cols>
  <sheetData>
    <row r="1" spans="1:16" s="24" customFormat="1">
      <c r="E1" s="21"/>
      <c r="F1" s="21"/>
      <c r="G1" s="165" t="s">
        <v>56</v>
      </c>
      <c r="H1" s="121" t="str">
        <f>kops3_VNI!$B$23</f>
        <v>3.3._VNI</v>
      </c>
      <c r="I1" s="53"/>
    </row>
    <row r="2" spans="1:16" s="24" customFormat="1">
      <c r="A2" s="680" t="str">
        <f>C13</f>
        <v>Ārējie elektromontāžas darbi</v>
      </c>
      <c r="B2" s="680"/>
      <c r="C2" s="680"/>
      <c r="D2" s="680"/>
      <c r="E2" s="680"/>
      <c r="F2" s="680"/>
      <c r="G2" s="680"/>
      <c r="H2" s="680"/>
      <c r="I2" s="680"/>
      <c r="J2" s="680"/>
      <c r="K2" s="680"/>
      <c r="L2" s="680"/>
      <c r="M2" s="680"/>
      <c r="N2" s="680"/>
      <c r="O2" s="680"/>
      <c r="P2" s="680"/>
    </row>
    <row r="3" spans="1:16">
      <c r="A3" s="20"/>
      <c r="B3" s="20"/>
      <c r="C3" s="20" t="s">
        <v>10</v>
      </c>
      <c r="D3" s="682" t="str">
        <f>Koptame_VNI!C11</f>
        <v>Ēkas pārbūve un teritorijas labiekārtošana</v>
      </c>
      <c r="E3" s="682"/>
      <c r="F3" s="682"/>
      <c r="G3" s="682"/>
      <c r="H3" s="682"/>
      <c r="I3" s="682"/>
      <c r="J3" s="682"/>
      <c r="K3" s="682"/>
      <c r="L3" s="682"/>
      <c r="M3" s="682"/>
      <c r="N3" s="682"/>
      <c r="O3" s="682"/>
      <c r="P3" s="682"/>
    </row>
    <row r="4" spans="1:16">
      <c r="A4" s="20"/>
      <c r="B4" s="20"/>
      <c r="C4" s="20" t="s">
        <v>11</v>
      </c>
      <c r="D4" s="682" t="str">
        <f>Koptame_VNI!C12</f>
        <v>Ēkas pārbūve un teritorijas labiekārtošana( VNĪ  līdzekļi)</v>
      </c>
      <c r="E4" s="682"/>
      <c r="F4" s="682"/>
      <c r="G4" s="682"/>
      <c r="H4" s="682"/>
      <c r="I4" s="682"/>
      <c r="J4" s="682"/>
      <c r="K4" s="682"/>
      <c r="L4" s="682"/>
      <c r="M4" s="682"/>
      <c r="N4" s="682"/>
      <c r="O4" s="682"/>
      <c r="P4" s="682"/>
    </row>
    <row r="5" spans="1:16">
      <c r="A5" s="20"/>
      <c r="B5" s="20"/>
      <c r="C5" s="20" t="s">
        <v>12</v>
      </c>
      <c r="D5" s="682" t="str">
        <f>Koptame_VNI!C13</f>
        <v>Citadeles iela 7, Rīga</v>
      </c>
      <c r="E5" s="682"/>
      <c r="F5" s="682"/>
      <c r="G5" s="682"/>
      <c r="H5" s="682"/>
      <c r="I5" s="682"/>
      <c r="J5" s="682"/>
      <c r="K5" s="682"/>
      <c r="L5" s="682"/>
      <c r="M5" s="682"/>
      <c r="N5" s="682"/>
      <c r="O5" s="682"/>
      <c r="P5" s="682"/>
    </row>
    <row r="6" spans="1:16">
      <c r="A6" s="20"/>
      <c r="B6" s="20"/>
      <c r="C6" s="20" t="str">
        <f>Koptame_VNI!B14</f>
        <v>Pasūtījuma Nr.</v>
      </c>
      <c r="D6" s="22" t="str">
        <f>Koptame_VNI!C14</f>
        <v>n</v>
      </c>
      <c r="E6" s="43"/>
      <c r="F6" s="43"/>
      <c r="G6" s="43"/>
      <c r="H6" s="43"/>
      <c r="I6" s="54"/>
      <c r="J6" s="43"/>
      <c r="K6" s="43"/>
      <c r="L6" s="43"/>
      <c r="M6" s="43"/>
      <c r="N6" s="43"/>
      <c r="O6" s="43"/>
      <c r="P6" s="25"/>
    </row>
    <row r="7" spans="1:16">
      <c r="A7" s="3" t="str">
        <f>Koptame_VNI!B17</f>
        <v>Tāme sastādīta 2023.gada tirgus cenās, pamatojoties uz SIA „Baltex Group” būvprojekta rasējumiem un darbu apjomiem</v>
      </c>
      <c r="B7" s="46"/>
      <c r="D7" s="22"/>
      <c r="E7" s="22"/>
      <c r="F7" s="22"/>
      <c r="G7" s="22"/>
      <c r="H7" s="22"/>
      <c r="I7" s="55"/>
      <c r="J7" s="22"/>
      <c r="K7" s="43"/>
      <c r="L7" s="43"/>
      <c r="M7" s="43"/>
      <c r="N7" s="43"/>
      <c r="O7" s="20" t="s">
        <v>55</v>
      </c>
      <c r="P7" s="26">
        <f>P62</f>
        <v>0</v>
      </c>
    </row>
    <row r="8" spans="1:16">
      <c r="A8" s="23"/>
      <c r="B8" s="23"/>
      <c r="D8" s="27"/>
      <c r="E8" s="43"/>
      <c r="F8" s="43"/>
      <c r="G8" s="43"/>
      <c r="H8" s="43"/>
      <c r="I8" s="54"/>
      <c r="J8" s="43"/>
      <c r="K8" s="43"/>
      <c r="N8" s="43"/>
      <c r="O8" s="43"/>
      <c r="P8" s="25"/>
    </row>
    <row r="9" spans="1:16" ht="15.4" customHeight="1">
      <c r="A9" s="45"/>
      <c r="B9" s="45"/>
      <c r="J9" s="44"/>
      <c r="K9" s="44"/>
      <c r="L9" s="681" t="str">
        <f>Koptame_VNI!D16</f>
        <v xml:space="preserve">Tāme sastādīta:  </v>
      </c>
      <c r="M9" s="681"/>
      <c r="N9" s="681"/>
      <c r="O9" s="681"/>
      <c r="P9" s="44"/>
    </row>
    <row r="10" spans="1:16" ht="15.5">
      <c r="A10" s="45"/>
      <c r="B10" s="45"/>
    </row>
    <row r="11" spans="1:16" ht="14.25" customHeight="1">
      <c r="A11" s="673" t="s">
        <v>14</v>
      </c>
      <c r="B11" s="674" t="s">
        <v>20</v>
      </c>
      <c r="C11" s="708" t="s">
        <v>60</v>
      </c>
      <c r="D11" s="677" t="s">
        <v>21</v>
      </c>
      <c r="E11" s="673" t="s">
        <v>22</v>
      </c>
      <c r="F11" s="671" t="s">
        <v>23</v>
      </c>
      <c r="G11" s="671"/>
      <c r="H11" s="671"/>
      <c r="I11" s="671"/>
      <c r="J11" s="671"/>
      <c r="K11" s="671"/>
      <c r="L11" s="671" t="s">
        <v>24</v>
      </c>
      <c r="M11" s="671"/>
      <c r="N11" s="671"/>
      <c r="O11" s="671"/>
      <c r="P11" s="671"/>
    </row>
    <row r="12" spans="1:16" ht="65">
      <c r="A12" s="673"/>
      <c r="B12" s="675"/>
      <c r="C12" s="693"/>
      <c r="D12" s="677"/>
      <c r="E12" s="673"/>
      <c r="F12" s="154" t="s">
        <v>25</v>
      </c>
      <c r="G12" s="154" t="s">
        <v>44</v>
      </c>
      <c r="H12" s="154" t="s">
        <v>45</v>
      </c>
      <c r="I12" s="154" t="s">
        <v>58</v>
      </c>
      <c r="J12" s="154" t="s">
        <v>46</v>
      </c>
      <c r="K12" s="154" t="s">
        <v>47</v>
      </c>
      <c r="L12" s="154" t="s">
        <v>17</v>
      </c>
      <c r="M12" s="154" t="s">
        <v>45</v>
      </c>
      <c r="N12" s="154" t="s">
        <v>58</v>
      </c>
      <c r="O12" s="154" t="s">
        <v>46</v>
      </c>
      <c r="P12" s="154" t="s">
        <v>48</v>
      </c>
    </row>
    <row r="13" spans="1:16" ht="15.5">
      <c r="A13" s="397"/>
      <c r="B13" s="398">
        <v>0</v>
      </c>
      <c r="C13" s="399" t="str">
        <f>kops3_VNI!C23</f>
        <v>Ārējie elektromontāžas darbi</v>
      </c>
      <c r="D13" s="400"/>
      <c r="E13" s="401"/>
      <c r="F13" s="402">
        <v>0</v>
      </c>
      <c r="G13" s="403">
        <v>0</v>
      </c>
      <c r="H13" s="404">
        <v>0</v>
      </c>
      <c r="I13" s="403">
        <v>0</v>
      </c>
      <c r="J13" s="403">
        <v>0</v>
      </c>
      <c r="K13" s="403">
        <f t="shared" ref="K13" si="0">SUM(H13:J13)</f>
        <v>0</v>
      </c>
      <c r="L13" s="402">
        <f t="shared" ref="L13" si="1">ROUND(F13*E13,2)</f>
        <v>0</v>
      </c>
      <c r="M13" s="403">
        <f t="shared" ref="M13" si="2">ROUND(H13*E13,2)</f>
        <v>0</v>
      </c>
      <c r="N13" s="403">
        <f t="shared" ref="N13" si="3">ROUND(I13*E13,2)</f>
        <v>0</v>
      </c>
      <c r="O13" s="403">
        <f t="shared" ref="O13" si="4">ROUND(J13*E13,2)</f>
        <v>0</v>
      </c>
      <c r="P13" s="405">
        <f t="shared" ref="P13" si="5">SUM(M13:O13)</f>
        <v>0</v>
      </c>
    </row>
    <row r="14" spans="1:16" s="351" customFormat="1" ht="13">
      <c r="A14" s="343"/>
      <c r="B14" s="344"/>
      <c r="C14" s="345" t="s">
        <v>379</v>
      </c>
      <c r="D14" s="14"/>
      <c r="E14" s="15"/>
      <c r="F14" s="346"/>
      <c r="G14" s="347"/>
      <c r="H14" s="347"/>
      <c r="I14" s="348"/>
      <c r="J14" s="348"/>
      <c r="K14" s="348"/>
      <c r="L14" s="349"/>
      <c r="M14" s="348"/>
      <c r="N14" s="348"/>
      <c r="O14" s="348"/>
      <c r="P14" s="350"/>
    </row>
    <row r="15" spans="1:16" s="56" customFormat="1">
      <c r="A15" s="187"/>
      <c r="B15" s="301"/>
      <c r="C15" s="408" t="s">
        <v>562</v>
      </c>
      <c r="D15" s="409"/>
      <c r="E15" s="409"/>
      <c r="F15" s="169"/>
      <c r="G15" s="169"/>
      <c r="H15" s="235"/>
      <c r="I15" s="235"/>
      <c r="J15" s="235"/>
      <c r="K15" s="238">
        <f t="shared" ref="K15:K60" si="6">SUM(H15:J15)</f>
        <v>0</v>
      </c>
      <c r="L15" s="268">
        <f t="shared" ref="L15:L60" si="7">ROUND(F15*E15,2)</f>
        <v>0</v>
      </c>
      <c r="M15" s="238">
        <f t="shared" ref="M15:M60" si="8">ROUND(H15*E15,2)</f>
        <v>0</v>
      </c>
      <c r="N15" s="238">
        <f t="shared" ref="N15:N60" si="9">ROUND(I15*E15,2)</f>
        <v>0</v>
      </c>
      <c r="O15" s="238">
        <f t="shared" ref="O15:O60" si="10">ROUND(J15*E15,2)</f>
        <v>0</v>
      </c>
      <c r="P15" s="269">
        <f t="shared" ref="P15:P60" si="11">SUM(M15:O15)</f>
        <v>0</v>
      </c>
    </row>
    <row r="16" spans="1:16" s="56" customFormat="1">
      <c r="A16" s="410">
        <v>1</v>
      </c>
      <c r="B16" s="411"/>
      <c r="C16" s="412" t="s">
        <v>563</v>
      </c>
      <c r="D16" s="413"/>
      <c r="E16" s="413"/>
      <c r="F16" s="169"/>
      <c r="G16" s="169"/>
      <c r="H16" s="235"/>
      <c r="I16" s="235"/>
      <c r="J16" s="235"/>
      <c r="K16" s="238">
        <f t="shared" si="6"/>
        <v>0</v>
      </c>
      <c r="L16" s="268">
        <f t="shared" si="7"/>
        <v>0</v>
      </c>
      <c r="M16" s="238">
        <f t="shared" si="8"/>
        <v>0</v>
      </c>
      <c r="N16" s="238">
        <f t="shared" si="9"/>
        <v>0</v>
      </c>
      <c r="O16" s="238">
        <f t="shared" si="10"/>
        <v>0</v>
      </c>
      <c r="P16" s="269">
        <f t="shared" si="11"/>
        <v>0</v>
      </c>
    </row>
    <row r="17" spans="1:16" s="56" customFormat="1">
      <c r="A17" s="414" t="s">
        <v>1133</v>
      </c>
      <c r="B17" s="415"/>
      <c r="C17" s="416" t="s">
        <v>564</v>
      </c>
      <c r="D17" s="417" t="s">
        <v>78</v>
      </c>
      <c r="E17" s="478" t="s">
        <v>1089</v>
      </c>
      <c r="F17" s="201"/>
      <c r="G17" s="199"/>
      <c r="H17" s="434"/>
      <c r="I17" s="435"/>
      <c r="J17" s="435"/>
      <c r="K17" s="238">
        <f t="shared" si="6"/>
        <v>0</v>
      </c>
      <c r="L17" s="268"/>
      <c r="M17" s="238"/>
      <c r="N17" s="238"/>
      <c r="O17" s="238"/>
      <c r="P17" s="269"/>
    </row>
    <row r="18" spans="1:16" s="56" customFormat="1">
      <c r="A18" s="414" t="s">
        <v>1134</v>
      </c>
      <c r="B18" s="415"/>
      <c r="C18" s="416" t="s">
        <v>565</v>
      </c>
      <c r="D18" s="417" t="s">
        <v>78</v>
      </c>
      <c r="E18" s="478" t="s">
        <v>1089</v>
      </c>
      <c r="F18" s="201"/>
      <c r="G18" s="199"/>
      <c r="H18" s="434"/>
      <c r="I18" s="435"/>
      <c r="J18" s="435"/>
      <c r="K18" s="238">
        <f t="shared" si="6"/>
        <v>0</v>
      </c>
      <c r="L18" s="268"/>
      <c r="M18" s="238"/>
      <c r="N18" s="238"/>
      <c r="O18" s="238"/>
      <c r="P18" s="269"/>
    </row>
    <row r="19" spans="1:16" s="56" customFormat="1">
      <c r="A19" s="414" t="s">
        <v>1135</v>
      </c>
      <c r="B19" s="415"/>
      <c r="C19" s="416" t="s">
        <v>566</v>
      </c>
      <c r="D19" s="417" t="s">
        <v>78</v>
      </c>
      <c r="E19" s="478" t="s">
        <v>1089</v>
      </c>
      <c r="F19" s="201"/>
      <c r="G19" s="199"/>
      <c r="H19" s="434"/>
      <c r="I19" s="435"/>
      <c r="J19" s="435"/>
      <c r="K19" s="238">
        <f t="shared" si="6"/>
        <v>0</v>
      </c>
      <c r="L19" s="268"/>
      <c r="M19" s="238"/>
      <c r="N19" s="238"/>
      <c r="O19" s="238"/>
      <c r="P19" s="269"/>
    </row>
    <row r="20" spans="1:16" s="56" customFormat="1">
      <c r="A20" s="418" t="s">
        <v>1136</v>
      </c>
      <c r="B20" s="419"/>
      <c r="C20" s="416" t="s">
        <v>567</v>
      </c>
      <c r="D20" s="420" t="s">
        <v>78</v>
      </c>
      <c r="E20" s="421">
        <v>100</v>
      </c>
      <c r="F20" s="201"/>
      <c r="G20" s="199"/>
      <c r="H20" s="434"/>
      <c r="I20" s="435"/>
      <c r="J20" s="435"/>
      <c r="K20" s="238">
        <f t="shared" si="6"/>
        <v>0</v>
      </c>
      <c r="L20" s="268">
        <f t="shared" si="7"/>
        <v>0</v>
      </c>
      <c r="M20" s="238">
        <f t="shared" si="8"/>
        <v>0</v>
      </c>
      <c r="N20" s="238">
        <f t="shared" si="9"/>
        <v>0</v>
      </c>
      <c r="O20" s="238">
        <f t="shared" si="10"/>
        <v>0</v>
      </c>
      <c r="P20" s="269">
        <f t="shared" si="11"/>
        <v>0</v>
      </c>
    </row>
    <row r="21" spans="1:16" s="56" customFormat="1">
      <c r="A21" s="418" t="s">
        <v>1137</v>
      </c>
      <c r="B21" s="419"/>
      <c r="C21" s="416" t="s">
        <v>509</v>
      </c>
      <c r="D21" s="417" t="s">
        <v>69</v>
      </c>
      <c r="E21" s="421">
        <v>1</v>
      </c>
      <c r="F21" s="201"/>
      <c r="G21" s="199"/>
      <c r="H21" s="434"/>
      <c r="I21" s="435"/>
      <c r="J21" s="435"/>
      <c r="K21" s="238">
        <f t="shared" si="6"/>
        <v>0</v>
      </c>
      <c r="L21" s="268">
        <f t="shared" si="7"/>
        <v>0</v>
      </c>
      <c r="M21" s="238">
        <f t="shared" si="8"/>
        <v>0</v>
      </c>
      <c r="N21" s="238">
        <f t="shared" si="9"/>
        <v>0</v>
      </c>
      <c r="O21" s="238">
        <f t="shared" si="10"/>
        <v>0</v>
      </c>
      <c r="P21" s="269">
        <f t="shared" si="11"/>
        <v>0</v>
      </c>
    </row>
    <row r="22" spans="1:16" s="56" customFormat="1">
      <c r="A22" s="418"/>
      <c r="B22" s="419"/>
      <c r="C22" s="416"/>
      <c r="D22" s="420"/>
      <c r="E22" s="421"/>
      <c r="F22" s="201"/>
      <c r="G22" s="199"/>
      <c r="H22" s="434"/>
      <c r="I22" s="435"/>
      <c r="J22" s="435"/>
      <c r="K22" s="238">
        <f t="shared" si="6"/>
        <v>0</v>
      </c>
      <c r="L22" s="268">
        <f t="shared" si="7"/>
        <v>0</v>
      </c>
      <c r="M22" s="238">
        <f t="shared" si="8"/>
        <v>0</v>
      </c>
      <c r="N22" s="238">
        <f t="shared" si="9"/>
        <v>0</v>
      </c>
      <c r="O22" s="238">
        <f t="shared" si="10"/>
        <v>0</v>
      </c>
      <c r="P22" s="269">
        <f t="shared" si="11"/>
        <v>0</v>
      </c>
    </row>
    <row r="23" spans="1:16" s="56" customFormat="1">
      <c r="A23" s="410">
        <v>2</v>
      </c>
      <c r="B23" s="411"/>
      <c r="C23" s="412" t="s">
        <v>568</v>
      </c>
      <c r="D23" s="413"/>
      <c r="E23" s="413"/>
      <c r="F23" s="201"/>
      <c r="G23" s="199"/>
      <c r="H23" s="434"/>
      <c r="I23" s="435"/>
      <c r="J23" s="435"/>
      <c r="K23" s="238">
        <f t="shared" si="6"/>
        <v>0</v>
      </c>
      <c r="L23" s="268">
        <f t="shared" si="7"/>
        <v>0</v>
      </c>
      <c r="M23" s="238">
        <f t="shared" si="8"/>
        <v>0</v>
      </c>
      <c r="N23" s="238">
        <f t="shared" si="9"/>
        <v>0</v>
      </c>
      <c r="O23" s="238">
        <f t="shared" si="10"/>
        <v>0</v>
      </c>
      <c r="P23" s="269">
        <f t="shared" si="11"/>
        <v>0</v>
      </c>
    </row>
    <row r="24" spans="1:16" s="56" customFormat="1">
      <c r="A24" s="418" t="s">
        <v>1144</v>
      </c>
      <c r="B24" s="419"/>
      <c r="C24" s="416" t="s">
        <v>569</v>
      </c>
      <c r="D24" s="420" t="s">
        <v>78</v>
      </c>
      <c r="E24" s="422">
        <v>20</v>
      </c>
      <c r="F24" s="201"/>
      <c r="G24" s="199"/>
      <c r="H24" s="434"/>
      <c r="I24" s="435"/>
      <c r="J24" s="435"/>
      <c r="K24" s="238">
        <f t="shared" si="6"/>
        <v>0</v>
      </c>
      <c r="L24" s="268">
        <f t="shared" si="7"/>
        <v>0</v>
      </c>
      <c r="M24" s="238">
        <f t="shared" si="8"/>
        <v>0</v>
      </c>
      <c r="N24" s="238">
        <f t="shared" si="9"/>
        <v>0</v>
      </c>
      <c r="O24" s="238">
        <f t="shared" si="10"/>
        <v>0</v>
      </c>
      <c r="P24" s="269">
        <f t="shared" si="11"/>
        <v>0</v>
      </c>
    </row>
    <row r="25" spans="1:16" s="56" customFormat="1">
      <c r="A25" s="414" t="s">
        <v>1145</v>
      </c>
      <c r="B25" s="415"/>
      <c r="C25" s="416" t="s">
        <v>570</v>
      </c>
      <c r="D25" s="420" t="s">
        <v>78</v>
      </c>
      <c r="E25" s="421">
        <v>10</v>
      </c>
      <c r="F25" s="201"/>
      <c r="G25" s="199"/>
      <c r="H25" s="434"/>
      <c r="I25" s="435"/>
      <c r="J25" s="435"/>
      <c r="K25" s="238">
        <f t="shared" si="6"/>
        <v>0</v>
      </c>
      <c r="L25" s="268">
        <f t="shared" si="7"/>
        <v>0</v>
      </c>
      <c r="M25" s="238">
        <f t="shared" si="8"/>
        <v>0</v>
      </c>
      <c r="N25" s="238">
        <f t="shared" si="9"/>
        <v>0</v>
      </c>
      <c r="O25" s="238">
        <f t="shared" si="10"/>
        <v>0</v>
      </c>
      <c r="P25" s="269">
        <f t="shared" si="11"/>
        <v>0</v>
      </c>
    </row>
    <row r="26" spans="1:16" s="56" customFormat="1">
      <c r="A26" s="414" t="s">
        <v>1146</v>
      </c>
      <c r="B26" s="415"/>
      <c r="C26" s="416" t="s">
        <v>571</v>
      </c>
      <c r="D26" s="417" t="s">
        <v>78</v>
      </c>
      <c r="E26" s="421">
        <v>130</v>
      </c>
      <c r="F26" s="201"/>
      <c r="G26" s="199"/>
      <c r="H26" s="434"/>
      <c r="I26" s="435"/>
      <c r="J26" s="435"/>
      <c r="K26" s="238">
        <f t="shared" si="6"/>
        <v>0</v>
      </c>
      <c r="L26" s="268">
        <f t="shared" si="7"/>
        <v>0</v>
      </c>
      <c r="M26" s="238">
        <f t="shared" si="8"/>
        <v>0</v>
      </c>
      <c r="N26" s="238">
        <f t="shared" si="9"/>
        <v>0</v>
      </c>
      <c r="O26" s="238">
        <f t="shared" si="10"/>
        <v>0</v>
      </c>
      <c r="P26" s="269">
        <f t="shared" si="11"/>
        <v>0</v>
      </c>
    </row>
    <row r="27" spans="1:16" s="56" customFormat="1" ht="27">
      <c r="A27" s="414" t="s">
        <v>1147</v>
      </c>
      <c r="B27" s="415"/>
      <c r="C27" s="423" t="s">
        <v>503</v>
      </c>
      <c r="D27" s="424" t="s">
        <v>69</v>
      </c>
      <c r="E27" s="425">
        <v>1</v>
      </c>
      <c r="F27" s="201"/>
      <c r="G27" s="199"/>
      <c r="H27" s="434"/>
      <c r="I27" s="435"/>
      <c r="J27" s="435"/>
      <c r="K27" s="238">
        <f t="shared" si="6"/>
        <v>0</v>
      </c>
      <c r="L27" s="268">
        <f t="shared" si="7"/>
        <v>0</v>
      </c>
      <c r="M27" s="238">
        <f t="shared" si="8"/>
        <v>0</v>
      </c>
      <c r="N27" s="238">
        <f t="shared" si="9"/>
        <v>0</v>
      </c>
      <c r="O27" s="238">
        <f t="shared" si="10"/>
        <v>0</v>
      </c>
      <c r="P27" s="269">
        <f t="shared" si="11"/>
        <v>0</v>
      </c>
    </row>
    <row r="28" spans="1:16" s="56" customFormat="1">
      <c r="A28" s="414"/>
      <c r="B28" s="415"/>
      <c r="C28" s="416"/>
      <c r="D28" s="417"/>
      <c r="E28" s="421"/>
      <c r="F28" s="201"/>
      <c r="G28" s="199"/>
      <c r="H28" s="434"/>
      <c r="I28" s="435"/>
      <c r="J28" s="435"/>
      <c r="K28" s="238">
        <f t="shared" si="6"/>
        <v>0</v>
      </c>
      <c r="L28" s="268">
        <f t="shared" si="7"/>
        <v>0</v>
      </c>
      <c r="M28" s="238">
        <f t="shared" si="8"/>
        <v>0</v>
      </c>
      <c r="N28" s="238">
        <f t="shared" si="9"/>
        <v>0</v>
      </c>
      <c r="O28" s="238">
        <f t="shared" si="10"/>
        <v>0</v>
      </c>
      <c r="P28" s="269">
        <f t="shared" si="11"/>
        <v>0</v>
      </c>
    </row>
    <row r="29" spans="1:16" s="56" customFormat="1">
      <c r="A29" s="410">
        <v>3</v>
      </c>
      <c r="B29" s="411"/>
      <c r="C29" s="412" t="s">
        <v>572</v>
      </c>
      <c r="D29" s="413"/>
      <c r="E29" s="413"/>
      <c r="F29" s="201"/>
      <c r="G29" s="199"/>
      <c r="H29" s="434"/>
      <c r="I29" s="435"/>
      <c r="J29" s="435"/>
      <c r="K29" s="238">
        <f t="shared" si="6"/>
        <v>0</v>
      </c>
      <c r="L29" s="268">
        <f t="shared" si="7"/>
        <v>0</v>
      </c>
      <c r="M29" s="238">
        <f t="shared" si="8"/>
        <v>0</v>
      </c>
      <c r="N29" s="238">
        <f t="shared" si="9"/>
        <v>0</v>
      </c>
      <c r="O29" s="238">
        <f t="shared" si="10"/>
        <v>0</v>
      </c>
      <c r="P29" s="269">
        <f t="shared" si="11"/>
        <v>0</v>
      </c>
    </row>
    <row r="30" spans="1:16" s="56" customFormat="1" ht="27">
      <c r="A30" s="414" t="s">
        <v>1155</v>
      </c>
      <c r="B30" s="415"/>
      <c r="C30" s="416" t="s">
        <v>573</v>
      </c>
      <c r="D30" s="417" t="s">
        <v>78</v>
      </c>
      <c r="E30" s="421">
        <v>102</v>
      </c>
      <c r="F30" s="201"/>
      <c r="G30" s="199"/>
      <c r="H30" s="434"/>
      <c r="I30" s="435"/>
      <c r="J30" s="435"/>
      <c r="K30" s="238">
        <f t="shared" si="6"/>
        <v>0</v>
      </c>
      <c r="L30" s="268">
        <f t="shared" si="7"/>
        <v>0</v>
      </c>
      <c r="M30" s="238">
        <f t="shared" si="8"/>
        <v>0</v>
      </c>
      <c r="N30" s="238">
        <f t="shared" si="9"/>
        <v>0</v>
      </c>
      <c r="O30" s="238">
        <f t="shared" si="10"/>
        <v>0</v>
      </c>
      <c r="P30" s="269">
        <f t="shared" si="11"/>
        <v>0</v>
      </c>
    </row>
    <row r="31" spans="1:16" s="56" customFormat="1" ht="27">
      <c r="A31" s="414" t="s">
        <v>1156</v>
      </c>
      <c r="B31" s="415"/>
      <c r="C31" s="416" t="s">
        <v>574</v>
      </c>
      <c r="D31" s="417" t="s">
        <v>68</v>
      </c>
      <c r="E31" s="421">
        <f>13*5</f>
        <v>65</v>
      </c>
      <c r="F31" s="201"/>
      <c r="G31" s="199"/>
      <c r="H31" s="434"/>
      <c r="I31" s="435"/>
      <c r="J31" s="435"/>
      <c r="K31" s="238">
        <f t="shared" si="6"/>
        <v>0</v>
      </c>
      <c r="L31" s="268">
        <f t="shared" si="7"/>
        <v>0</v>
      </c>
      <c r="M31" s="238">
        <f t="shared" si="8"/>
        <v>0</v>
      </c>
      <c r="N31" s="238">
        <f t="shared" si="9"/>
        <v>0</v>
      </c>
      <c r="O31" s="238">
        <f t="shared" si="10"/>
        <v>0</v>
      </c>
      <c r="P31" s="269">
        <f t="shared" si="11"/>
        <v>0</v>
      </c>
    </row>
    <row r="32" spans="1:16" s="56" customFormat="1" ht="27">
      <c r="A32" s="414" t="s">
        <v>1157</v>
      </c>
      <c r="B32" s="415"/>
      <c r="C32" s="416" t="s">
        <v>575</v>
      </c>
      <c r="D32" s="417" t="s">
        <v>68</v>
      </c>
      <c r="E32" s="421">
        <v>13</v>
      </c>
      <c r="F32" s="201"/>
      <c r="G32" s="199"/>
      <c r="H32" s="434"/>
      <c r="I32" s="435"/>
      <c r="J32" s="435"/>
      <c r="K32" s="238">
        <f t="shared" si="6"/>
        <v>0</v>
      </c>
      <c r="L32" s="268">
        <f t="shared" si="7"/>
        <v>0</v>
      </c>
      <c r="M32" s="238">
        <f t="shared" si="8"/>
        <v>0</v>
      </c>
      <c r="N32" s="238">
        <f t="shared" si="9"/>
        <v>0</v>
      </c>
      <c r="O32" s="238">
        <f t="shared" si="10"/>
        <v>0</v>
      </c>
      <c r="P32" s="269">
        <f t="shared" si="11"/>
        <v>0</v>
      </c>
    </row>
    <row r="33" spans="1:16" s="56" customFormat="1">
      <c r="A33" s="414" t="s">
        <v>1158</v>
      </c>
      <c r="B33" s="415"/>
      <c r="C33" s="416" t="s">
        <v>576</v>
      </c>
      <c r="D33" s="417" t="s">
        <v>68</v>
      </c>
      <c r="E33" s="421">
        <f>E32</f>
        <v>13</v>
      </c>
      <c r="F33" s="201"/>
      <c r="G33" s="199"/>
      <c r="H33" s="434"/>
      <c r="I33" s="435"/>
      <c r="J33" s="435"/>
      <c r="K33" s="238">
        <f t="shared" si="6"/>
        <v>0</v>
      </c>
      <c r="L33" s="268">
        <f t="shared" si="7"/>
        <v>0</v>
      </c>
      <c r="M33" s="238">
        <f t="shared" si="8"/>
        <v>0</v>
      </c>
      <c r="N33" s="238">
        <f t="shared" si="9"/>
        <v>0</v>
      </c>
      <c r="O33" s="238">
        <f t="shared" si="10"/>
        <v>0</v>
      </c>
      <c r="P33" s="269">
        <f t="shared" si="11"/>
        <v>0</v>
      </c>
    </row>
    <row r="34" spans="1:16" s="56" customFormat="1" ht="27">
      <c r="A34" s="414" t="s">
        <v>1159</v>
      </c>
      <c r="B34" s="415"/>
      <c r="C34" s="416" t="s">
        <v>577</v>
      </c>
      <c r="D34" s="417" t="s">
        <v>68</v>
      </c>
      <c r="E34" s="421">
        <f>E32</f>
        <v>13</v>
      </c>
      <c r="F34" s="201"/>
      <c r="G34" s="199"/>
      <c r="H34" s="434"/>
      <c r="I34" s="435"/>
      <c r="J34" s="435"/>
      <c r="K34" s="238">
        <f t="shared" si="6"/>
        <v>0</v>
      </c>
      <c r="L34" s="268">
        <f t="shared" si="7"/>
        <v>0</v>
      </c>
      <c r="M34" s="238">
        <f t="shared" si="8"/>
        <v>0</v>
      </c>
      <c r="N34" s="238">
        <f t="shared" si="9"/>
        <v>0</v>
      </c>
      <c r="O34" s="238">
        <f t="shared" si="10"/>
        <v>0</v>
      </c>
      <c r="P34" s="269">
        <f t="shared" si="11"/>
        <v>0</v>
      </c>
    </row>
    <row r="35" spans="1:16" s="56" customFormat="1">
      <c r="A35" s="414" t="s">
        <v>1160</v>
      </c>
      <c r="B35" s="415"/>
      <c r="C35" s="416" t="s">
        <v>578</v>
      </c>
      <c r="D35" s="417" t="s">
        <v>579</v>
      </c>
      <c r="E35" s="421">
        <v>3</v>
      </c>
      <c r="F35" s="201"/>
      <c r="G35" s="199"/>
      <c r="H35" s="434"/>
      <c r="I35" s="435"/>
      <c r="J35" s="435"/>
      <c r="K35" s="238">
        <f t="shared" si="6"/>
        <v>0</v>
      </c>
      <c r="L35" s="268">
        <f t="shared" si="7"/>
        <v>0</v>
      </c>
      <c r="M35" s="238">
        <f t="shared" si="8"/>
        <v>0</v>
      </c>
      <c r="N35" s="238">
        <f t="shared" si="9"/>
        <v>0</v>
      </c>
      <c r="O35" s="238">
        <f t="shared" si="10"/>
        <v>0</v>
      </c>
      <c r="P35" s="269">
        <f t="shared" si="11"/>
        <v>0</v>
      </c>
    </row>
    <row r="36" spans="1:16" s="56" customFormat="1">
      <c r="A36" s="414"/>
      <c r="B36" s="415"/>
      <c r="C36" s="416"/>
      <c r="D36" s="417"/>
      <c r="E36" s="421"/>
      <c r="F36" s="201"/>
      <c r="G36" s="199"/>
      <c r="H36" s="434"/>
      <c r="I36" s="435"/>
      <c r="J36" s="435"/>
      <c r="K36" s="238">
        <f t="shared" si="6"/>
        <v>0</v>
      </c>
      <c r="L36" s="268">
        <f t="shared" si="7"/>
        <v>0</v>
      </c>
      <c r="M36" s="238">
        <f t="shared" si="8"/>
        <v>0</v>
      </c>
      <c r="N36" s="238">
        <f t="shared" si="9"/>
        <v>0</v>
      </c>
      <c r="O36" s="238">
        <f t="shared" si="10"/>
        <v>0</v>
      </c>
      <c r="P36" s="269">
        <f t="shared" si="11"/>
        <v>0</v>
      </c>
    </row>
    <row r="37" spans="1:16" s="56" customFormat="1" ht="27">
      <c r="A37" s="410">
        <v>4</v>
      </c>
      <c r="B37" s="411"/>
      <c r="C37" s="412" t="s">
        <v>580</v>
      </c>
      <c r="D37" s="413"/>
      <c r="E37" s="413"/>
      <c r="F37" s="201"/>
      <c r="G37" s="199"/>
      <c r="H37" s="434"/>
      <c r="I37" s="435"/>
      <c r="J37" s="435"/>
      <c r="K37" s="238">
        <f t="shared" si="6"/>
        <v>0</v>
      </c>
      <c r="L37" s="268">
        <f t="shared" si="7"/>
        <v>0</v>
      </c>
      <c r="M37" s="238">
        <f t="shared" si="8"/>
        <v>0</v>
      </c>
      <c r="N37" s="238">
        <f t="shared" si="9"/>
        <v>0</v>
      </c>
      <c r="O37" s="238">
        <f t="shared" si="10"/>
        <v>0</v>
      </c>
      <c r="P37" s="269">
        <f t="shared" si="11"/>
        <v>0</v>
      </c>
    </row>
    <row r="38" spans="1:16" s="56" customFormat="1" ht="27">
      <c r="A38" s="414" t="s">
        <v>1169</v>
      </c>
      <c r="B38" s="415"/>
      <c r="C38" s="416" t="s">
        <v>581</v>
      </c>
      <c r="D38" s="420" t="s">
        <v>199</v>
      </c>
      <c r="E38" s="422">
        <v>1</v>
      </c>
      <c r="F38" s="201"/>
      <c r="G38" s="199"/>
      <c r="H38" s="434"/>
      <c r="I38" s="435"/>
      <c r="J38" s="435"/>
      <c r="K38" s="238">
        <f t="shared" si="6"/>
        <v>0</v>
      </c>
      <c r="L38" s="268">
        <f t="shared" si="7"/>
        <v>0</v>
      </c>
      <c r="M38" s="238">
        <f t="shared" si="8"/>
        <v>0</v>
      </c>
      <c r="N38" s="238">
        <f t="shared" si="9"/>
        <v>0</v>
      </c>
      <c r="O38" s="238">
        <f t="shared" si="10"/>
        <v>0</v>
      </c>
      <c r="P38" s="269">
        <f t="shared" si="11"/>
        <v>0</v>
      </c>
    </row>
    <row r="39" spans="1:16" s="56" customFormat="1">
      <c r="A39" s="414" t="s">
        <v>1170</v>
      </c>
      <c r="B39" s="415"/>
      <c r="C39" s="416" t="s">
        <v>582</v>
      </c>
      <c r="D39" s="420" t="s">
        <v>67</v>
      </c>
      <c r="E39" s="421">
        <v>30</v>
      </c>
      <c r="F39" s="201"/>
      <c r="G39" s="199"/>
      <c r="H39" s="434"/>
      <c r="I39" s="435"/>
      <c r="J39" s="435"/>
      <c r="K39" s="238">
        <f t="shared" si="6"/>
        <v>0</v>
      </c>
      <c r="L39" s="268">
        <f t="shared" si="7"/>
        <v>0</v>
      </c>
      <c r="M39" s="238">
        <f t="shared" si="8"/>
        <v>0</v>
      </c>
      <c r="N39" s="238">
        <f t="shared" si="9"/>
        <v>0</v>
      </c>
      <c r="O39" s="238">
        <f t="shared" si="10"/>
        <v>0</v>
      </c>
      <c r="P39" s="269">
        <f t="shared" si="11"/>
        <v>0</v>
      </c>
    </row>
    <row r="40" spans="1:16" s="56" customFormat="1">
      <c r="A40" s="426" t="s">
        <v>1171</v>
      </c>
      <c r="B40" s="427"/>
      <c r="C40" s="416" t="s">
        <v>120</v>
      </c>
      <c r="D40" s="420" t="s">
        <v>199</v>
      </c>
      <c r="E40" s="422">
        <v>1</v>
      </c>
      <c r="F40" s="201"/>
      <c r="G40" s="199"/>
      <c r="H40" s="434"/>
      <c r="I40" s="435"/>
      <c r="J40" s="435"/>
      <c r="K40" s="238">
        <f t="shared" si="6"/>
        <v>0</v>
      </c>
      <c r="L40" s="268">
        <f t="shared" si="7"/>
        <v>0</v>
      </c>
      <c r="M40" s="238">
        <f t="shared" si="8"/>
        <v>0</v>
      </c>
      <c r="N40" s="238">
        <f t="shared" si="9"/>
        <v>0</v>
      </c>
      <c r="O40" s="238">
        <f t="shared" si="10"/>
        <v>0</v>
      </c>
      <c r="P40" s="269">
        <f t="shared" si="11"/>
        <v>0</v>
      </c>
    </row>
    <row r="41" spans="1:16" s="56" customFormat="1">
      <c r="A41" s="426"/>
      <c r="B41" s="427"/>
      <c r="C41" s="416"/>
      <c r="D41" s="420"/>
      <c r="E41" s="422"/>
      <c r="F41" s="201"/>
      <c r="G41" s="199"/>
      <c r="H41" s="434"/>
      <c r="I41" s="435"/>
      <c r="J41" s="435"/>
      <c r="K41" s="238">
        <f t="shared" si="6"/>
        <v>0</v>
      </c>
      <c r="L41" s="268">
        <f t="shared" si="7"/>
        <v>0</v>
      </c>
      <c r="M41" s="238">
        <f t="shared" si="8"/>
        <v>0</v>
      </c>
      <c r="N41" s="238">
        <f t="shared" si="9"/>
        <v>0</v>
      </c>
      <c r="O41" s="238">
        <f t="shared" si="10"/>
        <v>0</v>
      </c>
      <c r="P41" s="269">
        <f t="shared" si="11"/>
        <v>0</v>
      </c>
    </row>
    <row r="42" spans="1:16" s="56" customFormat="1">
      <c r="A42" s="428"/>
      <c r="B42" s="301"/>
      <c r="C42" s="408" t="s">
        <v>583</v>
      </c>
      <c r="D42" s="409"/>
      <c r="E42" s="409"/>
      <c r="F42" s="201"/>
      <c r="G42" s="199"/>
      <c r="H42" s="434"/>
      <c r="I42" s="435"/>
      <c r="J42" s="435"/>
      <c r="K42" s="238">
        <f t="shared" si="6"/>
        <v>0</v>
      </c>
      <c r="L42" s="268">
        <f t="shared" si="7"/>
        <v>0</v>
      </c>
      <c r="M42" s="238">
        <f t="shared" si="8"/>
        <v>0</v>
      </c>
      <c r="N42" s="238">
        <f t="shared" si="9"/>
        <v>0</v>
      </c>
      <c r="O42" s="238">
        <f t="shared" si="10"/>
        <v>0</v>
      </c>
      <c r="P42" s="269">
        <f t="shared" si="11"/>
        <v>0</v>
      </c>
    </row>
    <row r="43" spans="1:16" s="56" customFormat="1">
      <c r="A43" s="410">
        <v>5</v>
      </c>
      <c r="B43" s="411"/>
      <c r="C43" s="412" t="s">
        <v>584</v>
      </c>
      <c r="D43" s="413"/>
      <c r="E43" s="413"/>
      <c r="F43" s="201"/>
      <c r="G43" s="199"/>
      <c r="H43" s="434"/>
      <c r="I43" s="435"/>
      <c r="J43" s="435"/>
      <c r="K43" s="238">
        <f t="shared" si="6"/>
        <v>0</v>
      </c>
      <c r="L43" s="268">
        <f t="shared" si="7"/>
        <v>0</v>
      </c>
      <c r="M43" s="238">
        <f t="shared" si="8"/>
        <v>0</v>
      </c>
      <c r="N43" s="238">
        <f t="shared" si="9"/>
        <v>0</v>
      </c>
      <c r="O43" s="238">
        <f t="shared" si="10"/>
        <v>0</v>
      </c>
      <c r="P43" s="269">
        <f t="shared" si="11"/>
        <v>0</v>
      </c>
    </row>
    <row r="44" spans="1:16" s="56" customFormat="1" ht="40.5">
      <c r="A44" s="429" t="s">
        <v>1180</v>
      </c>
      <c r="B44" s="430"/>
      <c r="C44" s="633" t="s">
        <v>1212</v>
      </c>
      <c r="D44" s="430" t="s">
        <v>78</v>
      </c>
      <c r="E44" s="421">
        <f>10</f>
        <v>10</v>
      </c>
      <c r="F44" s="201"/>
      <c r="G44" s="199"/>
      <c r="H44" s="434"/>
      <c r="I44" s="435"/>
      <c r="J44" s="435"/>
      <c r="K44" s="238">
        <f t="shared" si="6"/>
        <v>0</v>
      </c>
      <c r="L44" s="268">
        <f t="shared" si="7"/>
        <v>0</v>
      </c>
      <c r="M44" s="238">
        <f t="shared" si="8"/>
        <v>0</v>
      </c>
      <c r="N44" s="238">
        <f t="shared" si="9"/>
        <v>0</v>
      </c>
      <c r="O44" s="238">
        <f t="shared" si="10"/>
        <v>0</v>
      </c>
      <c r="P44" s="269">
        <f t="shared" si="11"/>
        <v>0</v>
      </c>
    </row>
    <row r="45" spans="1:16" s="56" customFormat="1" ht="40.5">
      <c r="A45" s="429" t="s">
        <v>1181</v>
      </c>
      <c r="B45" s="430"/>
      <c r="C45" s="633" t="s">
        <v>1213</v>
      </c>
      <c r="D45" s="430" t="s">
        <v>78</v>
      </c>
      <c r="E45" s="421">
        <f>56+10</f>
        <v>66</v>
      </c>
      <c r="F45" s="201"/>
      <c r="G45" s="199"/>
      <c r="H45" s="434"/>
      <c r="I45" s="435"/>
      <c r="J45" s="435"/>
      <c r="K45" s="238">
        <f t="shared" si="6"/>
        <v>0</v>
      </c>
      <c r="L45" s="268">
        <f t="shared" si="7"/>
        <v>0</v>
      </c>
      <c r="M45" s="238">
        <f t="shared" si="8"/>
        <v>0</v>
      </c>
      <c r="N45" s="238">
        <f t="shared" si="9"/>
        <v>0</v>
      </c>
      <c r="O45" s="238">
        <f t="shared" si="10"/>
        <v>0</v>
      </c>
      <c r="P45" s="269">
        <f t="shared" si="11"/>
        <v>0</v>
      </c>
    </row>
    <row r="46" spans="1:16" s="56" customFormat="1" ht="40.5">
      <c r="A46" s="429" t="s">
        <v>1182</v>
      </c>
      <c r="B46" s="430"/>
      <c r="C46" s="633" t="s">
        <v>1214</v>
      </c>
      <c r="D46" s="430" t="s">
        <v>78</v>
      </c>
      <c r="E46" s="421">
        <v>2</v>
      </c>
      <c r="F46" s="201"/>
      <c r="G46" s="199"/>
      <c r="H46" s="434"/>
      <c r="I46" s="435"/>
      <c r="J46" s="435"/>
      <c r="K46" s="238">
        <f t="shared" si="6"/>
        <v>0</v>
      </c>
      <c r="L46" s="268">
        <f t="shared" si="7"/>
        <v>0</v>
      </c>
      <c r="M46" s="238">
        <f t="shared" si="8"/>
        <v>0</v>
      </c>
      <c r="N46" s="238">
        <f t="shared" si="9"/>
        <v>0</v>
      </c>
      <c r="O46" s="238">
        <f t="shared" si="10"/>
        <v>0</v>
      </c>
      <c r="P46" s="269">
        <f t="shared" si="11"/>
        <v>0</v>
      </c>
    </row>
    <row r="47" spans="1:16" s="56" customFormat="1" ht="40.5">
      <c r="A47" s="429" t="s">
        <v>1183</v>
      </c>
      <c r="B47" s="430"/>
      <c r="C47" s="633" t="s">
        <v>1215</v>
      </c>
      <c r="D47" s="430" t="s">
        <v>78</v>
      </c>
      <c r="E47" s="421">
        <v>6</v>
      </c>
      <c r="F47" s="201"/>
      <c r="G47" s="199"/>
      <c r="H47" s="434"/>
      <c r="I47" s="435"/>
      <c r="J47" s="435"/>
      <c r="K47" s="238">
        <f t="shared" si="6"/>
        <v>0</v>
      </c>
      <c r="L47" s="268">
        <f t="shared" si="7"/>
        <v>0</v>
      </c>
      <c r="M47" s="238">
        <f t="shared" si="8"/>
        <v>0</v>
      </c>
      <c r="N47" s="238">
        <f t="shared" si="9"/>
        <v>0</v>
      </c>
      <c r="O47" s="238">
        <f t="shared" si="10"/>
        <v>0</v>
      </c>
      <c r="P47" s="269">
        <f t="shared" si="11"/>
        <v>0</v>
      </c>
    </row>
    <row r="48" spans="1:16" s="56" customFormat="1">
      <c r="A48" s="429" t="s">
        <v>1184</v>
      </c>
      <c r="B48" s="430"/>
      <c r="C48" s="416" t="s">
        <v>585</v>
      </c>
      <c r="D48" s="430" t="s">
        <v>78</v>
      </c>
      <c r="E48" s="421">
        <f>E26</f>
        <v>130</v>
      </c>
      <c r="F48" s="201"/>
      <c r="G48" s="199"/>
      <c r="H48" s="434"/>
      <c r="I48" s="435">
        <v>0</v>
      </c>
      <c r="J48" s="435"/>
      <c r="K48" s="238">
        <f t="shared" si="6"/>
        <v>0</v>
      </c>
      <c r="L48" s="268">
        <f t="shared" si="7"/>
        <v>0</v>
      </c>
      <c r="M48" s="238">
        <f t="shared" si="8"/>
        <v>0</v>
      </c>
      <c r="N48" s="238">
        <f t="shared" si="9"/>
        <v>0</v>
      </c>
      <c r="O48" s="238">
        <f t="shared" si="10"/>
        <v>0</v>
      </c>
      <c r="P48" s="269">
        <f t="shared" si="11"/>
        <v>0</v>
      </c>
    </row>
    <row r="49" spans="1:16" s="56" customFormat="1">
      <c r="A49" s="429" t="s">
        <v>1185</v>
      </c>
      <c r="B49" s="430"/>
      <c r="C49" s="416" t="s">
        <v>586</v>
      </c>
      <c r="D49" s="417" t="s">
        <v>68</v>
      </c>
      <c r="E49" s="421">
        <v>10</v>
      </c>
      <c r="F49" s="201"/>
      <c r="G49" s="199"/>
      <c r="H49" s="434"/>
      <c r="I49" s="435">
        <v>0</v>
      </c>
      <c r="J49" s="435"/>
      <c r="K49" s="238">
        <f t="shared" si="6"/>
        <v>0</v>
      </c>
      <c r="L49" s="268">
        <f t="shared" si="7"/>
        <v>0</v>
      </c>
      <c r="M49" s="238">
        <f t="shared" si="8"/>
        <v>0</v>
      </c>
      <c r="N49" s="238">
        <f t="shared" si="9"/>
        <v>0</v>
      </c>
      <c r="O49" s="238">
        <f t="shared" si="10"/>
        <v>0</v>
      </c>
      <c r="P49" s="269">
        <f t="shared" si="11"/>
        <v>0</v>
      </c>
    </row>
    <row r="50" spans="1:16" s="56" customFormat="1">
      <c r="A50" s="429"/>
      <c r="B50" s="430"/>
      <c r="C50" s="416"/>
      <c r="D50" s="430"/>
      <c r="E50" s="421"/>
      <c r="F50" s="201"/>
      <c r="G50" s="199"/>
      <c r="H50" s="434"/>
      <c r="I50" s="435"/>
      <c r="J50" s="435"/>
      <c r="K50" s="238">
        <f t="shared" si="6"/>
        <v>0</v>
      </c>
      <c r="L50" s="268">
        <f t="shared" si="7"/>
        <v>0</v>
      </c>
      <c r="M50" s="238">
        <f t="shared" si="8"/>
        <v>0</v>
      </c>
      <c r="N50" s="238">
        <f t="shared" si="9"/>
        <v>0</v>
      </c>
      <c r="O50" s="238">
        <f t="shared" si="10"/>
        <v>0</v>
      </c>
      <c r="P50" s="269">
        <f t="shared" si="11"/>
        <v>0</v>
      </c>
    </row>
    <row r="51" spans="1:16" s="56" customFormat="1">
      <c r="A51" s="426">
        <v>6</v>
      </c>
      <c r="B51" s="427"/>
      <c r="C51" s="431" t="s">
        <v>587</v>
      </c>
      <c r="D51" s="417"/>
      <c r="E51" s="417"/>
      <c r="F51" s="201"/>
      <c r="G51" s="199"/>
      <c r="H51" s="434"/>
      <c r="I51" s="435"/>
      <c r="J51" s="435"/>
      <c r="K51" s="238">
        <f t="shared" si="6"/>
        <v>0</v>
      </c>
      <c r="L51" s="268">
        <f t="shared" si="7"/>
        <v>0</v>
      </c>
      <c r="M51" s="238">
        <f t="shared" si="8"/>
        <v>0</v>
      </c>
      <c r="N51" s="238">
        <f t="shared" si="9"/>
        <v>0</v>
      </c>
      <c r="O51" s="238">
        <f t="shared" si="10"/>
        <v>0</v>
      </c>
      <c r="P51" s="269">
        <f t="shared" si="11"/>
        <v>0</v>
      </c>
    </row>
    <row r="52" spans="1:16" s="56" customFormat="1" ht="40.5">
      <c r="A52" s="414" t="s">
        <v>1187</v>
      </c>
      <c r="B52" s="415"/>
      <c r="C52" s="416" t="s">
        <v>588</v>
      </c>
      <c r="D52" s="420" t="s">
        <v>28</v>
      </c>
      <c r="E52" s="421">
        <v>20</v>
      </c>
      <c r="F52" s="201"/>
      <c r="G52" s="199"/>
      <c r="H52" s="434"/>
      <c r="I52" s="435"/>
      <c r="J52" s="435"/>
      <c r="K52" s="238">
        <f t="shared" si="6"/>
        <v>0</v>
      </c>
      <c r="L52" s="268">
        <f t="shared" si="7"/>
        <v>0</v>
      </c>
      <c r="M52" s="238">
        <f t="shared" si="8"/>
        <v>0</v>
      </c>
      <c r="N52" s="238">
        <f t="shared" si="9"/>
        <v>0</v>
      </c>
      <c r="O52" s="238">
        <f t="shared" si="10"/>
        <v>0</v>
      </c>
      <c r="P52" s="269">
        <f t="shared" si="11"/>
        <v>0</v>
      </c>
    </row>
    <row r="53" spans="1:16" s="56" customFormat="1">
      <c r="A53" s="414"/>
      <c r="B53" s="415"/>
      <c r="C53" s="416"/>
      <c r="D53" s="420"/>
      <c r="E53" s="421"/>
      <c r="F53" s="201"/>
      <c r="G53" s="199"/>
      <c r="H53" s="434"/>
      <c r="I53" s="435"/>
      <c r="J53" s="435"/>
      <c r="K53" s="238">
        <f t="shared" si="6"/>
        <v>0</v>
      </c>
      <c r="L53" s="268">
        <f t="shared" si="7"/>
        <v>0</v>
      </c>
      <c r="M53" s="238">
        <f t="shared" si="8"/>
        <v>0</v>
      </c>
      <c r="N53" s="238">
        <f t="shared" si="9"/>
        <v>0</v>
      </c>
      <c r="O53" s="238">
        <f t="shared" si="10"/>
        <v>0</v>
      </c>
      <c r="P53" s="269">
        <f t="shared" si="11"/>
        <v>0</v>
      </c>
    </row>
    <row r="54" spans="1:16" s="56" customFormat="1">
      <c r="A54" s="426">
        <v>7</v>
      </c>
      <c r="B54" s="427"/>
      <c r="C54" s="431" t="s">
        <v>589</v>
      </c>
      <c r="D54" s="417"/>
      <c r="E54" s="417"/>
      <c r="F54" s="201"/>
      <c r="G54" s="199"/>
      <c r="H54" s="434"/>
      <c r="I54" s="435"/>
      <c r="J54" s="435"/>
      <c r="K54" s="238">
        <f t="shared" si="6"/>
        <v>0</v>
      </c>
      <c r="L54" s="268">
        <f t="shared" si="7"/>
        <v>0</v>
      </c>
      <c r="M54" s="238">
        <f t="shared" si="8"/>
        <v>0</v>
      </c>
      <c r="N54" s="238">
        <f t="shared" si="9"/>
        <v>0</v>
      </c>
      <c r="O54" s="238">
        <f t="shared" si="10"/>
        <v>0</v>
      </c>
      <c r="P54" s="269">
        <f t="shared" si="11"/>
        <v>0</v>
      </c>
    </row>
    <row r="55" spans="1:16" s="56" customFormat="1">
      <c r="A55" s="581" t="s">
        <v>1204</v>
      </c>
      <c r="B55" s="432"/>
      <c r="C55" s="433" t="s">
        <v>590</v>
      </c>
      <c r="D55" s="430" t="s">
        <v>78</v>
      </c>
      <c r="E55" s="421">
        <f>E30</f>
        <v>102</v>
      </c>
      <c r="F55" s="201"/>
      <c r="G55" s="199"/>
      <c r="H55" s="434"/>
      <c r="I55" s="435">
        <v>0</v>
      </c>
      <c r="J55" s="435">
        <f>0.15*H55</f>
        <v>0</v>
      </c>
      <c r="K55" s="238">
        <f t="shared" si="6"/>
        <v>0</v>
      </c>
      <c r="L55" s="268">
        <f t="shared" si="7"/>
        <v>0</v>
      </c>
      <c r="M55" s="238">
        <f t="shared" si="8"/>
        <v>0</v>
      </c>
      <c r="N55" s="238">
        <f t="shared" si="9"/>
        <v>0</v>
      </c>
      <c r="O55" s="238">
        <f t="shared" si="10"/>
        <v>0</v>
      </c>
      <c r="P55" s="269">
        <f t="shared" si="11"/>
        <v>0</v>
      </c>
    </row>
    <row r="56" spans="1:16" s="56" customFormat="1">
      <c r="A56" s="581" t="s">
        <v>1205</v>
      </c>
      <c r="B56" s="432"/>
      <c r="C56" s="433" t="s">
        <v>591</v>
      </c>
      <c r="D56" s="430" t="s">
        <v>78</v>
      </c>
      <c r="E56" s="421">
        <f>E55</f>
        <v>102</v>
      </c>
      <c r="F56" s="201"/>
      <c r="G56" s="199"/>
      <c r="H56" s="434"/>
      <c r="I56" s="435">
        <v>0</v>
      </c>
      <c r="J56" s="435">
        <f t="shared" ref="J56:J57" si="12">0.15*H56</f>
        <v>0</v>
      </c>
      <c r="K56" s="238">
        <f t="shared" si="6"/>
        <v>0</v>
      </c>
      <c r="L56" s="268">
        <f t="shared" si="7"/>
        <v>0</v>
      </c>
      <c r="M56" s="238">
        <f t="shared" si="8"/>
        <v>0</v>
      </c>
      <c r="N56" s="238">
        <f t="shared" si="9"/>
        <v>0</v>
      </c>
      <c r="O56" s="238">
        <f t="shared" si="10"/>
        <v>0</v>
      </c>
      <c r="P56" s="269">
        <f t="shared" si="11"/>
        <v>0</v>
      </c>
    </row>
    <row r="57" spans="1:16" s="56" customFormat="1">
      <c r="A57" s="581" t="s">
        <v>1206</v>
      </c>
      <c r="B57" s="432"/>
      <c r="C57" s="433" t="s">
        <v>592</v>
      </c>
      <c r="D57" s="417" t="s">
        <v>68</v>
      </c>
      <c r="E57" s="421">
        <f>E32</f>
        <v>13</v>
      </c>
      <c r="F57" s="201"/>
      <c r="G57" s="199"/>
      <c r="H57" s="434"/>
      <c r="I57" s="435">
        <v>0</v>
      </c>
      <c r="J57" s="435">
        <f t="shared" si="12"/>
        <v>0</v>
      </c>
      <c r="K57" s="238">
        <f t="shared" si="6"/>
        <v>0</v>
      </c>
      <c r="L57" s="268">
        <f t="shared" si="7"/>
        <v>0</v>
      </c>
      <c r="M57" s="238">
        <f t="shared" si="8"/>
        <v>0</v>
      </c>
      <c r="N57" s="238">
        <f t="shared" si="9"/>
        <v>0</v>
      </c>
      <c r="O57" s="238">
        <f t="shared" si="10"/>
        <v>0</v>
      </c>
      <c r="P57" s="269">
        <f t="shared" si="11"/>
        <v>0</v>
      </c>
    </row>
    <row r="58" spans="1:16" s="56" customFormat="1">
      <c r="A58" s="414"/>
      <c r="B58" s="415"/>
      <c r="C58" s="416"/>
      <c r="D58" s="420"/>
      <c r="E58" s="421"/>
      <c r="F58" s="201"/>
      <c r="G58" s="199"/>
      <c r="H58" s="434"/>
      <c r="I58" s="435"/>
      <c r="J58" s="435"/>
      <c r="K58" s="238">
        <f t="shared" si="6"/>
        <v>0</v>
      </c>
      <c r="L58" s="268">
        <f t="shared" si="7"/>
        <v>0</v>
      </c>
      <c r="M58" s="238">
        <f t="shared" si="8"/>
        <v>0</v>
      </c>
      <c r="N58" s="238">
        <f t="shared" si="9"/>
        <v>0</v>
      </c>
      <c r="O58" s="238">
        <f t="shared" si="10"/>
        <v>0</v>
      </c>
      <c r="P58" s="269">
        <f t="shared" si="11"/>
        <v>0</v>
      </c>
    </row>
    <row r="59" spans="1:16" s="56" customFormat="1">
      <c r="A59" s="426">
        <v>8</v>
      </c>
      <c r="B59" s="427"/>
      <c r="C59" s="431" t="s">
        <v>593</v>
      </c>
      <c r="D59" s="417"/>
      <c r="E59" s="417"/>
      <c r="F59" s="201"/>
      <c r="G59" s="199"/>
      <c r="H59" s="434"/>
      <c r="I59" s="435"/>
      <c r="J59" s="435"/>
      <c r="K59" s="238">
        <f t="shared" si="6"/>
        <v>0</v>
      </c>
      <c r="L59" s="268">
        <f t="shared" si="7"/>
        <v>0</v>
      </c>
      <c r="M59" s="238">
        <f t="shared" si="8"/>
        <v>0</v>
      </c>
      <c r="N59" s="238">
        <f t="shared" si="9"/>
        <v>0</v>
      </c>
      <c r="O59" s="238">
        <f t="shared" si="10"/>
        <v>0</v>
      </c>
      <c r="P59" s="269">
        <f t="shared" si="11"/>
        <v>0</v>
      </c>
    </row>
    <row r="60" spans="1:16" s="56" customFormat="1">
      <c r="A60" s="414" t="s">
        <v>1207</v>
      </c>
      <c r="B60" s="415"/>
      <c r="C60" s="416" t="s">
        <v>594</v>
      </c>
      <c r="D60" s="420" t="s">
        <v>595</v>
      </c>
      <c r="E60" s="421">
        <v>50</v>
      </c>
      <c r="F60" s="201"/>
      <c r="G60" s="199"/>
      <c r="H60" s="434"/>
      <c r="I60" s="435">
        <v>0</v>
      </c>
      <c r="J60" s="435"/>
      <c r="K60" s="238">
        <f t="shared" si="6"/>
        <v>0</v>
      </c>
      <c r="L60" s="268">
        <f t="shared" si="7"/>
        <v>0</v>
      </c>
      <c r="M60" s="238">
        <f t="shared" si="8"/>
        <v>0</v>
      </c>
      <c r="N60" s="238">
        <f t="shared" si="9"/>
        <v>0</v>
      </c>
      <c r="O60" s="238">
        <f t="shared" si="10"/>
        <v>0</v>
      </c>
      <c r="P60" s="269">
        <f t="shared" si="11"/>
        <v>0</v>
      </c>
    </row>
    <row r="61" spans="1:16" s="56" customFormat="1">
      <c r="A61" s="320"/>
      <c r="B61" s="300"/>
      <c r="C61" s="321"/>
      <c r="D61" s="322"/>
      <c r="E61" s="278"/>
      <c r="F61" s="323"/>
      <c r="G61" s="323"/>
      <c r="H61" s="278"/>
      <c r="I61" s="278"/>
      <c r="J61" s="278"/>
      <c r="K61" s="278"/>
      <c r="L61" s="323"/>
      <c r="M61" s="278"/>
      <c r="N61" s="278"/>
      <c r="O61" s="278"/>
      <c r="P61" s="324"/>
    </row>
    <row r="62" spans="1:16" ht="15.4" customHeight="1">
      <c r="A62" s="253"/>
      <c r="B62" s="253"/>
      <c r="C62" s="687" t="s">
        <v>63</v>
      </c>
      <c r="D62" s="688"/>
      <c r="E62" s="688"/>
      <c r="F62" s="688"/>
      <c r="G62" s="688"/>
      <c r="H62" s="688"/>
      <c r="I62" s="688"/>
      <c r="J62" s="688"/>
      <c r="K62" s="688"/>
      <c r="L62" s="254">
        <f>SUM(L13:L61)</f>
        <v>0</v>
      </c>
      <c r="M62" s="254">
        <f>SUM(M13:M61)</f>
        <v>0</v>
      </c>
      <c r="N62" s="254">
        <f>SUM(N13:N61)</f>
        <v>0</v>
      </c>
      <c r="O62" s="254">
        <f>SUM(O13:O61)</f>
        <v>0</v>
      </c>
      <c r="P62" s="254">
        <f>SUM(P13:P61)</f>
        <v>0</v>
      </c>
    </row>
    <row r="63" spans="1:16" s="124" customFormat="1" collapsed="1">
      <c r="I63" s="145"/>
    </row>
    <row r="64" spans="1:16" customFormat="1" ht="12.9" customHeight="1">
      <c r="B64" s="146" t="s">
        <v>41</v>
      </c>
    </row>
    <row r="65" spans="1:16" customFormat="1" ht="45.15" customHeight="1">
      <c r="A65" s="672" t="s">
        <v>61</v>
      </c>
      <c r="B65" s="672"/>
      <c r="C65" s="672"/>
      <c r="D65" s="672"/>
      <c r="E65" s="672"/>
      <c r="F65" s="672"/>
      <c r="G65" s="672"/>
      <c r="H65" s="672"/>
      <c r="I65" s="672"/>
      <c r="J65" s="672"/>
      <c r="K65" s="672"/>
      <c r="L65" s="672"/>
      <c r="M65" s="672"/>
      <c r="N65" s="672"/>
      <c r="O65" s="672"/>
      <c r="P65" s="672"/>
    </row>
    <row r="66" spans="1:16" customFormat="1" ht="77.25" customHeight="1">
      <c r="A66" s="672"/>
      <c r="B66" s="672"/>
      <c r="C66" s="672"/>
      <c r="D66" s="672"/>
      <c r="E66" s="672"/>
      <c r="F66" s="672"/>
      <c r="G66" s="672"/>
      <c r="H66" s="672"/>
      <c r="I66" s="672"/>
      <c r="J66" s="672"/>
      <c r="K66" s="672"/>
      <c r="L66" s="672"/>
      <c r="M66" s="672"/>
      <c r="N66" s="672"/>
      <c r="O66" s="672"/>
      <c r="P66" s="672"/>
    </row>
    <row r="67" spans="1:16" customFormat="1" ht="12.9" customHeight="1">
      <c r="B67" s="147"/>
    </row>
    <row r="68" spans="1:16" customFormat="1" ht="12.9" customHeight="1">
      <c r="B68" s="147"/>
    </row>
    <row r="69" spans="1:16" s="124" customFormat="1">
      <c r="B69" s="124" t="s">
        <v>7</v>
      </c>
      <c r="L69" s="152" t="str">
        <f>Koptame_VNI!B40</f>
        <v>Pārbaudīja:</v>
      </c>
      <c r="M69" s="152"/>
      <c r="N69" s="152"/>
      <c r="O69" s="152"/>
      <c r="P69" s="152"/>
    </row>
    <row r="70" spans="1:16" s="124" customFormat="1" ht="14.25" customHeight="1">
      <c r="C70" s="144">
        <f>Koptame_VNI!C35</f>
        <v>0</v>
      </c>
      <c r="L70" s="144"/>
      <c r="M70" s="669">
        <f>Koptame_VNI!C41</f>
        <v>0</v>
      </c>
      <c r="N70" s="669"/>
      <c r="O70" s="152"/>
      <c r="P70" s="152"/>
    </row>
    <row r="71" spans="1:16" s="124" customFormat="1">
      <c r="C71" s="143">
        <f>Koptame_VNI!C36</f>
        <v>0</v>
      </c>
      <c r="L71" s="143"/>
      <c r="M71" s="670">
        <f>Koptame_VNI!C42</f>
        <v>0</v>
      </c>
      <c r="N71" s="670"/>
      <c r="O71" s="152"/>
      <c r="P71" s="152"/>
    </row>
    <row r="72" spans="1:16" s="124" customFormat="1" collapsed="1">
      <c r="A72" s="124">
        <f>'3.2._VNI'!A57</f>
        <v>0</v>
      </c>
      <c r="B72" s="145">
        <f>'3.2._VNI'!B57</f>
        <v>0</v>
      </c>
      <c r="C72" s="124">
        <f>'3.2._VNI'!C57</f>
        <v>0</v>
      </c>
      <c r="D72" s="124">
        <f>'3.2._VNI'!D57</f>
        <v>0</v>
      </c>
      <c r="E72" s="124">
        <f>'3.2._VNI'!E57</f>
        <v>0</v>
      </c>
      <c r="F72" s="145">
        <f>'3.2._VNI'!F57</f>
        <v>0</v>
      </c>
      <c r="G72" s="145">
        <f>'3.2._VNI'!G57</f>
        <v>0</v>
      </c>
      <c r="H72" s="124">
        <f>'3.2._VNI'!H57</f>
        <v>0</v>
      </c>
      <c r="I72" s="124">
        <f>'3.2._VNI'!I57</f>
        <v>0</v>
      </c>
      <c r="J72" s="124">
        <f>'3.2._VNI'!J57</f>
        <v>0</v>
      </c>
      <c r="K72" s="124">
        <f>'3.2._VNI'!K57</f>
        <v>0</v>
      </c>
      <c r="M72" s="124">
        <f>'3.2._VNI'!M57</f>
        <v>0</v>
      </c>
      <c r="N72" s="124">
        <f>'3.2._VNI'!N57</f>
        <v>0</v>
      </c>
      <c r="O72" s="124">
        <f>'3.2._VNI'!O57</f>
        <v>0</v>
      </c>
      <c r="P72" s="124">
        <f>'3.2._VNI'!P57</f>
        <v>0</v>
      </c>
    </row>
  </sheetData>
  <autoFilter ref="D1:D72" xr:uid="{00000000-0001-0000-2E00-000000000000}"/>
  <mergeCells count="17">
    <mergeCell ref="A2:P2"/>
    <mergeCell ref="D3:P3"/>
    <mergeCell ref="D4:P4"/>
    <mergeCell ref="D5:P5"/>
    <mergeCell ref="L9:O9"/>
    <mergeCell ref="M71:N71"/>
    <mergeCell ref="F11:K11"/>
    <mergeCell ref="L11:P11"/>
    <mergeCell ref="C62:K62"/>
    <mergeCell ref="M70:N70"/>
    <mergeCell ref="A66:P66"/>
    <mergeCell ref="A65:P65"/>
    <mergeCell ref="A11:A12"/>
    <mergeCell ref="B11:B12"/>
    <mergeCell ref="D11:D12"/>
    <mergeCell ref="E11:E12"/>
    <mergeCell ref="C11:C12"/>
  </mergeCells>
  <printOptions horizontalCentered="1"/>
  <pageMargins left="0.27559055118110237" right="0.27559055118110237" top="0.74803149606299213" bottom="0.74803149606299213" header="0.31496062992125984" footer="0.31496062992125984"/>
  <pageSetup paperSize="9" scale="67" orientation="landscape" horizontalDpi="300" verticalDpi="300" r:id="rId1"/>
  <rowBreaks count="1" manualBreakCount="1">
    <brk id="59" max="16"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92D050"/>
  </sheetPr>
  <dimension ref="A1:S59"/>
  <sheetViews>
    <sheetView showZeros="0" view="pageBreakPreview" topLeftCell="A12" zoomScale="90" zoomScaleNormal="100" zoomScaleSheetLayoutView="90" workbookViewId="0">
      <selection activeCell="C16" sqref="C16"/>
    </sheetView>
  </sheetViews>
  <sheetFormatPr defaultColWidth="9.08984375" defaultRowHeight="14"/>
  <cols>
    <col min="1" max="1" width="5.36328125" style="19" customWidth="1"/>
    <col min="2" max="2" width="6.36328125" style="19" customWidth="1"/>
    <col min="3" max="3" width="40.26953125" style="19" customWidth="1"/>
    <col min="4" max="4" width="16.36328125" style="19" customWidth="1"/>
    <col min="5" max="5" width="8.08984375" style="19" customWidth="1"/>
    <col min="6" max="12" width="9.08984375" style="19"/>
    <col min="13" max="13" width="11.6328125" style="19" customWidth="1"/>
    <col min="14" max="14" width="12.26953125" style="19" customWidth="1"/>
    <col min="15" max="15" width="12.7265625" style="19" customWidth="1"/>
    <col min="16" max="16" width="11.6328125" style="19" customWidth="1"/>
    <col min="17" max="17" width="13.6328125" style="19" customWidth="1"/>
    <col min="18" max="18" width="9.08984375" style="19"/>
    <col min="19" max="19" width="25.90625" style="19" customWidth="1"/>
    <col min="20" max="16384" width="9.08984375" style="19"/>
  </cols>
  <sheetData>
    <row r="1" spans="1:19" s="24" customFormat="1">
      <c r="F1" s="21"/>
      <c r="G1" s="21"/>
      <c r="H1" s="165" t="s">
        <v>56</v>
      </c>
      <c r="I1" s="110" t="str">
        <f>kops3_VNI!B24</f>
        <v>3.4._VNI</v>
      </c>
    </row>
    <row r="2" spans="1:19" s="24" customFormat="1">
      <c r="A2" s="680" t="str">
        <f>C13</f>
        <v>Ārējie siltumtīkli</v>
      </c>
      <c r="B2" s="680"/>
      <c r="C2" s="680"/>
      <c r="D2" s="680"/>
      <c r="E2" s="680"/>
      <c r="F2" s="680"/>
      <c r="G2" s="680"/>
      <c r="H2" s="680"/>
      <c r="I2" s="680"/>
      <c r="J2" s="680"/>
      <c r="K2" s="680"/>
      <c r="L2" s="680"/>
      <c r="M2" s="680"/>
      <c r="N2" s="680"/>
      <c r="O2" s="680"/>
      <c r="P2" s="680"/>
      <c r="Q2" s="680"/>
    </row>
    <row r="3" spans="1:19">
      <c r="A3" s="20"/>
      <c r="B3" s="20"/>
      <c r="C3" s="20" t="s">
        <v>10</v>
      </c>
      <c r="D3" s="20"/>
      <c r="E3" s="682" t="str">
        <f>Koptame_VNI!C11</f>
        <v>Ēkas pārbūve un teritorijas labiekārtošana</v>
      </c>
      <c r="F3" s="682"/>
      <c r="G3" s="682"/>
      <c r="H3" s="682"/>
      <c r="I3" s="682"/>
      <c r="J3" s="682"/>
      <c r="K3" s="682"/>
      <c r="L3" s="682"/>
      <c r="M3" s="682"/>
      <c r="N3" s="682"/>
      <c r="O3" s="682"/>
      <c r="P3" s="682"/>
      <c r="Q3" s="682"/>
    </row>
    <row r="4" spans="1:19">
      <c r="A4" s="20"/>
      <c r="B4" s="20"/>
      <c r="C4" s="20" t="s">
        <v>11</v>
      </c>
      <c r="D4" s="20"/>
      <c r="E4" s="682" t="str">
        <f>Koptame_VNI!C12</f>
        <v>Ēkas pārbūve un teritorijas labiekārtošana( VNĪ  līdzekļi)</v>
      </c>
      <c r="F4" s="682"/>
      <c r="G4" s="682"/>
      <c r="H4" s="682"/>
      <c r="I4" s="682"/>
      <c r="J4" s="682"/>
      <c r="K4" s="682"/>
      <c r="L4" s="682"/>
      <c r="M4" s="682"/>
      <c r="N4" s="682"/>
      <c r="O4" s="682"/>
      <c r="P4" s="682"/>
      <c r="Q4" s="682"/>
    </row>
    <row r="5" spans="1:19">
      <c r="A5" s="20"/>
      <c r="B5" s="20"/>
      <c r="C5" s="20" t="s">
        <v>12</v>
      </c>
      <c r="D5" s="20"/>
      <c r="E5" s="682" t="str">
        <f>Koptame_VNI!C13</f>
        <v>Citadeles iela 7, Rīga</v>
      </c>
      <c r="F5" s="682"/>
      <c r="G5" s="682"/>
      <c r="H5" s="682"/>
      <c r="I5" s="682"/>
      <c r="J5" s="682"/>
      <c r="K5" s="682"/>
      <c r="L5" s="682"/>
      <c r="M5" s="682"/>
      <c r="N5" s="682"/>
      <c r="O5" s="682"/>
      <c r="P5" s="682"/>
      <c r="Q5" s="682"/>
    </row>
    <row r="6" spans="1:19">
      <c r="A6" s="20"/>
      <c r="B6" s="20"/>
      <c r="C6" s="20" t="str">
        <f>Koptame_VNI!B14</f>
        <v>Pasūtījuma Nr.</v>
      </c>
      <c r="D6" s="20"/>
      <c r="E6" s="22" t="str">
        <f>Koptame_VNI!C14</f>
        <v>n</v>
      </c>
      <c r="F6" s="43"/>
      <c r="G6" s="43"/>
      <c r="H6" s="43"/>
      <c r="I6" s="43"/>
      <c r="J6" s="43"/>
      <c r="K6" s="43"/>
      <c r="L6" s="43"/>
      <c r="M6" s="43"/>
      <c r="N6" s="43"/>
      <c r="O6" s="43"/>
      <c r="P6" s="43"/>
      <c r="Q6" s="25"/>
    </row>
    <row r="7" spans="1:19">
      <c r="A7" s="3" t="str">
        <f>Koptame_VNI!B17</f>
        <v>Tāme sastādīta 2023.gada tirgus cenās, pamatojoties uz SIA „Baltex Group” būvprojekta rasējumiem un darbu apjomiem</v>
      </c>
      <c r="B7" s="46"/>
      <c r="E7" s="22"/>
      <c r="F7" s="22"/>
      <c r="G7" s="22"/>
      <c r="H7" s="22"/>
      <c r="I7" s="22"/>
      <c r="J7" s="22"/>
      <c r="K7" s="22"/>
      <c r="L7" s="43"/>
      <c r="M7" s="43"/>
      <c r="N7" s="43"/>
      <c r="O7" s="43"/>
      <c r="P7" s="20" t="s">
        <v>55</v>
      </c>
      <c r="Q7" s="26">
        <f>Q49</f>
        <v>0</v>
      </c>
    </row>
    <row r="8" spans="1:19">
      <c r="A8" s="23"/>
      <c r="B8" s="23"/>
      <c r="E8" s="27"/>
      <c r="F8" s="43"/>
      <c r="G8" s="43"/>
      <c r="H8" s="43"/>
      <c r="I8" s="43"/>
      <c r="J8" s="43"/>
      <c r="K8" s="43"/>
      <c r="L8" s="43"/>
      <c r="O8" s="43"/>
      <c r="P8" s="43"/>
      <c r="Q8" s="25"/>
    </row>
    <row r="9" spans="1:19" ht="15.4" customHeight="1">
      <c r="A9" s="45"/>
      <c r="B9" s="45"/>
      <c r="K9" s="44"/>
      <c r="L9" s="44"/>
      <c r="M9" s="681" t="str">
        <f>Koptame_VNI!D16</f>
        <v xml:space="preserve">Tāme sastādīta:  </v>
      </c>
      <c r="N9" s="681"/>
      <c r="O9" s="681"/>
      <c r="P9" s="681"/>
      <c r="Q9" s="44"/>
    </row>
    <row r="10" spans="1:19" ht="15.5">
      <c r="A10" s="45"/>
      <c r="B10" s="45"/>
    </row>
    <row r="11" spans="1:19" ht="14.25" customHeight="1">
      <c r="A11" s="673" t="s">
        <v>14</v>
      </c>
      <c r="B11" s="674" t="s">
        <v>20</v>
      </c>
      <c r="C11" s="691" t="s">
        <v>60</v>
      </c>
      <c r="D11" s="692"/>
      <c r="E11" s="677" t="s">
        <v>21</v>
      </c>
      <c r="F11" s="673" t="s">
        <v>22</v>
      </c>
      <c r="G11" s="671" t="s">
        <v>23</v>
      </c>
      <c r="H11" s="671"/>
      <c r="I11" s="671"/>
      <c r="J11" s="671"/>
      <c r="K11" s="671"/>
      <c r="L11" s="671"/>
      <c r="M11" s="671" t="s">
        <v>24</v>
      </c>
      <c r="N11" s="671"/>
      <c r="O11" s="671"/>
      <c r="P11" s="671"/>
      <c r="Q11" s="671"/>
    </row>
    <row r="12" spans="1:19" ht="65">
      <c r="A12" s="673"/>
      <c r="B12" s="675"/>
      <c r="C12" s="693"/>
      <c r="D12" s="694"/>
      <c r="E12" s="677"/>
      <c r="F12" s="673"/>
      <c r="G12" s="154" t="s">
        <v>25</v>
      </c>
      <c r="H12" s="154" t="s">
        <v>44</v>
      </c>
      <c r="I12" s="154" t="s">
        <v>45</v>
      </c>
      <c r="J12" s="154" t="s">
        <v>58</v>
      </c>
      <c r="K12" s="154" t="s">
        <v>46</v>
      </c>
      <c r="L12" s="154" t="s">
        <v>47</v>
      </c>
      <c r="M12" s="154" t="s">
        <v>17</v>
      </c>
      <c r="N12" s="154" t="s">
        <v>45</v>
      </c>
      <c r="O12" s="154" t="s">
        <v>58</v>
      </c>
      <c r="P12" s="154" t="s">
        <v>46</v>
      </c>
      <c r="Q12" s="154" t="s">
        <v>48</v>
      </c>
      <c r="S12" s="383"/>
    </row>
    <row r="13" spans="1:19" ht="15.5">
      <c r="A13" s="397"/>
      <c r="B13" s="398">
        <v>0</v>
      </c>
      <c r="C13" s="399" t="str">
        <f>kops3_VNI!C24</f>
        <v>Ārējie siltumtīkli</v>
      </c>
      <c r="D13" s="399"/>
      <c r="E13" s="400"/>
      <c r="F13" s="401"/>
      <c r="G13" s="402">
        <v>0</v>
      </c>
      <c r="H13" s="403">
        <v>0</v>
      </c>
      <c r="I13" s="404">
        <v>0</v>
      </c>
      <c r="J13" s="403">
        <v>0</v>
      </c>
      <c r="K13" s="403">
        <v>0</v>
      </c>
      <c r="L13" s="403">
        <f t="shared" ref="L13" si="0">SUM(I13:K13)</f>
        <v>0</v>
      </c>
      <c r="M13" s="402">
        <f t="shared" ref="M13:M15" si="1">ROUND(G13*F13,2)</f>
        <v>0</v>
      </c>
      <c r="N13" s="403">
        <f t="shared" ref="N13:N15" si="2">ROUND(I13*F13,2)</f>
        <v>0</v>
      </c>
      <c r="O13" s="403">
        <f t="shared" ref="O13:O15" si="3">ROUND(J13*F13,2)</f>
        <v>0</v>
      </c>
      <c r="P13" s="403">
        <f t="shared" ref="P13:P15" si="4">ROUND(K13*F13,2)</f>
        <v>0</v>
      </c>
      <c r="Q13" s="405">
        <f t="shared" ref="Q13:Q15" si="5">SUM(N13:P13)</f>
        <v>0</v>
      </c>
    </row>
    <row r="14" spans="1:19" s="351" customFormat="1" ht="13">
      <c r="A14" s="343"/>
      <c r="B14" s="344"/>
      <c r="C14" s="345" t="s">
        <v>379</v>
      </c>
      <c r="D14" s="14"/>
      <c r="E14" s="15"/>
      <c r="F14" s="346"/>
      <c r="G14" s="347"/>
      <c r="H14" s="347"/>
      <c r="I14" s="348"/>
      <c r="J14" s="348"/>
      <c r="K14" s="348"/>
      <c r="L14" s="349"/>
      <c r="M14" s="348"/>
      <c r="N14" s="348"/>
      <c r="O14" s="348"/>
      <c r="P14" s="348"/>
      <c r="Q14" s="407"/>
    </row>
    <row r="15" spans="1:19" s="56" customFormat="1" ht="15.5">
      <c r="A15" s="187"/>
      <c r="B15" s="301"/>
      <c r="C15" s="328" t="s">
        <v>150</v>
      </c>
      <c r="D15" s="328"/>
      <c r="E15" s="328"/>
      <c r="F15" s="328"/>
      <c r="G15" s="228">
        <f t="shared" ref="G15" si="6">IFERROR(ROUND(I15/H15,2),0)</f>
        <v>0</v>
      </c>
      <c r="H15" s="228">
        <f t="shared" ref="H15" si="7">IF(I15&gt;0,5,0)</f>
        <v>0</v>
      </c>
      <c r="I15" s="240"/>
      <c r="J15" s="240"/>
      <c r="K15" s="240"/>
      <c r="L15" s="238">
        <f t="shared" ref="L15" si="8">SUM(I15:K15)</f>
        <v>0</v>
      </c>
      <c r="M15" s="268">
        <f t="shared" si="1"/>
        <v>0</v>
      </c>
      <c r="N15" s="238">
        <f t="shared" si="2"/>
        <v>0</v>
      </c>
      <c r="O15" s="238">
        <f t="shared" si="3"/>
        <v>0</v>
      </c>
      <c r="P15" s="238">
        <f t="shared" si="4"/>
        <v>0</v>
      </c>
      <c r="Q15" s="269">
        <f t="shared" si="5"/>
        <v>0</v>
      </c>
    </row>
    <row r="16" spans="1:19" s="56" customFormat="1" ht="28">
      <c r="A16" s="187" t="s">
        <v>838</v>
      </c>
      <c r="B16" s="329"/>
      <c r="C16" s="330" t="s">
        <v>1224</v>
      </c>
      <c r="D16" s="319" t="s">
        <v>151</v>
      </c>
      <c r="E16" s="331" t="s">
        <v>135</v>
      </c>
      <c r="F16" s="331">
        <v>58</v>
      </c>
      <c r="G16" s="240"/>
      <c r="H16" s="240"/>
      <c r="I16" s="240"/>
      <c r="J16" s="240"/>
      <c r="K16" s="240"/>
      <c r="L16" s="238">
        <f t="shared" ref="L16:L47" si="9">SUM(I16:K16)</f>
        <v>0</v>
      </c>
      <c r="M16" s="268">
        <f t="shared" ref="M16:M47" si="10">ROUND(G16*F16,2)</f>
        <v>0</v>
      </c>
      <c r="N16" s="238">
        <f t="shared" ref="N16:N47" si="11">ROUND(I16*F16,2)</f>
        <v>0</v>
      </c>
      <c r="O16" s="238">
        <f t="shared" ref="O16:O47" si="12">ROUND(J16*F16,2)</f>
        <v>0</v>
      </c>
      <c r="P16" s="238">
        <f t="shared" ref="P16:P47" si="13">ROUND(K16*F16,2)</f>
        <v>0</v>
      </c>
      <c r="Q16" s="269">
        <f t="shared" ref="Q16:Q47" si="14">SUM(N16:P16)</f>
        <v>0</v>
      </c>
      <c r="S16" s="384"/>
    </row>
    <row r="17" spans="1:19" s="56" customFormat="1" ht="28">
      <c r="A17" s="187" t="s">
        <v>839</v>
      </c>
      <c r="B17" s="329"/>
      <c r="C17" s="330" t="s">
        <v>152</v>
      </c>
      <c r="D17" s="319" t="s">
        <v>151</v>
      </c>
      <c r="E17" s="331" t="s">
        <v>68</v>
      </c>
      <c r="F17" s="331">
        <v>13</v>
      </c>
      <c r="G17" s="240"/>
      <c r="H17" s="240"/>
      <c r="I17" s="240"/>
      <c r="J17" s="240"/>
      <c r="K17" s="240"/>
      <c r="L17" s="238">
        <f t="shared" si="9"/>
        <v>0</v>
      </c>
      <c r="M17" s="268">
        <f t="shared" si="10"/>
        <v>0</v>
      </c>
      <c r="N17" s="238">
        <f t="shared" si="11"/>
        <v>0</v>
      </c>
      <c r="O17" s="238">
        <f t="shared" si="12"/>
        <v>0</v>
      </c>
      <c r="P17" s="238">
        <f t="shared" si="13"/>
        <v>0</v>
      </c>
      <c r="Q17" s="269">
        <f t="shared" si="14"/>
        <v>0</v>
      </c>
      <c r="S17" s="384"/>
    </row>
    <row r="18" spans="1:19" s="56" customFormat="1" ht="28">
      <c r="A18" s="187" t="s">
        <v>840</v>
      </c>
      <c r="B18" s="329"/>
      <c r="C18" s="330" t="s">
        <v>655</v>
      </c>
      <c r="D18" s="319" t="s">
        <v>151</v>
      </c>
      <c r="E18" s="331" t="s">
        <v>68</v>
      </c>
      <c r="F18" s="331">
        <v>2</v>
      </c>
      <c r="G18" s="240"/>
      <c r="H18" s="240"/>
      <c r="I18" s="240"/>
      <c r="J18" s="240"/>
      <c r="K18" s="240"/>
      <c r="L18" s="238">
        <f t="shared" si="9"/>
        <v>0</v>
      </c>
      <c r="M18" s="268">
        <f t="shared" si="10"/>
        <v>0</v>
      </c>
      <c r="N18" s="238">
        <f t="shared" si="11"/>
        <v>0</v>
      </c>
      <c r="O18" s="238">
        <f t="shared" si="12"/>
        <v>0</v>
      </c>
      <c r="P18" s="238">
        <f t="shared" si="13"/>
        <v>0</v>
      </c>
      <c r="Q18" s="269">
        <f t="shared" si="14"/>
        <v>0</v>
      </c>
      <c r="S18" s="384"/>
    </row>
    <row r="19" spans="1:19" s="56" customFormat="1" ht="28">
      <c r="A19" s="187" t="s">
        <v>841</v>
      </c>
      <c r="B19" s="329"/>
      <c r="C19" s="330" t="s">
        <v>656</v>
      </c>
      <c r="D19" s="319" t="s">
        <v>151</v>
      </c>
      <c r="E19" s="331" t="s">
        <v>68</v>
      </c>
      <c r="F19" s="331">
        <v>2</v>
      </c>
      <c r="G19" s="240"/>
      <c r="H19" s="240"/>
      <c r="I19" s="240"/>
      <c r="J19" s="240"/>
      <c r="K19" s="240"/>
      <c r="L19" s="238">
        <f t="shared" si="9"/>
        <v>0</v>
      </c>
      <c r="M19" s="268">
        <f t="shared" si="10"/>
        <v>0</v>
      </c>
      <c r="N19" s="238">
        <f t="shared" si="11"/>
        <v>0</v>
      </c>
      <c r="O19" s="238">
        <f t="shared" si="12"/>
        <v>0</v>
      </c>
      <c r="P19" s="238">
        <f t="shared" si="13"/>
        <v>0</v>
      </c>
      <c r="Q19" s="269">
        <f t="shared" si="14"/>
        <v>0</v>
      </c>
      <c r="S19" s="384"/>
    </row>
    <row r="20" spans="1:19" s="56" customFormat="1" ht="28">
      <c r="A20" s="187" t="s">
        <v>842</v>
      </c>
      <c r="B20" s="329"/>
      <c r="C20" s="330" t="s">
        <v>153</v>
      </c>
      <c r="D20" s="319" t="s">
        <v>151</v>
      </c>
      <c r="E20" s="331" t="s">
        <v>68</v>
      </c>
      <c r="F20" s="331">
        <v>22</v>
      </c>
      <c r="G20" s="228"/>
      <c r="H20" s="240"/>
      <c r="I20" s="240"/>
      <c r="J20" s="240"/>
      <c r="K20" s="240"/>
      <c r="L20" s="238">
        <f t="shared" si="9"/>
        <v>0</v>
      </c>
      <c r="M20" s="268">
        <f t="shared" si="10"/>
        <v>0</v>
      </c>
      <c r="N20" s="238">
        <f t="shared" si="11"/>
        <v>0</v>
      </c>
      <c r="O20" s="238">
        <f t="shared" si="12"/>
        <v>0</v>
      </c>
      <c r="P20" s="238">
        <f t="shared" si="13"/>
        <v>0</v>
      </c>
      <c r="Q20" s="269">
        <f t="shared" si="14"/>
        <v>0</v>
      </c>
      <c r="S20" s="384"/>
    </row>
    <row r="21" spans="1:19" s="56" customFormat="1">
      <c r="A21" s="187" t="s">
        <v>843</v>
      </c>
      <c r="B21" s="329"/>
      <c r="C21" s="330" t="s">
        <v>154</v>
      </c>
      <c r="D21" s="331" t="s">
        <v>148</v>
      </c>
      <c r="E21" s="331" t="s">
        <v>68</v>
      </c>
      <c r="F21" s="331">
        <v>4</v>
      </c>
      <c r="G21" s="240"/>
      <c r="H21" s="240"/>
      <c r="I21" s="240"/>
      <c r="J21" s="240"/>
      <c r="K21" s="240">
        <f>0.15*I21</f>
        <v>0</v>
      </c>
      <c r="L21" s="238">
        <f t="shared" si="9"/>
        <v>0</v>
      </c>
      <c r="M21" s="268">
        <f t="shared" si="10"/>
        <v>0</v>
      </c>
      <c r="N21" s="238">
        <f t="shared" si="11"/>
        <v>0</v>
      </c>
      <c r="O21" s="238">
        <f t="shared" si="12"/>
        <v>0</v>
      </c>
      <c r="P21" s="238">
        <f t="shared" si="13"/>
        <v>0</v>
      </c>
      <c r="Q21" s="269">
        <f t="shared" si="14"/>
        <v>0</v>
      </c>
      <c r="S21" s="384"/>
    </row>
    <row r="22" spans="1:19" s="56" customFormat="1">
      <c r="A22" s="187" t="s">
        <v>844</v>
      </c>
      <c r="B22" s="329"/>
      <c r="C22" s="330" t="s">
        <v>155</v>
      </c>
      <c r="D22" s="331" t="s">
        <v>156</v>
      </c>
      <c r="E22" s="331" t="s">
        <v>68</v>
      </c>
      <c r="F22" s="331">
        <v>6</v>
      </c>
      <c r="G22" s="228"/>
      <c r="H22" s="240"/>
      <c r="I22" s="240"/>
      <c r="J22" s="240"/>
      <c r="K22" s="240">
        <f t="shared" ref="K22:K31" si="15">0.15*I22</f>
        <v>0</v>
      </c>
      <c r="L22" s="238">
        <f t="shared" si="9"/>
        <v>0</v>
      </c>
      <c r="M22" s="268">
        <f t="shared" si="10"/>
        <v>0</v>
      </c>
      <c r="N22" s="238">
        <f t="shared" si="11"/>
        <v>0</v>
      </c>
      <c r="O22" s="238">
        <f t="shared" si="12"/>
        <v>0</v>
      </c>
      <c r="P22" s="238">
        <f t="shared" si="13"/>
        <v>0</v>
      </c>
      <c r="Q22" s="269">
        <f t="shared" si="14"/>
        <v>0</v>
      </c>
      <c r="S22" s="384"/>
    </row>
    <row r="23" spans="1:19" s="56" customFormat="1">
      <c r="A23" s="187" t="s">
        <v>845</v>
      </c>
      <c r="B23" s="329"/>
      <c r="C23" s="330" t="s">
        <v>157</v>
      </c>
      <c r="D23" s="331" t="s">
        <v>156</v>
      </c>
      <c r="E23" s="331" t="s">
        <v>68</v>
      </c>
      <c r="F23" s="331">
        <v>2</v>
      </c>
      <c r="G23" s="228"/>
      <c r="H23" s="240"/>
      <c r="I23" s="240"/>
      <c r="J23" s="240"/>
      <c r="K23" s="240">
        <f t="shared" si="15"/>
        <v>0</v>
      </c>
      <c r="L23" s="238">
        <f t="shared" si="9"/>
        <v>0</v>
      </c>
      <c r="M23" s="268">
        <f t="shared" si="10"/>
        <v>0</v>
      </c>
      <c r="N23" s="238">
        <f t="shared" si="11"/>
        <v>0</v>
      </c>
      <c r="O23" s="238">
        <f t="shared" si="12"/>
        <v>0</v>
      </c>
      <c r="P23" s="238">
        <f t="shared" si="13"/>
        <v>0</v>
      </c>
      <c r="Q23" s="269">
        <f t="shared" si="14"/>
        <v>0</v>
      </c>
      <c r="S23" s="384"/>
    </row>
    <row r="24" spans="1:19" s="56" customFormat="1">
      <c r="A24" s="187" t="s">
        <v>846</v>
      </c>
      <c r="B24" s="329"/>
      <c r="C24" s="330" t="s">
        <v>158</v>
      </c>
      <c r="D24" s="319" t="s">
        <v>159</v>
      </c>
      <c r="E24" s="331" t="s">
        <v>68</v>
      </c>
      <c r="F24" s="331">
        <v>34</v>
      </c>
      <c r="G24" s="228"/>
      <c r="H24" s="240"/>
      <c r="I24" s="240"/>
      <c r="J24" s="240"/>
      <c r="K24" s="240">
        <f t="shared" si="15"/>
        <v>0</v>
      </c>
      <c r="L24" s="238">
        <f t="shared" si="9"/>
        <v>0</v>
      </c>
      <c r="M24" s="268">
        <f t="shared" si="10"/>
        <v>0</v>
      </c>
      <c r="N24" s="238">
        <f t="shared" si="11"/>
        <v>0</v>
      </c>
      <c r="O24" s="238">
        <f t="shared" si="12"/>
        <v>0</v>
      </c>
      <c r="P24" s="238">
        <f t="shared" si="13"/>
        <v>0</v>
      </c>
      <c r="Q24" s="269">
        <f t="shared" si="14"/>
        <v>0</v>
      </c>
      <c r="S24" s="384"/>
    </row>
    <row r="25" spans="1:19" s="56" customFormat="1">
      <c r="A25" s="187" t="s">
        <v>847</v>
      </c>
      <c r="B25" s="329"/>
      <c r="C25" s="330" t="s">
        <v>160</v>
      </c>
      <c r="D25" s="331"/>
      <c r="E25" s="331" t="s">
        <v>135</v>
      </c>
      <c r="F25" s="331">
        <v>35</v>
      </c>
      <c r="G25" s="228"/>
      <c r="H25" s="240"/>
      <c r="I25" s="240"/>
      <c r="J25" s="240"/>
      <c r="K25" s="240">
        <f t="shared" si="15"/>
        <v>0</v>
      </c>
      <c r="L25" s="238">
        <f t="shared" si="9"/>
        <v>0</v>
      </c>
      <c r="M25" s="268">
        <f t="shared" si="10"/>
        <v>0</v>
      </c>
      <c r="N25" s="238">
        <f t="shared" si="11"/>
        <v>0</v>
      </c>
      <c r="O25" s="238">
        <f t="shared" si="12"/>
        <v>0</v>
      </c>
      <c r="P25" s="238">
        <f t="shared" si="13"/>
        <v>0</v>
      </c>
      <c r="Q25" s="269">
        <f t="shared" si="14"/>
        <v>0</v>
      </c>
      <c r="S25" s="384"/>
    </row>
    <row r="26" spans="1:19" s="56" customFormat="1">
      <c r="A26" s="187" t="s">
        <v>848</v>
      </c>
      <c r="B26" s="329"/>
      <c r="C26" s="330" t="s">
        <v>161</v>
      </c>
      <c r="D26" s="331"/>
      <c r="E26" s="331" t="s">
        <v>68</v>
      </c>
      <c r="F26" s="331">
        <v>2</v>
      </c>
      <c r="G26" s="228"/>
      <c r="H26" s="240"/>
      <c r="I26" s="240"/>
      <c r="J26" s="240"/>
      <c r="K26" s="240">
        <f t="shared" si="15"/>
        <v>0</v>
      </c>
      <c r="L26" s="238">
        <f t="shared" si="9"/>
        <v>0</v>
      </c>
      <c r="M26" s="268">
        <f t="shared" si="10"/>
        <v>0</v>
      </c>
      <c r="N26" s="238">
        <f t="shared" si="11"/>
        <v>0</v>
      </c>
      <c r="O26" s="238">
        <f t="shared" si="12"/>
        <v>0</v>
      </c>
      <c r="P26" s="238">
        <f t="shared" si="13"/>
        <v>0</v>
      </c>
      <c r="Q26" s="269">
        <f t="shared" si="14"/>
        <v>0</v>
      </c>
      <c r="S26" s="384"/>
    </row>
    <row r="27" spans="1:19" s="56" customFormat="1">
      <c r="A27" s="187" t="s">
        <v>849</v>
      </c>
      <c r="B27" s="329"/>
      <c r="C27" s="330" t="s">
        <v>162</v>
      </c>
      <c r="D27" s="331" t="s">
        <v>163</v>
      </c>
      <c r="E27" s="331" t="s">
        <v>135</v>
      </c>
      <c r="F27" s="331">
        <v>2</v>
      </c>
      <c r="G27" s="228"/>
      <c r="H27" s="240"/>
      <c r="I27" s="240"/>
      <c r="J27" s="240"/>
      <c r="K27" s="240">
        <f t="shared" si="15"/>
        <v>0</v>
      </c>
      <c r="L27" s="238">
        <f t="shared" si="9"/>
        <v>0</v>
      </c>
      <c r="M27" s="268">
        <f t="shared" si="10"/>
        <v>0</v>
      </c>
      <c r="N27" s="238">
        <f t="shared" si="11"/>
        <v>0</v>
      </c>
      <c r="O27" s="238">
        <f t="shared" si="12"/>
        <v>0</v>
      </c>
      <c r="P27" s="238">
        <f t="shared" si="13"/>
        <v>0</v>
      </c>
      <c r="Q27" s="269">
        <f t="shared" si="14"/>
        <v>0</v>
      </c>
      <c r="S27" s="384"/>
    </row>
    <row r="28" spans="1:19" s="56" customFormat="1">
      <c r="A28" s="187" t="s">
        <v>850</v>
      </c>
      <c r="B28" s="329"/>
      <c r="C28" s="330" t="s">
        <v>164</v>
      </c>
      <c r="D28" s="331" t="s">
        <v>139</v>
      </c>
      <c r="E28" s="331" t="s">
        <v>68</v>
      </c>
      <c r="F28" s="331">
        <v>2</v>
      </c>
      <c r="G28" s="228"/>
      <c r="H28" s="240"/>
      <c r="I28" s="240"/>
      <c r="J28" s="240"/>
      <c r="K28" s="240">
        <f t="shared" si="15"/>
        <v>0</v>
      </c>
      <c r="L28" s="238">
        <f t="shared" si="9"/>
        <v>0</v>
      </c>
      <c r="M28" s="268">
        <f t="shared" si="10"/>
        <v>0</v>
      </c>
      <c r="N28" s="238">
        <f t="shared" si="11"/>
        <v>0</v>
      </c>
      <c r="O28" s="238">
        <f t="shared" si="12"/>
        <v>0</v>
      </c>
      <c r="P28" s="238">
        <f t="shared" si="13"/>
        <v>0</v>
      </c>
      <c r="Q28" s="269">
        <f t="shared" si="14"/>
        <v>0</v>
      </c>
      <c r="S28" s="384"/>
    </row>
    <row r="29" spans="1:19" s="56" customFormat="1">
      <c r="A29" s="187" t="s">
        <v>851</v>
      </c>
      <c r="B29" s="329"/>
      <c r="C29" s="330" t="s">
        <v>165</v>
      </c>
      <c r="D29" s="331" t="s">
        <v>122</v>
      </c>
      <c r="E29" s="331" t="s">
        <v>68</v>
      </c>
      <c r="F29" s="331">
        <v>2</v>
      </c>
      <c r="G29" s="228"/>
      <c r="H29" s="240"/>
      <c r="I29" s="240"/>
      <c r="J29" s="240"/>
      <c r="K29" s="240">
        <f t="shared" si="15"/>
        <v>0</v>
      </c>
      <c r="L29" s="238">
        <f t="shared" si="9"/>
        <v>0</v>
      </c>
      <c r="M29" s="268">
        <f t="shared" si="10"/>
        <v>0</v>
      </c>
      <c r="N29" s="238">
        <f t="shared" si="11"/>
        <v>0</v>
      </c>
      <c r="O29" s="238">
        <f t="shared" si="12"/>
        <v>0</v>
      </c>
      <c r="P29" s="238">
        <f t="shared" si="13"/>
        <v>0</v>
      </c>
      <c r="Q29" s="269">
        <f t="shared" si="14"/>
        <v>0</v>
      </c>
      <c r="S29" s="384"/>
    </row>
    <row r="30" spans="1:19" s="56" customFormat="1" ht="28">
      <c r="A30" s="187" t="s">
        <v>852</v>
      </c>
      <c r="B30" s="329"/>
      <c r="C30" s="330" t="s">
        <v>1223</v>
      </c>
      <c r="D30" s="331" t="s">
        <v>166</v>
      </c>
      <c r="E30" s="331" t="s">
        <v>78</v>
      </c>
      <c r="F30" s="331">
        <v>25</v>
      </c>
      <c r="G30" s="228"/>
      <c r="H30" s="240"/>
      <c r="I30" s="240"/>
      <c r="J30" s="240"/>
      <c r="K30" s="240">
        <f t="shared" si="15"/>
        <v>0</v>
      </c>
      <c r="L30" s="238">
        <f t="shared" si="9"/>
        <v>0</v>
      </c>
      <c r="M30" s="268">
        <f t="shared" si="10"/>
        <v>0</v>
      </c>
      <c r="N30" s="238">
        <f t="shared" si="11"/>
        <v>0</v>
      </c>
      <c r="O30" s="238">
        <f t="shared" si="12"/>
        <v>0</v>
      </c>
      <c r="P30" s="238">
        <f t="shared" si="13"/>
        <v>0</v>
      </c>
      <c r="Q30" s="269">
        <f t="shared" si="14"/>
        <v>0</v>
      </c>
      <c r="S30" s="384"/>
    </row>
    <row r="31" spans="1:19" s="56" customFormat="1">
      <c r="A31" s="187" t="s">
        <v>853</v>
      </c>
      <c r="B31" s="329"/>
      <c r="C31" s="330" t="s">
        <v>657</v>
      </c>
      <c r="D31" s="331" t="s">
        <v>166</v>
      </c>
      <c r="E31" s="331" t="s">
        <v>68</v>
      </c>
      <c r="F31" s="331">
        <v>1</v>
      </c>
      <c r="G31" s="228"/>
      <c r="H31" s="240"/>
      <c r="I31" s="240"/>
      <c r="J31" s="240"/>
      <c r="K31" s="240">
        <f t="shared" si="15"/>
        <v>0</v>
      </c>
      <c r="L31" s="238">
        <f t="shared" si="9"/>
        <v>0</v>
      </c>
      <c r="M31" s="268">
        <f t="shared" si="10"/>
        <v>0</v>
      </c>
      <c r="N31" s="238">
        <f t="shared" si="11"/>
        <v>0</v>
      </c>
      <c r="O31" s="238">
        <f t="shared" si="12"/>
        <v>0</v>
      </c>
      <c r="P31" s="238">
        <f t="shared" si="13"/>
        <v>0</v>
      </c>
      <c r="Q31" s="269">
        <f t="shared" si="14"/>
        <v>0</v>
      </c>
      <c r="S31" s="384"/>
    </row>
    <row r="32" spans="1:19" s="56" customFormat="1">
      <c r="A32" s="187" t="s">
        <v>854</v>
      </c>
      <c r="B32" s="329"/>
      <c r="C32" s="330" t="s">
        <v>167</v>
      </c>
      <c r="D32" s="331" t="s">
        <v>166</v>
      </c>
      <c r="E32" s="331" t="s">
        <v>68</v>
      </c>
      <c r="F32" s="331">
        <v>7</v>
      </c>
      <c r="G32" s="228"/>
      <c r="H32" s="240"/>
      <c r="I32" s="240"/>
      <c r="J32" s="240"/>
      <c r="K32" s="240">
        <f t="shared" ref="K32:K35" si="16">0.15*I32</f>
        <v>0</v>
      </c>
      <c r="L32" s="238">
        <f t="shared" si="9"/>
        <v>0</v>
      </c>
      <c r="M32" s="268">
        <f t="shared" si="10"/>
        <v>0</v>
      </c>
      <c r="N32" s="238">
        <f t="shared" si="11"/>
        <v>0</v>
      </c>
      <c r="O32" s="238">
        <f t="shared" si="12"/>
        <v>0</v>
      </c>
      <c r="P32" s="238">
        <f t="shared" si="13"/>
        <v>0</v>
      </c>
      <c r="Q32" s="269">
        <f t="shared" si="14"/>
        <v>0</v>
      </c>
      <c r="S32" s="384"/>
    </row>
    <row r="33" spans="1:19" s="56" customFormat="1">
      <c r="A33" s="187" t="s">
        <v>855</v>
      </c>
      <c r="B33" s="329"/>
      <c r="C33" s="330" t="s">
        <v>168</v>
      </c>
      <c r="D33" s="319"/>
      <c r="E33" s="331" t="s">
        <v>69</v>
      </c>
      <c r="F33" s="331">
        <v>1</v>
      </c>
      <c r="G33" s="228"/>
      <c r="H33" s="240"/>
      <c r="I33" s="240"/>
      <c r="J33" s="240"/>
      <c r="K33" s="240">
        <f t="shared" si="16"/>
        <v>0</v>
      </c>
      <c r="L33" s="238">
        <f t="shared" si="9"/>
        <v>0</v>
      </c>
      <c r="M33" s="268">
        <f t="shared" si="10"/>
        <v>0</v>
      </c>
      <c r="N33" s="238">
        <f t="shared" si="11"/>
        <v>0</v>
      </c>
      <c r="O33" s="238">
        <f t="shared" si="12"/>
        <v>0</v>
      </c>
      <c r="P33" s="238">
        <f t="shared" si="13"/>
        <v>0</v>
      </c>
      <c r="Q33" s="269">
        <f t="shared" si="14"/>
        <v>0</v>
      </c>
      <c r="S33" s="384"/>
    </row>
    <row r="34" spans="1:19" s="56" customFormat="1">
      <c r="A34" s="187" t="s">
        <v>856</v>
      </c>
      <c r="B34" s="329"/>
      <c r="C34" s="330" t="s">
        <v>169</v>
      </c>
      <c r="D34" s="331"/>
      <c r="E34" s="331" t="s">
        <v>69</v>
      </c>
      <c r="F34" s="331">
        <v>1</v>
      </c>
      <c r="G34" s="228"/>
      <c r="H34" s="240"/>
      <c r="I34" s="240"/>
      <c r="J34" s="240"/>
      <c r="K34" s="240">
        <f t="shared" si="16"/>
        <v>0</v>
      </c>
      <c r="L34" s="238">
        <f t="shared" si="9"/>
        <v>0</v>
      </c>
      <c r="M34" s="268">
        <f t="shared" si="10"/>
        <v>0</v>
      </c>
      <c r="N34" s="238">
        <f t="shared" si="11"/>
        <v>0</v>
      </c>
      <c r="O34" s="238">
        <f t="shared" si="12"/>
        <v>0</v>
      </c>
      <c r="P34" s="238">
        <f t="shared" si="13"/>
        <v>0</v>
      </c>
      <c r="Q34" s="269">
        <f t="shared" si="14"/>
        <v>0</v>
      </c>
      <c r="S34" s="384"/>
    </row>
    <row r="35" spans="1:19" s="56" customFormat="1">
      <c r="A35" s="187" t="s">
        <v>857</v>
      </c>
      <c r="B35" s="329"/>
      <c r="C35" s="330" t="s">
        <v>170</v>
      </c>
      <c r="D35" s="331"/>
      <c r="E35" s="331" t="s">
        <v>69</v>
      </c>
      <c r="F35" s="331">
        <v>1</v>
      </c>
      <c r="G35" s="228"/>
      <c r="H35" s="240"/>
      <c r="I35" s="240"/>
      <c r="J35" s="240"/>
      <c r="K35" s="240">
        <f t="shared" si="16"/>
        <v>0</v>
      </c>
      <c r="L35" s="238">
        <f t="shared" si="9"/>
        <v>0</v>
      </c>
      <c r="M35" s="268">
        <f t="shared" si="10"/>
        <v>0</v>
      </c>
      <c r="N35" s="238">
        <f t="shared" si="11"/>
        <v>0</v>
      </c>
      <c r="O35" s="238">
        <f t="shared" si="12"/>
        <v>0</v>
      </c>
      <c r="P35" s="238">
        <f t="shared" si="13"/>
        <v>0</v>
      </c>
      <c r="Q35" s="269">
        <f t="shared" si="14"/>
        <v>0</v>
      </c>
      <c r="S35" s="384"/>
    </row>
    <row r="36" spans="1:19" s="56" customFormat="1">
      <c r="A36" s="187" t="s">
        <v>858</v>
      </c>
      <c r="B36" s="329"/>
      <c r="C36" s="330" t="s">
        <v>171</v>
      </c>
      <c r="D36" s="329"/>
      <c r="E36" s="331" t="s">
        <v>69</v>
      </c>
      <c r="F36" s="331">
        <v>1</v>
      </c>
      <c r="G36" s="228"/>
      <c r="H36" s="240"/>
      <c r="I36" s="240"/>
      <c r="J36" s="240"/>
      <c r="K36" s="240"/>
      <c r="L36" s="238">
        <f t="shared" si="9"/>
        <v>0</v>
      </c>
      <c r="M36" s="268">
        <f t="shared" si="10"/>
        <v>0</v>
      </c>
      <c r="N36" s="238">
        <f t="shared" si="11"/>
        <v>0</v>
      </c>
      <c r="O36" s="238">
        <f t="shared" si="12"/>
        <v>0</v>
      </c>
      <c r="P36" s="238">
        <f t="shared" si="13"/>
        <v>0</v>
      </c>
      <c r="Q36" s="269">
        <f t="shared" si="14"/>
        <v>0</v>
      </c>
      <c r="S36" s="384"/>
    </row>
    <row r="37" spans="1:19" s="56" customFormat="1" ht="16.5">
      <c r="A37" s="187" t="s">
        <v>859</v>
      </c>
      <c r="B37" s="329"/>
      <c r="C37" s="330" t="s">
        <v>172</v>
      </c>
      <c r="D37" s="329"/>
      <c r="E37" s="331" t="s">
        <v>182</v>
      </c>
      <c r="F37" s="331">
        <v>2</v>
      </c>
      <c r="G37" s="176"/>
      <c r="H37" s="240"/>
      <c r="I37" s="202"/>
      <c r="J37" s="202"/>
      <c r="K37" s="202"/>
      <c r="L37" s="238">
        <f t="shared" si="9"/>
        <v>0</v>
      </c>
      <c r="M37" s="268">
        <f t="shared" si="10"/>
        <v>0</v>
      </c>
      <c r="N37" s="238">
        <f t="shared" si="11"/>
        <v>0</v>
      </c>
      <c r="O37" s="238">
        <f t="shared" si="12"/>
        <v>0</v>
      </c>
      <c r="P37" s="238">
        <f t="shared" si="13"/>
        <v>0</v>
      </c>
      <c r="Q37" s="269">
        <f t="shared" si="14"/>
        <v>0</v>
      </c>
      <c r="S37" s="384"/>
    </row>
    <row r="38" spans="1:19" s="56" customFormat="1" ht="16.5">
      <c r="A38" s="187" t="s">
        <v>860</v>
      </c>
      <c r="B38" s="329"/>
      <c r="C38" s="330" t="s">
        <v>173</v>
      </c>
      <c r="D38" s="319"/>
      <c r="E38" s="332" t="s">
        <v>183</v>
      </c>
      <c r="F38" s="331">
        <v>38</v>
      </c>
      <c r="G38" s="176"/>
      <c r="H38" s="240"/>
      <c r="I38" s="202"/>
      <c r="J38" s="202"/>
      <c r="K38" s="202"/>
      <c r="L38" s="238">
        <f t="shared" si="9"/>
        <v>0</v>
      </c>
      <c r="M38" s="268">
        <f t="shared" si="10"/>
        <v>0</v>
      </c>
      <c r="N38" s="238">
        <f t="shared" si="11"/>
        <v>0</v>
      </c>
      <c r="O38" s="238">
        <f t="shared" si="12"/>
        <v>0</v>
      </c>
      <c r="P38" s="238">
        <f t="shared" si="13"/>
        <v>0</v>
      </c>
      <c r="Q38" s="269">
        <f t="shared" si="14"/>
        <v>0</v>
      </c>
      <c r="S38" s="384"/>
    </row>
    <row r="39" spans="1:19" s="56" customFormat="1" ht="28">
      <c r="A39" s="187" t="s">
        <v>861</v>
      </c>
      <c r="B39" s="329"/>
      <c r="C39" s="330" t="s">
        <v>174</v>
      </c>
      <c r="D39" s="331"/>
      <c r="E39" s="332" t="s">
        <v>183</v>
      </c>
      <c r="F39" s="331">
        <v>36</v>
      </c>
      <c r="G39" s="176"/>
      <c r="H39" s="240"/>
      <c r="I39" s="177"/>
      <c r="J39" s="177"/>
      <c r="K39" s="177"/>
      <c r="L39" s="238">
        <f t="shared" si="9"/>
        <v>0</v>
      </c>
      <c r="M39" s="268">
        <f t="shared" si="10"/>
        <v>0</v>
      </c>
      <c r="N39" s="238">
        <f t="shared" si="11"/>
        <v>0</v>
      </c>
      <c r="O39" s="238">
        <f t="shared" si="12"/>
        <v>0</v>
      </c>
      <c r="P39" s="238">
        <f t="shared" si="13"/>
        <v>0</v>
      </c>
      <c r="Q39" s="269">
        <f t="shared" si="14"/>
        <v>0</v>
      </c>
      <c r="S39" s="384"/>
    </row>
    <row r="40" spans="1:19" s="56" customFormat="1" ht="16.5">
      <c r="A40" s="187" t="s">
        <v>862</v>
      </c>
      <c r="B40" s="329"/>
      <c r="C40" s="330" t="s">
        <v>175</v>
      </c>
      <c r="D40" s="331"/>
      <c r="E40" s="332" t="s">
        <v>136</v>
      </c>
      <c r="F40" s="331">
        <v>65</v>
      </c>
      <c r="G40" s="176"/>
      <c r="H40" s="240"/>
      <c r="I40" s="202"/>
      <c r="J40" s="202"/>
      <c r="K40" s="202"/>
      <c r="L40" s="238">
        <f t="shared" si="9"/>
        <v>0</v>
      </c>
      <c r="M40" s="268">
        <f t="shared" si="10"/>
        <v>0</v>
      </c>
      <c r="N40" s="238">
        <f t="shared" si="11"/>
        <v>0</v>
      </c>
      <c r="O40" s="238">
        <f t="shared" si="12"/>
        <v>0</v>
      </c>
      <c r="P40" s="238">
        <f t="shared" si="13"/>
        <v>0</v>
      </c>
      <c r="Q40" s="269">
        <f t="shared" si="14"/>
        <v>0</v>
      </c>
      <c r="S40" s="384"/>
    </row>
    <row r="41" spans="1:19" s="56" customFormat="1" ht="28">
      <c r="A41" s="187" t="s">
        <v>863</v>
      </c>
      <c r="B41" s="329"/>
      <c r="C41" s="330" t="s">
        <v>176</v>
      </c>
      <c r="D41" s="331"/>
      <c r="E41" s="331" t="s">
        <v>69</v>
      </c>
      <c r="F41" s="331">
        <v>2</v>
      </c>
      <c r="G41" s="176"/>
      <c r="H41" s="240"/>
      <c r="I41" s="202"/>
      <c r="J41" s="202"/>
      <c r="K41" s="202"/>
      <c r="L41" s="238">
        <f t="shared" si="9"/>
        <v>0</v>
      </c>
      <c r="M41" s="268">
        <f t="shared" si="10"/>
        <v>0</v>
      </c>
      <c r="N41" s="238">
        <f t="shared" si="11"/>
        <v>0</v>
      </c>
      <c r="O41" s="238">
        <f t="shared" si="12"/>
        <v>0</v>
      </c>
      <c r="P41" s="238">
        <f t="shared" si="13"/>
        <v>0</v>
      </c>
      <c r="Q41" s="269">
        <f t="shared" si="14"/>
        <v>0</v>
      </c>
      <c r="S41" s="384"/>
    </row>
    <row r="42" spans="1:19" s="56" customFormat="1">
      <c r="A42" s="187" t="s">
        <v>864</v>
      </c>
      <c r="B42" s="329"/>
      <c r="C42" s="330" t="s">
        <v>177</v>
      </c>
      <c r="D42" s="331"/>
      <c r="E42" s="331" t="s">
        <v>184</v>
      </c>
      <c r="F42" s="331">
        <v>1</v>
      </c>
      <c r="G42" s="250"/>
      <c r="H42" s="240"/>
      <c r="I42" s="250"/>
      <c r="J42" s="251"/>
      <c r="K42" s="200"/>
      <c r="L42" s="238">
        <f t="shared" si="9"/>
        <v>0</v>
      </c>
      <c r="M42" s="268">
        <f t="shared" si="10"/>
        <v>0</v>
      </c>
      <c r="N42" s="238">
        <f t="shared" si="11"/>
        <v>0</v>
      </c>
      <c r="O42" s="238">
        <f t="shared" si="12"/>
        <v>0</v>
      </c>
      <c r="P42" s="238">
        <f t="shared" si="13"/>
        <v>0</v>
      </c>
      <c r="Q42" s="269">
        <f t="shared" si="14"/>
        <v>0</v>
      </c>
      <c r="S42" s="384"/>
    </row>
    <row r="43" spans="1:19" s="56" customFormat="1">
      <c r="A43" s="187" t="s">
        <v>865</v>
      </c>
      <c r="B43" s="329"/>
      <c r="C43" s="330" t="s">
        <v>178</v>
      </c>
      <c r="D43" s="331"/>
      <c r="E43" s="331" t="s">
        <v>69</v>
      </c>
      <c r="F43" s="331">
        <v>1</v>
      </c>
      <c r="G43" s="200"/>
      <c r="H43" s="240"/>
      <c r="I43" s="200"/>
      <c r="J43" s="200"/>
      <c r="K43" s="200">
        <f>0.15*I43</f>
        <v>0</v>
      </c>
      <c r="L43" s="238">
        <f t="shared" si="9"/>
        <v>0</v>
      </c>
      <c r="M43" s="268">
        <f t="shared" si="10"/>
        <v>0</v>
      </c>
      <c r="N43" s="238">
        <f t="shared" si="11"/>
        <v>0</v>
      </c>
      <c r="O43" s="238">
        <f t="shared" si="12"/>
        <v>0</v>
      </c>
      <c r="P43" s="238">
        <f t="shared" si="13"/>
        <v>0</v>
      </c>
      <c r="Q43" s="269">
        <f t="shared" si="14"/>
        <v>0</v>
      </c>
      <c r="S43" s="384"/>
    </row>
    <row r="44" spans="1:19" s="56" customFormat="1">
      <c r="A44" s="187" t="s">
        <v>866</v>
      </c>
      <c r="B44" s="329"/>
      <c r="C44" s="330" t="s">
        <v>179</v>
      </c>
      <c r="D44" s="331"/>
      <c r="E44" s="331" t="s">
        <v>69</v>
      </c>
      <c r="F44" s="331">
        <v>1</v>
      </c>
      <c r="G44" s="200"/>
      <c r="H44" s="240"/>
      <c r="I44" s="200"/>
      <c r="J44" s="200"/>
      <c r="K44" s="200">
        <f t="shared" ref="K44:K47" si="17">0.15*I44</f>
        <v>0</v>
      </c>
      <c r="L44" s="238">
        <f t="shared" si="9"/>
        <v>0</v>
      </c>
      <c r="M44" s="268">
        <f t="shared" si="10"/>
        <v>0</v>
      </c>
      <c r="N44" s="238">
        <f t="shared" si="11"/>
        <v>0</v>
      </c>
      <c r="O44" s="238">
        <f t="shared" si="12"/>
        <v>0</v>
      </c>
      <c r="P44" s="238">
        <f t="shared" si="13"/>
        <v>0</v>
      </c>
      <c r="Q44" s="269">
        <f t="shared" si="14"/>
        <v>0</v>
      </c>
      <c r="S44" s="384"/>
    </row>
    <row r="45" spans="1:19" s="56" customFormat="1">
      <c r="A45" s="187" t="s">
        <v>867</v>
      </c>
      <c r="B45" s="329"/>
      <c r="C45" s="330" t="s">
        <v>180</v>
      </c>
      <c r="D45" s="331"/>
      <c r="E45" s="331" t="s">
        <v>69</v>
      </c>
      <c r="F45" s="331">
        <v>1</v>
      </c>
      <c r="G45" s="200"/>
      <c r="H45" s="240"/>
      <c r="I45" s="200"/>
      <c r="J45" s="200"/>
      <c r="K45" s="200">
        <f t="shared" si="17"/>
        <v>0</v>
      </c>
      <c r="L45" s="238">
        <f t="shared" si="9"/>
        <v>0</v>
      </c>
      <c r="M45" s="268">
        <f t="shared" si="10"/>
        <v>0</v>
      </c>
      <c r="N45" s="238">
        <f t="shared" si="11"/>
        <v>0</v>
      </c>
      <c r="O45" s="238">
        <f t="shared" si="12"/>
        <v>0</v>
      </c>
      <c r="P45" s="238">
        <f t="shared" si="13"/>
        <v>0</v>
      </c>
      <c r="Q45" s="269">
        <f t="shared" si="14"/>
        <v>0</v>
      </c>
      <c r="S45" s="384"/>
    </row>
    <row r="46" spans="1:19" s="56" customFormat="1">
      <c r="A46" s="187" t="s">
        <v>868</v>
      </c>
      <c r="B46" s="329"/>
      <c r="C46" s="330" t="s">
        <v>120</v>
      </c>
      <c r="D46" s="331"/>
      <c r="E46" s="331" t="s">
        <v>69</v>
      </c>
      <c r="F46" s="331">
        <v>1</v>
      </c>
      <c r="G46" s="200"/>
      <c r="H46" s="240"/>
      <c r="I46" s="200"/>
      <c r="J46" s="200"/>
      <c r="K46" s="200">
        <f t="shared" si="17"/>
        <v>0</v>
      </c>
      <c r="L46" s="238">
        <f t="shared" si="9"/>
        <v>0</v>
      </c>
      <c r="M46" s="268">
        <f t="shared" si="10"/>
        <v>0</v>
      </c>
      <c r="N46" s="238">
        <f t="shared" si="11"/>
        <v>0</v>
      </c>
      <c r="O46" s="238">
        <f t="shared" si="12"/>
        <v>0</v>
      </c>
      <c r="P46" s="238">
        <f t="shared" si="13"/>
        <v>0</v>
      </c>
      <c r="Q46" s="269">
        <f t="shared" si="14"/>
        <v>0</v>
      </c>
      <c r="S46" s="384"/>
    </row>
    <row r="47" spans="1:19" s="56" customFormat="1">
      <c r="A47" s="187" t="s">
        <v>869</v>
      </c>
      <c r="B47" s="329"/>
      <c r="C47" s="330" t="s">
        <v>181</v>
      </c>
      <c r="D47" s="331"/>
      <c r="E47" s="331" t="s">
        <v>69</v>
      </c>
      <c r="F47" s="331">
        <v>1</v>
      </c>
      <c r="G47" s="200"/>
      <c r="H47" s="240"/>
      <c r="I47" s="200"/>
      <c r="J47" s="200"/>
      <c r="K47" s="200">
        <f t="shared" si="17"/>
        <v>0</v>
      </c>
      <c r="L47" s="238">
        <f t="shared" si="9"/>
        <v>0</v>
      </c>
      <c r="M47" s="268">
        <f t="shared" si="10"/>
        <v>0</v>
      </c>
      <c r="N47" s="238">
        <f t="shared" si="11"/>
        <v>0</v>
      </c>
      <c r="O47" s="238">
        <f t="shared" si="12"/>
        <v>0</v>
      </c>
      <c r="P47" s="238">
        <f t="shared" si="13"/>
        <v>0</v>
      </c>
      <c r="Q47" s="269">
        <f t="shared" si="14"/>
        <v>0</v>
      </c>
      <c r="S47" s="384"/>
    </row>
    <row r="48" spans="1:19">
      <c r="A48" s="273"/>
      <c r="B48" s="274"/>
      <c r="C48" s="333"/>
      <c r="D48" s="333"/>
      <c r="E48" s="334"/>
      <c r="F48" s="277"/>
      <c r="G48" s="335"/>
      <c r="H48" s="335"/>
      <c r="I48" s="278"/>
      <c r="J48" s="277"/>
      <c r="K48" s="277"/>
      <c r="L48" s="277"/>
      <c r="M48" s="335"/>
      <c r="N48" s="277"/>
      <c r="O48" s="277"/>
      <c r="P48" s="277"/>
      <c r="Q48" s="279"/>
    </row>
    <row r="49" spans="1:17" ht="15.4" customHeight="1">
      <c r="A49" s="253"/>
      <c r="B49" s="253"/>
      <c r="C49" s="687" t="s">
        <v>63</v>
      </c>
      <c r="D49" s="687"/>
      <c r="E49" s="688"/>
      <c r="F49" s="688"/>
      <c r="G49" s="688"/>
      <c r="H49" s="688"/>
      <c r="I49" s="688"/>
      <c r="J49" s="688"/>
      <c r="K49" s="688"/>
      <c r="L49" s="688"/>
      <c r="M49" s="254">
        <f>SUM(M13:M48)</f>
        <v>0</v>
      </c>
      <c r="N49" s="254">
        <f>SUM(N13:N48)</f>
        <v>0</v>
      </c>
      <c r="O49" s="254">
        <f>SUM(O13:O48)</f>
        <v>0</v>
      </c>
      <c r="P49" s="254">
        <f>SUM(P13:P48)</f>
        <v>0</v>
      </c>
      <c r="Q49" s="254">
        <f>SUM(Q13:Q48)</f>
        <v>0</v>
      </c>
    </row>
    <row r="50" spans="1:17" s="124" customFormat="1" collapsed="1">
      <c r="J50" s="145"/>
    </row>
    <row r="51" spans="1:17" customFormat="1" ht="12.9" customHeight="1">
      <c r="B51" s="146" t="s">
        <v>41</v>
      </c>
    </row>
    <row r="52" spans="1:17" customFormat="1" ht="45.15" customHeight="1">
      <c r="A52" s="672" t="str">
        <f>'3.1._VNI'!A35:G35</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52" s="672"/>
      <c r="C52" s="672"/>
      <c r="D52" s="672"/>
      <c r="E52" s="672"/>
      <c r="F52" s="672"/>
      <c r="G52" s="672"/>
      <c r="H52" s="672"/>
      <c r="I52" s="672"/>
      <c r="J52" s="672"/>
      <c r="K52" s="672"/>
      <c r="L52" s="672"/>
      <c r="M52" s="672"/>
      <c r="N52" s="672"/>
      <c r="O52" s="672"/>
      <c r="P52" s="672"/>
      <c r="Q52" s="672"/>
    </row>
    <row r="53" spans="1:17" customFormat="1" ht="73.5" customHeight="1">
      <c r="A53" s="672">
        <f>'3.1._VNI'!$A$36</f>
        <v>0</v>
      </c>
      <c r="B53" s="672"/>
      <c r="C53" s="672"/>
      <c r="D53" s="672"/>
      <c r="E53" s="672"/>
      <c r="F53" s="672"/>
      <c r="G53" s="672"/>
      <c r="H53" s="672"/>
      <c r="I53" s="672"/>
      <c r="J53" s="672"/>
      <c r="K53" s="672"/>
      <c r="L53" s="672"/>
      <c r="M53" s="672"/>
      <c r="N53" s="672"/>
      <c r="O53" s="672"/>
      <c r="P53" s="672"/>
      <c r="Q53" s="672"/>
    </row>
    <row r="54" spans="1:17" customFormat="1" ht="12.9" customHeight="1">
      <c r="B54" s="147"/>
    </row>
    <row r="55" spans="1:17" customFormat="1" ht="12.9" customHeight="1">
      <c r="B55" s="147"/>
    </row>
    <row r="56" spans="1:17" s="124" customFormat="1">
      <c r="B56" s="124" t="str">
        <f>'3.3._VNI'!B69</f>
        <v>Sastādīja:</v>
      </c>
      <c r="M56" s="124" t="str">
        <f>'3.3._VNI'!L69</f>
        <v>Pārbaudīja:</v>
      </c>
    </row>
    <row r="57" spans="1:17" s="124" customFormat="1">
      <c r="C57" s="144">
        <f>'3.3._VNI'!C70</f>
        <v>0</v>
      </c>
      <c r="D57" s="144"/>
      <c r="M57" s="144"/>
      <c r="N57" s="669">
        <f>'3.3._VNI'!M70</f>
        <v>0</v>
      </c>
      <c r="O57" s="669"/>
    </row>
    <row r="58" spans="1:17" s="124" customFormat="1">
      <c r="C58" s="143">
        <f>'3.3._VNI'!C71</f>
        <v>0</v>
      </c>
      <c r="D58" s="143"/>
      <c r="M58" s="143"/>
      <c r="N58" s="670">
        <f>'3.3._VNI'!M71</f>
        <v>0</v>
      </c>
      <c r="O58" s="670"/>
    </row>
    <row r="59" spans="1:17" s="124" customFormat="1" collapsed="1">
      <c r="B59" s="145"/>
      <c r="G59" s="145"/>
      <c r="H59" s="145"/>
    </row>
  </sheetData>
  <autoFilter ref="E1:E59" xr:uid="{00000000-0001-0000-2F00-000000000000}"/>
  <mergeCells count="17">
    <mergeCell ref="A2:Q2"/>
    <mergeCell ref="E3:Q3"/>
    <mergeCell ref="E4:Q4"/>
    <mergeCell ref="E5:Q5"/>
    <mergeCell ref="M9:P9"/>
    <mergeCell ref="N58:O58"/>
    <mergeCell ref="G11:L11"/>
    <mergeCell ref="M11:Q11"/>
    <mergeCell ref="C49:L49"/>
    <mergeCell ref="N57:O57"/>
    <mergeCell ref="A53:Q53"/>
    <mergeCell ref="A52:Q52"/>
    <mergeCell ref="A11:A12"/>
    <mergeCell ref="B11:B12"/>
    <mergeCell ref="E11:E12"/>
    <mergeCell ref="F11:F12"/>
    <mergeCell ref="C11:D12"/>
  </mergeCells>
  <phoneticPr fontId="21" type="noConversion"/>
  <printOptions horizontalCentered="1"/>
  <pageMargins left="0.27559055118110237" right="0.27559055118110237" top="0.74803149606299213" bottom="0.74803149606299213" header="0.31496062992125984" footer="0.31496062992125984"/>
  <pageSetup paperSize="9" scale="69" orientation="landscape"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8" tint="0.39997558519241921"/>
  </sheetPr>
  <dimension ref="A1:I38"/>
  <sheetViews>
    <sheetView showZeros="0" view="pageBreakPreview" topLeftCell="A19" zoomScaleNormal="100" zoomScaleSheetLayoutView="100" workbookViewId="0">
      <selection activeCell="F18" sqref="F18:H18"/>
    </sheetView>
  </sheetViews>
  <sheetFormatPr defaultColWidth="9.08984375" defaultRowHeight="12.5"/>
  <cols>
    <col min="1" max="1" width="10.26953125" style="67" customWidth="1"/>
    <col min="2" max="2" width="12.7265625" style="67" customWidth="1"/>
    <col min="3" max="3" width="32.7265625" style="67" customWidth="1"/>
    <col min="4" max="4" width="10" style="67" customWidth="1"/>
    <col min="5" max="5" width="13.26953125" style="67" customWidth="1"/>
    <col min="6" max="6" width="13.7265625" style="67" customWidth="1"/>
    <col min="7" max="7" width="17.6328125" style="67" customWidth="1"/>
    <col min="8" max="8" width="12.90625" style="67" customWidth="1"/>
    <col min="9" max="9" width="16" style="67" customWidth="1"/>
    <col min="10" max="16384" width="9.08984375" style="67"/>
  </cols>
  <sheetData>
    <row r="1" spans="1:9" ht="18">
      <c r="A1" s="66"/>
    </row>
    <row r="2" spans="1:9" ht="18" customHeight="1">
      <c r="A2" s="663" t="s">
        <v>1124</v>
      </c>
      <c r="B2" s="663"/>
      <c r="C2" s="663"/>
      <c r="D2" s="663"/>
      <c r="E2" s="663"/>
      <c r="F2" s="663"/>
      <c r="G2" s="663"/>
      <c r="H2" s="663"/>
      <c r="I2" s="663"/>
    </row>
    <row r="3" spans="1:9" ht="18">
      <c r="C3" s="68"/>
      <c r="D3" s="69"/>
      <c r="F3" s="73"/>
      <c r="G3" s="73"/>
      <c r="H3" s="73"/>
      <c r="I3" s="73"/>
    </row>
    <row r="4" spans="1:9" ht="18">
      <c r="C4" s="68"/>
      <c r="D4" s="69"/>
      <c r="F4" s="73"/>
      <c r="G4" s="73"/>
      <c r="H4" s="73"/>
      <c r="I4" s="73"/>
    </row>
    <row r="5" spans="1:9">
      <c r="A5" s="72"/>
    </row>
    <row r="6" spans="1:9" ht="18">
      <c r="A6" s="666" t="str">
        <f>Koptame_VNI!C24</f>
        <v>Teritorijas labiekārtošana</v>
      </c>
      <c r="B6" s="667"/>
      <c r="C6" s="667"/>
      <c r="D6" s="667"/>
      <c r="E6" s="667"/>
      <c r="F6" s="667"/>
      <c r="G6" s="667"/>
      <c r="H6" s="667"/>
      <c r="I6" s="668"/>
    </row>
    <row r="7" spans="1:9">
      <c r="A7" s="72"/>
    </row>
    <row r="8" spans="1:9" ht="15.5">
      <c r="A8" s="656" t="s">
        <v>8</v>
      </c>
      <c r="B8" s="656"/>
      <c r="C8" s="650" t="str">
        <f>Koptame_VNI!C11</f>
        <v>Ēkas pārbūve un teritorijas labiekārtošana</v>
      </c>
      <c r="D8" s="650"/>
      <c r="E8" s="650"/>
      <c r="F8" s="650"/>
      <c r="G8" s="650"/>
      <c r="H8" s="650"/>
      <c r="I8" s="650"/>
    </row>
    <row r="9" spans="1:9" ht="15.9" customHeight="1">
      <c r="A9" s="655" t="s">
        <v>26</v>
      </c>
      <c r="B9" s="655"/>
      <c r="C9" s="650" t="str">
        <f>Koptame_VNI!C12</f>
        <v>Ēkas pārbūve un teritorijas labiekārtošana( VNĪ  līdzekļi)</v>
      </c>
      <c r="D9" s="650"/>
      <c r="E9" s="650"/>
      <c r="F9" s="650"/>
      <c r="G9" s="650"/>
      <c r="H9" s="650"/>
      <c r="I9" s="650"/>
    </row>
    <row r="10" spans="1:9" ht="15.5">
      <c r="A10" s="655" t="s">
        <v>9</v>
      </c>
      <c r="B10" s="655"/>
      <c r="C10" s="650" t="str">
        <f>Koptame_VNI!C13</f>
        <v>Citadeles iela 7, Rīga</v>
      </c>
      <c r="D10" s="650"/>
      <c r="E10" s="650"/>
      <c r="F10" s="650"/>
      <c r="G10" s="650"/>
      <c r="H10" s="650"/>
      <c r="I10" s="650"/>
    </row>
    <row r="11" spans="1:9" ht="15.5">
      <c r="A11" s="655" t="str">
        <f>Koptame_VNI!B14</f>
        <v>Pasūtījuma Nr.</v>
      </c>
      <c r="B11" s="655"/>
      <c r="C11" s="97" t="str">
        <f>Koptame_VNI!C14</f>
        <v>n</v>
      </c>
      <c r="D11" s="73"/>
      <c r="F11" s="74"/>
      <c r="G11" s="74"/>
      <c r="H11" s="74"/>
      <c r="I11" s="74"/>
    </row>
    <row r="12" spans="1:9" ht="15.4" customHeight="1">
      <c r="A12" s="94"/>
      <c r="B12" s="94"/>
      <c r="C12" s="73"/>
      <c r="D12" s="73"/>
      <c r="F12" s="74"/>
      <c r="G12" s="74"/>
      <c r="H12" s="74"/>
      <c r="I12" s="74"/>
    </row>
    <row r="13" spans="1:9" ht="18" customHeight="1">
      <c r="A13" s="75"/>
      <c r="F13" s="664" t="s">
        <v>49</v>
      </c>
      <c r="G13" s="665"/>
      <c r="H13" s="70" t="e">
        <f>E27</f>
        <v>#VALUE!</v>
      </c>
      <c r="I13" s="71"/>
    </row>
    <row r="14" spans="1:9" ht="17.5">
      <c r="A14" s="75"/>
      <c r="F14" s="664" t="s">
        <v>13</v>
      </c>
      <c r="G14" s="665"/>
      <c r="H14" s="70">
        <f>I23</f>
        <v>0</v>
      </c>
      <c r="I14" s="71"/>
    </row>
    <row r="16" spans="1:9" ht="14">
      <c r="G16" s="12"/>
      <c r="H16" s="12" t="str">
        <f>Koptame_VNI!D16</f>
        <v xml:space="preserve">Tāme sastādīta:  </v>
      </c>
    </row>
    <row r="17" spans="1:9" ht="15.5">
      <c r="A17" s="76"/>
    </row>
    <row r="18" spans="1:9" ht="51.4" customHeight="1">
      <c r="A18" s="651" t="s">
        <v>14</v>
      </c>
      <c r="B18" s="651" t="s">
        <v>15</v>
      </c>
      <c r="C18" s="659" t="s">
        <v>59</v>
      </c>
      <c r="D18" s="660"/>
      <c r="E18" s="651" t="s">
        <v>50</v>
      </c>
      <c r="F18" s="651" t="s">
        <v>16</v>
      </c>
      <c r="G18" s="651"/>
      <c r="H18" s="651"/>
      <c r="I18" s="651" t="s">
        <v>17</v>
      </c>
    </row>
    <row r="19" spans="1:9" ht="40.75" customHeight="1">
      <c r="A19" s="651"/>
      <c r="B19" s="651"/>
      <c r="C19" s="661"/>
      <c r="D19" s="662"/>
      <c r="E19" s="651"/>
      <c r="F19" s="153" t="s">
        <v>51</v>
      </c>
      <c r="G19" s="153" t="s">
        <v>52</v>
      </c>
      <c r="H19" s="153" t="s">
        <v>53</v>
      </c>
      <c r="I19" s="651"/>
    </row>
    <row r="20" spans="1:9" ht="17.5">
      <c r="A20" s="77"/>
      <c r="B20" s="78"/>
      <c r="C20" s="657"/>
      <c r="D20" s="658"/>
      <c r="E20" s="78"/>
      <c r="F20" s="78"/>
      <c r="G20" s="78"/>
      <c r="H20" s="78"/>
      <c r="I20" s="79"/>
    </row>
    <row r="21" spans="1:9" ht="13">
      <c r="A21" s="80">
        <v>1</v>
      </c>
      <c r="B21" s="81" t="s">
        <v>1125</v>
      </c>
      <c r="C21" s="652" t="s">
        <v>38</v>
      </c>
      <c r="D21" s="653"/>
      <c r="E21" s="64">
        <f>'4.1._VNI'!P62</f>
        <v>0</v>
      </c>
      <c r="F21" s="64">
        <f>'4.1._VNI'!M62</f>
        <v>0</v>
      </c>
      <c r="G21" s="64">
        <f>'4.1._VNI'!N62</f>
        <v>0</v>
      </c>
      <c r="H21" s="64">
        <f>'4.1._VNI'!O62</f>
        <v>0</v>
      </c>
      <c r="I21" s="65">
        <f>'4.1._VNI'!L62</f>
        <v>0</v>
      </c>
    </row>
    <row r="22" spans="1:9" ht="13">
      <c r="A22" s="83"/>
      <c r="B22" s="84"/>
      <c r="C22" s="683"/>
      <c r="D22" s="684"/>
      <c r="E22" s="82"/>
      <c r="F22" s="166"/>
      <c r="G22" s="166"/>
      <c r="H22" s="166"/>
      <c r="I22" s="167"/>
    </row>
    <row r="23" spans="1:9" ht="16.5" customHeight="1">
      <c r="A23" s="120"/>
      <c r="B23" s="120"/>
      <c r="C23" s="85" t="s">
        <v>18</v>
      </c>
      <c r="D23" s="85"/>
      <c r="E23" s="86">
        <f>SUM(E20:E22)</f>
        <v>0</v>
      </c>
      <c r="F23" s="86">
        <f>SUM(F20:F22)</f>
        <v>0</v>
      </c>
      <c r="G23" s="86">
        <f t="shared" ref="G23:I23" si="0">SUM(G20:G22)</f>
        <v>0</v>
      </c>
      <c r="H23" s="86">
        <f t="shared" si="0"/>
        <v>0</v>
      </c>
      <c r="I23" s="86">
        <f t="shared" si="0"/>
        <v>0</v>
      </c>
    </row>
    <row r="24" spans="1:9" ht="15.5">
      <c r="A24" s="654" t="s">
        <v>31</v>
      </c>
      <c r="B24" s="654"/>
      <c r="C24" s="654"/>
      <c r="D24" s="87" t="str">
        <f>kops1_VNI!$D$30</f>
        <v>%</v>
      </c>
      <c r="E24" s="88" t="e">
        <f>ROUND(E23*D24,2)</f>
        <v>#VALUE!</v>
      </c>
      <c r="F24" s="74"/>
    </row>
    <row r="25" spans="1:9" ht="15.5">
      <c r="A25" s="119"/>
      <c r="B25" s="119"/>
      <c r="C25" s="142" t="s">
        <v>40</v>
      </c>
      <c r="D25" s="87"/>
      <c r="E25" s="88" t="e">
        <f>E24*0.1</f>
        <v>#VALUE!</v>
      </c>
      <c r="F25" s="74"/>
    </row>
    <row r="26" spans="1:9" ht="15.5">
      <c r="A26" s="654" t="s">
        <v>27</v>
      </c>
      <c r="B26" s="654"/>
      <c r="C26" s="654"/>
      <c r="D26" s="87" t="str">
        <f>kops1_VNI!$D$32</f>
        <v>%</v>
      </c>
      <c r="E26" s="88" t="e">
        <f>ROUND(E23*D26,2)</f>
        <v>#VALUE!</v>
      </c>
      <c r="F26" s="74"/>
    </row>
    <row r="27" spans="1:9" ht="18" customHeight="1">
      <c r="A27" s="648"/>
      <c r="B27" s="648"/>
      <c r="C27" s="85" t="s">
        <v>19</v>
      </c>
      <c r="D27" s="85"/>
      <c r="E27" s="89" t="e">
        <f>E26+E24+E23</f>
        <v>#VALUE!</v>
      </c>
      <c r="F27" s="74"/>
    </row>
    <row r="28" spans="1:9" ht="17.5">
      <c r="A28" s="90"/>
    </row>
    <row r="29" spans="1:9" ht="17.5">
      <c r="A29" s="90"/>
    </row>
    <row r="30" spans="1:9" ht="14">
      <c r="A30" s="91"/>
      <c r="B30" s="2" t="s">
        <v>7</v>
      </c>
      <c r="C30" s="3"/>
      <c r="F30" s="74"/>
    </row>
    <row r="31" spans="1:9" ht="14">
      <c r="A31" s="74"/>
      <c r="B31" s="3"/>
      <c r="C31" s="144">
        <f>Koptame_VNI!C35</f>
        <v>0</v>
      </c>
      <c r="D31" s="92"/>
      <c r="E31" s="92"/>
      <c r="F31" s="74"/>
    </row>
    <row r="32" spans="1:9" ht="14">
      <c r="A32" s="93"/>
      <c r="B32" s="2"/>
      <c r="C32" s="143">
        <f>Koptame_VNI!C36</f>
        <v>0</v>
      </c>
      <c r="D32" s="74"/>
      <c r="E32" s="74"/>
      <c r="F32" s="74"/>
    </row>
    <row r="33" spans="2:3" ht="14">
      <c r="B33" s="2"/>
      <c r="C33" s="143"/>
    </row>
    <row r="34" spans="2:3" ht="14">
      <c r="B34" s="2"/>
    </row>
    <row r="35" spans="2:3" ht="14">
      <c r="B35" s="4"/>
      <c r="C35" s="1"/>
    </row>
    <row r="36" spans="2:3" ht="14">
      <c r="B36" s="2" t="str">
        <f>Koptame_VNI!B40</f>
        <v>Pārbaudīja:</v>
      </c>
      <c r="C36" s="123"/>
    </row>
    <row r="37" spans="2:3" ht="14">
      <c r="B37" s="3"/>
      <c r="C37" s="144">
        <f>Koptame_VNI!C41</f>
        <v>0</v>
      </c>
    </row>
    <row r="38" spans="2:3" ht="14">
      <c r="B38" s="2"/>
      <c r="C38" s="143">
        <f>Koptame_VNI!C42</f>
        <v>0</v>
      </c>
    </row>
  </sheetData>
  <mergeCells count="23">
    <mergeCell ref="A2:I2"/>
    <mergeCell ref="A6:I6"/>
    <mergeCell ref="A8:B8"/>
    <mergeCell ref="C8:I8"/>
    <mergeCell ref="A9:B9"/>
    <mergeCell ref="C9:I9"/>
    <mergeCell ref="A10:B10"/>
    <mergeCell ref="C10:I10"/>
    <mergeCell ref="A11:B11"/>
    <mergeCell ref="F13:G13"/>
    <mergeCell ref="F14:G14"/>
    <mergeCell ref="A26:C26"/>
    <mergeCell ref="A27:B27"/>
    <mergeCell ref="C22:D22"/>
    <mergeCell ref="A24:C24"/>
    <mergeCell ref="I18:I19"/>
    <mergeCell ref="C20:D20"/>
    <mergeCell ref="C21:D21"/>
    <mergeCell ref="A18:A19"/>
    <mergeCell ref="B18:B19"/>
    <mergeCell ref="C18:D19"/>
    <mergeCell ref="E18:E19"/>
    <mergeCell ref="F18:H18"/>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92D050"/>
  </sheetPr>
  <dimension ref="A1:P72"/>
  <sheetViews>
    <sheetView showZeros="0" tabSelected="1" view="pageBreakPreview" topLeftCell="A52" zoomScale="80" zoomScaleNormal="80" zoomScaleSheetLayoutView="80" workbookViewId="0">
      <selection activeCell="H39" sqref="H39"/>
    </sheetView>
  </sheetViews>
  <sheetFormatPr defaultColWidth="9.08984375" defaultRowHeight="14"/>
  <cols>
    <col min="1" max="1" width="9" style="19" customWidth="1"/>
    <col min="2" max="2" width="9.36328125" style="56" hidden="1" customWidth="1"/>
    <col min="3" max="3" width="40.26953125" style="19" customWidth="1"/>
    <col min="4" max="4" width="8.08984375" style="19" customWidth="1"/>
    <col min="5" max="5" width="9.08984375" style="19"/>
    <col min="6" max="7" width="9.08984375" style="56"/>
    <col min="8" max="11" width="9.08984375" style="19"/>
    <col min="12" max="12" width="14.36328125" style="19" customWidth="1"/>
    <col min="13" max="13" width="12.26953125" style="19" customWidth="1"/>
    <col min="14" max="14" width="12.7265625" style="19" customWidth="1"/>
    <col min="15" max="15" width="11.6328125" style="19" customWidth="1"/>
    <col min="16" max="16" width="14.26953125" style="19" customWidth="1"/>
    <col min="17" max="16384" width="9.08984375" style="19"/>
  </cols>
  <sheetData>
    <row r="1" spans="1:16" s="24" customFormat="1">
      <c r="B1" s="53"/>
      <c r="E1" s="21"/>
      <c r="F1" s="118"/>
      <c r="G1" s="165" t="s">
        <v>56</v>
      </c>
      <c r="H1" s="121" t="str">
        <f>kops4_VNI!B21</f>
        <v>4.1._VNI</v>
      </c>
    </row>
    <row r="2" spans="1:16" s="24" customFormat="1">
      <c r="A2" s="680" t="str">
        <f>C13</f>
        <v>Teritorijas labiekārtošana</v>
      </c>
      <c r="B2" s="680"/>
      <c r="C2" s="680"/>
      <c r="D2" s="680"/>
      <c r="E2" s="680"/>
      <c r="F2" s="680"/>
      <c r="G2" s="680"/>
      <c r="H2" s="680"/>
      <c r="I2" s="680"/>
      <c r="J2" s="680"/>
      <c r="K2" s="680"/>
      <c r="L2" s="680"/>
      <c r="M2" s="680"/>
      <c r="N2" s="680"/>
      <c r="O2" s="680"/>
      <c r="P2" s="680"/>
    </row>
    <row r="3" spans="1:16">
      <c r="A3" s="20"/>
      <c r="B3" s="112"/>
      <c r="C3" s="20" t="s">
        <v>10</v>
      </c>
      <c r="D3" s="682" t="str">
        <f>Koptame_VNI!C11</f>
        <v>Ēkas pārbūve un teritorijas labiekārtošana</v>
      </c>
      <c r="E3" s="682"/>
      <c r="F3" s="682"/>
      <c r="G3" s="682"/>
      <c r="H3" s="682"/>
      <c r="I3" s="682"/>
      <c r="J3" s="682"/>
      <c r="K3" s="682"/>
      <c r="L3" s="682"/>
      <c r="M3" s="682"/>
      <c r="N3" s="682"/>
      <c r="O3" s="682"/>
      <c r="P3" s="682"/>
    </row>
    <row r="4" spans="1:16">
      <c r="A4" s="20"/>
      <c r="B4" s="112"/>
      <c r="C4" s="20" t="s">
        <v>11</v>
      </c>
      <c r="D4" s="682" t="str">
        <f>Koptame_VNI!C12</f>
        <v>Ēkas pārbūve un teritorijas labiekārtošana( VNĪ  līdzekļi)</v>
      </c>
      <c r="E4" s="682"/>
      <c r="F4" s="682"/>
      <c r="G4" s="682"/>
      <c r="H4" s="682"/>
      <c r="I4" s="682"/>
      <c r="J4" s="682"/>
      <c r="K4" s="682"/>
      <c r="L4" s="682"/>
      <c r="M4" s="682"/>
      <c r="N4" s="682"/>
      <c r="O4" s="682"/>
      <c r="P4" s="682"/>
    </row>
    <row r="5" spans="1:16">
      <c r="A5" s="20"/>
      <c r="B5" s="112"/>
      <c r="C5" s="20" t="s">
        <v>12</v>
      </c>
      <c r="D5" s="682" t="str">
        <f>Koptame_VNI!C13</f>
        <v>Citadeles iela 7, Rīga</v>
      </c>
      <c r="E5" s="682"/>
      <c r="F5" s="682"/>
      <c r="G5" s="682"/>
      <c r="H5" s="682"/>
      <c r="I5" s="682"/>
      <c r="J5" s="682"/>
      <c r="K5" s="682"/>
      <c r="L5" s="682"/>
      <c r="M5" s="682"/>
      <c r="N5" s="682"/>
      <c r="O5" s="682"/>
      <c r="P5" s="682"/>
    </row>
    <row r="6" spans="1:16">
      <c r="A6" s="20"/>
      <c r="B6" s="112"/>
      <c r="C6" s="20" t="str">
        <f>Koptame_VNI!B14</f>
        <v>Pasūtījuma Nr.</v>
      </c>
      <c r="D6" s="22" t="str">
        <f>Koptame_VNI!C14</f>
        <v>n</v>
      </c>
      <c r="E6" s="43"/>
      <c r="F6" s="54"/>
      <c r="G6" s="54"/>
      <c r="H6" s="43"/>
      <c r="I6" s="43"/>
      <c r="J6" s="43"/>
      <c r="K6" s="43"/>
      <c r="L6" s="43"/>
      <c r="M6" s="43"/>
      <c r="N6" s="43"/>
      <c r="O6" s="43"/>
      <c r="P6" s="25"/>
    </row>
    <row r="7" spans="1:16">
      <c r="A7" s="3" t="str">
        <f>Koptame_VNI!B17</f>
        <v>Tāme sastādīta 2023.gada tirgus cenās, pamatojoties uz SIA „Baltex Group” būvprojekta rasējumiem un darbu apjomiem</v>
      </c>
      <c r="B7" s="113"/>
      <c r="D7" s="22"/>
      <c r="E7" s="22"/>
      <c r="F7" s="55"/>
      <c r="G7" s="55"/>
      <c r="H7" s="22"/>
      <c r="I7" s="22"/>
      <c r="J7" s="22"/>
      <c r="K7" s="43"/>
      <c r="L7" s="43"/>
      <c r="M7" s="43"/>
      <c r="N7" s="43"/>
      <c r="O7" s="20" t="s">
        <v>55</v>
      </c>
      <c r="P7" s="26">
        <f>P62</f>
        <v>0</v>
      </c>
    </row>
    <row r="8" spans="1:16">
      <c r="A8" s="23"/>
      <c r="B8" s="112"/>
      <c r="D8" s="27"/>
      <c r="E8" s="43"/>
      <c r="F8" s="54"/>
      <c r="G8" s="54"/>
      <c r="H8" s="43"/>
      <c r="I8" s="43"/>
      <c r="J8" s="43"/>
      <c r="K8" s="43"/>
      <c r="N8" s="43"/>
      <c r="O8" s="43"/>
      <c r="P8" s="25"/>
    </row>
    <row r="9" spans="1:16" ht="15.4" customHeight="1">
      <c r="A9" s="45"/>
      <c r="B9" s="114"/>
      <c r="J9" s="44"/>
      <c r="K9" s="44"/>
      <c r="L9" s="681" t="str">
        <f>Koptame_VNI!D16</f>
        <v xml:space="preserve">Tāme sastādīta:  </v>
      </c>
      <c r="M9" s="681"/>
      <c r="N9" s="681"/>
      <c r="O9" s="681"/>
      <c r="P9" s="44"/>
    </row>
    <row r="10" spans="1:16" ht="15.5">
      <c r="A10" s="45"/>
      <c r="B10" s="114"/>
    </row>
    <row r="11" spans="1:16" ht="14.25" customHeight="1">
      <c r="A11" s="710" t="s">
        <v>14</v>
      </c>
      <c r="B11" s="711" t="s">
        <v>20</v>
      </c>
      <c r="C11" s="713" t="s">
        <v>60</v>
      </c>
      <c r="D11" s="714" t="s">
        <v>21</v>
      </c>
      <c r="E11" s="710" t="s">
        <v>22</v>
      </c>
      <c r="F11" s="709" t="s">
        <v>23</v>
      </c>
      <c r="G11" s="709"/>
      <c r="H11" s="709"/>
      <c r="I11" s="709"/>
      <c r="J11" s="709"/>
      <c r="K11" s="709"/>
      <c r="L11" s="709" t="s">
        <v>24</v>
      </c>
      <c r="M11" s="709"/>
      <c r="N11" s="709"/>
      <c r="O11" s="709"/>
      <c r="P11" s="709"/>
    </row>
    <row r="12" spans="1:16" ht="73.5" customHeight="1">
      <c r="A12" s="710"/>
      <c r="B12" s="712"/>
      <c r="C12" s="713"/>
      <c r="D12" s="714"/>
      <c r="E12" s="710"/>
      <c r="F12" s="568" t="s">
        <v>25</v>
      </c>
      <c r="G12" s="568" t="s">
        <v>44</v>
      </c>
      <c r="H12" s="568" t="s">
        <v>45</v>
      </c>
      <c r="I12" s="568" t="s">
        <v>58</v>
      </c>
      <c r="J12" s="568" t="s">
        <v>46</v>
      </c>
      <c r="K12" s="568" t="s">
        <v>47</v>
      </c>
      <c r="L12" s="568" t="s">
        <v>17</v>
      </c>
      <c r="M12" s="568" t="s">
        <v>45</v>
      </c>
      <c r="N12" s="568" t="s">
        <v>58</v>
      </c>
      <c r="O12" s="568" t="s">
        <v>46</v>
      </c>
      <c r="P12" s="568" t="s">
        <v>48</v>
      </c>
    </row>
    <row r="13" spans="1:16" ht="15.5">
      <c r="A13" s="569"/>
      <c r="B13" s="570"/>
      <c r="C13" s="257" t="str">
        <f>kops4_VNI!C21</f>
        <v>Teritorijas labiekārtošana</v>
      </c>
      <c r="D13" s="258"/>
      <c r="E13" s="259"/>
      <c r="F13" s="571"/>
      <c r="G13" s="571"/>
      <c r="H13" s="571"/>
      <c r="I13" s="572"/>
      <c r="J13" s="572"/>
      <c r="K13" s="572">
        <f t="shared" ref="K13:K55" si="0">SUM(H13:J13)</f>
        <v>0</v>
      </c>
      <c r="L13" s="572">
        <f t="shared" ref="L13:L55" si="1">ROUND(F13*E13,2)</f>
        <v>0</v>
      </c>
      <c r="M13" s="572">
        <f t="shared" ref="M13:M55" si="2">ROUND(H13*E13,2)</f>
        <v>0</v>
      </c>
      <c r="N13" s="572">
        <f t="shared" ref="N13:N55" si="3">ROUND(I13*E13,2)</f>
        <v>0</v>
      </c>
      <c r="O13" s="572">
        <f t="shared" ref="O13:O55" si="4">ROUND(J13*E13,2)</f>
        <v>0</v>
      </c>
      <c r="P13" s="573">
        <f t="shared" ref="P13:P55" si="5">SUM(M13:O13)</f>
        <v>0</v>
      </c>
    </row>
    <row r="14" spans="1:16" s="56" customFormat="1" ht="26">
      <c r="A14" s="517"/>
      <c r="B14" s="198"/>
      <c r="C14" s="619" t="s">
        <v>1090</v>
      </c>
      <c r="D14" s="519"/>
      <c r="E14" s="519"/>
      <c r="F14" s="520"/>
      <c r="G14" s="520"/>
      <c r="H14" s="520"/>
      <c r="I14" s="520"/>
      <c r="J14" s="520"/>
      <c r="K14" s="220">
        <f t="shared" si="0"/>
        <v>0</v>
      </c>
      <c r="L14" s="220">
        <f t="shared" si="1"/>
        <v>0</v>
      </c>
      <c r="M14" s="220">
        <f t="shared" si="2"/>
        <v>0</v>
      </c>
      <c r="N14" s="220">
        <f t="shared" si="3"/>
        <v>0</v>
      </c>
      <c r="O14" s="220">
        <f t="shared" si="4"/>
        <v>0</v>
      </c>
      <c r="P14" s="574">
        <f t="shared" si="5"/>
        <v>0</v>
      </c>
    </row>
    <row r="15" spans="1:16" s="56" customFormat="1">
      <c r="A15" s="517"/>
      <c r="B15" s="198"/>
      <c r="C15" s="549" t="s">
        <v>81</v>
      </c>
      <c r="D15" s="519"/>
      <c r="E15" s="519"/>
      <c r="F15" s="520"/>
      <c r="G15" s="520"/>
      <c r="H15" s="520"/>
      <c r="I15" s="520"/>
      <c r="J15" s="520"/>
      <c r="K15" s="220">
        <f t="shared" si="0"/>
        <v>0</v>
      </c>
      <c r="L15" s="220">
        <f t="shared" si="1"/>
        <v>0</v>
      </c>
      <c r="M15" s="220">
        <f t="shared" si="2"/>
        <v>0</v>
      </c>
      <c r="N15" s="220">
        <f t="shared" si="3"/>
        <v>0</v>
      </c>
      <c r="O15" s="220">
        <f t="shared" si="4"/>
        <v>0</v>
      </c>
      <c r="P15" s="574">
        <f t="shared" si="5"/>
        <v>0</v>
      </c>
    </row>
    <row r="16" spans="1:16" s="56" customFormat="1" ht="33.4" customHeight="1">
      <c r="A16" s="582">
        <v>1</v>
      </c>
      <c r="B16" s="583"/>
      <c r="C16" s="584" t="s">
        <v>82</v>
      </c>
      <c r="D16" s="585" t="s">
        <v>69</v>
      </c>
      <c r="E16" s="586">
        <v>1</v>
      </c>
      <c r="F16" s="587"/>
      <c r="G16" s="587"/>
      <c r="H16" s="548"/>
      <c r="I16" s="587"/>
      <c r="J16" s="587"/>
      <c r="K16" s="536">
        <f t="shared" si="0"/>
        <v>0</v>
      </c>
      <c r="L16" s="536">
        <f t="shared" si="1"/>
        <v>0</v>
      </c>
      <c r="M16" s="536">
        <f t="shared" si="2"/>
        <v>0</v>
      </c>
      <c r="N16" s="536">
        <f t="shared" si="3"/>
        <v>0</v>
      </c>
      <c r="O16" s="536">
        <f t="shared" si="4"/>
        <v>0</v>
      </c>
      <c r="P16" s="538">
        <f t="shared" si="5"/>
        <v>0</v>
      </c>
    </row>
    <row r="17" spans="1:16" s="56" customFormat="1">
      <c r="A17" s="588"/>
      <c r="B17" s="583"/>
      <c r="C17" s="518" t="s">
        <v>101</v>
      </c>
      <c r="D17" s="589"/>
      <c r="E17" s="589"/>
      <c r="F17" s="590"/>
      <c r="G17" s="590"/>
      <c r="H17" s="590"/>
      <c r="I17" s="590"/>
      <c r="J17" s="590"/>
      <c r="K17" s="536">
        <f t="shared" si="0"/>
        <v>0</v>
      </c>
      <c r="L17" s="536">
        <f t="shared" si="1"/>
        <v>0</v>
      </c>
      <c r="M17" s="536">
        <f t="shared" si="2"/>
        <v>0</v>
      </c>
      <c r="N17" s="536">
        <f t="shared" si="3"/>
        <v>0</v>
      </c>
      <c r="O17" s="536">
        <f t="shared" si="4"/>
        <v>0</v>
      </c>
      <c r="P17" s="538">
        <f t="shared" si="5"/>
        <v>0</v>
      </c>
    </row>
    <row r="18" spans="1:16" s="56" customFormat="1" ht="50">
      <c r="A18" s="582">
        <v>2</v>
      </c>
      <c r="B18" s="591"/>
      <c r="C18" s="634" t="s">
        <v>1218</v>
      </c>
      <c r="D18" s="593" t="s">
        <v>69</v>
      </c>
      <c r="E18" s="594">
        <v>1</v>
      </c>
      <c r="F18" s="587"/>
      <c r="G18" s="587"/>
      <c r="H18" s="548"/>
      <c r="I18" s="587"/>
      <c r="J18" s="587"/>
      <c r="K18" s="536">
        <f t="shared" si="0"/>
        <v>0</v>
      </c>
      <c r="L18" s="536">
        <f t="shared" si="1"/>
        <v>0</v>
      </c>
      <c r="M18" s="536">
        <f t="shared" si="2"/>
        <v>0</v>
      </c>
      <c r="N18" s="536">
        <f t="shared" si="3"/>
        <v>0</v>
      </c>
      <c r="O18" s="536">
        <f t="shared" si="4"/>
        <v>0</v>
      </c>
      <c r="P18" s="538">
        <f t="shared" si="5"/>
        <v>0</v>
      </c>
    </row>
    <row r="19" spans="1:16" s="56" customFormat="1" ht="62.5">
      <c r="A19" s="582">
        <v>3</v>
      </c>
      <c r="B19" s="591"/>
      <c r="C19" s="592" t="s">
        <v>99</v>
      </c>
      <c r="D19" s="593" t="s">
        <v>69</v>
      </c>
      <c r="E19" s="594">
        <v>1</v>
      </c>
      <c r="F19" s="587"/>
      <c r="G19" s="587"/>
      <c r="H19" s="548"/>
      <c r="I19" s="587"/>
      <c r="J19" s="587"/>
      <c r="K19" s="536">
        <f t="shared" si="0"/>
        <v>0</v>
      </c>
      <c r="L19" s="536">
        <f t="shared" si="1"/>
        <v>0</v>
      </c>
      <c r="M19" s="536">
        <f t="shared" si="2"/>
        <v>0</v>
      </c>
      <c r="N19" s="536">
        <f t="shared" si="3"/>
        <v>0</v>
      </c>
      <c r="O19" s="536">
        <f t="shared" si="4"/>
        <v>0</v>
      </c>
      <c r="P19" s="538">
        <f t="shared" si="5"/>
        <v>0</v>
      </c>
    </row>
    <row r="20" spans="1:16" s="56" customFormat="1" ht="25">
      <c r="A20" s="582">
        <v>4</v>
      </c>
      <c r="B20" s="591"/>
      <c r="C20" s="592" t="s">
        <v>100</v>
      </c>
      <c r="D20" s="593" t="s">
        <v>69</v>
      </c>
      <c r="E20" s="594">
        <v>1</v>
      </c>
      <c r="F20" s="587"/>
      <c r="G20" s="587"/>
      <c r="H20" s="548"/>
      <c r="I20" s="587"/>
      <c r="J20" s="587"/>
      <c r="K20" s="536">
        <f t="shared" si="0"/>
        <v>0</v>
      </c>
      <c r="L20" s="536">
        <f t="shared" si="1"/>
        <v>0</v>
      </c>
      <c r="M20" s="536">
        <f t="shared" si="2"/>
        <v>0</v>
      </c>
      <c r="N20" s="536">
        <f t="shared" si="3"/>
        <v>0</v>
      </c>
      <c r="O20" s="536">
        <f t="shared" si="4"/>
        <v>0</v>
      </c>
      <c r="P20" s="538">
        <f t="shared" si="5"/>
        <v>0</v>
      </c>
    </row>
    <row r="21" spans="1:16" s="56" customFormat="1" ht="37.5">
      <c r="A21" s="582">
        <v>5</v>
      </c>
      <c r="B21" s="591"/>
      <c r="C21" s="592" t="s">
        <v>372</v>
      </c>
      <c r="D21" s="593" t="s">
        <v>69</v>
      </c>
      <c r="E21" s="594">
        <v>1</v>
      </c>
      <c r="F21" s="587"/>
      <c r="G21" s="587"/>
      <c r="H21" s="548"/>
      <c r="I21" s="587"/>
      <c r="J21" s="587"/>
      <c r="K21" s="536">
        <f t="shared" si="0"/>
        <v>0</v>
      </c>
      <c r="L21" s="536">
        <f t="shared" si="1"/>
        <v>0</v>
      </c>
      <c r="M21" s="536">
        <f t="shared" si="2"/>
        <v>0</v>
      </c>
      <c r="N21" s="536">
        <f t="shared" si="3"/>
        <v>0</v>
      </c>
      <c r="O21" s="536">
        <f t="shared" si="4"/>
        <v>0</v>
      </c>
      <c r="P21" s="538">
        <f t="shared" si="5"/>
        <v>0</v>
      </c>
    </row>
    <row r="22" spans="1:16" s="624" customFormat="1" ht="62.5">
      <c r="A22" s="628">
        <v>6</v>
      </c>
      <c r="B22" s="591"/>
      <c r="C22" s="637" t="s">
        <v>1219</v>
      </c>
      <c r="D22" s="629" t="s">
        <v>78</v>
      </c>
      <c r="E22" s="629">
        <v>60.5</v>
      </c>
      <c r="F22" s="620"/>
      <c r="G22" s="620"/>
      <c r="H22" s="621"/>
      <c r="I22" s="620"/>
      <c r="J22" s="620"/>
      <c r="K22" s="622">
        <f t="shared" si="0"/>
        <v>0</v>
      </c>
      <c r="L22" s="622">
        <f t="shared" si="1"/>
        <v>0</v>
      </c>
      <c r="M22" s="622">
        <f t="shared" si="2"/>
        <v>0</v>
      </c>
      <c r="N22" s="622">
        <f t="shared" si="3"/>
        <v>0</v>
      </c>
      <c r="O22" s="622">
        <f t="shared" si="4"/>
        <v>0</v>
      </c>
      <c r="P22" s="623">
        <f t="shared" si="5"/>
        <v>0</v>
      </c>
    </row>
    <row r="23" spans="1:16" s="624" customFormat="1" ht="62.5">
      <c r="A23" s="628">
        <v>7</v>
      </c>
      <c r="B23" s="591"/>
      <c r="C23" s="637" t="s">
        <v>1220</v>
      </c>
      <c r="D23" s="629" t="s">
        <v>78</v>
      </c>
      <c r="E23" s="629">
        <v>57.2</v>
      </c>
      <c r="F23" s="620"/>
      <c r="G23" s="620"/>
      <c r="H23" s="621"/>
      <c r="I23" s="620"/>
      <c r="J23" s="620"/>
      <c r="K23" s="622">
        <f t="shared" si="0"/>
        <v>0</v>
      </c>
      <c r="L23" s="622">
        <f t="shared" si="1"/>
        <v>0</v>
      </c>
      <c r="M23" s="622">
        <f t="shared" si="2"/>
        <v>0</v>
      </c>
      <c r="N23" s="622">
        <f t="shared" si="3"/>
        <v>0</v>
      </c>
      <c r="O23" s="622">
        <f t="shared" si="4"/>
        <v>0</v>
      </c>
      <c r="P23" s="623">
        <f t="shared" si="5"/>
        <v>0</v>
      </c>
    </row>
    <row r="24" spans="1:16" s="56" customFormat="1" ht="25">
      <c r="A24" s="582">
        <v>8</v>
      </c>
      <c r="B24" s="591"/>
      <c r="C24" s="595" t="s">
        <v>1208</v>
      </c>
      <c r="D24" s="596" t="s">
        <v>28</v>
      </c>
      <c r="E24" s="596">
        <v>905.3</v>
      </c>
      <c r="F24" s="587"/>
      <c r="G24" s="587"/>
      <c r="H24" s="548"/>
      <c r="I24" s="587"/>
      <c r="J24" s="587"/>
      <c r="K24" s="536">
        <f t="shared" si="0"/>
        <v>0</v>
      </c>
      <c r="L24" s="536">
        <f t="shared" si="1"/>
        <v>0</v>
      </c>
      <c r="M24" s="536">
        <f t="shared" si="2"/>
        <v>0</v>
      </c>
      <c r="N24" s="536">
        <f t="shared" si="3"/>
        <v>0</v>
      </c>
      <c r="O24" s="536">
        <f t="shared" si="4"/>
        <v>0</v>
      </c>
      <c r="P24" s="538">
        <f t="shared" si="5"/>
        <v>0</v>
      </c>
    </row>
    <row r="25" spans="1:16" s="56" customFormat="1" ht="37.5">
      <c r="A25" s="631" t="s">
        <v>1207</v>
      </c>
      <c r="B25" s="591"/>
      <c r="C25" s="638" t="s">
        <v>1226</v>
      </c>
      <c r="D25" s="630" t="s">
        <v>28</v>
      </c>
      <c r="E25" s="627">
        <v>1000</v>
      </c>
      <c r="F25" s="587"/>
      <c r="G25" s="587"/>
      <c r="H25" s="548"/>
      <c r="I25" s="587"/>
      <c r="J25" s="587"/>
      <c r="K25" s="536">
        <f t="shared" ref="K25" si="6">SUM(H25:J25)</f>
        <v>0</v>
      </c>
      <c r="L25" s="536">
        <f t="shared" ref="L25" si="7">ROUND(F25*E25,2)</f>
        <v>0</v>
      </c>
      <c r="M25" s="536">
        <f t="shared" ref="M25" si="8">ROUND(H25*E25,2)</f>
        <v>0</v>
      </c>
      <c r="N25" s="536">
        <f t="shared" ref="N25" si="9">ROUND(I25*E25,2)</f>
        <v>0</v>
      </c>
      <c r="O25" s="536">
        <f t="shared" ref="O25" si="10">ROUND(J25*E25,2)</f>
        <v>0</v>
      </c>
      <c r="P25" s="538">
        <f t="shared" ref="P25" si="11">SUM(M25:O25)</f>
        <v>0</v>
      </c>
    </row>
    <row r="26" spans="1:16" s="56" customFormat="1" ht="50">
      <c r="A26" s="582">
        <v>9</v>
      </c>
      <c r="B26" s="591"/>
      <c r="C26" s="595" t="s">
        <v>1209</v>
      </c>
      <c r="D26" s="596" t="s">
        <v>28</v>
      </c>
      <c r="E26" s="596">
        <v>28</v>
      </c>
      <c r="F26" s="587"/>
      <c r="G26" s="587"/>
      <c r="H26" s="548"/>
      <c r="I26" s="587"/>
      <c r="J26" s="587"/>
      <c r="K26" s="536">
        <f t="shared" si="0"/>
        <v>0</v>
      </c>
      <c r="L26" s="536">
        <f t="shared" si="1"/>
        <v>0</v>
      </c>
      <c r="M26" s="536">
        <f t="shared" si="2"/>
        <v>0</v>
      </c>
      <c r="N26" s="536">
        <f t="shared" si="3"/>
        <v>0</v>
      </c>
      <c r="O26" s="536">
        <f t="shared" si="4"/>
        <v>0</v>
      </c>
      <c r="P26" s="538">
        <f t="shared" si="5"/>
        <v>0</v>
      </c>
    </row>
    <row r="27" spans="1:16" s="56" customFormat="1" ht="25">
      <c r="A27" s="582">
        <v>10</v>
      </c>
      <c r="B27" s="591"/>
      <c r="C27" s="595" t="s">
        <v>373</v>
      </c>
      <c r="D27" s="596" t="s">
        <v>78</v>
      </c>
      <c r="E27" s="596">
        <v>120</v>
      </c>
      <c r="F27" s="587"/>
      <c r="G27" s="587"/>
      <c r="H27" s="548"/>
      <c r="I27" s="587"/>
      <c r="J27" s="587"/>
      <c r="K27" s="536">
        <f t="shared" si="0"/>
        <v>0</v>
      </c>
      <c r="L27" s="536">
        <f t="shared" si="1"/>
        <v>0</v>
      </c>
      <c r="M27" s="536">
        <f t="shared" si="2"/>
        <v>0</v>
      </c>
      <c r="N27" s="536">
        <f t="shared" si="3"/>
        <v>0</v>
      </c>
      <c r="O27" s="536">
        <f t="shared" si="4"/>
        <v>0</v>
      </c>
      <c r="P27" s="538">
        <f t="shared" si="5"/>
        <v>0</v>
      </c>
    </row>
    <row r="28" spans="1:16" s="56" customFormat="1">
      <c r="A28" s="582"/>
      <c r="B28" s="597"/>
      <c r="C28" s="518" t="s">
        <v>83</v>
      </c>
      <c r="D28" s="585"/>
      <c r="E28" s="585"/>
      <c r="F28" s="536"/>
      <c r="G28" s="587"/>
      <c r="H28" s="598"/>
      <c r="I28" s="598"/>
      <c r="J28" s="598"/>
      <c r="K28" s="536">
        <f t="shared" si="0"/>
        <v>0</v>
      </c>
      <c r="L28" s="536">
        <f t="shared" si="1"/>
        <v>0</v>
      </c>
      <c r="M28" s="536">
        <f t="shared" si="2"/>
        <v>0</v>
      </c>
      <c r="N28" s="536">
        <f t="shared" si="3"/>
        <v>0</v>
      </c>
      <c r="O28" s="536">
        <f t="shared" si="4"/>
        <v>0</v>
      </c>
      <c r="P28" s="538">
        <f t="shared" si="5"/>
        <v>0</v>
      </c>
    </row>
    <row r="29" spans="1:16" s="56" customFormat="1" ht="25">
      <c r="A29" s="599">
        <v>11</v>
      </c>
      <c r="B29" s="597"/>
      <c r="C29" s="584" t="s">
        <v>84</v>
      </c>
      <c r="D29" s="585" t="s">
        <v>28</v>
      </c>
      <c r="E29" s="585">
        <f>E33+E44+E50+E55</f>
        <v>1042.8399999999999</v>
      </c>
      <c r="F29" s="536"/>
      <c r="G29" s="536"/>
      <c r="H29" s="598"/>
      <c r="I29" s="598"/>
      <c r="J29" s="598"/>
      <c r="K29" s="536">
        <f t="shared" si="0"/>
        <v>0</v>
      </c>
      <c r="L29" s="536">
        <f t="shared" si="1"/>
        <v>0</v>
      </c>
      <c r="M29" s="536">
        <f t="shared" si="2"/>
        <v>0</v>
      </c>
      <c r="N29" s="536">
        <f t="shared" si="3"/>
        <v>0</v>
      </c>
      <c r="O29" s="536">
        <f t="shared" si="4"/>
        <v>0</v>
      </c>
      <c r="P29" s="538">
        <f t="shared" si="5"/>
        <v>0</v>
      </c>
    </row>
    <row r="30" spans="1:16" s="56" customFormat="1">
      <c r="A30" s="599">
        <v>12</v>
      </c>
      <c r="B30" s="597"/>
      <c r="C30" s="584" t="s">
        <v>85</v>
      </c>
      <c r="D30" s="585" t="s">
        <v>28</v>
      </c>
      <c r="E30" s="585">
        <f>E29</f>
        <v>1042.8399999999999</v>
      </c>
      <c r="F30" s="536"/>
      <c r="G30" s="536"/>
      <c r="H30" s="598"/>
      <c r="I30" s="598"/>
      <c r="J30" s="598"/>
      <c r="K30" s="536">
        <f t="shared" si="0"/>
        <v>0</v>
      </c>
      <c r="L30" s="536">
        <f t="shared" si="1"/>
        <v>0</v>
      </c>
      <c r="M30" s="536">
        <f t="shared" si="2"/>
        <v>0</v>
      </c>
      <c r="N30" s="536">
        <f t="shared" si="3"/>
        <v>0</v>
      </c>
      <c r="O30" s="536">
        <f t="shared" si="4"/>
        <v>0</v>
      </c>
      <c r="P30" s="538">
        <f t="shared" si="5"/>
        <v>0</v>
      </c>
    </row>
    <row r="31" spans="1:16" s="56" customFormat="1">
      <c r="A31" s="582"/>
      <c r="B31" s="597"/>
      <c r="C31" s="600" t="s">
        <v>86</v>
      </c>
      <c r="D31" s="585"/>
      <c r="E31" s="585"/>
      <c r="F31" s="536"/>
      <c r="G31" s="536"/>
      <c r="H31" s="598"/>
      <c r="I31" s="598"/>
      <c r="J31" s="598"/>
      <c r="K31" s="536">
        <f t="shared" si="0"/>
        <v>0</v>
      </c>
      <c r="L31" s="536">
        <f t="shared" si="1"/>
        <v>0</v>
      </c>
      <c r="M31" s="536">
        <f t="shared" si="2"/>
        <v>0</v>
      </c>
      <c r="N31" s="536">
        <f t="shared" si="3"/>
        <v>0</v>
      </c>
      <c r="O31" s="536">
        <f t="shared" si="4"/>
        <v>0</v>
      </c>
      <c r="P31" s="538">
        <f t="shared" si="5"/>
        <v>0</v>
      </c>
    </row>
    <row r="32" spans="1:16" s="56" customFormat="1">
      <c r="A32" s="582"/>
      <c r="B32" s="597"/>
      <c r="C32" s="601" t="s">
        <v>94</v>
      </c>
      <c r="D32" s="585"/>
      <c r="E32" s="585"/>
      <c r="F32" s="536"/>
      <c r="G32" s="536"/>
      <c r="H32" s="598"/>
      <c r="I32" s="598"/>
      <c r="J32" s="598"/>
      <c r="K32" s="536">
        <f t="shared" si="0"/>
        <v>0</v>
      </c>
      <c r="L32" s="536">
        <f t="shared" si="1"/>
        <v>0</v>
      </c>
      <c r="M32" s="536">
        <f t="shared" si="2"/>
        <v>0</v>
      </c>
      <c r="N32" s="536">
        <f t="shared" si="3"/>
        <v>0</v>
      </c>
      <c r="O32" s="536">
        <f t="shared" si="4"/>
        <v>0</v>
      </c>
      <c r="P32" s="538">
        <f t="shared" si="5"/>
        <v>0</v>
      </c>
    </row>
    <row r="33" spans="1:16" s="56" customFormat="1" ht="25">
      <c r="A33" s="582">
        <v>13</v>
      </c>
      <c r="B33" s="591"/>
      <c r="C33" s="584" t="s">
        <v>87</v>
      </c>
      <c r="D33" s="635" t="s">
        <v>28</v>
      </c>
      <c r="E33" s="602">
        <v>436.1</v>
      </c>
      <c r="F33" s="536"/>
      <c r="G33" s="536"/>
      <c r="H33" s="598"/>
      <c r="I33" s="598"/>
      <c r="J33" s="598"/>
      <c r="K33" s="536">
        <f t="shared" si="0"/>
        <v>0</v>
      </c>
      <c r="L33" s="536">
        <f t="shared" si="1"/>
        <v>0</v>
      </c>
      <c r="M33" s="536">
        <f t="shared" si="2"/>
        <v>0</v>
      </c>
      <c r="N33" s="536">
        <f t="shared" si="3"/>
        <v>0</v>
      </c>
      <c r="O33" s="536">
        <f t="shared" si="4"/>
        <v>0</v>
      </c>
      <c r="P33" s="538">
        <f t="shared" si="5"/>
        <v>0</v>
      </c>
    </row>
    <row r="34" spans="1:16" s="56" customFormat="1" ht="25.5" customHeight="1">
      <c r="A34" s="631" t="s">
        <v>1227</v>
      </c>
      <c r="B34" s="591"/>
      <c r="C34" s="632" t="s">
        <v>1232</v>
      </c>
      <c r="D34" s="626" t="s">
        <v>28</v>
      </c>
      <c r="E34" s="627">
        <v>1000</v>
      </c>
      <c r="F34" s="536"/>
      <c r="G34" s="536"/>
      <c r="H34" s="598"/>
      <c r="I34" s="598"/>
      <c r="J34" s="598"/>
      <c r="K34" s="536">
        <f t="shared" ref="K34" si="12">SUM(H34:J34)</f>
        <v>0</v>
      </c>
      <c r="L34" s="536">
        <f t="shared" ref="L34" si="13">ROUND(F34*E34,2)</f>
        <v>0</v>
      </c>
      <c r="M34" s="536">
        <f>ROUND(H34*E34,2)</f>
        <v>0</v>
      </c>
      <c r="N34" s="536">
        <f t="shared" ref="N34" si="14">ROUND(I34*E34,2)</f>
        <v>0</v>
      </c>
      <c r="O34" s="536">
        <f t="shared" ref="O34" si="15">ROUND(J34*E34,2)</f>
        <v>0</v>
      </c>
      <c r="P34" s="538">
        <f>SUM(M34:O34)</f>
        <v>0</v>
      </c>
    </row>
    <row r="35" spans="1:16" s="56" customFormat="1" ht="25">
      <c r="A35" s="582">
        <v>14</v>
      </c>
      <c r="B35" s="597"/>
      <c r="C35" s="584" t="s">
        <v>93</v>
      </c>
      <c r="D35" s="585" t="s">
        <v>28</v>
      </c>
      <c r="E35" s="602">
        <v>436.1</v>
      </c>
      <c r="F35" s="536"/>
      <c r="G35" s="536"/>
      <c r="H35" s="598"/>
      <c r="I35" s="598"/>
      <c r="J35" s="598"/>
      <c r="K35" s="536">
        <f t="shared" si="0"/>
        <v>0</v>
      </c>
      <c r="L35" s="536">
        <f t="shared" si="1"/>
        <v>0</v>
      </c>
      <c r="M35" s="536">
        <f t="shared" si="2"/>
        <v>0</v>
      </c>
      <c r="N35" s="536">
        <f t="shared" si="3"/>
        <v>0</v>
      </c>
      <c r="O35" s="536">
        <f t="shared" si="4"/>
        <v>0</v>
      </c>
      <c r="P35" s="538">
        <f t="shared" si="5"/>
        <v>0</v>
      </c>
    </row>
    <row r="36" spans="1:16" s="56" customFormat="1" ht="37.5">
      <c r="A36" s="631" t="s">
        <v>1228</v>
      </c>
      <c r="B36" s="597"/>
      <c r="C36" s="632" t="s">
        <v>1233</v>
      </c>
      <c r="D36" s="626" t="s">
        <v>28</v>
      </c>
      <c r="E36" s="627">
        <v>1000</v>
      </c>
      <c r="F36" s="536"/>
      <c r="G36" s="536"/>
      <c r="H36" s="598"/>
      <c r="I36" s="598"/>
      <c r="J36" s="598"/>
      <c r="K36" s="536">
        <f t="shared" ref="K36" si="16">SUM(H36:J36)</f>
        <v>0</v>
      </c>
      <c r="L36" s="536">
        <f t="shared" ref="L36" si="17">ROUND(F36*E36,2)</f>
        <v>0</v>
      </c>
      <c r="M36" s="536">
        <f t="shared" ref="M36" si="18">ROUND(H36*E36,2)</f>
        <v>0</v>
      </c>
      <c r="N36" s="536">
        <f t="shared" ref="N36" si="19">ROUND(I36*E36,2)</f>
        <v>0</v>
      </c>
      <c r="O36" s="536">
        <f t="shared" ref="O36" si="20">ROUND(J36*E36,2)</f>
        <v>0</v>
      </c>
      <c r="P36" s="538">
        <f t="shared" ref="P36" si="21">SUM(M36:O36)</f>
        <v>0</v>
      </c>
    </row>
    <row r="37" spans="1:16" s="56" customFormat="1" ht="25">
      <c r="A37" s="582">
        <v>15</v>
      </c>
      <c r="B37" s="597"/>
      <c r="C37" s="584" t="s">
        <v>88</v>
      </c>
      <c r="D37" s="585" t="s">
        <v>28</v>
      </c>
      <c r="E37" s="602">
        <v>436.1</v>
      </c>
      <c r="F37" s="536"/>
      <c r="G37" s="536"/>
      <c r="H37" s="598"/>
      <c r="I37" s="598"/>
      <c r="J37" s="598"/>
      <c r="K37" s="536">
        <f t="shared" si="0"/>
        <v>0</v>
      </c>
      <c r="L37" s="536">
        <f t="shared" si="1"/>
        <v>0</v>
      </c>
      <c r="M37" s="536">
        <f t="shared" si="2"/>
        <v>0</v>
      </c>
      <c r="N37" s="536">
        <f t="shared" si="3"/>
        <v>0</v>
      </c>
      <c r="O37" s="536">
        <f t="shared" si="4"/>
        <v>0</v>
      </c>
      <c r="P37" s="538">
        <f t="shared" si="5"/>
        <v>0</v>
      </c>
    </row>
    <row r="38" spans="1:16" s="56" customFormat="1" ht="37.5">
      <c r="A38" s="631" t="s">
        <v>1229</v>
      </c>
      <c r="B38" s="597"/>
      <c r="C38" s="632" t="s">
        <v>1234</v>
      </c>
      <c r="D38" s="626" t="s">
        <v>28</v>
      </c>
      <c r="E38" s="627">
        <v>1000</v>
      </c>
      <c r="F38" s="536"/>
      <c r="G38" s="536"/>
      <c r="H38" s="598"/>
      <c r="I38" s="598"/>
      <c r="J38" s="598"/>
      <c r="K38" s="536">
        <f t="shared" ref="K38" si="22">SUM(H38:J38)</f>
        <v>0</v>
      </c>
      <c r="L38" s="536">
        <f t="shared" ref="L38" si="23">ROUND(F38*E38,2)</f>
        <v>0</v>
      </c>
      <c r="M38" s="536">
        <f t="shared" ref="M38" si="24">ROUND(H38*E38,2)</f>
        <v>0</v>
      </c>
      <c r="N38" s="536">
        <f t="shared" ref="N38" si="25">ROUND(I38*E38,2)</f>
        <v>0</v>
      </c>
      <c r="O38" s="536">
        <f t="shared" ref="O38" si="26">ROUND(J38*E38,2)</f>
        <v>0</v>
      </c>
      <c r="P38" s="538">
        <f t="shared" ref="P38" si="27">SUM(M38:O38)</f>
        <v>0</v>
      </c>
    </row>
    <row r="39" spans="1:16" s="56" customFormat="1" ht="14.5">
      <c r="A39" s="582">
        <v>16</v>
      </c>
      <c r="B39" s="591"/>
      <c r="C39" s="584" t="s">
        <v>89</v>
      </c>
      <c r="D39" s="635" t="s">
        <v>28</v>
      </c>
      <c r="E39" s="602">
        <v>436.1</v>
      </c>
      <c r="F39" s="536"/>
      <c r="G39" s="587"/>
      <c r="H39" s="536"/>
      <c r="I39" s="598"/>
      <c r="J39" s="598"/>
      <c r="K39" s="536">
        <f t="shared" si="0"/>
        <v>0</v>
      </c>
      <c r="L39" s="536">
        <f t="shared" si="1"/>
        <v>0</v>
      </c>
      <c r="M39" s="536">
        <f t="shared" si="2"/>
        <v>0</v>
      </c>
      <c r="N39" s="536">
        <f t="shared" si="3"/>
        <v>0</v>
      </c>
      <c r="O39" s="536">
        <f t="shared" si="4"/>
        <v>0</v>
      </c>
      <c r="P39" s="538">
        <f t="shared" si="5"/>
        <v>0</v>
      </c>
    </row>
    <row r="40" spans="1:16" s="56" customFormat="1" ht="25">
      <c r="A40" s="631" t="s">
        <v>1230</v>
      </c>
      <c r="B40" s="591"/>
      <c r="C40" s="632" t="s">
        <v>1235</v>
      </c>
      <c r="D40" s="626" t="s">
        <v>28</v>
      </c>
      <c r="E40" s="627">
        <v>1000</v>
      </c>
      <c r="F40" s="536"/>
      <c r="G40" s="587"/>
      <c r="H40" s="536"/>
      <c r="I40" s="598"/>
      <c r="J40" s="598"/>
      <c r="K40" s="536">
        <f t="shared" ref="K40" si="28">SUM(H40:J40)</f>
        <v>0</v>
      </c>
      <c r="L40" s="536">
        <f t="shared" ref="L40" si="29">ROUND(F40*E40,2)</f>
        <v>0</v>
      </c>
      <c r="M40" s="536">
        <f t="shared" ref="M40" si="30">ROUND(H40*E40,2)</f>
        <v>0</v>
      </c>
      <c r="N40" s="536">
        <f t="shared" ref="N40" si="31">ROUND(I40*E40,2)</f>
        <v>0</v>
      </c>
      <c r="O40" s="536">
        <f t="shared" ref="O40" si="32">ROUND(J40*E40,2)</f>
        <v>0</v>
      </c>
      <c r="P40" s="538">
        <f t="shared" ref="P40" si="33">SUM(M40:O40)</f>
        <v>0</v>
      </c>
    </row>
    <row r="41" spans="1:16" s="56" customFormat="1" ht="14.5">
      <c r="A41" s="582">
        <v>17</v>
      </c>
      <c r="B41" s="591"/>
      <c r="C41" s="636" t="s">
        <v>90</v>
      </c>
      <c r="D41" s="635" t="s">
        <v>28</v>
      </c>
      <c r="E41" s="602">
        <v>436.1</v>
      </c>
      <c r="F41" s="536"/>
      <c r="G41" s="587"/>
      <c r="H41" s="536"/>
      <c r="I41" s="598"/>
      <c r="J41" s="598"/>
      <c r="K41" s="536">
        <f t="shared" si="0"/>
        <v>0</v>
      </c>
      <c r="L41" s="536">
        <f t="shared" si="1"/>
        <v>0</v>
      </c>
      <c r="M41" s="536">
        <f t="shared" si="2"/>
        <v>0</v>
      </c>
      <c r="N41" s="536">
        <f t="shared" si="3"/>
        <v>0</v>
      </c>
      <c r="O41" s="536">
        <f t="shared" si="4"/>
        <v>0</v>
      </c>
      <c r="P41" s="538">
        <f t="shared" si="5"/>
        <v>0</v>
      </c>
    </row>
    <row r="42" spans="1:16" s="56" customFormat="1" ht="25">
      <c r="A42" s="631" t="s">
        <v>1231</v>
      </c>
      <c r="B42" s="591"/>
      <c r="C42" s="625" t="s">
        <v>1236</v>
      </c>
      <c r="D42" s="626" t="s">
        <v>28</v>
      </c>
      <c r="E42" s="627">
        <v>1000</v>
      </c>
      <c r="F42" s="536"/>
      <c r="G42" s="587"/>
      <c r="H42" s="536"/>
      <c r="I42" s="598"/>
      <c r="J42" s="598"/>
      <c r="K42" s="536">
        <f t="shared" ref="K42" si="34">SUM(H42:J42)</f>
        <v>0</v>
      </c>
      <c r="L42" s="536">
        <f t="shared" ref="L42" si="35">ROUND(F42*E42,2)</f>
        <v>0</v>
      </c>
      <c r="M42" s="536">
        <f t="shared" ref="M42" si="36">ROUND(H42*E42,2)</f>
        <v>0</v>
      </c>
      <c r="N42" s="536">
        <f t="shared" ref="N42" si="37">ROUND(I42*E42,2)</f>
        <v>0</v>
      </c>
      <c r="O42" s="536">
        <f t="shared" ref="O42" si="38">ROUND(J42*E42,2)</f>
        <v>0</v>
      </c>
      <c r="P42" s="538">
        <f t="shared" ref="P42" si="39">SUM(M42:O42)</f>
        <v>0</v>
      </c>
    </row>
    <row r="43" spans="1:16" s="56" customFormat="1">
      <c r="A43" s="582"/>
      <c r="B43" s="597"/>
      <c r="C43" s="601" t="s">
        <v>95</v>
      </c>
      <c r="D43" s="585"/>
      <c r="E43" s="585"/>
      <c r="F43" s="536"/>
      <c r="G43" s="536"/>
      <c r="H43" s="598"/>
      <c r="I43" s="598"/>
      <c r="J43" s="598"/>
      <c r="K43" s="536">
        <f t="shared" si="0"/>
        <v>0</v>
      </c>
      <c r="L43" s="536">
        <f t="shared" si="1"/>
        <v>0</v>
      </c>
      <c r="M43" s="536">
        <f t="shared" si="2"/>
        <v>0</v>
      </c>
      <c r="N43" s="536">
        <f t="shared" si="3"/>
        <v>0</v>
      </c>
      <c r="O43" s="536">
        <f t="shared" si="4"/>
        <v>0</v>
      </c>
      <c r="P43" s="538">
        <f t="shared" si="5"/>
        <v>0</v>
      </c>
    </row>
    <row r="44" spans="1:16" s="56" customFormat="1" ht="25">
      <c r="A44" s="582">
        <v>18</v>
      </c>
      <c r="B44" s="591"/>
      <c r="C44" s="592" t="s">
        <v>87</v>
      </c>
      <c r="D44" s="593" t="s">
        <v>28</v>
      </c>
      <c r="E44" s="602">
        <v>481.7</v>
      </c>
      <c r="F44" s="536"/>
      <c r="G44" s="536"/>
      <c r="H44" s="598"/>
      <c r="I44" s="598"/>
      <c r="J44" s="598"/>
      <c r="K44" s="536">
        <f t="shared" si="0"/>
        <v>0</v>
      </c>
      <c r="L44" s="536">
        <f t="shared" si="1"/>
        <v>0</v>
      </c>
      <c r="M44" s="536">
        <f t="shared" si="2"/>
        <v>0</v>
      </c>
      <c r="N44" s="536">
        <f t="shared" si="3"/>
        <v>0</v>
      </c>
      <c r="O44" s="536">
        <f t="shared" si="4"/>
        <v>0</v>
      </c>
      <c r="P44" s="538">
        <f t="shared" si="5"/>
        <v>0</v>
      </c>
    </row>
    <row r="45" spans="1:16" s="56" customFormat="1" ht="25">
      <c r="A45" s="582">
        <v>19</v>
      </c>
      <c r="B45" s="597"/>
      <c r="C45" s="584" t="s">
        <v>93</v>
      </c>
      <c r="D45" s="585" t="s">
        <v>28</v>
      </c>
      <c r="E45" s="602">
        <v>481.7</v>
      </c>
      <c r="F45" s="536"/>
      <c r="G45" s="536"/>
      <c r="H45" s="598"/>
      <c r="I45" s="598"/>
      <c r="J45" s="598"/>
      <c r="K45" s="536">
        <f t="shared" si="0"/>
        <v>0</v>
      </c>
      <c r="L45" s="536">
        <f t="shared" si="1"/>
        <v>0</v>
      </c>
      <c r="M45" s="536">
        <f t="shared" si="2"/>
        <v>0</v>
      </c>
      <c r="N45" s="536">
        <f t="shared" si="3"/>
        <v>0</v>
      </c>
      <c r="O45" s="536">
        <f t="shared" si="4"/>
        <v>0</v>
      </c>
      <c r="P45" s="538">
        <f t="shared" si="5"/>
        <v>0</v>
      </c>
    </row>
    <row r="46" spans="1:16" s="56" customFormat="1" ht="25">
      <c r="A46" s="582">
        <v>20</v>
      </c>
      <c r="B46" s="597"/>
      <c r="C46" s="584" t="s">
        <v>88</v>
      </c>
      <c r="D46" s="585" t="s">
        <v>28</v>
      </c>
      <c r="E46" s="602">
        <v>481.7</v>
      </c>
      <c r="F46" s="536"/>
      <c r="G46" s="536"/>
      <c r="H46" s="598"/>
      <c r="I46" s="598"/>
      <c r="J46" s="598"/>
      <c r="K46" s="536">
        <f t="shared" si="0"/>
        <v>0</v>
      </c>
      <c r="L46" s="536">
        <f t="shared" si="1"/>
        <v>0</v>
      </c>
      <c r="M46" s="536">
        <f t="shared" si="2"/>
        <v>0</v>
      </c>
      <c r="N46" s="536">
        <f t="shared" si="3"/>
        <v>0</v>
      </c>
      <c r="O46" s="536">
        <f t="shared" si="4"/>
        <v>0</v>
      </c>
      <c r="P46" s="538">
        <f t="shared" si="5"/>
        <v>0</v>
      </c>
    </row>
    <row r="47" spans="1:16" s="56" customFormat="1" ht="14.5">
      <c r="A47" s="582">
        <v>21</v>
      </c>
      <c r="B47" s="591"/>
      <c r="C47" s="592" t="s">
        <v>89</v>
      </c>
      <c r="D47" s="593" t="s">
        <v>28</v>
      </c>
      <c r="E47" s="602">
        <v>481.7</v>
      </c>
      <c r="F47" s="536"/>
      <c r="G47" s="587"/>
      <c r="H47" s="536"/>
      <c r="I47" s="598"/>
      <c r="J47" s="598"/>
      <c r="K47" s="536">
        <f t="shared" si="0"/>
        <v>0</v>
      </c>
      <c r="L47" s="536">
        <f t="shared" si="1"/>
        <v>0</v>
      </c>
      <c r="M47" s="536">
        <f t="shared" si="2"/>
        <v>0</v>
      </c>
      <c r="N47" s="536">
        <f t="shared" si="3"/>
        <v>0</v>
      </c>
      <c r="O47" s="536">
        <f t="shared" si="4"/>
        <v>0</v>
      </c>
      <c r="P47" s="538">
        <f t="shared" si="5"/>
        <v>0</v>
      </c>
    </row>
    <row r="48" spans="1:16" s="56" customFormat="1" ht="14.5">
      <c r="A48" s="582">
        <v>22</v>
      </c>
      <c r="B48" s="591"/>
      <c r="C48" s="636" t="s">
        <v>96</v>
      </c>
      <c r="D48" s="635" t="s">
        <v>28</v>
      </c>
      <c r="E48" s="602">
        <v>481.7</v>
      </c>
      <c r="F48" s="536"/>
      <c r="G48" s="587"/>
      <c r="H48" s="536"/>
      <c r="I48" s="598"/>
      <c r="J48" s="598"/>
      <c r="K48" s="536">
        <f t="shared" si="0"/>
        <v>0</v>
      </c>
      <c r="L48" s="536">
        <f t="shared" si="1"/>
        <v>0</v>
      </c>
      <c r="M48" s="536">
        <f t="shared" si="2"/>
        <v>0</v>
      </c>
      <c r="N48" s="536">
        <f t="shared" si="3"/>
        <v>0</v>
      </c>
      <c r="O48" s="536">
        <f t="shared" si="4"/>
        <v>0</v>
      </c>
      <c r="P48" s="538">
        <f t="shared" si="5"/>
        <v>0</v>
      </c>
    </row>
    <row r="49" spans="1:16" s="56" customFormat="1" ht="26">
      <c r="A49" s="582"/>
      <c r="B49" s="597"/>
      <c r="C49" s="601" t="s">
        <v>97</v>
      </c>
      <c r="D49" s="585"/>
      <c r="E49" s="585"/>
      <c r="F49" s="536"/>
      <c r="G49" s="536"/>
      <c r="H49" s="598"/>
      <c r="I49" s="598"/>
      <c r="J49" s="598"/>
      <c r="K49" s="536">
        <f t="shared" si="0"/>
        <v>0</v>
      </c>
      <c r="L49" s="536">
        <f t="shared" si="1"/>
        <v>0</v>
      </c>
      <c r="M49" s="536">
        <f t="shared" si="2"/>
        <v>0</v>
      </c>
      <c r="N49" s="536">
        <f t="shared" si="3"/>
        <v>0</v>
      </c>
      <c r="O49" s="536">
        <f t="shared" si="4"/>
        <v>0</v>
      </c>
      <c r="P49" s="538">
        <f t="shared" si="5"/>
        <v>0</v>
      </c>
    </row>
    <row r="50" spans="1:16" s="56" customFormat="1" ht="25">
      <c r="A50" s="582">
        <v>23</v>
      </c>
      <c r="B50" s="591"/>
      <c r="C50" s="592" t="s">
        <v>87</v>
      </c>
      <c r="D50" s="593" t="s">
        <v>28</v>
      </c>
      <c r="E50" s="602">
        <v>44.39</v>
      </c>
      <c r="F50" s="536"/>
      <c r="G50" s="536"/>
      <c r="H50" s="598"/>
      <c r="I50" s="598"/>
      <c r="J50" s="598"/>
      <c r="K50" s="536">
        <f t="shared" si="0"/>
        <v>0</v>
      </c>
      <c r="L50" s="536">
        <f t="shared" si="1"/>
        <v>0</v>
      </c>
      <c r="M50" s="536">
        <f t="shared" si="2"/>
        <v>0</v>
      </c>
      <c r="N50" s="536">
        <f t="shared" si="3"/>
        <v>0</v>
      </c>
      <c r="O50" s="536">
        <f t="shared" si="4"/>
        <v>0</v>
      </c>
      <c r="P50" s="538">
        <f t="shared" si="5"/>
        <v>0</v>
      </c>
    </row>
    <row r="51" spans="1:16" s="56" customFormat="1" ht="25">
      <c r="A51" s="582">
        <v>24</v>
      </c>
      <c r="B51" s="597"/>
      <c r="C51" s="584" t="s">
        <v>93</v>
      </c>
      <c r="D51" s="585" t="s">
        <v>28</v>
      </c>
      <c r="E51" s="602">
        <v>44.39</v>
      </c>
      <c r="F51" s="536"/>
      <c r="G51" s="536"/>
      <c r="H51" s="598"/>
      <c r="I51" s="598"/>
      <c r="J51" s="598"/>
      <c r="K51" s="536">
        <f t="shared" si="0"/>
        <v>0</v>
      </c>
      <c r="L51" s="536">
        <f t="shared" si="1"/>
        <v>0</v>
      </c>
      <c r="M51" s="536">
        <f t="shared" si="2"/>
        <v>0</v>
      </c>
      <c r="N51" s="536">
        <f t="shared" si="3"/>
        <v>0</v>
      </c>
      <c r="O51" s="536">
        <f t="shared" si="4"/>
        <v>0</v>
      </c>
      <c r="P51" s="538">
        <f t="shared" si="5"/>
        <v>0</v>
      </c>
    </row>
    <row r="52" spans="1:16" s="56" customFormat="1" ht="25">
      <c r="A52" s="582">
        <v>25</v>
      </c>
      <c r="B52" s="597"/>
      <c r="C52" s="584" t="s">
        <v>88</v>
      </c>
      <c r="D52" s="585" t="s">
        <v>28</v>
      </c>
      <c r="E52" s="602">
        <v>44.39</v>
      </c>
      <c r="F52" s="536"/>
      <c r="G52" s="536"/>
      <c r="H52" s="598"/>
      <c r="I52" s="598"/>
      <c r="J52" s="598"/>
      <c r="K52" s="536">
        <f t="shared" si="0"/>
        <v>0</v>
      </c>
      <c r="L52" s="536">
        <f t="shared" si="1"/>
        <v>0</v>
      </c>
      <c r="M52" s="536">
        <f t="shared" si="2"/>
        <v>0</v>
      </c>
      <c r="N52" s="536">
        <f t="shared" si="3"/>
        <v>0</v>
      </c>
      <c r="O52" s="536">
        <f t="shared" si="4"/>
        <v>0</v>
      </c>
      <c r="P52" s="538">
        <f t="shared" si="5"/>
        <v>0</v>
      </c>
    </row>
    <row r="53" spans="1:16" s="56" customFormat="1" ht="14.5">
      <c r="A53" s="582">
        <v>26</v>
      </c>
      <c r="B53" s="591"/>
      <c r="C53" s="603" t="s">
        <v>98</v>
      </c>
      <c r="D53" s="593" t="s">
        <v>28</v>
      </c>
      <c r="E53" s="602">
        <v>44.39</v>
      </c>
      <c r="F53" s="536"/>
      <c r="G53" s="587"/>
      <c r="H53" s="536"/>
      <c r="I53" s="598"/>
      <c r="J53" s="598"/>
      <c r="K53" s="536">
        <f t="shared" si="0"/>
        <v>0</v>
      </c>
      <c r="L53" s="536">
        <f t="shared" si="1"/>
        <v>0</v>
      </c>
      <c r="M53" s="536">
        <f t="shared" si="2"/>
        <v>0</v>
      </c>
      <c r="N53" s="536">
        <f t="shared" si="3"/>
        <v>0</v>
      </c>
      <c r="O53" s="536">
        <f t="shared" si="4"/>
        <v>0</v>
      </c>
      <c r="P53" s="538">
        <f t="shared" si="5"/>
        <v>0</v>
      </c>
    </row>
    <row r="54" spans="1:16" s="56" customFormat="1" ht="14.5">
      <c r="A54" s="582"/>
      <c r="B54" s="591"/>
      <c r="C54" s="604" t="s">
        <v>91</v>
      </c>
      <c r="D54" s="593"/>
      <c r="E54" s="602"/>
      <c r="F54" s="536"/>
      <c r="G54" s="536"/>
      <c r="H54" s="605"/>
      <c r="I54" s="606"/>
      <c r="J54" s="606"/>
      <c r="K54" s="536">
        <f t="shared" si="0"/>
        <v>0</v>
      </c>
      <c r="L54" s="536">
        <f t="shared" si="1"/>
        <v>0</v>
      </c>
      <c r="M54" s="536">
        <f t="shared" si="2"/>
        <v>0</v>
      </c>
      <c r="N54" s="536">
        <f t="shared" si="3"/>
        <v>0</v>
      </c>
      <c r="O54" s="536">
        <f t="shared" si="4"/>
        <v>0</v>
      </c>
      <c r="P54" s="538">
        <f t="shared" si="5"/>
        <v>0</v>
      </c>
    </row>
    <row r="55" spans="1:16" s="56" customFormat="1" ht="25">
      <c r="A55" s="582">
        <v>27</v>
      </c>
      <c r="B55" s="591"/>
      <c r="C55" s="592" t="s">
        <v>92</v>
      </c>
      <c r="D55" s="593" t="s">
        <v>28</v>
      </c>
      <c r="E55" s="607">
        <v>80.650000000000006</v>
      </c>
      <c r="F55" s="536"/>
      <c r="G55" s="587"/>
      <c r="H55" s="605"/>
      <c r="I55" s="598"/>
      <c r="J55" s="598"/>
      <c r="K55" s="536">
        <f t="shared" si="0"/>
        <v>0</v>
      </c>
      <c r="L55" s="536">
        <f t="shared" si="1"/>
        <v>0</v>
      </c>
      <c r="M55" s="536">
        <f t="shared" si="2"/>
        <v>0</v>
      </c>
      <c r="N55" s="536">
        <f t="shared" si="3"/>
        <v>0</v>
      </c>
      <c r="O55" s="536">
        <f t="shared" si="4"/>
        <v>0</v>
      </c>
      <c r="P55" s="538">
        <f t="shared" si="5"/>
        <v>0</v>
      </c>
    </row>
    <row r="56" spans="1:16" s="56" customFormat="1" ht="14.5">
      <c r="A56" s="582"/>
      <c r="B56" s="591"/>
      <c r="C56" s="604" t="s">
        <v>66</v>
      </c>
      <c r="D56" s="593"/>
      <c r="E56" s="602"/>
      <c r="F56" s="536"/>
      <c r="G56" s="587"/>
      <c r="H56" s="536"/>
      <c r="I56" s="598"/>
      <c r="J56" s="598"/>
      <c r="K56" s="536"/>
      <c r="L56" s="536"/>
      <c r="M56" s="536"/>
      <c r="N56" s="536"/>
      <c r="O56" s="536"/>
      <c r="P56" s="538"/>
    </row>
    <row r="57" spans="1:16" s="56" customFormat="1" ht="37.5">
      <c r="A57" s="582">
        <v>28</v>
      </c>
      <c r="B57" s="591"/>
      <c r="C57" s="634" t="s">
        <v>341</v>
      </c>
      <c r="D57" s="635" t="s">
        <v>78</v>
      </c>
      <c r="E57" s="602">
        <v>114.8</v>
      </c>
      <c r="F57" s="536"/>
      <c r="G57" s="587"/>
      <c r="H57" s="605"/>
      <c r="I57" s="598"/>
      <c r="J57" s="598"/>
      <c r="K57" s="536">
        <f>SUM(H57:J57)</f>
        <v>0</v>
      </c>
      <c r="L57" s="536">
        <f>ROUND(F57*E57,2)</f>
        <v>0</v>
      </c>
      <c r="M57" s="536">
        <f>ROUND(H57*E57,2)</f>
        <v>0</v>
      </c>
      <c r="N57" s="536">
        <f>ROUND(I57*E57,2)</f>
        <v>0</v>
      </c>
      <c r="O57" s="536">
        <f>ROUND(J57*E57,2)</f>
        <v>0</v>
      </c>
      <c r="P57" s="538">
        <f>SUM(M57:O57)</f>
        <v>0</v>
      </c>
    </row>
    <row r="58" spans="1:16" s="56" customFormat="1" ht="14.5">
      <c r="A58" s="608">
        <v>29</v>
      </c>
      <c r="B58" s="591"/>
      <c r="C58" s="592" t="s">
        <v>422</v>
      </c>
      <c r="D58" s="593" t="s">
        <v>78</v>
      </c>
      <c r="E58" s="602">
        <v>16.7</v>
      </c>
      <c r="F58" s="609"/>
      <c r="G58" s="587"/>
      <c r="H58" s="610"/>
      <c r="I58" s="609"/>
      <c r="J58" s="611"/>
      <c r="K58" s="536">
        <f t="shared" ref="K58:K60" si="40">SUM(H58:J58)</f>
        <v>0</v>
      </c>
      <c r="L58" s="536">
        <f t="shared" ref="L58:L60" si="41">ROUND(F58*E58,2)</f>
        <v>0</v>
      </c>
      <c r="M58" s="536">
        <f t="shared" ref="M58:M60" si="42">ROUND(H58*E58,2)</f>
        <v>0</v>
      </c>
      <c r="N58" s="536">
        <f t="shared" ref="N58:N60" si="43">ROUND(I58*E58,2)</f>
        <v>0</v>
      </c>
      <c r="O58" s="536">
        <f t="shared" ref="O58:O60" si="44">ROUND(J58*E58,2)</f>
        <v>0</v>
      </c>
      <c r="P58" s="538">
        <f t="shared" ref="P58:P60" si="45">SUM(M58:O58)</f>
        <v>0</v>
      </c>
    </row>
    <row r="59" spans="1:16" s="56" customFormat="1" ht="25">
      <c r="A59" s="612">
        <v>30</v>
      </c>
      <c r="B59" s="591"/>
      <c r="C59" s="592" t="s">
        <v>423</v>
      </c>
      <c r="D59" s="613" t="s">
        <v>78</v>
      </c>
      <c r="E59" s="614">
        <v>36.450000000000003</v>
      </c>
      <c r="F59" s="614"/>
      <c r="G59" s="615"/>
      <c r="H59" s="609"/>
      <c r="I59" s="614"/>
      <c r="J59" s="614"/>
      <c r="K59" s="536">
        <f t="shared" si="40"/>
        <v>0</v>
      </c>
      <c r="L59" s="536">
        <f t="shared" si="41"/>
        <v>0</v>
      </c>
      <c r="M59" s="536">
        <f t="shared" si="42"/>
        <v>0</v>
      </c>
      <c r="N59" s="536">
        <f t="shared" si="43"/>
        <v>0</v>
      </c>
      <c r="O59" s="536">
        <f t="shared" si="44"/>
        <v>0</v>
      </c>
      <c r="P59" s="538">
        <f t="shared" si="45"/>
        <v>0</v>
      </c>
    </row>
    <row r="60" spans="1:16" s="56" customFormat="1" ht="25">
      <c r="A60" s="612">
        <v>31</v>
      </c>
      <c r="B60" s="591"/>
      <c r="C60" s="616" t="s">
        <v>424</v>
      </c>
      <c r="D60" s="617" t="s">
        <v>78</v>
      </c>
      <c r="E60" s="617">
        <v>50.44</v>
      </c>
      <c r="F60" s="609"/>
      <c r="G60" s="615"/>
      <c r="H60" s="609"/>
      <c r="I60" s="618"/>
      <c r="J60" s="618"/>
      <c r="K60" s="536">
        <f t="shared" si="40"/>
        <v>0</v>
      </c>
      <c r="L60" s="536">
        <f t="shared" si="41"/>
        <v>0</v>
      </c>
      <c r="M60" s="536">
        <f t="shared" si="42"/>
        <v>0</v>
      </c>
      <c r="N60" s="536">
        <f t="shared" si="43"/>
        <v>0</v>
      </c>
      <c r="O60" s="536">
        <f t="shared" si="44"/>
        <v>0</v>
      </c>
      <c r="P60" s="538">
        <f t="shared" si="45"/>
        <v>0</v>
      </c>
    </row>
    <row r="61" spans="1:16">
      <c r="A61" s="273"/>
      <c r="B61" s="300"/>
      <c r="C61" s="275"/>
      <c r="D61" s="276"/>
      <c r="E61" s="277"/>
      <c r="F61" s="353"/>
      <c r="G61" s="199"/>
      <c r="H61" s="354"/>
      <c r="I61" s="355"/>
      <c r="J61" s="355"/>
      <c r="K61" s="277"/>
      <c r="L61" s="277"/>
      <c r="M61" s="277"/>
      <c r="N61" s="277"/>
      <c r="O61" s="277"/>
      <c r="P61" s="279"/>
    </row>
    <row r="62" spans="1:16" ht="15.4" customHeight="1">
      <c r="A62" s="253"/>
      <c r="B62" s="297"/>
      <c r="C62" s="687" t="s">
        <v>63</v>
      </c>
      <c r="D62" s="688"/>
      <c r="E62" s="688"/>
      <c r="F62" s="688"/>
      <c r="G62" s="688"/>
      <c r="H62" s="688"/>
      <c r="I62" s="688"/>
      <c r="J62" s="688"/>
      <c r="K62" s="688"/>
      <c r="L62" s="254">
        <f>SUM(L13:L61)</f>
        <v>0</v>
      </c>
      <c r="M62" s="254">
        <f>SUM(M13:M61)</f>
        <v>0</v>
      </c>
      <c r="N62" s="254">
        <f>SUM(N13:N61)</f>
        <v>0</v>
      </c>
      <c r="O62" s="254">
        <f>SUM(O13:O61)</f>
        <v>0</v>
      </c>
      <c r="P62" s="254">
        <f>SUM(P13:P61)</f>
        <v>0</v>
      </c>
    </row>
    <row r="63" spans="1:16" s="124" customFormat="1">
      <c r="I63" s="145"/>
    </row>
    <row r="64" spans="1:16" customFormat="1" ht="12.9" customHeight="1">
      <c r="B64" s="146" t="s">
        <v>41</v>
      </c>
    </row>
    <row r="65" spans="1:16" customFormat="1" ht="45.15" customHeight="1">
      <c r="A65" s="672" t="s">
        <v>61</v>
      </c>
      <c r="B65" s="672"/>
      <c r="C65" s="672"/>
      <c r="D65" s="672"/>
      <c r="E65" s="672"/>
      <c r="F65" s="672"/>
      <c r="G65" s="672"/>
      <c r="H65" s="672"/>
      <c r="I65" s="672"/>
      <c r="J65" s="672"/>
      <c r="K65" s="672"/>
      <c r="L65" s="672"/>
      <c r="M65" s="672"/>
      <c r="N65" s="672"/>
      <c r="O65" s="672"/>
      <c r="P65" s="672"/>
    </row>
    <row r="66" spans="1:16" customFormat="1" ht="79.5" customHeight="1">
      <c r="A66" s="672">
        <f>'2.1._VNI'!$A$48</f>
        <v>0</v>
      </c>
      <c r="B66" s="672"/>
      <c r="C66" s="672"/>
      <c r="D66" s="672"/>
      <c r="E66" s="672"/>
      <c r="F66" s="672"/>
      <c r="G66" s="672"/>
      <c r="H66" s="672"/>
      <c r="I66" s="672"/>
      <c r="J66" s="672"/>
      <c r="K66" s="672"/>
      <c r="L66" s="672"/>
      <c r="M66" s="672"/>
      <c r="N66" s="672"/>
      <c r="O66" s="672"/>
      <c r="P66" s="672"/>
    </row>
    <row r="67" spans="1:16" customFormat="1" ht="12.9" customHeight="1">
      <c r="B67" s="147"/>
    </row>
    <row r="68" spans="1:16" customFormat="1" ht="12.9" customHeight="1">
      <c r="B68" s="147"/>
    </row>
    <row r="69" spans="1:16" s="124" customFormat="1">
      <c r="B69" s="124" t="s">
        <v>7</v>
      </c>
      <c r="L69" s="152" t="str">
        <f>Koptame_VNI!B40</f>
        <v>Pārbaudīja:</v>
      </c>
      <c r="M69" s="152"/>
      <c r="N69" s="152"/>
      <c r="O69" s="152"/>
      <c r="P69" s="152"/>
    </row>
    <row r="70" spans="1:16" s="124" customFormat="1">
      <c r="C70" s="144">
        <f>Koptame_VNI!C35</f>
        <v>0</v>
      </c>
      <c r="L70" s="144"/>
      <c r="M70" s="669">
        <f>Koptame_VNI!C41</f>
        <v>0</v>
      </c>
      <c r="N70" s="669"/>
      <c r="O70" s="152"/>
      <c r="P70" s="152"/>
    </row>
    <row r="71" spans="1:16" s="124" customFormat="1">
      <c r="C71" s="143">
        <f>Koptame_VNI!C36</f>
        <v>0</v>
      </c>
      <c r="L71" s="143"/>
      <c r="M71" s="670">
        <f>Koptame_VNI!C42</f>
        <v>0</v>
      </c>
      <c r="N71" s="670"/>
      <c r="O71" s="152"/>
      <c r="P71" s="152"/>
    </row>
    <row r="72" spans="1:16" s="124" customFormat="1" collapsed="1">
      <c r="B72" s="145"/>
      <c r="F72" s="145"/>
      <c r="G72" s="145"/>
    </row>
  </sheetData>
  <autoFilter ref="G1:G72" xr:uid="{00000000-0001-0000-3700-000000000000}"/>
  <mergeCells count="17">
    <mergeCell ref="A2:P2"/>
    <mergeCell ref="D3:P3"/>
    <mergeCell ref="D4:P4"/>
    <mergeCell ref="D5:P5"/>
    <mergeCell ref="L9:O9"/>
    <mergeCell ref="F11:K11"/>
    <mergeCell ref="L11:P11"/>
    <mergeCell ref="C62:K62"/>
    <mergeCell ref="M71:N71"/>
    <mergeCell ref="M70:N70"/>
    <mergeCell ref="A66:P66"/>
    <mergeCell ref="A65:P65"/>
    <mergeCell ref="A11:A12"/>
    <mergeCell ref="B11:B12"/>
    <mergeCell ref="C11:C12"/>
    <mergeCell ref="D11:D12"/>
    <mergeCell ref="E11:E12"/>
  </mergeCells>
  <phoneticPr fontId="21" type="noConversion"/>
  <conditionalFormatting sqref="I58">
    <cfRule type="expression" dxfId="22" priority="6" stopIfTrue="1">
      <formula>I58=#REF!=FALSE</formula>
    </cfRule>
    <cfRule type="expression" dxfId="21" priority="7">
      <formula>#REF!&gt;0</formula>
    </cfRule>
    <cfRule type="expression" dxfId="20" priority="8">
      <formula>#REF!=3</formula>
    </cfRule>
    <cfRule type="expression" dxfId="19" priority="9">
      <formula>#REF!=2</formula>
    </cfRule>
    <cfRule type="expression" dxfId="18" priority="10">
      <formula>#REF!=1</formula>
    </cfRule>
    <cfRule type="expression" dxfId="17" priority="11" stopIfTrue="1">
      <formula>I58=#REF!=FALSE</formula>
    </cfRule>
    <cfRule type="expression" dxfId="16" priority="12">
      <formula>#REF!&gt;0</formula>
    </cfRule>
    <cfRule type="expression" dxfId="15" priority="13">
      <formula>#REF!=3</formula>
    </cfRule>
    <cfRule type="expression" dxfId="14" priority="14">
      <formula>#REF!=2</formula>
    </cfRule>
    <cfRule type="expression" dxfId="13" priority="15">
      <formula>#REF!=1</formula>
    </cfRule>
  </conditionalFormatting>
  <conditionalFormatting sqref="I60">
    <cfRule type="expression" dxfId="12" priority="1">
      <formula>#REF!&gt;0</formula>
    </cfRule>
    <cfRule type="expression" dxfId="11" priority="2">
      <formula>#REF!=3</formula>
    </cfRule>
    <cfRule type="expression" dxfId="10" priority="3">
      <formula>#REF!=2</formula>
    </cfRule>
    <cfRule type="expression" dxfId="9" priority="4">
      <formula>#REF!=1</formula>
    </cfRule>
    <cfRule type="expression" dxfId="8" priority="5" stopIfTrue="1">
      <formula>I60=#REF!=FALSE</formula>
    </cfRule>
  </conditionalFormatting>
  <conditionalFormatting sqref="I61">
    <cfRule type="expression" dxfId="7" priority="31" stopIfTrue="1">
      <formula>I61=#REF!=FALSE</formula>
    </cfRule>
    <cfRule type="expression" dxfId="6" priority="32">
      <formula>#REF!&gt;0</formula>
    </cfRule>
    <cfRule type="expression" dxfId="5" priority="33">
      <formula>#REF!=3</formula>
    </cfRule>
    <cfRule type="expression" dxfId="4" priority="34">
      <formula>#REF!=2</formula>
    </cfRule>
    <cfRule type="expression" dxfId="3" priority="35">
      <formula>#REF!=1</formula>
    </cfRule>
    <cfRule type="expression" dxfId="2" priority="36">
      <formula>#REF!&gt;0</formula>
    </cfRule>
    <cfRule type="expression" dxfId="1" priority="37">
      <formula>#REF!=3</formula>
    </cfRule>
    <cfRule type="expression" dxfId="0" priority="40" stopIfTrue="1">
      <formula>I61=#REF!=FALSE</formula>
    </cfRule>
  </conditionalFormatting>
  <dataValidations count="1">
    <dataValidation type="list" allowBlank="1" showInputMessage="1" showErrorMessage="1" sqref="D53:D56 D47:D48 D38:D42 D36 D34" xr:uid="{97FBEAEE-6BFC-4CEF-BBAA-C280CD7CCA1F}">
      <formula1>#REF!</formula1>
    </dataValidation>
  </dataValidation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rowBreaks count="1" manualBreakCount="1">
    <brk id="5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73c6baf-9cf2-4cf2-a117-76c67141543a" xsi:nil="true"/>
    <lcf76f155ced4ddcb4097134ff3c332f xmlns="520dbaf5-aacb-4fa5-a9f5-32ab6e55aaf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6E0B6348F063F2499901E1858B841C1C" ma:contentTypeVersion="18" ma:contentTypeDescription="Izveidot jaunu dokumentu." ma:contentTypeScope="" ma:versionID="a72c474514cd036bc220308759356b5c">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23346ab09e0829fceac0c9d1351b554e"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a01c3bae-cbd4-435d-9fac-eef906313c13}"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5CF8AE-42B2-44A6-A7C3-ADB5F4A1D43C}">
  <ds:schemaRefs>
    <ds:schemaRef ds:uri="http://schemas.microsoft.com/office/2006/metadata/properties"/>
    <ds:schemaRef ds:uri="http://schemas.microsoft.com/office/infopath/2007/PartnerControls"/>
    <ds:schemaRef ds:uri="520dbaf5-aacb-4fa5-a9f5-32ab6e55aaf4"/>
    <ds:schemaRef ds:uri="d73c6baf-9cf2-4cf2-a117-76c67141543a"/>
  </ds:schemaRefs>
</ds:datastoreItem>
</file>

<file path=customXml/itemProps2.xml><?xml version="1.0" encoding="utf-8"?>
<ds:datastoreItem xmlns:ds="http://schemas.openxmlformats.org/officeDocument/2006/customXml" ds:itemID="{7D597484-4B59-4791-A7A0-02EC2176717E}"/>
</file>

<file path=customXml/itemProps3.xml><?xml version="1.0" encoding="utf-8"?>
<ds:datastoreItem xmlns:ds="http://schemas.openxmlformats.org/officeDocument/2006/customXml" ds:itemID="{D4D5FEBE-188E-4F69-BFE6-3C8806A44E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51</vt:i4>
      </vt:variant>
    </vt:vector>
  </HeadingPairs>
  <TitlesOfParts>
    <vt:vector size="81" baseType="lpstr">
      <vt:lpstr>Koptame_VNI</vt:lpstr>
      <vt:lpstr>kops1_VNI</vt:lpstr>
      <vt:lpstr>1.2._VNI</vt:lpstr>
      <vt:lpstr>1.3._VNI</vt:lpstr>
      <vt:lpstr>1.4._VNI</vt:lpstr>
      <vt:lpstr>1.5._VNI</vt:lpstr>
      <vt:lpstr>1.6._VNI</vt:lpstr>
      <vt:lpstr>1.7._VNI</vt:lpstr>
      <vt:lpstr>1.11._VNI</vt:lpstr>
      <vt:lpstr>1.12._VNI</vt:lpstr>
      <vt:lpstr>kops2_VNI</vt:lpstr>
      <vt:lpstr>2.1._VNI</vt:lpstr>
      <vt:lpstr>2.2._VNI</vt:lpstr>
      <vt:lpstr>2.3._VNI</vt:lpstr>
      <vt:lpstr>2.4._VNI</vt:lpstr>
      <vt:lpstr>2.5._VNI</vt:lpstr>
      <vt:lpstr>2.6._VNI</vt:lpstr>
      <vt:lpstr>2.7._VNI</vt:lpstr>
      <vt:lpstr>2.8._VNI</vt:lpstr>
      <vt:lpstr>2.9._VNI</vt:lpstr>
      <vt:lpstr>2.10._VNI</vt:lpstr>
      <vt:lpstr>2.11._VNI</vt:lpstr>
      <vt:lpstr>2.12._VNI</vt:lpstr>
      <vt:lpstr>kops3_VNI</vt:lpstr>
      <vt:lpstr>3.1._VNI</vt:lpstr>
      <vt:lpstr>3.2._VNI</vt:lpstr>
      <vt:lpstr>3.3._VNI</vt:lpstr>
      <vt:lpstr>3.4._VNI</vt:lpstr>
      <vt:lpstr>kops4_VNI</vt:lpstr>
      <vt:lpstr>4.1._VNI</vt:lpstr>
      <vt:lpstr>'1.12._VNI'!Print_Area</vt:lpstr>
      <vt:lpstr>'1.3._VNI'!Print_Area</vt:lpstr>
      <vt:lpstr>'1.4._VNI'!Print_Area</vt:lpstr>
      <vt:lpstr>'1.5._VNI'!Print_Area</vt:lpstr>
      <vt:lpstr>'1.6._VNI'!Print_Area</vt:lpstr>
      <vt:lpstr>'1.7._VNI'!Print_Area</vt:lpstr>
      <vt:lpstr>'2.1._VNI'!Print_Area</vt:lpstr>
      <vt:lpstr>'2.10._VNI'!Print_Area</vt:lpstr>
      <vt:lpstr>'2.11._VNI'!Print_Area</vt:lpstr>
      <vt:lpstr>'2.12._VNI'!Print_Area</vt:lpstr>
      <vt:lpstr>'2.2._VNI'!Print_Area</vt:lpstr>
      <vt:lpstr>'2.3._VNI'!Print_Area</vt:lpstr>
      <vt:lpstr>'2.4._VNI'!Print_Area</vt:lpstr>
      <vt:lpstr>'2.5._VNI'!Print_Area</vt:lpstr>
      <vt:lpstr>'2.6._VNI'!Print_Area</vt:lpstr>
      <vt:lpstr>'2.7._VNI'!Print_Area</vt:lpstr>
      <vt:lpstr>'2.9._VNI'!Print_Area</vt:lpstr>
      <vt:lpstr>'3.3._VNI'!Print_Area</vt:lpstr>
      <vt:lpstr>'3.4._VNI'!Print_Area</vt:lpstr>
      <vt:lpstr>'4.1._VNI'!Print_Area</vt:lpstr>
      <vt:lpstr>kops1_VNI!Print_Area</vt:lpstr>
      <vt:lpstr>Koptame_VNI!Print_Area</vt:lpstr>
      <vt:lpstr>'1.11._VNI'!Print_Titles</vt:lpstr>
      <vt:lpstr>'1.12._VNI'!Print_Titles</vt:lpstr>
      <vt:lpstr>'1.2._VNI'!Print_Titles</vt:lpstr>
      <vt:lpstr>'1.3._VNI'!Print_Titles</vt:lpstr>
      <vt:lpstr>'1.4._VNI'!Print_Titles</vt:lpstr>
      <vt:lpstr>'1.5._VNI'!Print_Titles</vt:lpstr>
      <vt:lpstr>'1.6._VNI'!Print_Titles</vt:lpstr>
      <vt:lpstr>'1.7._VNI'!Print_Titles</vt:lpstr>
      <vt:lpstr>'2.1._VNI'!Print_Titles</vt:lpstr>
      <vt:lpstr>'2.10._VNI'!Print_Titles</vt:lpstr>
      <vt:lpstr>'2.11._VNI'!Print_Titles</vt:lpstr>
      <vt:lpstr>'2.12._VNI'!Print_Titles</vt:lpstr>
      <vt:lpstr>'2.2._VNI'!Print_Titles</vt:lpstr>
      <vt:lpstr>'2.3._VNI'!Print_Titles</vt:lpstr>
      <vt:lpstr>'2.4._VNI'!Print_Titles</vt:lpstr>
      <vt:lpstr>'2.5._VNI'!Print_Titles</vt:lpstr>
      <vt:lpstr>'2.6._VNI'!Print_Titles</vt:lpstr>
      <vt:lpstr>'2.7._VNI'!Print_Titles</vt:lpstr>
      <vt:lpstr>'2.8._VNI'!Print_Titles</vt:lpstr>
      <vt:lpstr>'2.9._VNI'!Print_Titles</vt:lpstr>
      <vt:lpstr>'3.1._VNI'!Print_Titles</vt:lpstr>
      <vt:lpstr>'3.2._VNI'!Print_Titles</vt:lpstr>
      <vt:lpstr>'3.3._VNI'!Print_Titles</vt:lpstr>
      <vt:lpstr>'3.4._VNI'!Print_Titles</vt:lpstr>
      <vt:lpstr>'4.1._VNI'!Print_Titles</vt:lpstr>
      <vt:lpstr>kops1_VNI!Print_Titles</vt:lpstr>
      <vt:lpstr>kops2_VNI!Print_Titles</vt:lpstr>
      <vt:lpstr>kops3_VNI!Print_Titles</vt:lpstr>
      <vt:lpstr>kops4_VNI!Print_Titles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DATORS</dc:creator>
  <cp:lastModifiedBy>Ieva Petruse</cp:lastModifiedBy>
  <cp:lastPrinted>2022-12-20T09:49:35Z</cp:lastPrinted>
  <dcterms:created xsi:type="dcterms:W3CDTF">2011-09-07T11:49:58Z</dcterms:created>
  <dcterms:modified xsi:type="dcterms:W3CDTF">2024-02-29T07:41:24Z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