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lvm.lv\public$\Iepirkumi\Iepirkumu_dala\2024\2024_198_Ak_Telpu_uzkopsana_un_generaltirisana\Nolikums\"/>
    </mc:Choice>
  </mc:AlternateContent>
  <xr:revisionPtr revIDLastSave="0" documentId="13_ncr:1_{C5FFDDD8-1245-4C47-BAA2-18572B36BBA5}" xr6:coauthVersionLast="47" xr6:coauthVersionMax="47" xr10:uidLastSave="{00000000-0000-0000-0000-000000000000}"/>
  <bookViews>
    <workbookView xWindow="-108" yWindow="-108" windowWidth="23256" windowHeight="14016" tabRatio="919" activeTab="1" xr2:uid="{00000000-000D-0000-FFFF-FFFF00000000}"/>
  </bookViews>
  <sheets>
    <sheet name="3.1.piel. LPUAA_normatīvi" sheetId="5" r:id="rId1"/>
    <sheet name="3.2.piel. Darba_efektivitāte" sheetId="1" r:id="rId2"/>
    <sheet name="3.3._Darbinieku_atalg._veidl." sheetId="2" r:id="rId3"/>
    <sheet name="3.4._Izvērstā_fin_pied__veid_" sheetId="3" r:id="rId4"/>
    <sheet name="3.5._Finanšu_pied_forma" sheetId="4"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8" i="4" l="1"/>
  <c r="L6" i="3" l="1"/>
  <c r="K6" i="3"/>
  <c r="M28" i="2"/>
  <c r="M32" i="2" s="1"/>
  <c r="M26" i="2"/>
  <c r="M27" i="2"/>
  <c r="M24" i="2"/>
  <c r="M15" i="2"/>
  <c r="M16" i="2"/>
  <c r="M17" i="2"/>
  <c r="M18" i="2"/>
  <c r="M19" i="2"/>
  <c r="M20" i="2"/>
  <c r="M21" i="2"/>
  <c r="M22" i="2"/>
  <c r="M23" i="2"/>
  <c r="L14" i="2"/>
  <c r="F14" i="2"/>
  <c r="G28" i="1"/>
  <c r="J7" i="1"/>
  <c r="H21" i="1"/>
  <c r="H8" i="1"/>
  <c r="H9" i="1"/>
  <c r="H10" i="1"/>
  <c r="H11" i="1"/>
  <c r="H12" i="1"/>
  <c r="H13" i="1"/>
  <c r="H14" i="1"/>
  <c r="H15" i="1"/>
  <c r="H16" i="1"/>
  <c r="H17" i="1"/>
  <c r="H18" i="1"/>
  <c r="H19" i="1"/>
  <c r="H20" i="1"/>
  <c r="H7" i="1"/>
  <c r="F21" i="1"/>
  <c r="F8" i="1"/>
  <c r="F9" i="1"/>
  <c r="F10" i="1"/>
  <c r="F11" i="1"/>
  <c r="F12" i="1"/>
  <c r="F13" i="1"/>
  <c r="F14" i="1"/>
  <c r="F15" i="1"/>
  <c r="F16" i="1"/>
  <c r="F17" i="1"/>
  <c r="F18" i="1"/>
  <c r="F19" i="1"/>
  <c r="F20" i="1"/>
  <c r="F7" i="1"/>
  <c r="L10" i="3" l="1"/>
  <c r="M31" i="2"/>
  <c r="M30" i="2"/>
  <c r="L26" i="2"/>
  <c r="C16" i="3" l="1"/>
  <c r="C14" i="3"/>
  <c r="C13" i="3"/>
  <c r="C12" i="3"/>
  <c r="C10" i="3"/>
  <c r="C18" i="1"/>
  <c r="C12" i="1"/>
  <c r="C10" i="1"/>
  <c r="C7" i="1"/>
  <c r="H30" i="2" l="1"/>
  <c r="H26" i="2"/>
  <c r="H16" i="2"/>
  <c r="H17" i="2"/>
  <c r="H18" i="2"/>
  <c r="H19" i="2"/>
  <c r="H20" i="2"/>
  <c r="H21" i="2"/>
  <c r="H22" i="2"/>
  <c r="H23" i="2"/>
  <c r="H15" i="2"/>
  <c r="D12" i="4" l="1"/>
  <c r="L14" i="3" l="1"/>
  <c r="L15" i="3"/>
  <c r="L13" i="3"/>
  <c r="G21" i="1"/>
  <c r="J21" i="1" l="1"/>
  <c r="E14" i="2" l="1"/>
  <c r="F20" i="2" l="1"/>
  <c r="G20" i="2" s="1"/>
  <c r="F21" i="2"/>
  <c r="F22" i="2"/>
  <c r="G21" i="2" l="1"/>
  <c r="G22" i="2"/>
  <c r="I22" i="2"/>
  <c r="I21" i="2"/>
  <c r="I20" i="2"/>
  <c r="L11" i="3"/>
  <c r="L12" i="3"/>
  <c r="L16" i="3"/>
  <c r="D11" i="4" l="1"/>
  <c r="J22" i="2"/>
  <c r="L22" i="2" s="1"/>
  <c r="J20" i="2"/>
  <c r="L20" i="2" s="1"/>
  <c r="J21" i="2"/>
  <c r="L21" i="2" s="1"/>
  <c r="F19" i="2"/>
  <c r="F23" i="2"/>
  <c r="G23" i="2" s="1"/>
  <c r="G19" i="2" l="1"/>
  <c r="I19" i="2"/>
  <c r="J19" i="2" s="1"/>
  <c r="I23" i="2"/>
  <c r="J23" i="2" s="1"/>
  <c r="K31" i="2"/>
  <c r="K27" i="2"/>
  <c r="K24" i="2"/>
  <c r="F15" i="2"/>
  <c r="F16" i="2"/>
  <c r="F17" i="2"/>
  <c r="F18" i="2"/>
  <c r="H14" i="2"/>
  <c r="F28" i="1"/>
  <c r="E28" i="1"/>
  <c r="C21" i="1"/>
  <c r="C6" i="3" s="1"/>
  <c r="E31" i="2"/>
  <c r="D10" i="4" s="1"/>
  <c r="F30" i="2"/>
  <c r="E27" i="2"/>
  <c r="F26" i="2"/>
  <c r="E24" i="2"/>
  <c r="G30" i="2" l="1"/>
  <c r="G31" i="2" s="1"/>
  <c r="H31" i="2"/>
  <c r="G26" i="2"/>
  <c r="G27" i="2" s="1"/>
  <c r="H27" i="2"/>
  <c r="G16" i="2"/>
  <c r="G18" i="2"/>
  <c r="L19" i="2"/>
  <c r="L23" i="2"/>
  <c r="C27" i="1"/>
  <c r="C28" i="1" s="1"/>
  <c r="K28" i="2"/>
  <c r="K32" i="2" s="1"/>
  <c r="G14" i="2"/>
  <c r="I14" i="2" s="1"/>
  <c r="J14" i="2" s="1"/>
  <c r="F27" i="2"/>
  <c r="G17" i="2"/>
  <c r="I17" i="2" s="1"/>
  <c r="J17" i="2" s="1"/>
  <c r="F31" i="2"/>
  <c r="G15" i="2"/>
  <c r="I15" i="2" s="1"/>
  <c r="J15" i="2" s="1"/>
  <c r="E28" i="2"/>
  <c r="E32" i="2" s="1"/>
  <c r="F24" i="2"/>
  <c r="I18" i="2" l="1"/>
  <c r="J18" i="2" s="1"/>
  <c r="L18" i="2" s="1"/>
  <c r="D9" i="4"/>
  <c r="L17" i="2"/>
  <c r="M14" i="2"/>
  <c r="F28" i="2"/>
  <c r="F32" i="2" s="1"/>
  <c r="I26" i="2"/>
  <c r="J26" i="2" s="1"/>
  <c r="I30" i="2"/>
  <c r="H24" i="2"/>
  <c r="H28" i="2" s="1"/>
  <c r="H32" i="2" s="1"/>
  <c r="I16" i="2"/>
  <c r="J16" i="2" s="1"/>
  <c r="G24" i="2"/>
  <c r="G28" i="2" s="1"/>
  <c r="G32" i="2" s="1"/>
  <c r="L15" i="2"/>
  <c r="I31" i="2" l="1"/>
  <c r="J30" i="2"/>
  <c r="J31" i="2" s="1"/>
  <c r="L16" i="2"/>
  <c r="I27" i="2"/>
  <c r="J27" i="2"/>
  <c r="I24" i="2"/>
  <c r="J24" i="2" l="1"/>
  <c r="J28" i="2" s="1"/>
  <c r="J32" i="2" s="1"/>
  <c r="L24" i="2"/>
  <c r="L27" i="2"/>
  <c r="L30" i="2"/>
  <c r="I28" i="2"/>
  <c r="I32" i="2" s="1"/>
  <c r="L28" i="2" l="1"/>
  <c r="D6" i="3" s="1"/>
  <c r="L31" i="2"/>
  <c r="E6" i="3" s="1"/>
  <c r="L32" i="2" l="1"/>
  <c r="L7" i="3" l="1"/>
  <c r="L8" i="3" s="1"/>
  <c r="J6"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Jānis Bite</author>
  </authors>
  <commentList>
    <comment ref="I7" authorId="0" shapeId="0" xr:uid="{1B2C7B18-4268-4082-903F-604046DC799C}">
      <text>
        <r>
          <rPr>
            <b/>
            <sz val="9"/>
            <color indexed="81"/>
            <rFont val="Tahoma"/>
            <family val="2"/>
            <charset val="186"/>
          </rPr>
          <t>Jānis Bite:</t>
        </r>
        <r>
          <rPr>
            <sz val="9"/>
            <color indexed="81"/>
            <rFont val="Tahoma"/>
            <family val="2"/>
            <charset val="186"/>
          </rPr>
          <t xml:space="preserve">
Norādiet plānoto apkopēju skaitu</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6" authorId="0" shapeId="0" xr:uid="{99E3D4FC-1A3B-4F79-9420-8956590E0E5E}">
      <text>
        <r>
          <rPr>
            <b/>
            <sz val="9"/>
            <color rgb="FFFF0000"/>
            <rFont val="Tahoma"/>
            <family val="2"/>
            <charset val="186"/>
          </rPr>
          <t>Pretendents aizpilda manuāli.</t>
        </r>
        <r>
          <rPr>
            <sz val="9"/>
            <color rgb="FF000000"/>
            <rFont val="Tahoma"/>
            <family val="2"/>
            <charset val="186"/>
          </rPr>
          <t xml:space="preserve">
</t>
        </r>
      </text>
    </comment>
    <comment ref="H6" authorId="0" shapeId="0" xr:uid="{7BC80694-DC9D-48A0-819C-886C929C6E81}">
      <text>
        <r>
          <rPr>
            <b/>
            <sz val="9"/>
            <color rgb="FFFF0000"/>
            <rFont val="Tahoma"/>
            <family val="2"/>
            <charset val="186"/>
          </rPr>
          <t>Pretendents aizpilda manuāli.</t>
        </r>
        <r>
          <rPr>
            <b/>
            <sz val="9"/>
            <color rgb="FF000000"/>
            <rFont val="Tahoma"/>
            <family val="2"/>
            <charset val="186"/>
          </rPr>
          <t xml:space="preserve">
</t>
        </r>
      </text>
    </comment>
    <comment ref="I6" authorId="0" shapeId="0" xr:uid="{A915141F-236E-4D46-8B97-823DB3AC9953}">
      <text>
        <r>
          <rPr>
            <b/>
            <sz val="9"/>
            <color rgb="FFFF0000"/>
            <rFont val="Tahoma"/>
            <family val="2"/>
            <charset val="186"/>
          </rPr>
          <t>Pretendents aizpilda manuāli.</t>
        </r>
        <r>
          <rPr>
            <sz val="9"/>
            <color rgb="FFFF0000"/>
            <rFont val="Tahoma"/>
            <family val="2"/>
            <charset val="186"/>
          </rPr>
          <t xml:space="preserve">
</t>
        </r>
      </text>
    </comment>
    <comment ref="J6" authorId="0" shapeId="0" xr:uid="{00000000-0006-0000-0300-000004000000}">
      <text>
        <r>
          <rPr>
            <sz val="9"/>
            <color rgb="FF000000"/>
            <rFont val="Tahoma"/>
            <family val="2"/>
            <charset val="186"/>
          </rPr>
          <t>Cena par pakalpojumu (EUR/m</t>
        </r>
        <r>
          <rPr>
            <vertAlign val="superscript"/>
            <sz val="9"/>
            <color rgb="FF000000"/>
            <rFont val="Tahoma"/>
            <family val="2"/>
            <charset val="186"/>
          </rPr>
          <t>2</t>
        </r>
        <r>
          <rPr>
            <sz val="9"/>
            <color rgb="FF000000"/>
            <rFont val="Tahoma"/>
            <family val="2"/>
            <charset val="186"/>
          </rPr>
          <t xml:space="preserve"> bez PVN) veidojas no Kopējās cenas par pakalpojumu mēnesī (EUR bez PVN) un Kopējās platības objektos  (m</t>
        </r>
        <r>
          <rPr>
            <vertAlign val="superscript"/>
            <sz val="9"/>
            <color rgb="FF000000"/>
            <rFont val="Tahoma"/>
            <family val="2"/>
            <charset val="186"/>
          </rPr>
          <t>2</t>
        </r>
        <r>
          <rPr>
            <sz val="9"/>
            <color rgb="FF000000"/>
            <rFont val="Tahoma"/>
            <family val="2"/>
            <charset val="186"/>
          </rPr>
          <t>).</t>
        </r>
        <r>
          <rPr>
            <sz val="9"/>
            <color rgb="FF000000"/>
            <rFont val="Tahoma"/>
            <family val="2"/>
            <charset val="186"/>
          </rPr>
          <t xml:space="preserve">
</t>
        </r>
      </text>
    </comment>
    <comment ref="L18" authorId="0" shapeId="0" xr:uid="{00000000-0006-0000-0300-000005000000}">
      <text>
        <r>
          <rPr>
            <b/>
            <sz val="9"/>
            <color rgb="FFFF0000"/>
            <rFont val="Tahoma"/>
            <family val="2"/>
            <charset val="186"/>
          </rPr>
          <t>Pretendents aizpilda manuāli.</t>
        </r>
        <r>
          <rPr>
            <b/>
            <sz val="9"/>
            <color rgb="FF000000"/>
            <rFont val="Tahoma"/>
            <family val="2"/>
            <charset val="186"/>
          </rPr>
          <t xml:space="preserve">
</t>
        </r>
      </text>
    </comment>
  </commentList>
</comments>
</file>

<file path=xl/sharedStrings.xml><?xml version="1.0" encoding="utf-8"?>
<sst xmlns="http://schemas.openxmlformats.org/spreadsheetml/2006/main" count="188" uniqueCount="176">
  <si>
    <t>Telpu ikdienas uzkopšanas pakalpojuma darba efektivitāte objektos saskaņā ar pasūtītāja noteikto "Telpu uzkopšanas programmu" (1.pielikums).</t>
  </si>
  <si>
    <t>1.Telpu ikdienas pamatuzkopšana atbilstoši pasūtītāja uzkopšanas programmai.</t>
  </si>
  <si>
    <t>Objekts</t>
  </si>
  <si>
    <t>Telpu pielietojums objektos  saskaņā ar LPUAA normatīvos norādīto telpu pielietojuma sadalījumu.</t>
  </si>
  <si>
    <t>Arhīvs</t>
  </si>
  <si>
    <t>Gaiteņi/ieejas halles</t>
  </si>
  <si>
    <t>Biroja virtuves</t>
  </si>
  <si>
    <t>Kāpnes</t>
  </si>
  <si>
    <t>Lifti</t>
  </si>
  <si>
    <t>Mācību telpas</t>
  </si>
  <si>
    <t>Laboratorija</t>
  </si>
  <si>
    <t>Ēdamzāle</t>
  </si>
  <si>
    <t>Noliktavu telpas</t>
  </si>
  <si>
    <t>Ģērbtuve</t>
  </si>
  <si>
    <t>Kopā:</t>
  </si>
  <si>
    <t>Administrācijas telpas</t>
  </si>
  <si>
    <t>Dušu telpas</t>
  </si>
  <si>
    <t>Sporta zāle</t>
  </si>
  <si>
    <t>Telpu ikdienas uzturēšana (dienas nedēļā)</t>
  </si>
  <si>
    <t>Dežūrapkopēju posteņu kopējais darba  laiks dienā (h)</t>
  </si>
  <si>
    <t xml:space="preserve">Pretendenta plānotās darba stundas kopā  mēnesī noteikto platību uzturēšanai </t>
  </si>
  <si>
    <t>Skaidrojumi:</t>
  </si>
  <si>
    <t>1. Kolonna: Pasūtītāja noteikto objektu adreses.</t>
  </si>
  <si>
    <t>3. Kolonna: Pasūtītāja norādītās telpu uzkopjamās platības objektos.</t>
  </si>
  <si>
    <t>4. Kolonna: Pasūtītāja noteiktās uzkopšanas reizes nedēļā.</t>
  </si>
  <si>
    <t xml:space="preserve">2. Kolonna: Pasūtītāja norādītās telpu platības, kuru ikdienas uzturēšanai nepieciešama dežurapkopēja (dienas serviss). </t>
  </si>
  <si>
    <t>3. Kolonna: Pasūtītāja noteiktās telpu ikdienas uzturēšanas dienas nedēļā, ko nodrošina dežūrapkopēja (dienas serviss). Šajā piemērā: 5 dienas nedēļā (no pirmdienas līdz piekdienai).</t>
  </si>
  <si>
    <t>6. Kolonna: Aizpilda pretendents, norādot kopējo dežūrapkopēju darba stundu skaitu mēnesī, ņemot vērā pasūtītāja  noteikto dežūrapkopēju posteņu daudzumu objektos (aprēķinam  par pamatu: 1 gadā ir 52 nedēļas un 12 mēneši).</t>
  </si>
  <si>
    <t>(Izvērsta forma - darbinieku atalgojums)</t>
  </si>
  <si>
    <t>Darbinnieku skaits objektā</t>
  </si>
  <si>
    <t>Amats</t>
  </si>
  <si>
    <t>Stundas likme (bruto) EUR/h</t>
  </si>
  <si>
    <t>Darba stundas mēnesī</t>
  </si>
  <si>
    <t>Darbinieka atalgojums</t>
  </si>
  <si>
    <t>Darbinieka izmaksas</t>
  </si>
  <si>
    <t>Darba alga (bruto)</t>
  </si>
  <si>
    <t xml:space="preserve"> Noteiktais slimības naudas uzkrājums darbiniekam</t>
  </si>
  <si>
    <t>Atalgojums (bruto)</t>
  </si>
  <si>
    <t>Darba devēja soc.nodoklis (VSAOI)</t>
  </si>
  <si>
    <t>Riska nodeva (EUR)</t>
  </si>
  <si>
    <t>Mēnesī (EUR)</t>
  </si>
  <si>
    <t>Mēnesī kopā (EUR)</t>
  </si>
  <si>
    <t>kopā mēnesī</t>
  </si>
  <si>
    <t xml:space="preserve">1. Telpu ikdienas pamatuzkopšana un uzturēšana.  </t>
  </si>
  <si>
    <t>1.1. Telpu ikdienas uzkopšana.</t>
  </si>
  <si>
    <t>Apkopēja</t>
  </si>
  <si>
    <t>1.2. Telpu ikdienas uzturēšana.</t>
  </si>
  <si>
    <t>3. Pakalpojuma izpildes vadība un atbildība.</t>
  </si>
  <si>
    <t>Darbu vadītājs</t>
  </si>
  <si>
    <t>1. Kolonna: Konkrētā objekta adrese.</t>
  </si>
  <si>
    <t>3. Kolonna: Pretendents norāda visus servisa darbiniekus - pēc amatiem:  apkopējas, dežūrapkopējas, darbu vadītājs.</t>
  </si>
  <si>
    <t>4. Kolonna: Pretendents norāda darbinieka bruto stundas likmi (EUR/h).</t>
  </si>
  <si>
    <t>6. Kolonna: Pretendents norāda darbinieka darba algu (bruto) mēnesī.</t>
  </si>
  <si>
    <t>9. Kolonna: Pretendents norāda darbinieka atalgojums (bruto) mēnesī kopā.</t>
  </si>
  <si>
    <t>10. Kolonna: Pretendents norāda darba devēja valsts sociālās apdrošināšanas obligāto iemaksu likmi (VSAOI).</t>
  </si>
  <si>
    <t>11. Kolonna: Pretendents norāda Uzņēmējdarbības riska valsts nodevu par darbinieku.</t>
  </si>
  <si>
    <t>12. Kolonna: Pretendents norāda kopējās darbinieka izmaksas mēnesī.</t>
  </si>
  <si>
    <t>IZVĒRSTAIS FINANŠU PIEDĀVĀJUMS</t>
  </si>
  <si>
    <t>Nr.p.k.</t>
  </si>
  <si>
    <t>Pakalpojums</t>
  </si>
  <si>
    <t>Servisa darbinieku algas izmaksas mēnesī, (EUR bez PVN)</t>
  </si>
  <si>
    <t>Darba vadītāja algas izmaksas mēnesī (EUR bez PVN)</t>
  </si>
  <si>
    <t>Materiālu (inventārs, līdzekļi, u.c.) izmaksas mēnesī, (EUR bez PVN)</t>
  </si>
  <si>
    <t>Cena par pakalpojumu mēnesī  (EUR bez PVN)</t>
  </si>
  <si>
    <t>1.</t>
  </si>
  <si>
    <t>Pakalpojuma cena kopā gadā (12 mēneši) (bez PVN):</t>
  </si>
  <si>
    <t>3.</t>
  </si>
  <si>
    <t>Cena par 1 reizi (EUR bez PVN)</t>
  </si>
  <si>
    <t>Finanšu piedāvājuma forma</t>
  </si>
  <si>
    <t>Vidēji patērējamais darba laiks administratīvo objektu uzkopšanā Latvijā</t>
  </si>
  <si>
    <t>Izstrādājusi: Latvijas Profesionālās uzkopšanas un apsaimniekošanas asociācija</t>
  </si>
  <si>
    <t>Platību veids</t>
  </si>
  <si>
    <t>Vidēja līmeņa pakalpojumu programmas, kv.m./h</t>
  </si>
  <si>
    <t>Birojs</t>
  </si>
  <si>
    <t>Arhīvs/biroja noliktava</t>
  </si>
  <si>
    <t>Konferenču telpas</t>
  </si>
  <si>
    <t>Biroja virtuve</t>
  </si>
  <si>
    <t>Tualetes</t>
  </si>
  <si>
    <t>Piezīme: normas sastādītas, izmantojot Latvijas, kā arī 10 citu pasaules valstu datus, kas iegūti hronometrējot efektīvām metodēm veikta darba laika patēriņu.</t>
  </si>
  <si>
    <t xml:space="preserve"> Uzkrājums atvaļināju-mam</t>
  </si>
  <si>
    <t>Citas izmaksas mēnesī: administrā-cijas izmaksas, neparedz. izd. u.tml. (EUR bez PVN)</t>
  </si>
  <si>
    <t>Telpu pamatuz-kopšanas reizes nedēļā</t>
  </si>
  <si>
    <t xml:space="preserve">Pretendents aizpilda tabulu, norādot faktisko darbinieku kopējo skaitu, lai  nodrošinātu pakalpojuma izpildi </t>
  </si>
  <si>
    <t>Skaidrojumi 3. pielikuma 1.tabulai:</t>
  </si>
  <si>
    <t>13. Kolonna: Pretendents norāda kopējās darbinieka/darbinieku izmaksas pasūtītāja noteiktajā laika periodā</t>
  </si>
  <si>
    <t>Palīgtelpa</t>
  </si>
  <si>
    <t>Biroja telpas</t>
  </si>
  <si>
    <t>Bērnu rotaļu telpa</t>
  </si>
  <si>
    <t>Garderobe</t>
  </si>
  <si>
    <t>Veikals "Mamma daba"</t>
  </si>
  <si>
    <t>Atpūtas telpa</t>
  </si>
  <si>
    <t>Dežūrapko-pēja</t>
  </si>
  <si>
    <r>
      <t>Telpu uzkopjamās platības objektos (m</t>
    </r>
    <r>
      <rPr>
        <b/>
        <vertAlign val="superscript"/>
        <sz val="9"/>
        <color rgb="FF000000"/>
        <rFont val="Times New Roman"/>
        <family val="1"/>
        <charset val="186"/>
      </rPr>
      <t>2</t>
    </r>
    <r>
      <rPr>
        <b/>
        <sz val="9"/>
        <color rgb="FF000000"/>
        <rFont val="Times New Roman"/>
        <family val="1"/>
        <charset val="186"/>
      </rPr>
      <t xml:space="preserve">) </t>
    </r>
  </si>
  <si>
    <r>
      <t>Platība objektā (m</t>
    </r>
    <r>
      <rPr>
        <b/>
        <vertAlign val="superscript"/>
        <sz val="9"/>
        <color rgb="FF000000"/>
        <rFont val="Times New Roman"/>
        <family val="1"/>
        <charset val="186"/>
      </rPr>
      <t>2</t>
    </r>
    <r>
      <rPr>
        <b/>
        <sz val="9"/>
        <color rgb="FF000000"/>
        <rFont val="Times New Roman"/>
        <family val="1"/>
        <charset val="186"/>
      </rPr>
      <t>)</t>
    </r>
  </si>
  <si>
    <r>
      <rPr>
        <b/>
        <u/>
        <sz val="11"/>
        <color rgb="FF000000"/>
        <rFont val="Times New Roman"/>
        <family val="1"/>
        <charset val="186"/>
      </rPr>
      <t>1.tabula</t>
    </r>
    <r>
      <rPr>
        <b/>
        <sz val="11"/>
        <color rgb="FF000000"/>
        <rFont val="Times New Roman"/>
        <family val="1"/>
        <charset val="186"/>
      </rPr>
      <t xml:space="preserve">: telpu </t>
    </r>
    <r>
      <rPr>
        <b/>
        <sz val="11"/>
        <color rgb="FFFF0000"/>
        <rFont val="Times New Roman"/>
        <family val="1"/>
        <charset val="186"/>
      </rPr>
      <t>ikdienas pamatuzkopšana</t>
    </r>
    <r>
      <rPr>
        <b/>
        <sz val="11"/>
        <color rgb="FF000000"/>
        <rFont val="Times New Roman"/>
        <family val="1"/>
        <charset val="186"/>
      </rPr>
      <t xml:space="preserve"> atbilstoši pasūtītāja prasībām (1.pielikums. Tehniskā  specifikācija. Telpu uzkopšanas programma).</t>
    </r>
  </si>
  <si>
    <r>
      <rPr>
        <b/>
        <u/>
        <sz val="11"/>
        <color rgb="FF000000"/>
        <rFont val="Times New Roman"/>
        <family val="1"/>
        <charset val="186"/>
      </rPr>
      <t>2.tabula</t>
    </r>
    <r>
      <rPr>
        <b/>
        <sz val="11"/>
        <color rgb="FF000000"/>
        <rFont val="Times New Roman"/>
        <family val="1"/>
        <charset val="186"/>
      </rPr>
      <t xml:space="preserve">: telpu </t>
    </r>
    <r>
      <rPr>
        <b/>
        <sz val="11"/>
        <color rgb="FFFF0000"/>
        <rFont val="Times New Roman"/>
        <family val="1"/>
        <charset val="186"/>
      </rPr>
      <t>ikdienas uzturēšana</t>
    </r>
    <r>
      <rPr>
        <b/>
        <sz val="11"/>
        <color rgb="FF000000"/>
        <rFont val="Times New Roman"/>
        <family val="1"/>
        <charset val="186"/>
      </rPr>
      <t xml:space="preserve"> - dežūrapkopējas (dienas servisa nodrošināšana atbilstoši pasūtītāja prasībām  (1.pielikums. Tehniskā  specifikācija. Telpu uzkopšanas programma).</t>
    </r>
  </si>
  <si>
    <r>
      <t>Kopējā  platība objektos (m</t>
    </r>
    <r>
      <rPr>
        <b/>
        <vertAlign val="superscript"/>
        <sz val="9"/>
        <color rgb="FF000000"/>
        <rFont val="Times New Roman"/>
        <family val="1"/>
        <charset val="186"/>
      </rPr>
      <t>2</t>
    </r>
    <r>
      <rPr>
        <b/>
        <sz val="9"/>
        <color rgb="FF000000"/>
        <rFont val="Times New Roman"/>
        <family val="1"/>
        <charset val="186"/>
      </rPr>
      <t>)</t>
    </r>
  </si>
  <si>
    <r>
      <t>Cena par pakalpojumu   mēnesī (EUR/ m</t>
    </r>
    <r>
      <rPr>
        <b/>
        <vertAlign val="superscript"/>
        <sz val="9"/>
        <color rgb="FF000000"/>
        <rFont val="Times New Roman"/>
        <family val="1"/>
        <charset val="186"/>
      </rPr>
      <t xml:space="preserve">2 </t>
    </r>
    <r>
      <rPr>
        <b/>
        <sz val="9"/>
        <color rgb="FF000000"/>
        <rFont val="Times New Roman"/>
        <family val="1"/>
        <charset val="186"/>
      </rPr>
      <t xml:space="preserve">bez PVN) </t>
    </r>
  </si>
  <si>
    <r>
      <t>Cena par 1m</t>
    </r>
    <r>
      <rPr>
        <b/>
        <vertAlign val="superscript"/>
        <sz val="9"/>
        <color rgb="FF000000"/>
        <rFont val="Times New Roman"/>
        <family val="1"/>
        <charset val="186"/>
      </rPr>
      <t>2</t>
    </r>
    <r>
      <rPr>
        <b/>
        <sz val="9"/>
        <color rgb="FF000000"/>
        <rFont val="Times New Roman"/>
        <family val="1"/>
        <charset val="186"/>
      </rPr>
      <t xml:space="preserve"> (EUR bez PVN)</t>
    </r>
  </si>
  <si>
    <t>2. Kolonna: Pasūtītāja norādītās telpu platības pēc to pielietojuma saskaņā ar LPUAA noteiktajiem normatīviem.</t>
  </si>
  <si>
    <t>6. Kolonna: To veido 3. un 5. kolonnas, norādot  nepieciešamo stundu daudzumu vienā uzkopšanas reizē konkrēti norādītajām telpu platībām pēc to nozīmes.</t>
  </si>
  <si>
    <r>
      <t>5. Kolonna: Pasūtītājs norāda LPUAA atbilstošā uzkopšanas līmeņa normatīvus.  Informācija par LPUAA "Vidēji patērējamais darba laiks administratīvo objektu uzkopšanā Latvijā" ir pieejama: Latvijas Profesionālās Uzkopšanas un Apsaimniekošanas Asociācijas (LPUAA) mājas lapā (</t>
    </r>
    <r>
      <rPr>
        <sz val="10"/>
        <color rgb="FF333399"/>
        <rFont val="Times New Roman"/>
        <family val="1"/>
        <charset val="186"/>
      </rPr>
      <t>www.lpuaa.lv</t>
    </r>
    <r>
      <rPr>
        <sz val="10"/>
        <color rgb="FF000000"/>
        <rFont val="Times New Roman"/>
        <family val="1"/>
        <charset val="186"/>
      </rPr>
      <t>) vai  Iepirkumu uzraudzības biroja mājas lapā (</t>
    </r>
    <r>
      <rPr>
        <sz val="10"/>
        <color rgb="FF333399"/>
        <rFont val="Times New Roman"/>
        <family val="1"/>
        <charset val="186"/>
      </rPr>
      <t>ww.iub.gov.lv</t>
    </r>
    <r>
      <rPr>
        <sz val="10"/>
        <color rgb="FF000000"/>
        <rFont val="Times New Roman"/>
        <family val="1"/>
        <charset val="186"/>
      </rPr>
      <t>), sadaļā "Nozaru organizāciju ieteikumi". Uzkopjamo platību apjoms vienā stundā nevar būt lielāks, kā LPUAA noteiktajos normatīvos.</t>
    </r>
  </si>
  <si>
    <t>Pasūtītāja noteiktais  dežūrapkopēju posteņu skaits telpu uzturēšanas darbu veikšanai no 8:00 līdz 17:30</t>
  </si>
  <si>
    <t>Pamatlīdz. amortizācija mēnesī 
(EUR bez PVN)</t>
  </si>
  <si>
    <t>Cena par 1 stundu
(EUR bez PVN)</t>
  </si>
  <si>
    <t>Atsevišķos gadījumos (Objekta remonta vai rekonstrukcijas gadījumā, kā arī citos pasākumos) Izpildītājam jānodrošina pakalpojumi ārpus noteiktā darba laika, par ko Pasūtītājs Izpildītāju brīdina iepriekš un norēķinās papildu, bet saglabājot nemainīgu noteikto pakalpojuma stundas likmi (iekļaujot darbinieka atalgojumu, uzkopšanas materiālus, inventāru, iekārtu u.tml. izmaksas).</t>
  </si>
  <si>
    <t>2.</t>
  </si>
  <si>
    <t>2.1</t>
  </si>
  <si>
    <t>2.2</t>
  </si>
  <si>
    <t>2.3</t>
  </si>
  <si>
    <t>2.4</t>
  </si>
  <si>
    <t>Tualetes, dušas</t>
  </si>
  <si>
    <r>
      <rPr>
        <b/>
        <sz val="12"/>
        <color rgb="FF000000"/>
        <rFont val="Times New Roman"/>
        <family val="1"/>
        <charset val="186"/>
      </rPr>
      <t>AS Latvijas valsts meži</t>
    </r>
    <r>
      <rPr>
        <sz val="12"/>
        <color rgb="FF000000"/>
        <rFont val="Times New Roman"/>
        <family val="1"/>
        <charset val="186"/>
      </rPr>
      <t xml:space="preserve">
Vaiņodes iela 1, Rīga</t>
    </r>
  </si>
  <si>
    <r>
      <t xml:space="preserve">AS Latvijas valsts meži, 
</t>
    </r>
    <r>
      <rPr>
        <sz val="9"/>
        <color rgb="FF000000"/>
        <rFont val="Times New Roman"/>
        <family val="1"/>
        <charset val="186"/>
      </rPr>
      <t>Vaiņodes iela 1, Rīga</t>
    </r>
  </si>
  <si>
    <r>
      <t xml:space="preserve">Latvijas valsts meži, 
</t>
    </r>
    <r>
      <rPr>
        <sz val="9.5"/>
        <color rgb="FF000000"/>
        <rFont val="Times New Roman"/>
        <family val="1"/>
        <charset val="186"/>
      </rPr>
      <t>Vaiņodes iela 1, Rīga</t>
    </r>
  </si>
  <si>
    <t>Vērtēšanas kritērija apzīmējums</t>
  </si>
  <si>
    <t>A</t>
  </si>
  <si>
    <t>D</t>
  </si>
  <si>
    <t>Ar šo apstiprinām un garantējam sniegto ziņu patiesumu un precizitāti, kā arī atbilstību atklāta konkursa  noteikumiem.</t>
  </si>
  <si>
    <t>Finanšu piedāvājumā ierēķinātas visas izmaksas (darbaspēks, materiāli, tīrāmie līdzekļi, piegāde u.c.), kas nepieciešamas darbu izpildei.</t>
  </si>
  <si>
    <t>Telpu uzkopšanai atbilstoši tehniskajā specifikācijā noteiktajiem apjomiem un biežumam</t>
  </si>
  <si>
    <t xml:space="preserve">Pretendentam nepieciešamais uzkopšanas laiks 1reizē (h) </t>
  </si>
  <si>
    <t>Pretendenta plānotās darba stundas kopā  mēnesī noteikto platību ikdienas uzkopšanai *</t>
  </si>
  <si>
    <t>B</t>
  </si>
  <si>
    <t>Darba stundas mēnesī vienai apkopējai, (h/mēnesī)</t>
  </si>
  <si>
    <t>2.Izpildītājam jānodrošina telpu  ikdienas uzturēšana  (dežūrapkopējas noteiktajos objektos no plkst. 8:00 līdz 17:00) saskaņā pasūtītāja prasībām.</t>
  </si>
  <si>
    <t>7. Kolonna: Aizpilda pretendents, norādot nepieciešamo darba stundu skaitu attiecīgu telpu vienas reizes uzkopsanai.</t>
  </si>
  <si>
    <r>
      <t>8. Kolonna: Aizpilda pretendents, norādot kopējo  nepieciešamo darba stundu skaitu mēnesī (aprēķinam par pamatu: 4. un 6. aile, un pieņēmums: 1 gadā ir 52 nedēļas un 12 mēneši). *</t>
    </r>
    <r>
      <rPr>
        <b/>
        <sz val="10"/>
        <color rgb="FF000000"/>
        <rFont val="Times New Roman"/>
        <family val="1"/>
        <charset val="186"/>
      </rPr>
      <t>Vērtēšanas kritērijs ar apzīmējumu B.</t>
    </r>
  </si>
  <si>
    <r>
      <t>9. Kolonna: Aizpilda pretendents, norādot plānoto apkopēju skaitu, pamatojoties uz pasūtītāja noteikto telpu ikdienas pamatuzkopšanas laiku:</t>
    </r>
    <r>
      <rPr>
        <b/>
        <sz val="10"/>
        <color rgb="FF000000"/>
        <rFont val="Times New Roman"/>
        <family val="1"/>
        <charset val="186"/>
      </rPr>
      <t xml:space="preserve"> no pirmdienas līdz piektdienai 17:00-23:00</t>
    </r>
  </si>
  <si>
    <t>10. Kolonna: Aizpilda pretendents, norādot Darba stundas mēnesī vienai apkopējai, h/mēnesī</t>
  </si>
  <si>
    <t>4. Kolonna: Pasūtītāja noteiktais nepieciesamais dežūrapkopēju posteņu daudzums telpu ikdienas uzturēšanai. Pasūtītājs noteicis 1 dežūrapkopējas posteni.</t>
  </si>
  <si>
    <t>5. Kolonna: Pasūtītāja noteiktais dežūrapkopēju (dienas servisa) kopējais darba stundu skaits dienā.  Pasūtītājs noteicis, ka dienas servisam telpu ikdienas uzturēšanu jānodrošina no plkst. 8:00 līdz 17:00.</t>
  </si>
  <si>
    <t>1.tabula</t>
  </si>
  <si>
    <t>Iesaistīto darbinieku faktiskais daudzums un atalgojums</t>
  </si>
  <si>
    <t>5. Kolonna: Pretendents norāda darbinieka plānotās darba stundas mēnesī. Kopējām darba stundām ikdienas pamatuzkopšanai jāsakrīt ar Darba efektivitātes tabulā (pielikums Nr.4) norādītjām.</t>
  </si>
  <si>
    <t>7. Kolonna: Tiek aprēķināts ikmēneša uzkrājums darbinieka atvaļinājumam - 1/12 daļa no mēnešalgas.</t>
  </si>
  <si>
    <t>2. Kolonna: Pretendents norāda visus servisa darbiniekus - pēc amatiem:  apkopējas, dežūrapkopējas, darbu vadītājs.</t>
  </si>
  <si>
    <t>Mīkstā grīdas seguma ķīmiskā tīrīšana, 1 reize</t>
  </si>
  <si>
    <t>Parketa eļļošana (ar mēbeļu pārvietošanu), 1 reize</t>
  </si>
  <si>
    <t>Parketa vaskotās virskārtas atjaunošana  (ar mēbeļu pārvietošanu), 1 reize</t>
  </si>
  <si>
    <t>Flīžu impregnēšana (ar mēbeļu pārvietošanu), 1 reize</t>
  </si>
  <si>
    <t>Ārējās stiklotās fasādes vai logu mazgāšana no iekšpuses</t>
  </si>
  <si>
    <t>2.5</t>
  </si>
  <si>
    <t>2.6</t>
  </si>
  <si>
    <t>2.7</t>
  </si>
  <si>
    <t>Betona pretputekļu apstrāde</t>
  </si>
  <si>
    <r>
      <t>Periodiski veicamie  speciālie darbi:  Pretendents norāda cenu par 1m</t>
    </r>
    <r>
      <rPr>
        <b/>
        <vertAlign val="superscript"/>
        <sz val="9"/>
        <color rgb="FF000000"/>
        <rFont val="Times New Roman"/>
        <family val="1"/>
        <charset val="186"/>
      </rPr>
      <t>2</t>
    </r>
    <r>
      <rPr>
        <b/>
        <sz val="9"/>
        <color rgb="FF000000"/>
        <rFont val="Times New Roman"/>
        <family val="1"/>
        <charset val="186"/>
      </rPr>
      <t xml:space="preserve"> (EUR bez PVN). Periodiski veicamie  speciālie darbi tiks veikti pēc Pasūtītāja pieprasījuma, iepriekš  vienojoties ar izpildītāju. Apmaksa  par noteiktajiem darbiem tiks veikta atsevišķi saskaņā ar pretendenta norādīto cenu (EUR/1m</t>
    </r>
    <r>
      <rPr>
        <b/>
        <vertAlign val="superscript"/>
        <sz val="9"/>
        <color rgb="FF000000"/>
        <rFont val="Times New Roman"/>
        <family val="1"/>
        <charset val="186"/>
      </rPr>
      <t>2</t>
    </r>
    <r>
      <rPr>
        <b/>
        <sz val="9"/>
        <color rgb="FF000000"/>
        <rFont val="Times New Roman"/>
        <family val="1"/>
        <charset val="186"/>
      </rPr>
      <t xml:space="preserve"> ) bez PVN.</t>
    </r>
  </si>
  <si>
    <t>Vērtēšnas kritērijs</t>
  </si>
  <si>
    <t>Cena par pakalpojumu  (EUR bez PVN)</t>
  </si>
  <si>
    <t>Pretendenta plānotās darba stundas kopā mēnesī noteikto platību ikdienas pamatuzkopšanai un uzturēšanai (h):</t>
  </si>
  <si>
    <t>Objektu apkalpošanā iesaistītā tiešā vadītāja pakalpojumu izpildei uz vietas objektā patērēto stundu skaits  (h):</t>
  </si>
  <si>
    <t>C</t>
  </si>
  <si>
    <t>Piedāvātā kopējā cena par speciālajiem, periodiski veicamajiem darbiem (EUR bez PVN):</t>
  </si>
  <si>
    <t>Piedāvātā stundas tarifa likme par uzkopšanas pakalpojumu ārpus noteiktā darba laika (EUR bez PVN):</t>
  </si>
  <si>
    <t>Vērtība</t>
  </si>
  <si>
    <t>E</t>
  </si>
  <si>
    <t>Pretendenta faktiskais   apkopēju skaits noteikto platību uzkopšanai objektā</t>
  </si>
  <si>
    <t>8. Kolonna: Tiek aprēķināts ikmēneša slimības naudas uzkrājums darbiniekam slimības gadījumā -  12.rindiņā (šūna H12) jānorāda plānotais uzkrājuma lielums - EUR no mēnešalgas.</t>
  </si>
  <si>
    <t>3.1.pielikums_Rīgas KC</t>
  </si>
  <si>
    <t>3.2.pielikums_Rīgas KC</t>
  </si>
  <si>
    <t>3.3.pielikums _Rīgas KC</t>
  </si>
  <si>
    <t xml:space="preserve">3.4.pielikums_Rīgas KC </t>
  </si>
  <si>
    <t>3.5.pielikums_Rīgas KC</t>
  </si>
  <si>
    <t>Līguma summa kopā (48 mēneši) (bez PVN):</t>
  </si>
  <si>
    <t>Piedāvātā vērtējamā cena 48 mēn. par telpu ikdienas uzkopšanas pakalpojumiem (EUR bez PVN):</t>
  </si>
  <si>
    <t>Iekšējo stikla starpsienu mazgāšana no abām pusēm, 1 reize</t>
  </si>
  <si>
    <t>kopā 48 mēneši</t>
  </si>
  <si>
    <r>
      <t xml:space="preserve">/Pretendenta nosaukums/ </t>
    </r>
    <r>
      <rPr>
        <sz val="11"/>
        <color rgb="FF000000"/>
        <rFont val="Times New Roman"/>
        <family val="1"/>
        <charset val="186"/>
      </rPr>
      <t xml:space="preserve">piedāvā sniegt atklātā konkursā </t>
    </r>
    <r>
      <rPr>
        <sz val="11"/>
        <rFont val="Times New Roman"/>
        <family val="1"/>
        <charset val="186"/>
      </rPr>
      <t>"AS "Latvijas valsts meži" klientu centru telpu ikdienas uzkopšana un ģenerāltīrīšana"</t>
    </r>
    <r>
      <rPr>
        <sz val="11"/>
        <color rgb="FF000000"/>
        <rFont val="Times New Roman"/>
        <family val="1"/>
        <charset val="186"/>
      </rPr>
      <t xml:space="preserve"> tehniskajā specifikācijā minētos darbus par sekojošām izmaksām: </t>
    </r>
  </si>
  <si>
    <t xml:space="preserve"> Telpu ikdienas pamatuzkopšana kopā:</t>
  </si>
  <si>
    <t xml:space="preserve">Telpu ikdienas uzkopšana </t>
  </si>
  <si>
    <t xml:space="preserve"> Telpu ikdienas pamatuzkopšana un uzturēšana kopā (B vērtēšanas kritērijs):</t>
  </si>
  <si>
    <t>Pasūtītāja noteiktais, saskaņā ar LPUAA normatīviem (vidējā līmeņa pakalpojumu programma)</t>
  </si>
  <si>
    <t>Pretendentam nepieciešamais uzkopšanas laiks 1reizē (h) saskaņā ar LPUAA normatīviem (vidējā līmeņa pakalpojumu programma)</t>
  </si>
  <si>
    <t xml:space="preserve"> Telpu ikdienas uzturēšana kopā:</t>
  </si>
  <si>
    <t>Darbu vadītājs kopā (C vērtēšanas kritērijs):</t>
  </si>
  <si>
    <t>Telpu ikdienas pamatuzkopšana un uzturēšana un  Darba vadītājs pavisam kopā: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</si>
</sst>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d&quot;.&quot;mmm"/>
    <numFmt numFmtId="165" formatCode="&quot; &quot;#,##0.00&quot; &quot;;&quot;-&quot;#,##0.00&quot; &quot;;&quot; -&quot;00&quot; &quot;;&quot; &quot;@&quot; &quot;"/>
    <numFmt numFmtId="166" formatCode="[$€-426]&quot; &quot;#,##0.00"/>
    <numFmt numFmtId="167" formatCode="[$€-2]\ #,##0.00"/>
    <numFmt numFmtId="168" formatCode="#,##0.000"/>
    <numFmt numFmtId="169" formatCode="[$€-426]\ #,##0.00"/>
  </numFmts>
  <fonts count="42" x14ac:knownFonts="1">
    <font>
      <sz val="11"/>
      <color rgb="FF000000"/>
      <name val="Calibri"/>
      <family val="2"/>
      <charset val="186"/>
    </font>
    <font>
      <sz val="11"/>
      <color rgb="FF000000"/>
      <name val="Calibri"/>
      <family val="2"/>
      <charset val="186"/>
    </font>
    <font>
      <b/>
      <sz val="11"/>
      <color rgb="FF000000"/>
      <name val="Calibri"/>
      <family val="2"/>
      <charset val="186"/>
    </font>
    <font>
      <sz val="9"/>
      <color rgb="FFFF0000"/>
      <name val="Tahoma"/>
      <family val="2"/>
      <charset val="186"/>
    </font>
    <font>
      <b/>
      <sz val="9"/>
      <color rgb="FFFF0000"/>
      <name val="Tahoma"/>
      <family val="2"/>
      <charset val="186"/>
    </font>
    <font>
      <sz val="9"/>
      <color rgb="FF000000"/>
      <name val="Tahoma"/>
      <family val="2"/>
      <charset val="186"/>
    </font>
    <font>
      <b/>
      <sz val="9"/>
      <color rgb="FF000000"/>
      <name val="Tahoma"/>
      <family val="2"/>
      <charset val="186"/>
    </font>
    <font>
      <vertAlign val="superscript"/>
      <sz val="9"/>
      <color rgb="FF000000"/>
      <name val="Tahoma"/>
      <family val="2"/>
      <charset val="186"/>
    </font>
    <font>
      <b/>
      <sz val="12"/>
      <color rgb="FF000000"/>
      <name val="Calibri"/>
      <family val="2"/>
      <charset val="186"/>
    </font>
    <font>
      <b/>
      <sz val="10"/>
      <color rgb="FF000000"/>
      <name val="Times New Roman"/>
      <family val="1"/>
      <charset val="186"/>
    </font>
    <font>
      <sz val="11"/>
      <color rgb="FF000000"/>
      <name val="Times New Roman"/>
      <family val="1"/>
      <charset val="186"/>
    </font>
    <font>
      <sz val="10"/>
      <color rgb="FF000000"/>
      <name val="Times New Roman"/>
      <family val="1"/>
      <charset val="186"/>
    </font>
    <font>
      <b/>
      <sz val="11"/>
      <color rgb="FF000000"/>
      <name val="Times New Roman"/>
      <family val="1"/>
      <charset val="186"/>
    </font>
    <font>
      <i/>
      <sz val="11"/>
      <color rgb="FF000000"/>
      <name val="Times New Roman"/>
      <family val="1"/>
      <charset val="186"/>
    </font>
    <font>
      <b/>
      <sz val="11"/>
      <color rgb="FFFF0000"/>
      <name val="Times New Roman"/>
      <family val="1"/>
      <charset val="186"/>
    </font>
    <font>
      <sz val="8"/>
      <color rgb="FF000000"/>
      <name val="Times New Roman"/>
      <family val="1"/>
      <charset val="186"/>
    </font>
    <font>
      <i/>
      <sz val="8"/>
      <color rgb="FFFF0000"/>
      <name val="Times New Roman"/>
      <family val="1"/>
      <charset val="186"/>
    </font>
    <font>
      <i/>
      <sz val="8"/>
      <color rgb="FF000000"/>
      <name val="Times New Roman"/>
      <family val="1"/>
      <charset val="186"/>
    </font>
    <font>
      <b/>
      <sz val="10"/>
      <color rgb="FFFF0000"/>
      <name val="Times New Roman"/>
      <family val="1"/>
      <charset val="186"/>
    </font>
    <font>
      <b/>
      <sz val="8"/>
      <color rgb="FF000000"/>
      <name val="Times New Roman"/>
      <family val="1"/>
      <charset val="186"/>
    </font>
    <font>
      <sz val="10"/>
      <color rgb="FFFF0000"/>
      <name val="Times New Roman"/>
      <family val="1"/>
      <charset val="186"/>
    </font>
    <font>
      <b/>
      <i/>
      <u/>
      <sz val="10"/>
      <color rgb="FF000000"/>
      <name val="Times New Roman"/>
      <family val="1"/>
      <charset val="186"/>
    </font>
    <font>
      <b/>
      <i/>
      <sz val="10"/>
      <color rgb="FF000000"/>
      <name val="Times New Roman"/>
      <family val="1"/>
      <charset val="186"/>
    </font>
    <font>
      <b/>
      <sz val="9"/>
      <color rgb="FF000000"/>
      <name val="Times New Roman"/>
      <family val="1"/>
      <charset val="186"/>
    </font>
    <font>
      <b/>
      <vertAlign val="superscript"/>
      <sz val="9"/>
      <color rgb="FF000000"/>
      <name val="Times New Roman"/>
      <family val="1"/>
      <charset val="186"/>
    </font>
    <font>
      <b/>
      <sz val="9"/>
      <color rgb="FFFF0000"/>
      <name val="Times New Roman"/>
      <family val="1"/>
      <charset val="186"/>
    </font>
    <font>
      <sz val="12"/>
      <color rgb="FF000000"/>
      <name val="Times New Roman"/>
      <family val="1"/>
      <charset val="186"/>
    </font>
    <font>
      <b/>
      <sz val="12"/>
      <color rgb="FF000000"/>
      <name val="Times New Roman"/>
      <family val="1"/>
      <charset val="186"/>
    </font>
    <font>
      <sz val="9"/>
      <color rgb="FF000000"/>
      <name val="Times New Roman"/>
      <family val="1"/>
      <charset val="186"/>
    </font>
    <font>
      <b/>
      <u/>
      <sz val="11"/>
      <color rgb="FF000000"/>
      <name val="Times New Roman"/>
      <family val="1"/>
      <charset val="186"/>
    </font>
    <font>
      <sz val="10"/>
      <color rgb="FF333399"/>
      <name val="Times New Roman"/>
      <family val="1"/>
      <charset val="186"/>
    </font>
    <font>
      <b/>
      <shadow/>
      <sz val="11"/>
      <color rgb="FF000000"/>
      <name val="Times New Roman"/>
      <family val="1"/>
      <charset val="186"/>
    </font>
    <font>
      <b/>
      <i/>
      <sz val="9"/>
      <color rgb="FFFF0000"/>
      <name val="Times New Roman"/>
      <family val="1"/>
      <charset val="186"/>
    </font>
    <font>
      <i/>
      <sz val="9"/>
      <color rgb="FF000000"/>
      <name val="Times New Roman"/>
      <family val="1"/>
      <charset val="186"/>
    </font>
    <font>
      <b/>
      <sz val="9.5"/>
      <color rgb="FF000000"/>
      <name val="Times New Roman"/>
      <family val="1"/>
      <charset val="186"/>
    </font>
    <font>
      <sz val="9.5"/>
      <color rgb="FF000000"/>
      <name val="Times New Roman"/>
      <family val="1"/>
      <charset val="186"/>
    </font>
    <font>
      <sz val="8"/>
      <name val="Calibri"/>
      <family val="2"/>
      <charset val="186"/>
    </font>
    <font>
      <sz val="9"/>
      <color indexed="81"/>
      <name val="Tahoma"/>
      <family val="2"/>
      <charset val="186"/>
    </font>
    <font>
      <b/>
      <sz val="9"/>
      <color indexed="81"/>
      <name val="Tahoma"/>
      <family val="2"/>
      <charset val="186"/>
    </font>
    <font>
      <b/>
      <sz val="10"/>
      <name val="Times New Roman"/>
      <family val="1"/>
      <charset val="186"/>
    </font>
    <font>
      <sz val="11"/>
      <name val="Times New Roman"/>
      <family val="1"/>
      <charset val="186"/>
    </font>
    <font>
      <b/>
      <sz val="9"/>
      <name val="Times New Roman"/>
      <family val="1"/>
      <charset val="186"/>
    </font>
  </fonts>
  <fills count="20">
    <fill>
      <patternFill patternType="none"/>
    </fill>
    <fill>
      <patternFill patternType="gray125"/>
    </fill>
    <fill>
      <patternFill patternType="solid">
        <fgColor rgb="FFFFFFFF"/>
        <bgColor rgb="FFFFFFFF"/>
      </patternFill>
    </fill>
    <fill>
      <patternFill patternType="solid">
        <fgColor rgb="FFD9D9D9"/>
        <bgColor rgb="FFD9D9D9"/>
      </patternFill>
    </fill>
    <fill>
      <patternFill patternType="solid">
        <fgColor rgb="FFFFFF99"/>
        <bgColor rgb="FFFFFF99"/>
      </patternFill>
    </fill>
    <fill>
      <patternFill patternType="solid">
        <fgColor rgb="FFA6A6A6"/>
        <bgColor rgb="FFA6A6A6"/>
      </patternFill>
    </fill>
    <fill>
      <patternFill patternType="solid">
        <fgColor rgb="FFF2F2F2"/>
        <bgColor rgb="FFF2F2F2"/>
      </patternFill>
    </fill>
    <fill>
      <patternFill patternType="solid">
        <fgColor rgb="FFE4DFEC"/>
        <bgColor rgb="FFE4DFEC"/>
      </patternFill>
    </fill>
    <fill>
      <patternFill patternType="solid">
        <fgColor rgb="FFCCC0DA"/>
        <bgColor rgb="FFCCC0DA"/>
      </patternFill>
    </fill>
    <fill>
      <patternFill patternType="solid">
        <fgColor rgb="FFE6B8B7"/>
        <bgColor rgb="FFE6B8B7"/>
      </patternFill>
    </fill>
    <fill>
      <patternFill patternType="solid">
        <fgColor rgb="FFFFCCCC"/>
        <bgColor rgb="FFFFCCCC"/>
      </patternFill>
    </fill>
    <fill>
      <patternFill patternType="solid">
        <fgColor rgb="FFDDD9C4"/>
        <bgColor rgb="FFDDD9C4"/>
      </patternFill>
    </fill>
    <fill>
      <patternFill patternType="solid">
        <fgColor theme="0"/>
        <bgColor indexed="64"/>
      </patternFill>
    </fill>
    <fill>
      <patternFill patternType="solid">
        <fgColor theme="0"/>
        <bgColor rgb="FFFFFF99"/>
      </patternFill>
    </fill>
    <fill>
      <patternFill patternType="solid">
        <fgColor theme="0"/>
        <bgColor rgb="FFA6A6A6"/>
      </patternFill>
    </fill>
    <fill>
      <patternFill patternType="solid">
        <fgColor rgb="FF92D050"/>
        <bgColor rgb="FFFFFFFF"/>
      </patternFill>
    </fill>
    <fill>
      <patternFill patternType="solid">
        <fgColor rgb="FF92D050"/>
        <bgColor rgb="FFFFFF99"/>
      </patternFill>
    </fill>
    <fill>
      <patternFill patternType="solid">
        <fgColor rgb="FF92D050"/>
        <bgColor indexed="64"/>
      </patternFill>
    </fill>
    <fill>
      <patternFill patternType="solid">
        <fgColor theme="5" tint="0.79998168889431442"/>
        <bgColor rgb="FFFFFFFF"/>
      </patternFill>
    </fill>
    <fill>
      <patternFill patternType="solid">
        <fgColor rgb="FFFFFF00"/>
        <bgColor rgb="FFFFFFFF"/>
      </patternFill>
    </fill>
  </fills>
  <borders count="95">
    <border>
      <left/>
      <right/>
      <top/>
      <bottom/>
      <diagonal/>
    </border>
    <border>
      <left/>
      <right/>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medium">
        <color indexed="64"/>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rgb="FF000000"/>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rgb="FF000000"/>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thin">
        <color rgb="FF000000"/>
      </right>
      <top/>
      <bottom style="medium">
        <color indexed="64"/>
      </bottom>
      <diagonal/>
    </border>
    <border>
      <left style="thin">
        <color indexed="64"/>
      </left>
      <right style="medium">
        <color indexed="64"/>
      </right>
      <top/>
      <bottom style="thin">
        <color indexed="64"/>
      </bottom>
      <diagonal/>
    </border>
    <border>
      <left style="medium">
        <color indexed="64"/>
      </left>
      <right/>
      <top style="medium">
        <color rgb="FF000000"/>
      </top>
      <bottom style="medium">
        <color rgb="FF000000"/>
      </bottom>
      <diagonal/>
    </border>
    <border>
      <left style="thin">
        <color indexed="64"/>
      </left>
      <right style="thin">
        <color indexed="64"/>
      </right>
      <top style="thin">
        <color indexed="64"/>
      </top>
      <bottom style="medium">
        <color indexed="64"/>
      </bottom>
      <diagonal/>
    </border>
    <border>
      <left style="medium">
        <color rgb="FF000000"/>
      </left>
      <right style="thin">
        <color rgb="FF000000"/>
      </right>
      <top/>
      <bottom style="medium">
        <color rgb="FF000000"/>
      </bottom>
      <diagonal/>
    </border>
    <border>
      <left style="medium">
        <color indexed="64"/>
      </left>
      <right style="thin">
        <color rgb="FF000000"/>
      </right>
      <top/>
      <bottom style="medium">
        <color indexed="64"/>
      </bottom>
      <diagonal/>
    </border>
    <border>
      <left style="medium">
        <color rgb="FF000000"/>
      </left>
      <right style="thin">
        <color rgb="FF000000"/>
      </right>
      <top/>
      <bottom style="medium">
        <color indexed="64"/>
      </bottom>
      <diagonal/>
    </border>
    <border>
      <left style="thin">
        <color rgb="FF000000"/>
      </left>
      <right style="medium">
        <color indexed="64"/>
      </right>
      <top style="medium">
        <color indexed="64"/>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style="medium">
        <color indexed="64"/>
      </bottom>
      <diagonal/>
    </border>
    <border>
      <left style="thin">
        <color rgb="FF000000"/>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thin">
        <color rgb="FF000000"/>
      </right>
      <top style="medium">
        <color indexed="64"/>
      </top>
      <bottom/>
      <diagonal/>
    </border>
    <border>
      <left style="medium">
        <color indexed="64"/>
      </left>
      <right style="thin">
        <color rgb="FF000000"/>
      </right>
      <top/>
      <bottom/>
      <diagonal/>
    </border>
    <border>
      <left/>
      <right style="thin">
        <color indexed="64"/>
      </right>
      <top style="medium">
        <color indexed="64"/>
      </top>
      <bottom style="medium">
        <color indexed="64"/>
      </bottom>
      <diagonal/>
    </border>
    <border>
      <left/>
      <right/>
      <top style="medium">
        <color indexed="64"/>
      </top>
      <bottom/>
      <diagonal/>
    </border>
    <border>
      <left style="thin">
        <color rgb="FF000000"/>
      </left>
      <right/>
      <top style="medium">
        <color indexed="64"/>
      </top>
      <bottom/>
      <diagonal/>
    </border>
    <border>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diagonal/>
    </border>
    <border>
      <left style="thin">
        <color rgb="FF000000"/>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rgb="FF000000"/>
      </left>
      <right/>
      <top/>
      <bottom style="thin">
        <color rgb="FF000000"/>
      </bottom>
      <diagonal/>
    </border>
    <border>
      <left style="thin">
        <color indexed="64"/>
      </left>
      <right style="thin">
        <color indexed="64"/>
      </right>
      <top/>
      <bottom/>
      <diagonal/>
    </border>
    <border>
      <left style="medium">
        <color rgb="FF000000"/>
      </left>
      <right style="medium">
        <color rgb="FF000000"/>
      </right>
      <top style="thin">
        <color rgb="FF000000"/>
      </top>
      <bottom/>
      <diagonal/>
    </border>
    <border>
      <left style="medium">
        <color indexed="64"/>
      </left>
      <right style="medium">
        <color rgb="FF000000"/>
      </right>
      <top style="medium">
        <color indexed="64"/>
      </top>
      <bottom style="thin">
        <color rgb="FF000000"/>
      </bottom>
      <diagonal/>
    </border>
    <border>
      <left style="medium">
        <color rgb="FF000000"/>
      </left>
      <right style="medium">
        <color rgb="FF000000"/>
      </right>
      <top style="medium">
        <color indexed="64"/>
      </top>
      <bottom style="thin">
        <color rgb="FF000000"/>
      </bottom>
      <diagonal/>
    </border>
    <border>
      <left style="medium">
        <color rgb="FF000000"/>
      </left>
      <right style="medium">
        <color indexed="64"/>
      </right>
      <top style="medium">
        <color indexed="64"/>
      </top>
      <bottom style="thin">
        <color rgb="FF000000"/>
      </bottom>
      <diagonal/>
    </border>
    <border>
      <left style="medium">
        <color indexed="64"/>
      </left>
      <right style="medium">
        <color rgb="FF000000"/>
      </right>
      <top style="thin">
        <color rgb="FF000000"/>
      </top>
      <bottom style="thin">
        <color rgb="FF000000"/>
      </bottom>
      <diagonal/>
    </border>
    <border>
      <left style="medium">
        <color rgb="FF000000"/>
      </left>
      <right style="medium">
        <color indexed="64"/>
      </right>
      <top style="thin">
        <color rgb="FF000000"/>
      </top>
      <bottom style="thin">
        <color rgb="FF000000"/>
      </bottom>
      <diagonal/>
    </border>
    <border>
      <left style="medium">
        <color indexed="64"/>
      </left>
      <right style="medium">
        <color rgb="FF000000"/>
      </right>
      <top style="thin">
        <color rgb="FF000000"/>
      </top>
      <bottom/>
      <diagonal/>
    </border>
    <border>
      <left style="medium">
        <color rgb="FF000000"/>
      </left>
      <right style="medium">
        <color indexed="64"/>
      </right>
      <top style="thin">
        <color rgb="FF000000"/>
      </top>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style="medium">
        <color rgb="FF000000"/>
      </right>
      <top style="thin">
        <color rgb="FF000000"/>
      </top>
      <bottom style="medium">
        <color indexed="64"/>
      </bottom>
      <diagonal/>
    </border>
    <border>
      <left style="medium">
        <color rgb="FF000000"/>
      </left>
      <right style="medium">
        <color rgb="FF000000"/>
      </right>
      <top style="thin">
        <color rgb="FF000000"/>
      </top>
      <bottom style="medium">
        <color indexed="64"/>
      </bottom>
      <diagonal/>
    </border>
    <border>
      <left style="medium">
        <color rgb="FF000000"/>
      </left>
      <right style="medium">
        <color indexed="64"/>
      </right>
      <top style="thin">
        <color rgb="FF000000"/>
      </top>
      <bottom style="medium">
        <color indexed="64"/>
      </bottom>
      <diagonal/>
    </border>
    <border>
      <left style="medium">
        <color indexed="64"/>
      </left>
      <right/>
      <top/>
      <bottom style="medium">
        <color rgb="FF000000"/>
      </bottom>
      <diagonal/>
    </border>
    <border>
      <left style="thin">
        <color rgb="FF000000"/>
      </left>
      <right style="thin">
        <color rgb="FF000000"/>
      </right>
      <top/>
      <bottom/>
      <diagonal/>
    </border>
    <border>
      <left style="thin">
        <color rgb="FF000000"/>
      </left>
      <right style="medium">
        <color indexed="64"/>
      </right>
      <top/>
      <bottom/>
      <diagonal/>
    </border>
    <border>
      <left style="medium">
        <color rgb="FF000000"/>
      </left>
      <right style="thin">
        <color rgb="FF000000"/>
      </right>
      <top style="medium">
        <color indexed="64"/>
      </top>
      <bottom style="thin">
        <color rgb="FF000000"/>
      </bottom>
      <diagonal/>
    </border>
    <border>
      <left style="medium">
        <color rgb="FF000000"/>
      </left>
      <right style="thin">
        <color rgb="FF000000"/>
      </right>
      <top style="thin">
        <color rgb="FF000000"/>
      </top>
      <bottom style="medium">
        <color indexed="64"/>
      </bottom>
      <diagonal/>
    </border>
    <border>
      <left style="medium">
        <color indexed="64"/>
      </left>
      <right/>
      <top style="medium">
        <color rgb="FF000000"/>
      </top>
      <bottom/>
      <diagonal/>
    </border>
    <border>
      <left style="medium">
        <color rgb="FF000000"/>
      </left>
      <right style="thin">
        <color rgb="FF000000"/>
      </right>
      <top style="medium">
        <color indexed="64"/>
      </top>
      <bottom style="medium">
        <color indexed="64"/>
      </bottom>
      <diagonal/>
    </border>
    <border>
      <left style="thin">
        <color rgb="FF000000"/>
      </left>
      <right style="medium">
        <color rgb="FF000000"/>
      </right>
      <top/>
      <bottom style="medium">
        <color rgb="FF000000"/>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rgb="FF000000"/>
      </left>
      <right/>
      <top style="medium">
        <color indexed="64"/>
      </top>
      <bottom style="medium">
        <color indexed="64"/>
      </bottom>
      <diagonal/>
    </border>
  </borders>
  <cellStyleXfs count="2">
    <xf numFmtId="0" fontId="0" fillId="0" borderId="0"/>
    <xf numFmtId="165" fontId="1" fillId="0" borderId="0" applyFont="0" applyFill="0" applyBorder="0" applyAlignment="0" applyProtection="0"/>
  </cellStyleXfs>
  <cellXfs count="332">
    <xf numFmtId="0" fontId="0" fillId="0" borderId="0" xfId="0"/>
    <xf numFmtId="0" fontId="10" fillId="0" borderId="0" xfId="0" applyFont="1" applyAlignment="1">
      <alignment vertical="center"/>
    </xf>
    <xf numFmtId="0" fontId="10" fillId="0" borderId="0" xfId="0" applyFont="1" applyAlignment="1">
      <alignment horizontal="center" textRotation="90"/>
    </xf>
    <xf numFmtId="0" fontId="10" fillId="0" borderId="0" xfId="0" applyFont="1" applyAlignment="1">
      <alignment horizontal="center"/>
    </xf>
    <xf numFmtId="0" fontId="10" fillId="0" borderId="0" xfId="0" applyFont="1"/>
    <xf numFmtId="0" fontId="10" fillId="0" borderId="0" xfId="0" applyFont="1" applyAlignment="1">
      <alignment horizontal="center" vertical="center"/>
    </xf>
    <xf numFmtId="0" fontId="11" fillId="0" borderId="0" xfId="0" applyFont="1" applyAlignment="1">
      <alignment horizontal="center"/>
    </xf>
    <xf numFmtId="0" fontId="11" fillId="0" borderId="0" xfId="0" applyFont="1"/>
    <xf numFmtId="0" fontId="10" fillId="0" borderId="0" xfId="0" applyFont="1" applyAlignment="1">
      <alignment horizontal="right" vertical="center"/>
    </xf>
    <xf numFmtId="0" fontId="15" fillId="0" borderId="0" xfId="0" applyFont="1" applyAlignment="1">
      <alignment horizontal="center" vertical="center"/>
    </xf>
    <xf numFmtId="0" fontId="15" fillId="0" borderId="0" xfId="0" applyFont="1" applyAlignment="1">
      <alignment horizontal="center"/>
    </xf>
    <xf numFmtId="164" fontId="16" fillId="0" borderId="0" xfId="0" applyNumberFormat="1" applyFont="1" applyAlignment="1">
      <alignment horizontal="center" vertical="center"/>
    </xf>
    <xf numFmtId="10" fontId="16" fillId="0" borderId="0" xfId="0" applyNumberFormat="1" applyFont="1" applyAlignment="1">
      <alignment horizontal="center" vertical="center"/>
    </xf>
    <xf numFmtId="0" fontId="17" fillId="0" borderId="0" xfId="0" applyFont="1" applyAlignment="1">
      <alignment horizontal="center"/>
    </xf>
    <xf numFmtId="0" fontId="16" fillId="0" borderId="0" xfId="0" applyFont="1" applyAlignment="1">
      <alignment horizontal="center"/>
    </xf>
    <xf numFmtId="0" fontId="15" fillId="0" borderId="0" xfId="0" applyFont="1"/>
    <xf numFmtId="0" fontId="9" fillId="0" borderId="3"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0" xfId="0" applyFont="1"/>
    <xf numFmtId="0" fontId="19" fillId="6" borderId="14" xfId="0" applyFont="1" applyFill="1" applyBorder="1" applyAlignment="1">
      <alignment horizontal="center"/>
    </xf>
    <xf numFmtId="0" fontId="19" fillId="6" borderId="12" xfId="0" applyFont="1" applyFill="1" applyBorder="1" applyAlignment="1">
      <alignment horizontal="center" vertical="center" wrapText="1"/>
    </xf>
    <xf numFmtId="0" fontId="19" fillId="6" borderId="13" xfId="0" applyFont="1" applyFill="1" applyBorder="1" applyAlignment="1">
      <alignment horizontal="center" vertical="center" wrapText="1"/>
    </xf>
    <xf numFmtId="0" fontId="19" fillId="0" borderId="0" xfId="0" applyFont="1" applyAlignment="1">
      <alignment horizontal="center" vertical="center"/>
    </xf>
    <xf numFmtId="0" fontId="19" fillId="0" borderId="0" xfId="0" applyFont="1"/>
    <xf numFmtId="4" fontId="11" fillId="0" borderId="21" xfId="0" applyNumberFormat="1" applyFont="1" applyBorder="1" applyAlignment="1">
      <alignment horizontal="right" vertical="center"/>
    </xf>
    <xf numFmtId="0" fontId="18" fillId="7" borderId="35" xfId="0" applyFont="1" applyFill="1" applyBorder="1" applyAlignment="1">
      <alignment horizontal="center" vertical="center"/>
    </xf>
    <xf numFmtId="4" fontId="9" fillId="7" borderId="35" xfId="0" applyNumberFormat="1" applyFont="1" applyFill="1" applyBorder="1" applyAlignment="1">
      <alignment vertical="center"/>
    </xf>
    <xf numFmtId="0" fontId="19" fillId="2" borderId="9" xfId="0" applyFont="1" applyFill="1" applyBorder="1" applyAlignment="1">
      <alignment horizontal="center" textRotation="90" wrapText="1"/>
    </xf>
    <xf numFmtId="0" fontId="11" fillId="2" borderId="4" xfId="0" applyFont="1" applyFill="1" applyBorder="1" applyAlignment="1">
      <alignment horizontal="center" vertical="center" wrapText="1"/>
    </xf>
    <xf numFmtId="4" fontId="11" fillId="0" borderId="4" xfId="0" applyNumberFormat="1" applyFont="1" applyBorder="1" applyAlignment="1">
      <alignment horizontal="right" vertical="center"/>
    </xf>
    <xf numFmtId="4" fontId="11" fillId="0" borderId="7" xfId="0" applyNumberFormat="1" applyFont="1" applyBorder="1" applyAlignment="1">
      <alignment horizontal="right" vertical="center"/>
    </xf>
    <xf numFmtId="0" fontId="19" fillId="2" borderId="0" xfId="0" applyFont="1" applyFill="1"/>
    <xf numFmtId="0" fontId="11" fillId="0" borderId="0" xfId="0" applyFont="1" applyAlignment="1">
      <alignment horizontal="right"/>
    </xf>
    <xf numFmtId="0" fontId="11" fillId="0" borderId="0" xfId="0" applyFont="1" applyAlignment="1">
      <alignment horizontal="center" textRotation="90"/>
    </xf>
    <xf numFmtId="0" fontId="11" fillId="0" borderId="0" xfId="0" applyFont="1" applyAlignment="1">
      <alignment horizontal="center" vertical="center"/>
    </xf>
    <xf numFmtId="0" fontId="28" fillId="4" borderId="3" xfId="0" applyFont="1" applyFill="1" applyBorder="1" applyAlignment="1">
      <alignment horizontal="left" vertical="center"/>
    </xf>
    <xf numFmtId="4" fontId="23" fillId="4" borderId="3" xfId="0" applyNumberFormat="1" applyFont="1" applyFill="1" applyBorder="1" applyAlignment="1">
      <alignment horizontal="center" vertical="center"/>
    </xf>
    <xf numFmtId="0" fontId="28" fillId="4" borderId="3" xfId="0" applyFont="1" applyFill="1" applyBorder="1" applyAlignment="1">
      <alignment horizontal="left" vertical="center" wrapText="1"/>
    </xf>
    <xf numFmtId="0" fontId="28" fillId="4" borderId="4" xfId="0" applyFont="1" applyFill="1" applyBorder="1" applyAlignment="1">
      <alignment horizontal="left" vertical="center"/>
    </xf>
    <xf numFmtId="4" fontId="23" fillId="4" borderId="4" xfId="0" applyNumberFormat="1" applyFont="1" applyFill="1" applyBorder="1" applyAlignment="1">
      <alignment horizontal="center" vertical="center"/>
    </xf>
    <xf numFmtId="0" fontId="9" fillId="0" borderId="0" xfId="0" applyFont="1" applyAlignment="1">
      <alignment wrapText="1"/>
    </xf>
    <xf numFmtId="1" fontId="10" fillId="0" borderId="0" xfId="0" applyNumberFormat="1" applyFont="1" applyAlignment="1">
      <alignment horizontal="center" vertical="center"/>
    </xf>
    <xf numFmtId="1" fontId="10" fillId="0" borderId="0" xfId="0" applyNumberFormat="1" applyFont="1" applyAlignment="1">
      <alignment horizontal="right" vertical="center"/>
    </xf>
    <xf numFmtId="0" fontId="23" fillId="12" borderId="0" xfId="0" applyFont="1" applyFill="1" applyAlignment="1">
      <alignment wrapText="1"/>
    </xf>
    <xf numFmtId="0" fontId="23" fillId="13" borderId="0" xfId="0" applyFont="1" applyFill="1" applyAlignment="1">
      <alignment horizontal="right" vertical="center"/>
    </xf>
    <xf numFmtId="4" fontId="23" fillId="12" borderId="0" xfId="0" applyNumberFormat="1" applyFont="1" applyFill="1" applyAlignment="1">
      <alignment horizontal="center"/>
    </xf>
    <xf numFmtId="1" fontId="25" fillId="14" borderId="0" xfId="0" applyNumberFormat="1" applyFont="1" applyFill="1" applyAlignment="1">
      <alignment horizontal="center"/>
    </xf>
    <xf numFmtId="165" fontId="23" fillId="0" borderId="0" xfId="0" applyNumberFormat="1" applyFont="1" applyAlignment="1">
      <alignment vertical="center"/>
    </xf>
    <xf numFmtId="165" fontId="23" fillId="12" borderId="0" xfId="0" applyNumberFormat="1" applyFont="1" applyFill="1" applyAlignment="1">
      <alignment vertical="center"/>
    </xf>
    <xf numFmtId="1" fontId="23" fillId="12" borderId="0" xfId="0" applyNumberFormat="1" applyFont="1" applyFill="1" applyAlignment="1">
      <alignment vertical="center"/>
    </xf>
    <xf numFmtId="0" fontId="9" fillId="12" borderId="0" xfId="0" applyFont="1" applyFill="1"/>
    <xf numFmtId="0" fontId="23" fillId="2" borderId="17" xfId="0" applyFont="1" applyFill="1" applyBorder="1" applyAlignment="1">
      <alignment horizontal="center" vertical="center" wrapText="1"/>
    </xf>
    <xf numFmtId="1" fontId="23" fillId="2" borderId="17" xfId="0" applyNumberFormat="1" applyFont="1" applyFill="1" applyBorder="1" applyAlignment="1">
      <alignment horizontal="center" vertical="center" wrapText="1"/>
    </xf>
    <xf numFmtId="0" fontId="15" fillId="3" borderId="19" xfId="0" applyFont="1" applyFill="1" applyBorder="1" applyAlignment="1">
      <alignment horizontal="center" vertical="center" wrapText="1"/>
    </xf>
    <xf numFmtId="1" fontId="15" fillId="3" borderId="19" xfId="0" applyNumberFormat="1"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5" fillId="3" borderId="20" xfId="0" applyFont="1" applyFill="1" applyBorder="1" applyAlignment="1">
      <alignment horizontal="center" vertical="center" wrapText="1"/>
    </xf>
    <xf numFmtId="4" fontId="25" fillId="2" borderId="26" xfId="0" applyNumberFormat="1" applyFont="1" applyFill="1" applyBorder="1" applyAlignment="1">
      <alignment horizontal="center"/>
    </xf>
    <xf numFmtId="4" fontId="25" fillId="5" borderId="26" xfId="0" applyNumberFormat="1" applyFont="1" applyFill="1" applyBorder="1" applyAlignment="1">
      <alignment horizontal="center"/>
    </xf>
    <xf numFmtId="3" fontId="25" fillId="2" borderId="26" xfId="0" applyNumberFormat="1" applyFont="1" applyFill="1" applyBorder="1" applyAlignment="1">
      <alignment horizontal="center" vertical="center"/>
    </xf>
    <xf numFmtId="1" fontId="11" fillId="0" borderId="0" xfId="0" applyNumberFormat="1" applyFont="1" applyAlignment="1">
      <alignment horizontal="center" vertical="center"/>
    </xf>
    <xf numFmtId="0" fontId="11" fillId="0" borderId="0" xfId="0" applyFont="1" applyAlignment="1">
      <alignment vertical="center"/>
    </xf>
    <xf numFmtId="1" fontId="11" fillId="0" borderId="0" xfId="0" applyNumberFormat="1" applyFont="1" applyAlignment="1">
      <alignment vertical="center"/>
    </xf>
    <xf numFmtId="0" fontId="20" fillId="0" borderId="0" xfId="0" applyFont="1"/>
    <xf numFmtId="0" fontId="23" fillId="2" borderId="25" xfId="0" applyFont="1" applyFill="1" applyBorder="1" applyAlignment="1">
      <alignment horizontal="center" vertical="center" textRotation="90" wrapText="1"/>
    </xf>
    <xf numFmtId="0" fontId="23" fillId="2" borderId="26" xfId="0" applyFont="1" applyFill="1" applyBorder="1" applyAlignment="1">
      <alignment horizontal="center" vertical="center" wrapText="1"/>
    </xf>
    <xf numFmtId="0" fontId="23" fillId="2" borderId="27" xfId="0" applyFont="1" applyFill="1" applyBorder="1" applyAlignment="1">
      <alignment horizontal="center" vertical="center" wrapText="1"/>
    </xf>
    <xf numFmtId="49" fontId="28" fillId="2" borderId="47" xfId="0" applyNumberFormat="1" applyFont="1" applyFill="1" applyBorder="1" applyAlignment="1">
      <alignment horizontal="center" vertical="center" wrapText="1"/>
    </xf>
    <xf numFmtId="4" fontId="32" fillId="2" borderId="23" xfId="0" applyNumberFormat="1" applyFont="1" applyFill="1" applyBorder="1" applyAlignment="1">
      <alignment horizontal="center" vertical="center" wrapText="1"/>
    </xf>
    <xf numFmtId="4" fontId="28" fillId="2" borderId="23" xfId="0" applyNumberFormat="1" applyFont="1" applyFill="1" applyBorder="1" applyAlignment="1">
      <alignment horizontal="center" vertical="center" wrapText="1"/>
    </xf>
    <xf numFmtId="167" fontId="23" fillId="2" borderId="23" xfId="0" applyNumberFormat="1" applyFont="1" applyFill="1" applyBorder="1" applyAlignment="1">
      <alignment horizontal="center" vertical="center" wrapText="1"/>
    </xf>
    <xf numFmtId="4" fontId="23" fillId="2" borderId="23" xfId="0" applyNumberFormat="1" applyFont="1" applyFill="1" applyBorder="1" applyAlignment="1">
      <alignment horizontal="center" vertical="center" wrapText="1"/>
    </xf>
    <xf numFmtId="4" fontId="23" fillId="2" borderId="36" xfId="0" applyNumberFormat="1" applyFont="1" applyFill="1" applyBorder="1" applyAlignment="1">
      <alignment horizontal="center" vertical="center" wrapText="1"/>
    </xf>
    <xf numFmtId="49" fontId="28" fillId="10" borderId="48" xfId="0" applyNumberFormat="1" applyFont="1" applyFill="1" applyBorder="1" applyAlignment="1">
      <alignment horizontal="center" vertical="center" wrapText="1"/>
    </xf>
    <xf numFmtId="4" fontId="23" fillId="10" borderId="32" xfId="0" applyNumberFormat="1" applyFont="1" applyFill="1" applyBorder="1" applyAlignment="1">
      <alignment vertical="center" wrapText="1"/>
    </xf>
    <xf numFmtId="49" fontId="28" fillId="2" borderId="29" xfId="0" applyNumberFormat="1" applyFont="1" applyFill="1" applyBorder="1" applyAlignment="1">
      <alignment horizontal="center" vertical="center" wrapText="1"/>
    </xf>
    <xf numFmtId="2" fontId="23" fillId="2" borderId="30" xfId="0" applyNumberFormat="1" applyFont="1" applyFill="1" applyBorder="1" applyAlignment="1">
      <alignment horizontal="center" vertical="center" wrapText="1"/>
    </xf>
    <xf numFmtId="2" fontId="23" fillId="2" borderId="42" xfId="0" applyNumberFormat="1" applyFont="1" applyFill="1" applyBorder="1" applyAlignment="1">
      <alignment horizontal="center" vertical="center" wrapText="1"/>
    </xf>
    <xf numFmtId="49" fontId="28" fillId="2" borderId="31" xfId="0" applyNumberFormat="1" applyFont="1" applyFill="1" applyBorder="1" applyAlignment="1">
      <alignment horizontal="center" vertical="center" wrapText="1"/>
    </xf>
    <xf numFmtId="0" fontId="23" fillId="2" borderId="3" xfId="0" applyFont="1" applyFill="1" applyBorder="1" applyAlignment="1">
      <alignment vertical="center" wrapText="1"/>
    </xf>
    <xf numFmtId="4" fontId="32" fillId="2" borderId="3" xfId="0" applyNumberFormat="1" applyFont="1" applyFill="1" applyBorder="1" applyAlignment="1">
      <alignment horizontal="center" vertical="center" wrapText="1"/>
    </xf>
    <xf numFmtId="4" fontId="28" fillId="11" borderId="3" xfId="0" applyNumberFormat="1" applyFont="1" applyFill="1" applyBorder="1" applyAlignment="1">
      <alignment horizontal="center" vertical="center" wrapText="1"/>
    </xf>
    <xf numFmtId="4" fontId="23" fillId="11" borderId="3" xfId="0" applyNumberFormat="1" applyFont="1" applyFill="1" applyBorder="1" applyAlignment="1">
      <alignment horizontal="center" vertical="center" wrapText="1"/>
    </xf>
    <xf numFmtId="4" fontId="23" fillId="2" borderId="43" xfId="0" applyNumberFormat="1" applyFont="1" applyFill="1" applyBorder="1" applyAlignment="1">
      <alignment horizontal="center" vertical="center" wrapText="1"/>
    </xf>
    <xf numFmtId="49" fontId="28" fillId="2" borderId="46" xfId="0" applyNumberFormat="1" applyFont="1" applyFill="1" applyBorder="1" applyAlignment="1">
      <alignment horizontal="center" vertical="center" wrapText="1"/>
    </xf>
    <xf numFmtId="0" fontId="23" fillId="2" borderId="12" xfId="0" applyFont="1" applyFill="1" applyBorder="1" applyAlignment="1">
      <alignment vertical="center" wrapText="1"/>
    </xf>
    <xf numFmtId="4" fontId="28" fillId="11" borderId="12" xfId="0" applyNumberFormat="1" applyFont="1" applyFill="1" applyBorder="1" applyAlignment="1">
      <alignment horizontal="center" vertical="center" wrapText="1"/>
    </xf>
    <xf numFmtId="4" fontId="23" fillId="11" borderId="12" xfId="0" applyNumberFormat="1" applyFont="1" applyFill="1" applyBorder="1" applyAlignment="1">
      <alignment horizontal="center" vertical="center" wrapText="1"/>
    </xf>
    <xf numFmtId="4" fontId="23" fillId="2" borderId="45" xfId="0" applyNumberFormat="1" applyFont="1" applyFill="1" applyBorder="1" applyAlignment="1">
      <alignment horizontal="center" vertical="center" wrapText="1"/>
    </xf>
    <xf numFmtId="0" fontId="23" fillId="2" borderId="38" xfId="0" applyFont="1" applyFill="1" applyBorder="1" applyAlignment="1">
      <alignment vertical="center" wrapText="1"/>
    </xf>
    <xf numFmtId="0" fontId="10" fillId="0" borderId="0" xfId="0" applyFont="1" applyAlignment="1">
      <alignment horizontal="justify"/>
    </xf>
    <xf numFmtId="3" fontId="23" fillId="4" borderId="3" xfId="1" applyNumberFormat="1" applyFont="1" applyFill="1" applyBorder="1" applyAlignment="1">
      <alignment horizontal="center" vertical="center"/>
    </xf>
    <xf numFmtId="0" fontId="23" fillId="0" borderId="53" xfId="0" applyFont="1" applyBorder="1" applyAlignment="1">
      <alignment horizontal="center" vertical="center" textRotation="90" wrapText="1"/>
    </xf>
    <xf numFmtId="0" fontId="23" fillId="2" borderId="56" xfId="0" applyFont="1" applyFill="1" applyBorder="1" applyAlignment="1">
      <alignment horizontal="center" vertical="center" wrapText="1"/>
    </xf>
    <xf numFmtId="0" fontId="23" fillId="2" borderId="57" xfId="0" applyFont="1" applyFill="1" applyBorder="1" applyAlignment="1">
      <alignment horizontal="center" vertical="center" wrapText="1"/>
    </xf>
    <xf numFmtId="1" fontId="23" fillId="2" borderId="57" xfId="0" applyNumberFormat="1" applyFont="1" applyFill="1" applyBorder="1" applyAlignment="1">
      <alignment horizontal="center" vertical="center" wrapText="1"/>
    </xf>
    <xf numFmtId="49" fontId="28" fillId="2" borderId="28" xfId="0" applyNumberFormat="1" applyFont="1" applyFill="1" applyBorder="1" applyAlignment="1">
      <alignment horizontal="center" vertical="center" wrapText="1"/>
    </xf>
    <xf numFmtId="49" fontId="28" fillId="2" borderId="59" xfId="0" applyNumberFormat="1" applyFont="1" applyFill="1" applyBorder="1" applyAlignment="1">
      <alignment horizontal="center" vertical="center" wrapText="1"/>
    </xf>
    <xf numFmtId="0" fontId="23" fillId="12" borderId="58" xfId="0" applyFont="1" applyFill="1" applyBorder="1" applyAlignment="1">
      <alignment vertical="center" wrapText="1"/>
    </xf>
    <xf numFmtId="4" fontId="32" fillId="12" borderId="58" xfId="0" applyNumberFormat="1" applyFont="1" applyFill="1" applyBorder="1" applyAlignment="1">
      <alignment horizontal="center" vertical="center" wrapText="1"/>
    </xf>
    <xf numFmtId="4" fontId="28" fillId="12" borderId="58" xfId="0" applyNumberFormat="1" applyFont="1" applyFill="1" applyBorder="1" applyAlignment="1">
      <alignment horizontal="center" vertical="center" wrapText="1"/>
    </xf>
    <xf numFmtId="4" fontId="23" fillId="12" borderId="58" xfId="0" applyNumberFormat="1" applyFont="1" applyFill="1" applyBorder="1" applyAlignment="1">
      <alignment horizontal="center" vertical="center" wrapText="1"/>
    </xf>
    <xf numFmtId="167" fontId="23" fillId="12" borderId="58" xfId="0" applyNumberFormat="1" applyFont="1" applyFill="1" applyBorder="1" applyAlignment="1">
      <alignment horizontal="center" vertical="center" wrapText="1"/>
    </xf>
    <xf numFmtId="0" fontId="15" fillId="3" borderId="28" xfId="0" applyFont="1" applyFill="1" applyBorder="1" applyAlignment="1">
      <alignment horizontal="center" vertical="center" wrapText="1"/>
    </xf>
    <xf numFmtId="0" fontId="28" fillId="4" borderId="12" xfId="0" applyFont="1" applyFill="1" applyBorder="1" applyAlignment="1">
      <alignment horizontal="left" vertical="center"/>
    </xf>
    <xf numFmtId="4" fontId="23" fillId="4" borderId="12" xfId="0" applyNumberFormat="1" applyFont="1" applyFill="1" applyBorder="1" applyAlignment="1">
      <alignment horizontal="center" vertical="center"/>
    </xf>
    <xf numFmtId="3" fontId="23" fillId="4" borderId="12" xfId="1" applyNumberFormat="1" applyFont="1" applyFill="1" applyBorder="1" applyAlignment="1">
      <alignment horizontal="center" vertical="center"/>
    </xf>
    <xf numFmtId="0" fontId="23" fillId="0" borderId="28" xfId="0" applyFont="1" applyBorder="1" applyAlignment="1">
      <alignment horizontal="right"/>
    </xf>
    <xf numFmtId="4" fontId="18" fillId="2" borderId="16" xfId="0" applyNumberFormat="1" applyFont="1" applyFill="1" applyBorder="1" applyAlignment="1">
      <alignment horizontal="center" vertical="center"/>
    </xf>
    <xf numFmtId="4" fontId="25" fillId="5" borderId="17" xfId="0" applyNumberFormat="1" applyFont="1" applyFill="1" applyBorder="1" applyAlignment="1">
      <alignment horizontal="center"/>
    </xf>
    <xf numFmtId="0" fontId="23" fillId="15" borderId="57" xfId="0" applyFont="1" applyFill="1" applyBorder="1" applyAlignment="1">
      <alignment horizontal="center" vertical="center" wrapText="1"/>
    </xf>
    <xf numFmtId="1" fontId="23" fillId="2" borderId="22" xfId="0" applyNumberFormat="1" applyFont="1" applyFill="1" applyBorder="1" applyAlignment="1">
      <alignment horizontal="center" vertical="center" wrapText="1"/>
    </xf>
    <xf numFmtId="4" fontId="28" fillId="16" borderId="21" xfId="0" applyNumberFormat="1" applyFont="1" applyFill="1" applyBorder="1" applyAlignment="1" applyProtection="1">
      <alignment horizontal="center" vertical="center"/>
      <protection locked="0"/>
    </xf>
    <xf numFmtId="4" fontId="28" fillId="16" borderId="24" xfId="0" applyNumberFormat="1" applyFont="1" applyFill="1" applyBorder="1" applyAlignment="1" applyProtection="1">
      <alignment horizontal="center" vertical="center"/>
      <protection locked="0"/>
    </xf>
    <xf numFmtId="0" fontId="12" fillId="0" borderId="0" xfId="0" applyFont="1" applyAlignment="1" applyProtection="1">
      <alignment horizontal="right" vertical="center"/>
      <protection locked="0"/>
    </xf>
    <xf numFmtId="0" fontId="23" fillId="0" borderId="0" xfId="0" applyFont="1" applyAlignment="1">
      <alignment horizontal="center" vertical="center"/>
    </xf>
    <xf numFmtId="4" fontId="18" fillId="2" borderId="19" xfId="0" applyNumberFormat="1" applyFont="1" applyFill="1" applyBorder="1" applyAlignment="1">
      <alignment horizontal="center"/>
    </xf>
    <xf numFmtId="4" fontId="18" fillId="15" borderId="28" xfId="0" applyNumberFormat="1" applyFont="1" applyFill="1" applyBorder="1" applyAlignment="1">
      <alignment horizontal="center"/>
    </xf>
    <xf numFmtId="4" fontId="18" fillId="15" borderId="17" xfId="0" applyNumberFormat="1" applyFont="1" applyFill="1" applyBorder="1" applyAlignment="1">
      <alignment horizontal="center"/>
    </xf>
    <xf numFmtId="1" fontId="18" fillId="2" borderId="18" xfId="0" applyNumberFormat="1" applyFont="1" applyFill="1" applyBorder="1" applyAlignment="1">
      <alignment horizontal="center" vertical="center"/>
    </xf>
    <xf numFmtId="2" fontId="18" fillId="2" borderId="18" xfId="0" applyNumberFormat="1" applyFont="1" applyFill="1" applyBorder="1" applyAlignment="1">
      <alignment horizontal="center" vertical="center"/>
    </xf>
    <xf numFmtId="0" fontId="28" fillId="4" borderId="4" xfId="0" applyFont="1" applyFill="1" applyBorder="1" applyAlignment="1">
      <alignment horizontal="left" vertical="center" wrapText="1"/>
    </xf>
    <xf numFmtId="3" fontId="23" fillId="4" borderId="4" xfId="1" applyNumberFormat="1" applyFont="1" applyFill="1" applyBorder="1" applyAlignment="1">
      <alignment horizontal="center" vertical="center"/>
    </xf>
    <xf numFmtId="4" fontId="23" fillId="4" borderId="63" xfId="1" applyNumberFormat="1" applyFont="1" applyFill="1" applyBorder="1" applyAlignment="1" applyProtection="1">
      <alignment horizontal="center" vertical="center"/>
      <protection locked="0"/>
    </xf>
    <xf numFmtId="4" fontId="28" fillId="16" borderId="23" xfId="0" applyNumberFormat="1" applyFont="1" applyFill="1" applyBorder="1" applyAlignment="1" applyProtection="1">
      <alignment horizontal="center" vertical="center"/>
      <protection locked="0"/>
    </xf>
    <xf numFmtId="4" fontId="28" fillId="16" borderId="64" xfId="0" applyNumberFormat="1" applyFont="1" applyFill="1" applyBorder="1" applyAlignment="1" applyProtection="1">
      <alignment horizontal="center" vertical="center"/>
      <protection locked="0"/>
    </xf>
    <xf numFmtId="1" fontId="15" fillId="3" borderId="18" xfId="0" applyNumberFormat="1" applyFont="1" applyFill="1" applyBorder="1" applyAlignment="1">
      <alignment horizontal="center" vertical="center" wrapText="1"/>
    </xf>
    <xf numFmtId="1" fontId="23" fillId="2" borderId="18" xfId="0" applyNumberFormat="1" applyFont="1" applyFill="1" applyBorder="1" applyAlignment="1">
      <alignment horizontal="center" vertical="center" wrapText="1"/>
    </xf>
    <xf numFmtId="4" fontId="23" fillId="4" borderId="26" xfId="0" applyNumberFormat="1" applyFont="1" applyFill="1" applyBorder="1" applyAlignment="1">
      <alignment horizontal="center" vertical="center"/>
    </xf>
    <xf numFmtId="3" fontId="23" fillId="4" borderId="26" xfId="1" applyNumberFormat="1" applyFont="1" applyFill="1" applyBorder="1" applyAlignment="1">
      <alignment horizontal="center" vertical="center"/>
    </xf>
    <xf numFmtId="3" fontId="23" fillId="16" borderId="27" xfId="1" applyNumberFormat="1" applyFont="1" applyFill="1" applyBorder="1" applyAlignment="1" applyProtection="1">
      <alignment horizontal="center" vertical="center"/>
      <protection locked="0"/>
    </xf>
    <xf numFmtId="0" fontId="0" fillId="0" borderId="0" xfId="0" applyAlignment="1">
      <alignment wrapText="1"/>
    </xf>
    <xf numFmtId="2" fontId="20" fillId="17" borderId="23" xfId="0" applyNumberFormat="1" applyFont="1" applyFill="1" applyBorder="1" applyAlignment="1" applyProtection="1">
      <alignment horizontal="center" vertical="center"/>
      <protection locked="0"/>
    </xf>
    <xf numFmtId="0" fontId="11" fillId="15" borderId="31" xfId="0" applyFont="1" applyFill="1" applyBorder="1" applyAlignment="1">
      <alignment horizontal="center" vertical="center" wrapText="1"/>
    </xf>
    <xf numFmtId="0" fontId="11" fillId="17" borderId="3" xfId="0" applyFont="1" applyFill="1" applyBorder="1" applyAlignment="1">
      <alignment horizontal="center" vertical="center"/>
    </xf>
    <xf numFmtId="168" fontId="11" fillId="17" borderId="3" xfId="0" applyNumberFormat="1" applyFont="1" applyFill="1" applyBorder="1" applyAlignment="1">
      <alignment horizontal="center" vertical="center"/>
    </xf>
    <xf numFmtId="0" fontId="11" fillId="15" borderId="51" xfId="0" applyFont="1" applyFill="1" applyBorder="1" applyAlignment="1">
      <alignment horizontal="center" vertical="center" wrapText="1"/>
    </xf>
    <xf numFmtId="0" fontId="11" fillId="17" borderId="4" xfId="0" applyFont="1" applyFill="1" applyBorder="1" applyAlignment="1">
      <alignment horizontal="center" vertical="center"/>
    </xf>
    <xf numFmtId="168" fontId="11" fillId="17" borderId="4" xfId="0" applyNumberFormat="1" applyFont="1" applyFill="1" applyBorder="1" applyAlignment="1">
      <alignment horizontal="center" vertical="center"/>
    </xf>
    <xf numFmtId="4" fontId="11" fillId="0" borderId="80" xfId="0" applyNumberFormat="1" applyFont="1" applyBorder="1" applyAlignment="1">
      <alignment horizontal="right" vertical="center"/>
    </xf>
    <xf numFmtId="4" fontId="11" fillId="0" borderId="81" xfId="0" applyNumberFormat="1" applyFont="1" applyBorder="1" applyAlignment="1">
      <alignment horizontal="right" vertical="center"/>
    </xf>
    <xf numFmtId="0" fontId="9" fillId="4" borderId="30" xfId="0" applyFont="1" applyFill="1" applyBorder="1" applyAlignment="1">
      <alignment horizontal="center" vertical="center" wrapText="1"/>
    </xf>
    <xf numFmtId="0" fontId="9" fillId="4" borderId="42" xfId="0" applyFont="1" applyFill="1" applyBorder="1" applyAlignment="1">
      <alignment horizontal="center" vertical="center" wrapText="1"/>
    </xf>
    <xf numFmtId="0" fontId="9" fillId="2" borderId="34" xfId="0" applyFont="1" applyFill="1" applyBorder="1" applyAlignment="1">
      <alignment horizontal="center" vertical="center" wrapText="1"/>
    </xf>
    <xf numFmtId="0" fontId="9" fillId="2" borderId="44" xfId="0" applyFont="1" applyFill="1" applyBorder="1" applyAlignment="1">
      <alignment horizontal="center" vertical="center" wrapText="1"/>
    </xf>
    <xf numFmtId="0" fontId="11" fillId="15" borderId="46" xfId="0" applyFont="1" applyFill="1" applyBorder="1" applyAlignment="1">
      <alignment horizontal="center" vertical="center" wrapText="1"/>
    </xf>
    <xf numFmtId="0" fontId="11" fillId="17" borderId="12" xfId="0" applyFont="1" applyFill="1" applyBorder="1" applyAlignment="1">
      <alignment horizontal="center" vertical="center"/>
    </xf>
    <xf numFmtId="168" fontId="11" fillId="17" borderId="12" xfId="0" applyNumberFormat="1" applyFont="1" applyFill="1" applyBorder="1" applyAlignment="1">
      <alignment horizontal="center" vertical="center"/>
    </xf>
    <xf numFmtId="2" fontId="20" fillId="17" borderId="64" xfId="0" applyNumberFormat="1" applyFont="1" applyFill="1" applyBorder="1" applyAlignment="1" applyProtection="1">
      <alignment horizontal="center" vertical="center"/>
      <protection locked="0"/>
    </xf>
    <xf numFmtId="4" fontId="11" fillId="0" borderId="24" xfId="0" applyNumberFormat="1" applyFont="1" applyBorder="1" applyAlignment="1">
      <alignment horizontal="right" vertical="center"/>
    </xf>
    <xf numFmtId="4" fontId="9" fillId="7" borderId="17" xfId="0" applyNumberFormat="1" applyFont="1" applyFill="1" applyBorder="1" applyAlignment="1">
      <alignment horizontal="right" vertical="center"/>
    </xf>
    <xf numFmtId="4" fontId="11" fillId="8" borderId="5" xfId="0" applyNumberFormat="1" applyFont="1" applyFill="1" applyBorder="1" applyAlignment="1">
      <alignment horizontal="right" vertical="center"/>
    </xf>
    <xf numFmtId="4" fontId="11" fillId="8" borderId="5" xfId="0" applyNumberFormat="1" applyFont="1" applyFill="1" applyBorder="1" applyAlignment="1">
      <alignment horizontal="right"/>
    </xf>
    <xf numFmtId="4" fontId="11" fillId="8" borderId="86" xfId="0" applyNumberFormat="1" applyFont="1" applyFill="1" applyBorder="1" applyAlignment="1">
      <alignment horizontal="right"/>
    </xf>
    <xf numFmtId="4" fontId="9" fillId="4" borderId="17" xfId="0" applyNumberFormat="1" applyFont="1" applyFill="1" applyBorder="1" applyAlignment="1">
      <alignment horizontal="right" vertical="center"/>
    </xf>
    <xf numFmtId="1" fontId="18" fillId="8" borderId="12" xfId="0" applyNumberFormat="1" applyFont="1" applyFill="1" applyBorder="1" applyAlignment="1">
      <alignment horizontal="center" vertical="center"/>
    </xf>
    <xf numFmtId="4" fontId="9" fillId="8" borderId="12" xfId="0" applyNumberFormat="1" applyFont="1" applyFill="1" applyBorder="1" applyAlignment="1">
      <alignment horizontal="right" vertical="center"/>
    </xf>
    <xf numFmtId="1" fontId="18" fillId="9" borderId="17" xfId="0" applyNumberFormat="1" applyFont="1" applyFill="1" applyBorder="1" applyAlignment="1">
      <alignment horizontal="center" vertical="center"/>
    </xf>
    <xf numFmtId="4" fontId="9" fillId="9" borderId="17" xfId="0" applyNumberFormat="1" applyFont="1" applyFill="1" applyBorder="1" applyAlignment="1">
      <alignment horizontal="right" vertical="center"/>
    </xf>
    <xf numFmtId="0" fontId="20" fillId="17" borderId="4" xfId="0" applyFont="1" applyFill="1" applyBorder="1" applyAlignment="1">
      <alignment horizontal="center" vertical="center"/>
    </xf>
    <xf numFmtId="10" fontId="9" fillId="17" borderId="12" xfId="0" applyNumberFormat="1" applyFont="1" applyFill="1" applyBorder="1" applyAlignment="1" applyProtection="1">
      <alignment horizontal="center" vertical="center" wrapText="1"/>
      <protection locked="0"/>
    </xf>
    <xf numFmtId="2" fontId="9" fillId="16" borderId="17" xfId="0" applyNumberFormat="1" applyFont="1" applyFill="1" applyBorder="1" applyAlignment="1" applyProtection="1">
      <alignment horizontal="center" vertical="center" wrapText="1"/>
      <protection locked="0"/>
    </xf>
    <xf numFmtId="4" fontId="11" fillId="0" borderId="23" xfId="0" applyNumberFormat="1" applyFont="1" applyBorder="1" applyAlignment="1">
      <alignment horizontal="right" vertical="center"/>
    </xf>
    <xf numFmtId="4" fontId="11" fillId="17" borderId="80" xfId="0" applyNumberFormat="1" applyFont="1" applyFill="1" applyBorder="1" applyAlignment="1">
      <alignment horizontal="right" vertical="center"/>
    </xf>
    <xf numFmtId="4" fontId="11" fillId="17" borderId="21" xfId="0" applyNumberFormat="1" applyFont="1" applyFill="1" applyBorder="1" applyAlignment="1">
      <alignment horizontal="right" vertical="center"/>
    </xf>
    <xf numFmtId="4" fontId="11" fillId="17" borderId="24" xfId="0" applyNumberFormat="1" applyFont="1" applyFill="1" applyBorder="1" applyAlignment="1">
      <alignment horizontal="right" vertical="center"/>
    </xf>
    <xf numFmtId="4" fontId="11" fillId="17" borderId="4" xfId="0" applyNumberFormat="1" applyFont="1" applyFill="1" applyBorder="1" applyAlignment="1">
      <alignment horizontal="right" vertical="center"/>
    </xf>
    <xf numFmtId="0" fontId="34" fillId="0" borderId="87" xfId="0" applyFont="1" applyBorder="1" applyAlignment="1">
      <alignment horizontal="center" vertical="center" textRotation="90" wrapText="1"/>
    </xf>
    <xf numFmtId="0" fontId="11" fillId="2" borderId="88" xfId="0" applyFont="1" applyFill="1" applyBorder="1" applyAlignment="1">
      <alignment horizontal="center" vertical="center" wrapText="1"/>
    </xf>
    <xf numFmtId="0" fontId="11" fillId="0" borderId="23" xfId="0" applyFont="1" applyBorder="1" applyAlignment="1">
      <alignment horizontal="center" vertical="center" wrapText="1"/>
    </xf>
    <xf numFmtId="168" fontId="11" fillId="17" borderId="23" xfId="0" applyNumberFormat="1" applyFont="1" applyFill="1" applyBorder="1" applyAlignment="1">
      <alignment horizontal="center" vertical="center"/>
    </xf>
    <xf numFmtId="4" fontId="11" fillId="17" borderId="23" xfId="0" applyNumberFormat="1" applyFont="1" applyFill="1" applyBorder="1" applyAlignment="1">
      <alignment horizontal="right" vertical="center"/>
    </xf>
    <xf numFmtId="4" fontId="11" fillId="0" borderId="36" xfId="0" applyNumberFormat="1" applyFont="1" applyBorder="1" applyAlignment="1">
      <alignment horizontal="right" vertical="center"/>
    </xf>
    <xf numFmtId="0" fontId="18" fillId="2" borderId="16" xfId="0" applyFont="1" applyFill="1" applyBorder="1" applyAlignment="1">
      <alignment horizontal="center" vertical="center"/>
    </xf>
    <xf numFmtId="4" fontId="9" fillId="2" borderId="16" xfId="0" applyNumberFormat="1" applyFont="1" applyFill="1" applyBorder="1" applyAlignment="1">
      <alignment horizontal="right" vertical="center"/>
    </xf>
    <xf numFmtId="4" fontId="9" fillId="2" borderId="89" xfId="0" applyNumberFormat="1" applyFont="1" applyFill="1" applyBorder="1" applyAlignment="1">
      <alignment horizontal="right" vertical="center"/>
    </xf>
    <xf numFmtId="0" fontId="12" fillId="0" borderId="0" xfId="0" applyFont="1" applyAlignment="1">
      <alignment wrapText="1"/>
    </xf>
    <xf numFmtId="0" fontId="2" fillId="0" borderId="0" xfId="0" applyFont="1" applyAlignment="1">
      <alignment wrapText="1"/>
    </xf>
    <xf numFmtId="0" fontId="23" fillId="15" borderId="26" xfId="0" applyFont="1" applyFill="1" applyBorder="1" applyAlignment="1">
      <alignment horizontal="center" vertical="center" wrapText="1"/>
    </xf>
    <xf numFmtId="4" fontId="28" fillId="15" borderId="23" xfId="0" applyNumberFormat="1" applyFont="1" applyFill="1" applyBorder="1" applyAlignment="1">
      <alignment horizontal="center" vertical="center" wrapText="1"/>
    </xf>
    <xf numFmtId="4" fontId="28" fillId="15" borderId="23" xfId="0" applyNumberFormat="1" applyFont="1" applyFill="1" applyBorder="1" applyAlignment="1" applyProtection="1">
      <alignment horizontal="center" vertical="center" wrapText="1"/>
      <protection locked="0"/>
    </xf>
    <xf numFmtId="167" fontId="23" fillId="15" borderId="3" xfId="0" applyNumberFormat="1" applyFont="1" applyFill="1" applyBorder="1" applyAlignment="1">
      <alignment horizontal="center" vertical="center" wrapText="1"/>
    </xf>
    <xf numFmtId="167" fontId="23" fillId="15" borderId="12" xfId="0" applyNumberFormat="1" applyFont="1" applyFill="1" applyBorder="1" applyAlignment="1">
      <alignment horizontal="center" vertical="center" wrapText="1"/>
    </xf>
    <xf numFmtId="49" fontId="28" fillId="2" borderId="49" xfId="0" applyNumberFormat="1" applyFont="1" applyFill="1" applyBorder="1" applyAlignment="1">
      <alignment horizontal="center" vertical="center" wrapText="1"/>
    </xf>
    <xf numFmtId="0" fontId="23" fillId="2" borderId="24" xfId="0" applyFont="1" applyFill="1" applyBorder="1" applyAlignment="1">
      <alignment vertical="center" wrapText="1"/>
    </xf>
    <xf numFmtId="4" fontId="28" fillId="11" borderId="24" xfId="0" applyNumberFormat="1" applyFont="1" applyFill="1" applyBorder="1" applyAlignment="1">
      <alignment horizontal="center" vertical="center" wrapText="1"/>
    </xf>
    <xf numFmtId="4" fontId="23" fillId="11" borderId="24" xfId="0" applyNumberFormat="1" applyFont="1" applyFill="1" applyBorder="1" applyAlignment="1">
      <alignment horizontal="center" vertical="center" wrapText="1"/>
    </xf>
    <xf numFmtId="167" fontId="23" fillId="15" borderId="24" xfId="0" applyNumberFormat="1" applyFont="1" applyFill="1" applyBorder="1" applyAlignment="1">
      <alignment horizontal="center" vertical="center" wrapText="1"/>
    </xf>
    <xf numFmtId="4" fontId="23" fillId="2" borderId="50" xfId="0" applyNumberFormat="1" applyFont="1" applyFill="1" applyBorder="1" applyAlignment="1">
      <alignment horizontal="center" vertical="center" wrapText="1"/>
    </xf>
    <xf numFmtId="49" fontId="28" fillId="2" borderId="90" xfId="0" applyNumberFormat="1" applyFont="1" applyFill="1" applyBorder="1" applyAlignment="1">
      <alignment horizontal="center" vertical="center" wrapText="1"/>
    </xf>
    <xf numFmtId="4" fontId="28" fillId="11" borderId="91" xfId="0" applyNumberFormat="1" applyFont="1" applyFill="1" applyBorder="1" applyAlignment="1">
      <alignment horizontal="center" vertical="center" wrapText="1"/>
    </xf>
    <xf numFmtId="4" fontId="23" fillId="11" borderId="91" xfId="0" applyNumberFormat="1" applyFont="1" applyFill="1" applyBorder="1" applyAlignment="1">
      <alignment horizontal="center" vertical="center" wrapText="1"/>
    </xf>
    <xf numFmtId="167" fontId="23" fillId="15" borderId="91" xfId="0" applyNumberFormat="1" applyFont="1" applyFill="1" applyBorder="1" applyAlignment="1">
      <alignment horizontal="center" vertical="center" wrapText="1"/>
    </xf>
    <xf numFmtId="4" fontId="23" fillId="2" borderId="92" xfId="0" applyNumberFormat="1" applyFont="1" applyFill="1" applyBorder="1" applyAlignment="1">
      <alignment horizontal="center" vertical="center" wrapText="1"/>
    </xf>
    <xf numFmtId="0" fontId="23" fillId="2" borderId="21" xfId="0" applyFont="1" applyFill="1" applyBorder="1" applyAlignment="1">
      <alignment vertical="center" wrapText="1"/>
    </xf>
    <xf numFmtId="4" fontId="32" fillId="2" borderId="21" xfId="0" applyNumberFormat="1" applyFont="1" applyFill="1" applyBorder="1" applyAlignment="1">
      <alignment horizontal="center" vertical="center" wrapText="1"/>
    </xf>
    <xf numFmtId="4" fontId="28" fillId="11" borderId="21" xfId="0" applyNumberFormat="1" applyFont="1" applyFill="1" applyBorder="1" applyAlignment="1">
      <alignment horizontal="center" vertical="center" wrapText="1"/>
    </xf>
    <xf numFmtId="4" fontId="23" fillId="11" borderId="21" xfId="0" applyNumberFormat="1" applyFont="1" applyFill="1" applyBorder="1" applyAlignment="1">
      <alignment horizontal="center" vertical="center" wrapText="1"/>
    </xf>
    <xf numFmtId="167" fontId="23" fillId="15" borderId="21" xfId="0" applyNumberFormat="1" applyFont="1" applyFill="1" applyBorder="1" applyAlignment="1">
      <alignment horizontal="center" vertical="center" wrapText="1"/>
    </xf>
    <xf numFmtId="0" fontId="23" fillId="2" borderId="21" xfId="0" applyFont="1" applyFill="1" applyBorder="1" applyAlignment="1">
      <alignment horizontal="left" vertical="center" wrapText="1"/>
    </xf>
    <xf numFmtId="49" fontId="28" fillId="2" borderId="48" xfId="0" applyNumberFormat="1" applyFont="1" applyFill="1" applyBorder="1" applyAlignment="1">
      <alignment horizontal="center" vertical="center" wrapText="1"/>
    </xf>
    <xf numFmtId="4" fontId="23" fillId="2" borderId="32" xfId="0" applyNumberFormat="1" applyFont="1" applyFill="1" applyBorder="1" applyAlignment="1">
      <alignment horizontal="center" vertical="center" wrapText="1"/>
    </xf>
    <xf numFmtId="169" fontId="28" fillId="15" borderId="62" xfId="0" applyNumberFormat="1" applyFont="1" applyFill="1" applyBorder="1" applyAlignment="1">
      <alignment horizontal="center" vertical="center" wrapText="1"/>
    </xf>
    <xf numFmtId="2" fontId="23" fillId="2" borderId="93" xfId="0" applyNumberFormat="1" applyFont="1" applyFill="1" applyBorder="1" applyAlignment="1">
      <alignment horizontal="center" vertical="center" wrapText="1"/>
    </xf>
    <xf numFmtId="4" fontId="9" fillId="4" borderId="16" xfId="0" applyNumberFormat="1" applyFont="1" applyFill="1" applyBorder="1" applyAlignment="1">
      <alignment horizontal="right" vertical="center"/>
    </xf>
    <xf numFmtId="0" fontId="12" fillId="0" borderId="21" xfId="0" applyFont="1" applyBorder="1" applyAlignment="1" applyProtection="1">
      <alignment horizontal="center" vertical="center" wrapText="1"/>
      <protection locked="0"/>
    </xf>
    <xf numFmtId="0" fontId="12" fillId="0" borderId="21" xfId="0" applyFont="1" applyBorder="1" applyAlignment="1">
      <alignment horizontal="center" vertical="center"/>
    </xf>
    <xf numFmtId="2" fontId="18" fillId="7" borderId="17" xfId="0" applyNumberFormat="1" applyFont="1" applyFill="1" applyBorder="1" applyAlignment="1">
      <alignment horizontal="center" vertical="center"/>
    </xf>
    <xf numFmtId="2" fontId="18" fillId="4" borderId="62" xfId="0" applyNumberFormat="1" applyFont="1" applyFill="1" applyBorder="1" applyAlignment="1">
      <alignment horizontal="center" vertical="center"/>
    </xf>
    <xf numFmtId="2" fontId="20" fillId="17" borderId="23" xfId="0" applyNumberFormat="1" applyFont="1" applyFill="1" applyBorder="1" applyAlignment="1">
      <alignment horizontal="center" vertical="center"/>
    </xf>
    <xf numFmtId="4" fontId="32" fillId="18" borderId="3" xfId="0" applyNumberFormat="1" applyFont="1" applyFill="1" applyBorder="1" applyAlignment="1">
      <alignment horizontal="center" vertical="center" wrapText="1"/>
    </xf>
    <xf numFmtId="4" fontId="32" fillId="18" borderId="12" xfId="0" applyNumberFormat="1" applyFont="1" applyFill="1" applyBorder="1" applyAlignment="1">
      <alignment horizontal="center" vertical="center" wrapText="1"/>
    </xf>
    <xf numFmtId="4" fontId="32" fillId="18" borderId="24" xfId="0" applyNumberFormat="1" applyFont="1" applyFill="1" applyBorder="1" applyAlignment="1">
      <alignment horizontal="center" vertical="center" wrapText="1"/>
    </xf>
    <xf numFmtId="4" fontId="32" fillId="18" borderId="21" xfId="0" applyNumberFormat="1" applyFont="1" applyFill="1" applyBorder="1" applyAlignment="1">
      <alignment horizontal="center" vertical="center" wrapText="1"/>
    </xf>
    <xf numFmtId="4" fontId="32" fillId="18" borderId="91" xfId="0" applyNumberFormat="1" applyFont="1" applyFill="1" applyBorder="1" applyAlignment="1">
      <alignment horizontal="center" vertical="center" wrapText="1"/>
    </xf>
    <xf numFmtId="0" fontId="39" fillId="0" borderId="13" xfId="0" applyFont="1" applyBorder="1" applyAlignment="1">
      <alignment horizontal="center" vertical="center" wrapText="1"/>
    </xf>
    <xf numFmtId="0" fontId="41" fillId="19" borderId="23" xfId="0" applyFont="1" applyFill="1" applyBorder="1" applyAlignment="1">
      <alignment horizontal="left" vertical="center" wrapText="1"/>
    </xf>
    <xf numFmtId="4" fontId="18" fillId="7" borderId="18" xfId="0" applyNumberFormat="1" applyFont="1" applyFill="1" applyBorder="1" applyAlignment="1">
      <alignment horizontal="right" vertical="center"/>
    </xf>
    <xf numFmtId="4" fontId="18" fillId="7" borderId="61" xfId="0" applyNumberFormat="1" applyFont="1" applyFill="1" applyBorder="1" applyAlignment="1">
      <alignment vertical="center"/>
    </xf>
    <xf numFmtId="4" fontId="18" fillId="9" borderId="18" xfId="0" applyNumberFormat="1" applyFont="1" applyFill="1" applyBorder="1" applyAlignment="1">
      <alignment horizontal="right" vertical="center"/>
    </xf>
    <xf numFmtId="4" fontId="18" fillId="4" borderId="18" xfId="0" applyNumberFormat="1" applyFont="1" applyFill="1" applyBorder="1" applyAlignment="1">
      <alignment horizontal="right" vertical="center"/>
    </xf>
    <xf numFmtId="4" fontId="18" fillId="8" borderId="12" xfId="0" applyNumberFormat="1" applyFont="1" applyFill="1" applyBorder="1" applyAlignment="1">
      <alignment horizontal="right" vertical="center"/>
    </xf>
    <xf numFmtId="0" fontId="8" fillId="0" borderId="0" xfId="0" applyFont="1" applyAlignment="1">
      <alignment horizontal="center" vertical="center"/>
    </xf>
    <xf numFmtId="0" fontId="0" fillId="0" borderId="0" xfId="0" applyAlignment="1">
      <alignment horizontal="center"/>
    </xf>
    <xf numFmtId="0" fontId="2" fillId="0" borderId="28"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11" fillId="0" borderId="0" xfId="0" applyFont="1" applyAlignment="1">
      <alignment horizontal="right" wrapText="1"/>
    </xf>
    <xf numFmtId="0" fontId="0" fillId="0" borderId="51" xfId="0" applyBorder="1" applyAlignment="1">
      <alignment horizontal="left" vertical="center" wrapText="1"/>
    </xf>
    <xf numFmtId="0" fontId="0" fillId="0" borderId="4" xfId="0" applyBorder="1" applyAlignment="1">
      <alignment horizontal="left" vertical="center" wrapText="1"/>
    </xf>
    <xf numFmtId="0" fontId="9" fillId="0" borderId="4" xfId="0" applyFont="1" applyBorder="1" applyAlignment="1">
      <alignment horizontal="right"/>
    </xf>
    <xf numFmtId="0" fontId="9" fillId="0" borderId="52" xfId="0" applyFont="1" applyBorder="1" applyAlignment="1">
      <alignment horizontal="right"/>
    </xf>
    <xf numFmtId="0" fontId="0" fillId="0" borderId="31" xfId="0" applyBorder="1" applyAlignment="1">
      <alignment horizontal="left" vertical="center" wrapText="1"/>
    </xf>
    <xf numFmtId="0" fontId="0" fillId="0" borderId="3" xfId="0" applyBorder="1" applyAlignment="1">
      <alignment horizontal="left" vertical="center" wrapText="1"/>
    </xf>
    <xf numFmtId="0" fontId="9" fillId="0" borderId="3" xfId="0" applyFont="1" applyBorder="1" applyAlignment="1">
      <alignment horizontal="right"/>
    </xf>
    <xf numFmtId="0" fontId="9" fillId="0" borderId="43" xfId="0" applyFont="1" applyBorder="1" applyAlignment="1">
      <alignment horizontal="right"/>
    </xf>
    <xf numFmtId="0" fontId="0" fillId="0" borderId="0" xfId="0"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9" fillId="0" borderId="34" xfId="0" applyFont="1" applyBorder="1" applyAlignment="1">
      <alignment horizontal="right"/>
    </xf>
    <xf numFmtId="0" fontId="9" fillId="0" borderId="44" xfId="0" applyFont="1" applyBorder="1" applyAlignment="1">
      <alignment horizontal="right"/>
    </xf>
    <xf numFmtId="0" fontId="12" fillId="0" borderId="0" xfId="0" applyFont="1" applyAlignment="1">
      <alignment horizontal="left" vertical="center"/>
    </xf>
    <xf numFmtId="0" fontId="12" fillId="4" borderId="66" xfId="0" applyFont="1" applyFill="1" applyBorder="1" applyAlignment="1">
      <alignment horizontal="left" vertical="center" wrapText="1"/>
    </xf>
    <xf numFmtId="0" fontId="12" fillId="4" borderId="67" xfId="0" applyFont="1" applyFill="1" applyBorder="1" applyAlignment="1">
      <alignment horizontal="left" vertical="center" wrapText="1"/>
    </xf>
    <xf numFmtId="0" fontId="12" fillId="4" borderId="68" xfId="0" applyFont="1" applyFill="1" applyBorder="1" applyAlignment="1">
      <alignment horizontal="left" vertical="center" wrapText="1"/>
    </xf>
    <xf numFmtId="0" fontId="11" fillId="0" borderId="69" xfId="0" applyFont="1" applyBorder="1" applyAlignment="1">
      <alignment horizontal="left" vertical="center" wrapText="1"/>
    </xf>
    <xf numFmtId="0" fontId="11" fillId="0" borderId="11" xfId="0" applyFont="1" applyBorder="1" applyAlignment="1">
      <alignment horizontal="left" vertical="center" wrapText="1"/>
    </xf>
    <xf numFmtId="0" fontId="11" fillId="0" borderId="70" xfId="0" applyFont="1" applyBorder="1" applyAlignment="1">
      <alignment horizontal="left" vertical="center" wrapText="1"/>
    </xf>
    <xf numFmtId="0" fontId="11" fillId="0" borderId="69" xfId="0" applyFont="1" applyBorder="1" applyAlignment="1">
      <alignment horizontal="left" wrapText="1"/>
    </xf>
    <xf numFmtId="0" fontId="11" fillId="0" borderId="11" xfId="0" applyFont="1" applyBorder="1" applyAlignment="1">
      <alignment horizontal="left" wrapText="1"/>
    </xf>
    <xf numFmtId="0" fontId="11" fillId="0" borderId="70" xfId="0" applyFont="1" applyBorder="1" applyAlignment="1">
      <alignment horizontal="left" wrapText="1"/>
    </xf>
    <xf numFmtId="0" fontId="23" fillId="2" borderId="15" xfId="0" applyFont="1" applyFill="1" applyBorder="1" applyAlignment="1">
      <alignment horizontal="center" vertical="center" wrapText="1"/>
    </xf>
    <xf numFmtId="0" fontId="23" fillId="2" borderId="16" xfId="0" applyFont="1" applyFill="1" applyBorder="1" applyAlignment="1">
      <alignment horizontal="center" vertical="center" wrapText="1"/>
    </xf>
    <xf numFmtId="0" fontId="23" fillId="4" borderId="15" xfId="0" applyFont="1" applyFill="1" applyBorder="1" applyAlignment="1" applyProtection="1">
      <alignment horizontal="center" vertical="center" wrapText="1"/>
      <protection locked="0"/>
    </xf>
    <xf numFmtId="0" fontId="28" fillId="4" borderId="55" xfId="0" applyFont="1" applyFill="1" applyBorder="1" applyAlignment="1" applyProtection="1">
      <alignment horizontal="center" vertical="center" wrapText="1"/>
      <protection locked="0"/>
    </xf>
    <xf numFmtId="0" fontId="15" fillId="3" borderId="15"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9" fillId="0" borderId="25" xfId="0" applyFont="1" applyBorder="1" applyAlignment="1">
      <alignment horizontal="center"/>
    </xf>
    <xf numFmtId="0" fontId="19" fillId="0" borderId="26" xfId="0" applyFont="1" applyBorder="1" applyAlignment="1">
      <alignment horizontal="center"/>
    </xf>
    <xf numFmtId="0" fontId="10" fillId="16" borderId="60" xfId="0" applyFont="1" applyFill="1" applyBorder="1" applyAlignment="1" applyProtection="1">
      <alignment horizontal="center" vertical="center"/>
      <protection locked="0"/>
    </xf>
    <xf numFmtId="2" fontId="12" fillId="16" borderId="60" xfId="0" applyNumberFormat="1" applyFont="1" applyFill="1" applyBorder="1" applyAlignment="1" applyProtection="1">
      <alignment horizontal="center" vertical="center"/>
      <protection locked="0"/>
    </xf>
    <xf numFmtId="0" fontId="12" fillId="0" borderId="0" xfId="0" applyFont="1" applyAlignment="1">
      <alignment horizontal="left" vertical="center" wrapText="1"/>
    </xf>
    <xf numFmtId="0" fontId="26" fillId="0" borderId="54" xfId="0" applyFont="1" applyBorder="1" applyAlignment="1">
      <alignment horizontal="center" vertical="center" textRotation="90" wrapText="1"/>
    </xf>
    <xf numFmtId="0" fontId="27" fillId="0" borderId="54" xfId="0" applyFont="1" applyBorder="1" applyAlignment="1">
      <alignment horizontal="center" vertical="center" textRotation="90" wrapText="1"/>
    </xf>
    <xf numFmtId="0" fontId="27" fillId="0" borderId="59" xfId="0" applyFont="1" applyBorder="1" applyAlignment="1">
      <alignment horizontal="center" vertical="center" textRotation="90" wrapText="1"/>
    </xf>
    <xf numFmtId="0" fontId="0" fillId="0" borderId="0" xfId="0"/>
    <xf numFmtId="0" fontId="11" fillId="0" borderId="76" xfId="0" applyFont="1" applyBorder="1" applyAlignment="1">
      <alignment horizontal="left" vertical="center" wrapText="1"/>
    </xf>
    <xf numFmtId="0" fontId="11" fillId="0" borderId="77" xfId="0" applyFont="1" applyBorder="1" applyAlignment="1">
      <alignment horizontal="left" vertical="center" wrapText="1"/>
    </xf>
    <xf numFmtId="0" fontId="11" fillId="0" borderId="78" xfId="0" applyFont="1" applyBorder="1" applyAlignment="1">
      <alignment horizontal="left" vertical="center" wrapText="1"/>
    </xf>
    <xf numFmtId="0" fontId="11" fillId="0" borderId="73" xfId="0" applyFont="1" applyBorder="1" applyAlignment="1">
      <alignment horizontal="left" vertical="center" wrapText="1"/>
    </xf>
    <xf numFmtId="0" fontId="11" fillId="0" borderId="74" xfId="0" applyFont="1" applyBorder="1" applyAlignment="1">
      <alignment horizontal="left" vertical="center" wrapText="1"/>
    </xf>
    <xf numFmtId="0" fontId="11" fillId="0" borderId="75" xfId="0" applyFont="1" applyBorder="1" applyAlignment="1">
      <alignment horizontal="left" vertical="center" wrapText="1"/>
    </xf>
    <xf numFmtId="0" fontId="11" fillId="0" borderId="71" xfId="0" applyFont="1" applyBorder="1" applyAlignment="1">
      <alignment horizontal="left" vertical="center" wrapText="1"/>
    </xf>
    <xf numFmtId="0" fontId="11" fillId="0" borderId="65" xfId="0" applyFont="1" applyBorder="1" applyAlignment="1">
      <alignment horizontal="left" vertical="center" wrapText="1"/>
    </xf>
    <xf numFmtId="0" fontId="11" fillId="0" borderId="72" xfId="0" applyFont="1" applyBorder="1" applyAlignment="1">
      <alignment horizontal="left" vertical="center" wrapText="1"/>
    </xf>
    <xf numFmtId="0" fontId="11" fillId="0" borderId="48" xfId="0" applyFont="1" applyBorder="1" applyAlignment="1">
      <alignment horizontal="left" vertical="center" wrapText="1"/>
    </xf>
    <xf numFmtId="0" fontId="11" fillId="0" borderId="21" xfId="0" applyFont="1" applyBorder="1" applyAlignment="1">
      <alignment horizontal="left" vertical="center" wrapText="1"/>
    </xf>
    <xf numFmtId="0" fontId="11" fillId="0" borderId="32" xfId="0" applyFont="1" applyBorder="1" applyAlignment="1">
      <alignment horizontal="left" vertical="center" wrapText="1"/>
    </xf>
    <xf numFmtId="0" fontId="10" fillId="0" borderId="0" xfId="0" applyFont="1" applyAlignment="1">
      <alignment horizontal="right" wrapText="1"/>
    </xf>
    <xf numFmtId="0" fontId="14" fillId="0" borderId="0" xfId="0" applyFont="1" applyAlignment="1">
      <alignment horizontal="center"/>
    </xf>
    <xf numFmtId="0" fontId="12" fillId="0" borderId="0" xfId="0" applyFont="1" applyAlignment="1">
      <alignment horizontal="center"/>
    </xf>
    <xf numFmtId="0" fontId="13" fillId="0" borderId="0" xfId="0" applyFont="1" applyAlignment="1">
      <alignment horizontal="center"/>
    </xf>
    <xf numFmtId="0" fontId="34" fillId="0" borderId="79" xfId="0" applyFont="1" applyBorder="1" applyAlignment="1">
      <alignment horizontal="center" vertical="center" textRotation="90" wrapText="1"/>
    </xf>
    <xf numFmtId="0" fontId="34" fillId="0" borderId="37" xfId="0" applyFont="1" applyBorder="1" applyAlignment="1">
      <alignment horizontal="center" vertical="center" textRotation="90" wrapText="1"/>
    </xf>
    <xf numFmtId="0" fontId="34" fillId="0" borderId="84" xfId="0" applyFont="1" applyBorder="1" applyAlignment="1">
      <alignment horizontal="center" vertical="center" textRotation="90" wrapText="1"/>
    </xf>
    <xf numFmtId="0" fontId="12" fillId="0" borderId="1" xfId="0" applyFont="1" applyBorder="1" applyAlignment="1">
      <alignment horizontal="left"/>
    </xf>
    <xf numFmtId="0" fontId="9" fillId="0" borderId="10" xfId="0" applyFont="1" applyBorder="1" applyAlignment="1">
      <alignment horizontal="center" vertical="center" textRotation="90" wrapText="1"/>
    </xf>
    <xf numFmtId="0" fontId="9" fillId="0" borderId="6" xfId="0" applyFont="1" applyBorder="1" applyAlignment="1">
      <alignment horizontal="center" vertical="center" textRotation="90" wrapText="1"/>
    </xf>
    <xf numFmtId="0" fontId="9" fillId="0" borderId="2" xfId="0" applyFont="1" applyBorder="1" applyAlignment="1">
      <alignment horizontal="center" vertical="center" wrapText="1"/>
    </xf>
    <xf numFmtId="0" fontId="9" fillId="0" borderId="2" xfId="0" applyFont="1" applyBorder="1" applyAlignment="1">
      <alignment horizontal="center"/>
    </xf>
    <xf numFmtId="0" fontId="9" fillId="0" borderId="8" xfId="0" applyFont="1" applyBorder="1" applyAlignment="1">
      <alignment horizontal="center" vertical="center" wrapText="1"/>
    </xf>
    <xf numFmtId="0" fontId="9" fillId="0" borderId="3" xfId="0" applyFont="1" applyBorder="1" applyAlignment="1">
      <alignment horizontal="center" vertical="center" wrapText="1"/>
    </xf>
    <xf numFmtId="0" fontId="9" fillId="4" borderId="29" xfId="0" applyFont="1" applyFill="1" applyBorder="1" applyAlignment="1">
      <alignment horizontal="left" vertical="center" wrapText="1"/>
    </xf>
    <xf numFmtId="0" fontId="9" fillId="4" borderId="82" xfId="0" applyFont="1" applyFill="1" applyBorder="1" applyAlignment="1">
      <alignment horizontal="left" vertical="center" wrapText="1"/>
    </xf>
    <xf numFmtId="0" fontId="9" fillId="2" borderId="33" xfId="0" applyFont="1" applyFill="1" applyBorder="1" applyAlignment="1">
      <alignment horizontal="left" vertical="center" wrapText="1"/>
    </xf>
    <xf numFmtId="0" fontId="9" fillId="2" borderId="83" xfId="0" applyFont="1" applyFill="1" applyBorder="1" applyAlignment="1">
      <alignment horizontal="left" vertical="center" wrapText="1"/>
    </xf>
    <xf numFmtId="0" fontId="22" fillId="0" borderId="0" xfId="0" applyFont="1" applyAlignment="1">
      <alignment horizontal="left" vertical="center"/>
    </xf>
    <xf numFmtId="0" fontId="21" fillId="0" borderId="0" xfId="0" applyFont="1" applyAlignment="1">
      <alignment horizontal="left" vertical="center"/>
    </xf>
    <xf numFmtId="0" fontId="9" fillId="7" borderId="28" xfId="0" applyFont="1" applyFill="1" applyBorder="1" applyAlignment="1">
      <alignment horizontal="right" vertical="center"/>
    </xf>
    <xf numFmtId="0" fontId="9" fillId="7" borderId="85" xfId="0" applyFont="1" applyFill="1" applyBorder="1" applyAlignment="1">
      <alignment horizontal="right" vertical="center"/>
    </xf>
    <xf numFmtId="0" fontId="9" fillId="2" borderId="28" xfId="0" applyFont="1" applyFill="1" applyBorder="1" applyAlignment="1">
      <alignment horizontal="left" vertical="center"/>
    </xf>
    <xf numFmtId="0" fontId="9" fillId="2" borderId="85" xfId="0" applyFont="1" applyFill="1" applyBorder="1" applyAlignment="1">
      <alignment horizontal="left" vertical="center"/>
    </xf>
    <xf numFmtId="0" fontId="9" fillId="4" borderId="28" xfId="0" applyFont="1" applyFill="1" applyBorder="1" applyAlignment="1">
      <alignment horizontal="right" vertical="center" wrapText="1"/>
    </xf>
    <xf numFmtId="0" fontId="9" fillId="4" borderId="85" xfId="0" applyFont="1" applyFill="1" applyBorder="1" applyAlignment="1">
      <alignment horizontal="right" vertical="center" wrapText="1"/>
    </xf>
    <xf numFmtId="0" fontId="9" fillId="4" borderId="94" xfId="0" applyFont="1" applyFill="1" applyBorder="1" applyAlignment="1">
      <alignment horizontal="right" vertical="center" wrapText="1"/>
    </xf>
    <xf numFmtId="0" fontId="9" fillId="8" borderId="39" xfId="0" applyFont="1" applyFill="1" applyBorder="1" applyAlignment="1">
      <alignment horizontal="left" vertical="center"/>
    </xf>
    <xf numFmtId="0" fontId="9" fillId="8" borderId="14" xfId="0" applyFont="1" applyFill="1" applyBorder="1" applyAlignment="1">
      <alignment horizontal="center" vertical="center" wrapText="1"/>
    </xf>
    <xf numFmtId="0" fontId="22" fillId="0" borderId="0" xfId="0" applyFont="1" applyAlignment="1">
      <alignment horizontal="left" vertical="center" wrapText="1"/>
    </xf>
    <xf numFmtId="0" fontId="0" fillId="0" borderId="0" xfId="0" applyAlignment="1">
      <alignment horizontal="right" wrapText="1"/>
    </xf>
    <xf numFmtId="0" fontId="23" fillId="2" borderId="30" xfId="0" applyFont="1" applyFill="1" applyBorder="1" applyAlignment="1">
      <alignment horizontal="left" vertical="center" wrapText="1"/>
    </xf>
    <xf numFmtId="0" fontId="9" fillId="2" borderId="20" xfId="0" applyFont="1" applyFill="1" applyBorder="1" applyAlignment="1">
      <alignment horizontal="left" wrapText="1"/>
    </xf>
    <xf numFmtId="0" fontId="23" fillId="10" borderId="21" xfId="0" applyFont="1" applyFill="1" applyBorder="1" applyAlignment="1">
      <alignment horizontal="right" vertical="center" wrapText="1"/>
    </xf>
    <xf numFmtId="0" fontId="31" fillId="0" borderId="0" xfId="0" applyFont="1" applyAlignment="1">
      <alignment horizontal="center" vertical="center"/>
    </xf>
    <xf numFmtId="0" fontId="13" fillId="0" borderId="0" xfId="0" applyFont="1" applyAlignment="1">
      <alignment horizontal="center" vertical="center" wrapText="1"/>
    </xf>
    <xf numFmtId="0" fontId="10" fillId="0" borderId="0" xfId="0" applyFont="1" applyAlignment="1">
      <alignment horizontal="right" vertical="center"/>
    </xf>
    <xf numFmtId="0" fontId="12" fillId="0" borderId="0" xfId="0" applyFont="1" applyAlignment="1">
      <alignment horizontal="center" vertical="center"/>
    </xf>
    <xf numFmtId="0" fontId="10" fillId="0" borderId="0" xfId="0" applyFont="1" applyAlignment="1">
      <alignment horizontal="center" vertical="center" wrapText="1"/>
    </xf>
    <xf numFmtId="0" fontId="12" fillId="0" borderId="21" xfId="0" applyFont="1" applyBorder="1" applyAlignment="1">
      <alignment horizontal="center" vertical="center"/>
    </xf>
    <xf numFmtId="0" fontId="12" fillId="0" borderId="21" xfId="0" applyFont="1" applyBorder="1" applyAlignment="1">
      <alignment horizontal="center" vertical="center" wrapText="1"/>
    </xf>
    <xf numFmtId="0" fontId="33" fillId="0" borderId="0" xfId="0" applyFont="1" applyAlignment="1">
      <alignment horizontal="left" vertical="center"/>
    </xf>
    <xf numFmtId="0" fontId="12" fillId="0" borderId="21" xfId="0" applyFont="1" applyBorder="1" applyAlignment="1">
      <alignment horizontal="left" vertical="center" wrapText="1"/>
    </xf>
    <xf numFmtId="166" fontId="12" fillId="0" borderId="21" xfId="0" applyNumberFormat="1" applyFont="1" applyBorder="1" applyAlignment="1">
      <alignment horizontal="center" vertical="center"/>
    </xf>
    <xf numFmtId="0" fontId="10" fillId="0" borderId="0" xfId="0" applyFont="1" applyAlignment="1">
      <alignment horizontal="left" vertical="center" wrapText="1"/>
    </xf>
    <xf numFmtId="166" fontId="12" fillId="0" borderId="21" xfId="0" applyNumberFormat="1" applyFont="1" applyBorder="1" applyAlignment="1">
      <alignment horizontal="center" vertical="center" wrapText="1"/>
    </xf>
    <xf numFmtId="4" fontId="12" fillId="0" borderId="21" xfId="0" applyNumberFormat="1" applyFont="1" applyBorder="1" applyAlignment="1">
      <alignment horizontal="center" vertical="center" wrapText="1"/>
    </xf>
    <xf numFmtId="4" fontId="12" fillId="0" borderId="21" xfId="0" applyNumberFormat="1" applyFont="1" applyBorder="1" applyAlignment="1">
      <alignment horizontal="center" vertical="center"/>
    </xf>
    <xf numFmtId="1" fontId="41" fillId="2" borderId="57" xfId="0" applyNumberFormat="1" applyFont="1" applyFill="1" applyBorder="1" applyAlignment="1">
      <alignment horizontal="center" vertical="center" wrapText="1"/>
    </xf>
    <xf numFmtId="0" fontId="41" fillId="2" borderId="57" xfId="0" applyFont="1" applyFill="1" applyBorder="1" applyAlignment="1">
      <alignment horizontal="center" vertical="center" wrapText="1"/>
    </xf>
    <xf numFmtId="0" fontId="39" fillId="7" borderId="40" xfId="0" applyFont="1" applyFill="1" applyBorder="1" applyAlignment="1">
      <alignment horizontal="right" vertical="center"/>
    </xf>
    <xf numFmtId="0" fontId="39" fillId="7" borderId="41" xfId="0" applyFont="1" applyFill="1" applyBorder="1" applyAlignment="1">
      <alignment horizontal="right" vertical="center"/>
    </xf>
    <xf numFmtId="0" fontId="39" fillId="9" borderId="28" xfId="0" applyFont="1" applyFill="1" applyBorder="1" applyAlignment="1">
      <alignment horizontal="right" vertical="center" wrapText="1"/>
    </xf>
    <xf numFmtId="0" fontId="39" fillId="9" borderId="85" xfId="0" applyFont="1" applyFill="1" applyBorder="1" applyAlignment="1">
      <alignment horizontal="right" vertical="center" wrapText="1"/>
    </xf>
  </cellXfs>
  <cellStyles count="2">
    <cellStyle name="Comma" xfId="1" builtinId="3" customBuiltin="1"/>
    <cellStyle name="Normal" xfId="0" builtinId="0" customBuiltin="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7"/>
  <sheetViews>
    <sheetView topLeftCell="A4" workbookViewId="0">
      <selection activeCell="T17" sqref="T17"/>
    </sheetView>
  </sheetViews>
  <sheetFormatPr defaultRowHeight="14.4" x14ac:dyDescent="0.3"/>
  <cols>
    <col min="1" max="1" width="9.109375" customWidth="1"/>
  </cols>
  <sheetData>
    <row r="1" spans="1:9" ht="14.4" customHeight="1" x14ac:dyDescent="0.3">
      <c r="A1" s="227" t="s">
        <v>158</v>
      </c>
      <c r="B1" s="227"/>
      <c r="C1" s="227"/>
      <c r="D1" s="227"/>
      <c r="E1" s="227"/>
      <c r="F1" s="227"/>
      <c r="G1" s="227"/>
      <c r="H1" s="227"/>
      <c r="I1" s="227"/>
    </row>
    <row r="2" spans="1:9" x14ac:dyDescent="0.3">
      <c r="A2" s="40"/>
      <c r="B2" s="131"/>
      <c r="C2" s="131"/>
      <c r="D2" s="131"/>
      <c r="E2" s="131"/>
      <c r="F2" s="131"/>
      <c r="G2" s="131"/>
    </row>
    <row r="3" spans="1:9" x14ac:dyDescent="0.3">
      <c r="A3" s="222" t="s">
        <v>69</v>
      </c>
      <c r="B3" s="222"/>
      <c r="C3" s="222"/>
      <c r="D3" s="222"/>
      <c r="E3" s="222"/>
      <c r="F3" s="222"/>
      <c r="G3" s="222"/>
      <c r="H3" s="222"/>
      <c r="I3" s="222"/>
    </row>
    <row r="4" spans="1:9" x14ac:dyDescent="0.3">
      <c r="A4" s="222"/>
      <c r="B4" s="222"/>
      <c r="C4" s="222"/>
      <c r="D4" s="222"/>
      <c r="E4" s="222"/>
      <c r="F4" s="222"/>
      <c r="G4" s="222"/>
      <c r="H4" s="222"/>
      <c r="I4" s="222"/>
    </row>
    <row r="5" spans="1:9" x14ac:dyDescent="0.3">
      <c r="A5" s="223" t="s">
        <v>70</v>
      </c>
      <c r="B5" s="223"/>
      <c r="C5" s="223"/>
      <c r="D5" s="223"/>
      <c r="E5" s="223"/>
      <c r="F5" s="223"/>
      <c r="G5" s="223"/>
      <c r="H5" s="223"/>
      <c r="I5" s="223"/>
    </row>
    <row r="6" spans="1:9" ht="15" thickBot="1" x14ac:dyDescent="0.35"/>
    <row r="7" spans="1:9" ht="33.75" customHeight="1" thickBot="1" x14ac:dyDescent="0.35">
      <c r="B7" s="224" t="s">
        <v>71</v>
      </c>
      <c r="C7" s="225"/>
      <c r="D7" s="225"/>
      <c r="E7" s="225" t="s">
        <v>72</v>
      </c>
      <c r="F7" s="225"/>
      <c r="G7" s="226"/>
    </row>
    <row r="8" spans="1:9" x14ac:dyDescent="0.3">
      <c r="B8" s="228" t="s">
        <v>73</v>
      </c>
      <c r="C8" s="229"/>
      <c r="D8" s="229"/>
      <c r="E8" s="230">
        <v>175</v>
      </c>
      <c r="F8" s="230"/>
      <c r="G8" s="231"/>
    </row>
    <row r="9" spans="1:9" x14ac:dyDescent="0.3">
      <c r="B9" s="232" t="s">
        <v>15</v>
      </c>
      <c r="C9" s="233"/>
      <c r="D9" s="233"/>
      <c r="E9" s="234">
        <v>180</v>
      </c>
      <c r="F9" s="234"/>
      <c r="G9" s="235"/>
    </row>
    <row r="10" spans="1:9" x14ac:dyDescent="0.3">
      <c r="B10" s="232" t="s">
        <v>74</v>
      </c>
      <c r="C10" s="233"/>
      <c r="D10" s="233"/>
      <c r="E10" s="234">
        <v>350</v>
      </c>
      <c r="F10" s="234"/>
      <c r="G10" s="235"/>
    </row>
    <row r="11" spans="1:9" x14ac:dyDescent="0.3">
      <c r="B11" s="232" t="s">
        <v>75</v>
      </c>
      <c r="C11" s="233"/>
      <c r="D11" s="233"/>
      <c r="E11" s="234">
        <v>265</v>
      </c>
      <c r="F11" s="234"/>
      <c r="G11" s="235"/>
    </row>
    <row r="12" spans="1:9" x14ac:dyDescent="0.3">
      <c r="B12" s="232" t="s">
        <v>76</v>
      </c>
      <c r="C12" s="233"/>
      <c r="D12" s="233"/>
      <c r="E12" s="234">
        <v>165</v>
      </c>
      <c r="F12" s="234"/>
      <c r="G12" s="235"/>
    </row>
    <row r="13" spans="1:9" x14ac:dyDescent="0.3">
      <c r="B13" s="232" t="s">
        <v>5</v>
      </c>
      <c r="C13" s="233"/>
      <c r="D13" s="233"/>
      <c r="E13" s="234">
        <v>385</v>
      </c>
      <c r="F13" s="234"/>
      <c r="G13" s="235"/>
    </row>
    <row r="14" spans="1:9" x14ac:dyDescent="0.3">
      <c r="B14" s="232" t="s">
        <v>7</v>
      </c>
      <c r="C14" s="233"/>
      <c r="D14" s="233"/>
      <c r="E14" s="234">
        <v>120</v>
      </c>
      <c r="F14" s="234"/>
      <c r="G14" s="235"/>
    </row>
    <row r="15" spans="1:9" x14ac:dyDescent="0.3">
      <c r="B15" s="232" t="s">
        <v>8</v>
      </c>
      <c r="C15" s="233"/>
      <c r="D15" s="233"/>
      <c r="E15" s="234">
        <v>30</v>
      </c>
      <c r="F15" s="234"/>
      <c r="G15" s="235"/>
    </row>
    <row r="16" spans="1:9" x14ac:dyDescent="0.3">
      <c r="B16" s="232" t="s">
        <v>9</v>
      </c>
      <c r="C16" s="233"/>
      <c r="D16" s="233"/>
      <c r="E16" s="234">
        <v>230</v>
      </c>
      <c r="F16" s="234"/>
      <c r="G16" s="235"/>
    </row>
    <row r="17" spans="1:9" x14ac:dyDescent="0.3">
      <c r="B17" s="232" t="s">
        <v>10</v>
      </c>
      <c r="C17" s="233"/>
      <c r="D17" s="233"/>
      <c r="E17" s="234">
        <v>140</v>
      </c>
      <c r="F17" s="234"/>
      <c r="G17" s="235"/>
    </row>
    <row r="18" spans="1:9" x14ac:dyDescent="0.3">
      <c r="B18" s="232" t="s">
        <v>11</v>
      </c>
      <c r="C18" s="233"/>
      <c r="D18" s="233"/>
      <c r="E18" s="234">
        <v>170</v>
      </c>
      <c r="F18" s="234"/>
      <c r="G18" s="235"/>
    </row>
    <row r="19" spans="1:9" x14ac:dyDescent="0.3">
      <c r="B19" s="232" t="s">
        <v>12</v>
      </c>
      <c r="C19" s="233"/>
      <c r="D19" s="233"/>
      <c r="E19" s="234">
        <v>315</v>
      </c>
      <c r="F19" s="234"/>
      <c r="G19" s="235"/>
    </row>
    <row r="20" spans="1:9" x14ac:dyDescent="0.3">
      <c r="B20" s="232" t="s">
        <v>13</v>
      </c>
      <c r="C20" s="233"/>
      <c r="D20" s="233"/>
      <c r="E20" s="234">
        <v>210</v>
      </c>
      <c r="F20" s="234"/>
      <c r="G20" s="235"/>
    </row>
    <row r="21" spans="1:9" x14ac:dyDescent="0.3">
      <c r="B21" s="232" t="s">
        <v>17</v>
      </c>
      <c r="C21" s="233"/>
      <c r="D21" s="233"/>
      <c r="E21" s="234">
        <v>1000</v>
      </c>
      <c r="F21" s="234"/>
      <c r="G21" s="235"/>
    </row>
    <row r="22" spans="1:9" x14ac:dyDescent="0.3">
      <c r="B22" s="232" t="s">
        <v>16</v>
      </c>
      <c r="C22" s="233"/>
      <c r="D22" s="233"/>
      <c r="E22" s="234">
        <v>115</v>
      </c>
      <c r="F22" s="234"/>
      <c r="G22" s="235"/>
    </row>
    <row r="23" spans="1:9" ht="15" thickBot="1" x14ac:dyDescent="0.35">
      <c r="B23" s="237" t="s">
        <v>77</v>
      </c>
      <c r="C23" s="238"/>
      <c r="D23" s="238"/>
      <c r="E23" s="239">
        <v>80</v>
      </c>
      <c r="F23" s="239"/>
      <c r="G23" s="240"/>
    </row>
    <row r="26" spans="1:9" x14ac:dyDescent="0.3">
      <c r="A26" s="236" t="s">
        <v>78</v>
      </c>
      <c r="B26" s="236"/>
      <c r="C26" s="236"/>
      <c r="D26" s="236"/>
      <c r="E26" s="236"/>
      <c r="F26" s="236"/>
      <c r="G26" s="236"/>
      <c r="H26" s="236"/>
      <c r="I26" s="236"/>
    </row>
    <row r="27" spans="1:9" x14ac:dyDescent="0.3">
      <c r="A27" s="236"/>
      <c r="B27" s="236"/>
      <c r="C27" s="236"/>
      <c r="D27" s="236"/>
      <c r="E27" s="236"/>
      <c r="F27" s="236"/>
      <c r="G27" s="236"/>
      <c r="H27" s="236"/>
      <c r="I27" s="236"/>
    </row>
  </sheetData>
  <mergeCells count="38">
    <mergeCell ref="B20:D20"/>
    <mergeCell ref="E20:G20"/>
    <mergeCell ref="A26:I27"/>
    <mergeCell ref="B21:D21"/>
    <mergeCell ref="E21:G21"/>
    <mergeCell ref="B22:D22"/>
    <mergeCell ref="E22:G22"/>
    <mergeCell ref="B23:D23"/>
    <mergeCell ref="E23:G23"/>
    <mergeCell ref="B17:D17"/>
    <mergeCell ref="E17:G17"/>
    <mergeCell ref="B18:D18"/>
    <mergeCell ref="E18:G18"/>
    <mergeCell ref="B19:D19"/>
    <mergeCell ref="E19:G19"/>
    <mergeCell ref="B14:D14"/>
    <mergeCell ref="E14:G14"/>
    <mergeCell ref="B15:D15"/>
    <mergeCell ref="E15:G15"/>
    <mergeCell ref="B16:D16"/>
    <mergeCell ref="E16:G16"/>
    <mergeCell ref="B11:D11"/>
    <mergeCell ref="E11:G11"/>
    <mergeCell ref="B12:D12"/>
    <mergeCell ref="E12:G12"/>
    <mergeCell ref="B13:D13"/>
    <mergeCell ref="E13:G13"/>
    <mergeCell ref="B8:D8"/>
    <mergeCell ref="E8:G8"/>
    <mergeCell ref="B9:D9"/>
    <mergeCell ref="E9:G9"/>
    <mergeCell ref="B10:D10"/>
    <mergeCell ref="E10:G10"/>
    <mergeCell ref="A3:I4"/>
    <mergeCell ref="A5:I5"/>
    <mergeCell ref="B7:D7"/>
    <mergeCell ref="E7:G7"/>
    <mergeCell ref="A1:I1"/>
  </mergeCells>
  <pageMargins left="0.70000000000000007" right="0.70000000000000007" top="0.75" bottom="0.75" header="0.30000000000000004" footer="0.30000000000000004"/>
  <pageSetup paperSize="9" fitToWidth="0" fitToHeight="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52"/>
  <sheetViews>
    <sheetView tabSelected="1" zoomScaleNormal="100" workbookViewId="0">
      <selection activeCell="O14" sqref="O14"/>
    </sheetView>
  </sheetViews>
  <sheetFormatPr defaultColWidth="9.109375" defaultRowHeight="13.8" x14ac:dyDescent="0.25"/>
  <cols>
    <col min="1" max="1" width="5.88671875" style="4" customWidth="1"/>
    <col min="2" max="2" width="16.5546875" style="4" customWidth="1"/>
    <col min="3" max="3" width="9.6640625" style="4" customWidth="1"/>
    <col min="4" max="4" width="8.88671875" style="4" customWidth="1"/>
    <col min="5" max="5" width="12.33203125" style="4" customWidth="1"/>
    <col min="6" max="6" width="13" style="4" customWidth="1"/>
    <col min="7" max="7" width="14" style="4" customWidth="1"/>
    <col min="8" max="8" width="14.44140625" style="4" customWidth="1"/>
    <col min="9" max="10" width="12.44140625" style="4" customWidth="1"/>
    <col min="11" max="16384" width="9.109375" style="4"/>
  </cols>
  <sheetData>
    <row r="1" spans="1:10" s="7" customFormat="1" ht="14.4" customHeight="1" x14ac:dyDescent="0.25">
      <c r="A1" s="227" t="s">
        <v>159</v>
      </c>
      <c r="B1" s="227"/>
      <c r="C1" s="227"/>
      <c r="D1" s="227"/>
      <c r="E1" s="227"/>
      <c r="F1" s="227"/>
      <c r="G1" s="227"/>
      <c r="H1" s="227"/>
      <c r="I1" s="227"/>
      <c r="J1" s="227"/>
    </row>
    <row r="2" spans="1:10" s="7" customFormat="1" x14ac:dyDescent="0.25">
      <c r="A2" s="40"/>
      <c r="C2" s="32"/>
      <c r="D2" s="41"/>
      <c r="E2" s="8"/>
      <c r="F2" s="8"/>
      <c r="G2" s="42"/>
    </row>
    <row r="3" spans="1:10" s="7" customFormat="1" x14ac:dyDescent="0.25">
      <c r="A3" s="261" t="s">
        <v>0</v>
      </c>
      <c r="B3" s="261"/>
      <c r="C3" s="261"/>
      <c r="D3" s="261"/>
      <c r="E3" s="261"/>
      <c r="F3" s="261"/>
      <c r="G3" s="261"/>
    </row>
    <row r="4" spans="1:10" s="7" customFormat="1" ht="14.4" thickBot="1" x14ac:dyDescent="0.3">
      <c r="A4" s="241" t="s">
        <v>1</v>
      </c>
      <c r="B4" s="241"/>
      <c r="C4" s="241"/>
      <c r="D4" s="241"/>
      <c r="E4" s="241"/>
      <c r="F4" s="241"/>
      <c r="G4" s="241"/>
    </row>
    <row r="5" spans="1:10" s="7" customFormat="1" ht="141" customHeight="1" thickBot="1" x14ac:dyDescent="0.3">
      <c r="A5" s="92" t="s">
        <v>2</v>
      </c>
      <c r="B5" s="93" t="s">
        <v>3</v>
      </c>
      <c r="C5" s="94" t="s">
        <v>92</v>
      </c>
      <c r="D5" s="95" t="s">
        <v>81</v>
      </c>
      <c r="E5" s="326" t="s">
        <v>171</v>
      </c>
      <c r="F5" s="327" t="s">
        <v>172</v>
      </c>
      <c r="G5" s="110" t="s">
        <v>121</v>
      </c>
      <c r="H5" s="110" t="s">
        <v>122</v>
      </c>
      <c r="I5" s="111" t="s">
        <v>156</v>
      </c>
      <c r="J5" s="111" t="s">
        <v>124</v>
      </c>
    </row>
    <row r="6" spans="1:10" s="7" customFormat="1" ht="13.5" customHeight="1" thickBot="1" x14ac:dyDescent="0.3">
      <c r="A6" s="103">
        <v>1</v>
      </c>
      <c r="B6" s="56">
        <v>2</v>
      </c>
      <c r="C6" s="53">
        <v>3</v>
      </c>
      <c r="D6" s="54">
        <v>4</v>
      </c>
      <c r="E6" s="54">
        <v>5</v>
      </c>
      <c r="F6" s="53">
        <v>6</v>
      </c>
      <c r="G6" s="53">
        <v>7</v>
      </c>
      <c r="H6" s="53">
        <v>8</v>
      </c>
      <c r="I6" s="126">
        <v>9</v>
      </c>
      <c r="J6" s="126">
        <v>10</v>
      </c>
    </row>
    <row r="7" spans="1:10" s="7" customFormat="1" ht="13.5" customHeight="1" x14ac:dyDescent="0.25">
      <c r="A7" s="262" t="s">
        <v>112</v>
      </c>
      <c r="B7" s="121" t="s">
        <v>86</v>
      </c>
      <c r="C7" s="39">
        <f>3442.45+390</f>
        <v>3832.45</v>
      </c>
      <c r="D7" s="122">
        <v>5</v>
      </c>
      <c r="E7" s="122">
        <v>175</v>
      </c>
      <c r="F7" s="123">
        <f>C7/E7</f>
        <v>21.899714285714285</v>
      </c>
      <c r="G7" s="124"/>
      <c r="H7" s="125">
        <f>(G7*D7*52)/12</f>
        <v>0</v>
      </c>
      <c r="I7" s="259">
        <v>5</v>
      </c>
      <c r="J7" s="260">
        <f>H21/I7</f>
        <v>0</v>
      </c>
    </row>
    <row r="8" spans="1:10" s="7" customFormat="1" ht="13.5" customHeight="1" x14ac:dyDescent="0.25">
      <c r="A8" s="263"/>
      <c r="B8" s="35" t="s">
        <v>90</v>
      </c>
      <c r="C8" s="36">
        <v>119.78</v>
      </c>
      <c r="D8" s="91">
        <v>5</v>
      </c>
      <c r="E8" s="91">
        <v>180</v>
      </c>
      <c r="F8" s="123">
        <f t="shared" ref="F8:F20" si="0">C8/E8</f>
        <v>0.66544444444444451</v>
      </c>
      <c r="G8" s="112"/>
      <c r="H8" s="125">
        <f t="shared" ref="H8:H20" si="1">(G8*D8*52)/12</f>
        <v>0</v>
      </c>
      <c r="I8" s="259"/>
      <c r="J8" s="260"/>
    </row>
    <row r="9" spans="1:10" s="7" customFormat="1" ht="13.5" customHeight="1" x14ac:dyDescent="0.25">
      <c r="A9" s="263"/>
      <c r="B9" s="35" t="s">
        <v>75</v>
      </c>
      <c r="C9" s="36">
        <v>763.55</v>
      </c>
      <c r="D9" s="91">
        <v>5</v>
      </c>
      <c r="E9" s="91">
        <v>265</v>
      </c>
      <c r="F9" s="123">
        <f t="shared" si="0"/>
        <v>2.881320754716981</v>
      </c>
      <c r="G9" s="112"/>
      <c r="H9" s="125">
        <f t="shared" si="1"/>
        <v>0</v>
      </c>
      <c r="I9" s="259"/>
      <c r="J9" s="260"/>
    </row>
    <row r="10" spans="1:10" s="7" customFormat="1" ht="13.5" customHeight="1" x14ac:dyDescent="0.25">
      <c r="A10" s="263"/>
      <c r="B10" s="37" t="s">
        <v>5</v>
      </c>
      <c r="C10" s="36">
        <f>1561.55+50</f>
        <v>1611.55</v>
      </c>
      <c r="D10" s="91">
        <v>5</v>
      </c>
      <c r="E10" s="91">
        <v>300</v>
      </c>
      <c r="F10" s="123">
        <f t="shared" si="0"/>
        <v>5.371833333333333</v>
      </c>
      <c r="G10" s="112"/>
      <c r="H10" s="125">
        <f t="shared" si="1"/>
        <v>0</v>
      </c>
      <c r="I10" s="259"/>
      <c r="J10" s="260"/>
    </row>
    <row r="11" spans="1:10" s="7" customFormat="1" ht="13.5" customHeight="1" x14ac:dyDescent="0.25">
      <c r="A11" s="263"/>
      <c r="B11" s="35" t="s">
        <v>6</v>
      </c>
      <c r="C11" s="36">
        <v>18.88</v>
      </c>
      <c r="D11" s="91">
        <v>5</v>
      </c>
      <c r="E11" s="91">
        <v>165</v>
      </c>
      <c r="F11" s="123">
        <f t="shared" si="0"/>
        <v>0.11442424242424241</v>
      </c>
      <c r="G11" s="112"/>
      <c r="H11" s="125">
        <f t="shared" si="1"/>
        <v>0</v>
      </c>
      <c r="I11" s="259"/>
      <c r="J11" s="260"/>
    </row>
    <row r="12" spans="1:10" s="7" customFormat="1" ht="13.5" customHeight="1" x14ac:dyDescent="0.25">
      <c r="A12" s="263"/>
      <c r="B12" s="35" t="s">
        <v>7</v>
      </c>
      <c r="C12" s="36">
        <f>140.78+120</f>
        <v>260.77999999999997</v>
      </c>
      <c r="D12" s="91">
        <v>5</v>
      </c>
      <c r="E12" s="91">
        <v>120</v>
      </c>
      <c r="F12" s="123">
        <f t="shared" si="0"/>
        <v>2.1731666666666665</v>
      </c>
      <c r="G12" s="112"/>
      <c r="H12" s="125">
        <f t="shared" si="1"/>
        <v>0</v>
      </c>
      <c r="I12" s="259"/>
      <c r="J12" s="260"/>
    </row>
    <row r="13" spans="1:10" s="7" customFormat="1" ht="13.5" customHeight="1" x14ac:dyDescent="0.25">
      <c r="A13" s="263"/>
      <c r="B13" s="35" t="s">
        <v>87</v>
      </c>
      <c r="C13" s="36">
        <v>18.100000000000001</v>
      </c>
      <c r="D13" s="91">
        <v>5</v>
      </c>
      <c r="E13" s="91">
        <v>170</v>
      </c>
      <c r="F13" s="123">
        <f t="shared" si="0"/>
        <v>0.10647058823529412</v>
      </c>
      <c r="G13" s="112"/>
      <c r="H13" s="125">
        <f t="shared" si="1"/>
        <v>0</v>
      </c>
      <c r="I13" s="259"/>
      <c r="J13" s="260"/>
    </row>
    <row r="14" spans="1:10" s="7" customFormat="1" ht="13.5" customHeight="1" x14ac:dyDescent="0.25">
      <c r="A14" s="263"/>
      <c r="B14" s="35" t="s">
        <v>88</v>
      </c>
      <c r="C14" s="36">
        <v>69.09</v>
      </c>
      <c r="D14" s="91">
        <v>5</v>
      </c>
      <c r="E14" s="91">
        <v>210</v>
      </c>
      <c r="F14" s="123">
        <f t="shared" si="0"/>
        <v>0.32900000000000001</v>
      </c>
      <c r="G14" s="112"/>
      <c r="H14" s="125">
        <f t="shared" si="1"/>
        <v>0</v>
      </c>
      <c r="I14" s="259"/>
      <c r="J14" s="260"/>
    </row>
    <row r="15" spans="1:10" s="7" customFormat="1" ht="13.5" customHeight="1" x14ac:dyDescent="0.25">
      <c r="A15" s="263"/>
      <c r="B15" s="35" t="s">
        <v>4</v>
      </c>
      <c r="C15" s="36">
        <v>155.71</v>
      </c>
      <c r="D15" s="91">
        <v>1</v>
      </c>
      <c r="E15" s="91">
        <v>350</v>
      </c>
      <c r="F15" s="123">
        <f t="shared" si="0"/>
        <v>0.44488571428571433</v>
      </c>
      <c r="G15" s="112"/>
      <c r="H15" s="125">
        <f t="shared" si="1"/>
        <v>0</v>
      </c>
      <c r="I15" s="259"/>
      <c r="J15" s="260"/>
    </row>
    <row r="16" spans="1:10" s="7" customFormat="1" ht="13.5" customHeight="1" x14ac:dyDescent="0.25">
      <c r="A16" s="263"/>
      <c r="B16" s="35" t="s">
        <v>89</v>
      </c>
      <c r="C16" s="36">
        <v>117.94</v>
      </c>
      <c r="D16" s="91">
        <v>5</v>
      </c>
      <c r="E16" s="91">
        <v>170</v>
      </c>
      <c r="F16" s="123">
        <f t="shared" si="0"/>
        <v>0.69376470588235295</v>
      </c>
      <c r="G16" s="112"/>
      <c r="H16" s="125">
        <f t="shared" si="1"/>
        <v>0</v>
      </c>
      <c r="I16" s="259"/>
      <c r="J16" s="260"/>
    </row>
    <row r="17" spans="1:10" s="7" customFormat="1" ht="13.5" customHeight="1" x14ac:dyDescent="0.25">
      <c r="A17" s="263"/>
      <c r="B17" s="35" t="s">
        <v>12</v>
      </c>
      <c r="C17" s="36">
        <v>247</v>
      </c>
      <c r="D17" s="91">
        <v>1</v>
      </c>
      <c r="E17" s="91">
        <v>350</v>
      </c>
      <c r="F17" s="123">
        <f t="shared" si="0"/>
        <v>0.70571428571428574</v>
      </c>
      <c r="G17" s="113"/>
      <c r="H17" s="125">
        <f t="shared" si="1"/>
        <v>0</v>
      </c>
      <c r="I17" s="259"/>
      <c r="J17" s="260"/>
    </row>
    <row r="18" spans="1:10" s="7" customFormat="1" ht="13.5" customHeight="1" x14ac:dyDescent="0.25">
      <c r="A18" s="263"/>
      <c r="B18" s="38" t="s">
        <v>85</v>
      </c>
      <c r="C18" s="39">
        <f>362.76+30</f>
        <v>392.76</v>
      </c>
      <c r="D18" s="91">
        <v>1</v>
      </c>
      <c r="E18" s="91">
        <v>350</v>
      </c>
      <c r="F18" s="123">
        <f t="shared" si="0"/>
        <v>1.1221714285714286</v>
      </c>
      <c r="G18" s="112"/>
      <c r="H18" s="125">
        <f t="shared" si="1"/>
        <v>0</v>
      </c>
      <c r="I18" s="259"/>
      <c r="J18" s="260"/>
    </row>
    <row r="19" spans="1:10" s="7" customFormat="1" ht="13.5" customHeight="1" x14ac:dyDescent="0.25">
      <c r="A19" s="263"/>
      <c r="B19" s="35" t="s">
        <v>13</v>
      </c>
      <c r="C19" s="36">
        <v>25.77</v>
      </c>
      <c r="D19" s="91">
        <v>5</v>
      </c>
      <c r="E19" s="91">
        <v>210</v>
      </c>
      <c r="F19" s="123">
        <f t="shared" si="0"/>
        <v>0.12271428571428571</v>
      </c>
      <c r="G19" s="112"/>
      <c r="H19" s="125">
        <f t="shared" si="1"/>
        <v>0</v>
      </c>
      <c r="I19" s="259"/>
      <c r="J19" s="260"/>
    </row>
    <row r="20" spans="1:10" s="7" customFormat="1" ht="13.5" customHeight="1" thickBot="1" x14ac:dyDescent="0.3">
      <c r="A20" s="263"/>
      <c r="B20" s="104" t="s">
        <v>111</v>
      </c>
      <c r="C20" s="105">
        <v>211.52</v>
      </c>
      <c r="D20" s="106">
        <v>5</v>
      </c>
      <c r="E20" s="106">
        <v>100</v>
      </c>
      <c r="F20" s="123">
        <f t="shared" si="0"/>
        <v>2.1152000000000002</v>
      </c>
      <c r="G20" s="113"/>
      <c r="H20" s="125">
        <f t="shared" si="1"/>
        <v>0</v>
      </c>
      <c r="I20" s="259"/>
      <c r="J20" s="260"/>
    </row>
    <row r="21" spans="1:10" s="7" customFormat="1" ht="13.5" customHeight="1" thickBot="1" x14ac:dyDescent="0.3">
      <c r="A21" s="264"/>
      <c r="B21" s="107" t="s">
        <v>14</v>
      </c>
      <c r="C21" s="108">
        <f>SUM(C7:C20)</f>
        <v>7844.880000000001</v>
      </c>
      <c r="D21" s="109"/>
      <c r="E21" s="109"/>
      <c r="F21" s="116">
        <f>SUM(F7:F20)</f>
        <v>38.745824735703323</v>
      </c>
      <c r="G21" s="117">
        <f>SUM(G7:G20)</f>
        <v>0</v>
      </c>
      <c r="H21" s="118">
        <f>SUM(H7:H20)</f>
        <v>0</v>
      </c>
      <c r="I21" s="119"/>
      <c r="J21" s="120">
        <f>H21/I7</f>
        <v>0</v>
      </c>
    </row>
    <row r="22" spans="1:10" s="18" customFormat="1" ht="13.5" customHeight="1" x14ac:dyDescent="0.25">
      <c r="A22" s="43"/>
      <c r="B22" s="44"/>
      <c r="C22" s="45"/>
      <c r="D22" s="46"/>
      <c r="E22" s="46"/>
      <c r="F22" s="47"/>
      <c r="G22" s="114"/>
      <c r="H22" s="115"/>
    </row>
    <row r="23" spans="1:10" s="50" customFormat="1" ht="13.2" x14ac:dyDescent="0.25">
      <c r="A23" s="43"/>
      <c r="B23" s="44"/>
      <c r="C23" s="45"/>
      <c r="D23" s="46"/>
      <c r="E23" s="46"/>
      <c r="F23" s="48"/>
      <c r="G23" s="49"/>
    </row>
    <row r="24" spans="1:10" s="7" customFormat="1" ht="39.75" customHeight="1" thickBot="1" x14ac:dyDescent="0.35">
      <c r="A24" s="261" t="s">
        <v>125</v>
      </c>
      <c r="B24" s="261"/>
      <c r="C24" s="261"/>
      <c r="D24" s="261"/>
      <c r="E24" s="261"/>
      <c r="F24" s="261"/>
      <c r="G24" s="261"/>
      <c r="H24" s="265"/>
      <c r="I24" s="265"/>
      <c r="J24" s="265"/>
    </row>
    <row r="25" spans="1:10" s="7" customFormat="1" ht="118.5" customHeight="1" thickBot="1" x14ac:dyDescent="0.3">
      <c r="A25" s="251" t="s">
        <v>2</v>
      </c>
      <c r="B25" s="252"/>
      <c r="C25" s="51" t="s">
        <v>93</v>
      </c>
      <c r="D25" s="52" t="s">
        <v>18</v>
      </c>
      <c r="E25" s="51" t="s">
        <v>102</v>
      </c>
      <c r="F25" s="51" t="s">
        <v>19</v>
      </c>
      <c r="G25" s="127" t="s">
        <v>20</v>
      </c>
    </row>
    <row r="26" spans="1:10" s="15" customFormat="1" ht="15.75" customHeight="1" thickBot="1" x14ac:dyDescent="0.25">
      <c r="A26" s="255">
        <v>1</v>
      </c>
      <c r="B26" s="256"/>
      <c r="C26" s="53">
        <v>2</v>
      </c>
      <c r="D26" s="54">
        <v>3</v>
      </c>
      <c r="E26" s="55">
        <v>4</v>
      </c>
      <c r="F26" s="56">
        <v>5</v>
      </c>
      <c r="G26" s="126">
        <v>6</v>
      </c>
    </row>
    <row r="27" spans="1:10" s="7" customFormat="1" ht="40.5" customHeight="1" thickBot="1" x14ac:dyDescent="0.3">
      <c r="A27" s="253" t="s">
        <v>113</v>
      </c>
      <c r="B27" s="254"/>
      <c r="C27" s="128">
        <f>C21</f>
        <v>7844.880000000001</v>
      </c>
      <c r="D27" s="129">
        <v>5</v>
      </c>
      <c r="E27" s="129">
        <v>1</v>
      </c>
      <c r="F27" s="129">
        <v>8</v>
      </c>
      <c r="G27" s="130"/>
    </row>
    <row r="28" spans="1:10" s="7" customFormat="1" ht="15.75" customHeight="1" thickBot="1" x14ac:dyDescent="0.3">
      <c r="A28" s="257" t="s">
        <v>14</v>
      </c>
      <c r="B28" s="258"/>
      <c r="C28" s="57">
        <f>C27</f>
        <v>7844.880000000001</v>
      </c>
      <c r="D28" s="58"/>
      <c r="E28" s="59">
        <f>SUM(E27:E27)</f>
        <v>1</v>
      </c>
      <c r="F28" s="59">
        <f>SUM(F27:F27)</f>
        <v>8</v>
      </c>
      <c r="G28" s="59">
        <f>SUM(G27:G27)</f>
        <v>0</v>
      </c>
    </row>
    <row r="29" spans="1:10" s="7" customFormat="1" ht="13.2" x14ac:dyDescent="0.25">
      <c r="A29" s="40"/>
      <c r="C29" s="32"/>
      <c r="D29" s="60"/>
      <c r="E29" s="61"/>
      <c r="F29" s="61"/>
      <c r="G29" s="62"/>
    </row>
    <row r="30" spans="1:10" s="7" customFormat="1" ht="14.4" thickBot="1" x14ac:dyDescent="0.3">
      <c r="A30" s="241" t="s">
        <v>21</v>
      </c>
      <c r="B30" s="241"/>
      <c r="C30" s="241"/>
      <c r="D30" s="60"/>
      <c r="E30" s="61"/>
      <c r="F30" s="61"/>
      <c r="G30" s="62"/>
    </row>
    <row r="31" spans="1:10" s="7" customFormat="1" ht="27" customHeight="1" x14ac:dyDescent="0.25">
      <c r="A31" s="242" t="s">
        <v>94</v>
      </c>
      <c r="B31" s="243"/>
      <c r="C31" s="243"/>
      <c r="D31" s="243"/>
      <c r="E31" s="243"/>
      <c r="F31" s="243"/>
      <c r="G31" s="244"/>
    </row>
    <row r="32" spans="1:10" s="7" customFormat="1" ht="12.75" customHeight="1" x14ac:dyDescent="0.25">
      <c r="A32" s="245" t="s">
        <v>22</v>
      </c>
      <c r="B32" s="246"/>
      <c r="C32" s="246"/>
      <c r="D32" s="246"/>
      <c r="E32" s="246"/>
      <c r="F32" s="246"/>
      <c r="G32" s="247"/>
    </row>
    <row r="33" spans="1:7" s="7" customFormat="1" ht="25.5" customHeight="1" x14ac:dyDescent="0.25">
      <c r="A33" s="248" t="s">
        <v>99</v>
      </c>
      <c r="B33" s="249"/>
      <c r="C33" s="249"/>
      <c r="D33" s="249"/>
      <c r="E33" s="249"/>
      <c r="F33" s="249"/>
      <c r="G33" s="250"/>
    </row>
    <row r="34" spans="1:7" s="7" customFormat="1" ht="12.75" customHeight="1" x14ac:dyDescent="0.25">
      <c r="A34" s="248" t="s">
        <v>23</v>
      </c>
      <c r="B34" s="249"/>
      <c r="C34" s="249"/>
      <c r="D34" s="249"/>
      <c r="E34" s="249"/>
      <c r="F34" s="249"/>
      <c r="G34" s="250"/>
    </row>
    <row r="35" spans="1:7" s="7" customFormat="1" ht="14.25" customHeight="1" x14ac:dyDescent="0.25">
      <c r="A35" s="248" t="s">
        <v>24</v>
      </c>
      <c r="B35" s="249"/>
      <c r="C35" s="249"/>
      <c r="D35" s="249"/>
      <c r="E35" s="249"/>
      <c r="F35" s="249"/>
      <c r="G35" s="250"/>
    </row>
    <row r="36" spans="1:7" s="7" customFormat="1" ht="68.400000000000006" customHeight="1" x14ac:dyDescent="0.25">
      <c r="A36" s="248" t="s">
        <v>101</v>
      </c>
      <c r="B36" s="249"/>
      <c r="C36" s="249"/>
      <c r="D36" s="249"/>
      <c r="E36" s="249"/>
      <c r="F36" s="249"/>
      <c r="G36" s="250"/>
    </row>
    <row r="37" spans="1:7" s="7" customFormat="1" ht="26.25" customHeight="1" x14ac:dyDescent="0.25">
      <c r="A37" s="245" t="s">
        <v>100</v>
      </c>
      <c r="B37" s="246"/>
      <c r="C37" s="246"/>
      <c r="D37" s="246"/>
      <c r="E37" s="246"/>
      <c r="F37" s="246"/>
      <c r="G37" s="247"/>
    </row>
    <row r="38" spans="1:7" s="7" customFormat="1" ht="30" customHeight="1" x14ac:dyDescent="0.25">
      <c r="A38" s="245" t="s">
        <v>126</v>
      </c>
      <c r="B38" s="246"/>
      <c r="C38" s="246"/>
      <c r="D38" s="246"/>
      <c r="E38" s="246"/>
      <c r="F38" s="246"/>
      <c r="G38" s="247"/>
    </row>
    <row r="39" spans="1:7" s="7" customFormat="1" ht="39" customHeight="1" x14ac:dyDescent="0.25">
      <c r="A39" s="272" t="s">
        <v>127</v>
      </c>
      <c r="B39" s="273"/>
      <c r="C39" s="273"/>
      <c r="D39" s="273"/>
      <c r="E39" s="273"/>
      <c r="F39" s="273"/>
      <c r="G39" s="274"/>
    </row>
    <row r="40" spans="1:7" s="7" customFormat="1" ht="30" customHeight="1" x14ac:dyDescent="0.25">
      <c r="A40" s="275" t="s">
        <v>128</v>
      </c>
      <c r="B40" s="276"/>
      <c r="C40" s="276"/>
      <c r="D40" s="276"/>
      <c r="E40" s="276"/>
      <c r="F40" s="276"/>
      <c r="G40" s="277"/>
    </row>
    <row r="41" spans="1:7" s="7" customFormat="1" ht="22.8" customHeight="1" thickBot="1" x14ac:dyDescent="0.3">
      <c r="A41" s="269" t="s">
        <v>129</v>
      </c>
      <c r="B41" s="270"/>
      <c r="C41" s="270"/>
      <c r="D41" s="270"/>
      <c r="E41" s="270"/>
      <c r="F41" s="270"/>
      <c r="G41" s="271"/>
    </row>
    <row r="42" spans="1:7" s="7" customFormat="1" ht="43.5" customHeight="1" x14ac:dyDescent="0.25">
      <c r="A42" s="242" t="s">
        <v>95</v>
      </c>
      <c r="B42" s="243"/>
      <c r="C42" s="243"/>
      <c r="D42" s="243"/>
      <c r="E42" s="243"/>
      <c r="F42" s="243"/>
      <c r="G42" s="244"/>
    </row>
    <row r="43" spans="1:7" s="7" customFormat="1" ht="12.75" customHeight="1" x14ac:dyDescent="0.25">
      <c r="A43" s="245" t="s">
        <v>22</v>
      </c>
      <c r="B43" s="246"/>
      <c r="C43" s="246"/>
      <c r="D43" s="246"/>
      <c r="E43" s="246"/>
      <c r="F43" s="246"/>
      <c r="G43" s="247"/>
    </row>
    <row r="44" spans="1:7" s="7" customFormat="1" ht="25.5" customHeight="1" x14ac:dyDescent="0.25">
      <c r="A44" s="248" t="s">
        <v>25</v>
      </c>
      <c r="B44" s="249"/>
      <c r="C44" s="249"/>
      <c r="D44" s="249"/>
      <c r="E44" s="249"/>
      <c r="F44" s="249"/>
      <c r="G44" s="250"/>
    </row>
    <row r="45" spans="1:7" s="7" customFormat="1" ht="31.5" customHeight="1" x14ac:dyDescent="0.25">
      <c r="A45" s="245" t="s">
        <v>26</v>
      </c>
      <c r="B45" s="246"/>
      <c r="C45" s="246"/>
      <c r="D45" s="246"/>
      <c r="E45" s="246"/>
      <c r="F45" s="246"/>
      <c r="G45" s="247"/>
    </row>
    <row r="46" spans="1:7" s="7" customFormat="1" ht="25.5" customHeight="1" x14ac:dyDescent="0.25">
      <c r="A46" s="248" t="s">
        <v>130</v>
      </c>
      <c r="B46" s="249"/>
      <c r="C46" s="249"/>
      <c r="D46" s="249"/>
      <c r="E46" s="249"/>
      <c r="F46" s="249"/>
      <c r="G46" s="250"/>
    </row>
    <row r="47" spans="1:7" s="7" customFormat="1" ht="37.5" customHeight="1" x14ac:dyDescent="0.25">
      <c r="A47" s="245" t="s">
        <v>131</v>
      </c>
      <c r="B47" s="246"/>
      <c r="C47" s="246"/>
      <c r="D47" s="246"/>
      <c r="E47" s="246"/>
      <c r="F47" s="246"/>
      <c r="G47" s="247"/>
    </row>
    <row r="48" spans="1:7" s="7" customFormat="1" ht="39" customHeight="1" thickBot="1" x14ac:dyDescent="0.3">
      <c r="A48" s="266" t="s">
        <v>27</v>
      </c>
      <c r="B48" s="267"/>
      <c r="C48" s="267"/>
      <c r="D48" s="267"/>
      <c r="E48" s="267"/>
      <c r="F48" s="267"/>
      <c r="G48" s="268"/>
    </row>
    <row r="51" spans="1:1" x14ac:dyDescent="0.25">
      <c r="A51" s="1"/>
    </row>
    <row r="52" spans="1:1" x14ac:dyDescent="0.25">
      <c r="A52" s="1"/>
    </row>
  </sheetData>
  <mergeCells count="30">
    <mergeCell ref="A48:G48"/>
    <mergeCell ref="A35:G35"/>
    <mergeCell ref="A36:G36"/>
    <mergeCell ref="A37:G37"/>
    <mergeCell ref="A38:G38"/>
    <mergeCell ref="A41:G41"/>
    <mergeCell ref="A43:G43"/>
    <mergeCell ref="A44:G44"/>
    <mergeCell ref="A45:G45"/>
    <mergeCell ref="A46:G46"/>
    <mergeCell ref="A47:G47"/>
    <mergeCell ref="A42:G42"/>
    <mergeCell ref="A39:G39"/>
    <mergeCell ref="A40:G40"/>
    <mergeCell ref="A25:B25"/>
    <mergeCell ref="A27:B27"/>
    <mergeCell ref="A26:B26"/>
    <mergeCell ref="A28:B28"/>
    <mergeCell ref="A1:J1"/>
    <mergeCell ref="I7:I20"/>
    <mergeCell ref="J7:J20"/>
    <mergeCell ref="A3:G3"/>
    <mergeCell ref="A4:G4"/>
    <mergeCell ref="A7:A21"/>
    <mergeCell ref="A24:J24"/>
    <mergeCell ref="A30:C30"/>
    <mergeCell ref="A31:G31"/>
    <mergeCell ref="A32:G32"/>
    <mergeCell ref="A33:G33"/>
    <mergeCell ref="A34:G34"/>
  </mergeCells>
  <printOptions horizontalCentered="1"/>
  <pageMargins left="0.98425196850393704" right="0" top="0.39370078740157483" bottom="0.39370078740157483" header="0.31496062992125984" footer="0.31496062992125984"/>
  <pageSetup paperSize="9" scale="63"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51"/>
  <sheetViews>
    <sheetView workbookViewId="0">
      <pane ySplit="12" topLeftCell="A13" activePane="bottomLeft" state="frozen"/>
      <selection pane="bottomLeft" activeCell="E28" sqref="E28"/>
    </sheetView>
  </sheetViews>
  <sheetFormatPr defaultColWidth="9.109375" defaultRowHeight="13.8" x14ac:dyDescent="0.25"/>
  <cols>
    <col min="1" max="1" width="12" style="4" customWidth="1"/>
    <col min="2" max="6" width="9.109375" style="4"/>
    <col min="7" max="7" width="10.109375" style="4" customWidth="1"/>
    <col min="8" max="8" width="10.6640625" style="4" customWidth="1"/>
    <col min="9" max="9" width="10.33203125" style="4" customWidth="1"/>
    <col min="10" max="10" width="10.5546875" style="4" customWidth="1"/>
    <col min="11" max="16384" width="9.109375" style="4"/>
  </cols>
  <sheetData>
    <row r="1" spans="1:13" s="7" customFormat="1" ht="14.4" customHeight="1" x14ac:dyDescent="0.25">
      <c r="A1" s="278" t="s">
        <v>160</v>
      </c>
      <c r="B1" s="278"/>
      <c r="C1" s="278"/>
      <c r="D1" s="278"/>
      <c r="E1" s="278"/>
      <c r="F1" s="278"/>
      <c r="G1" s="278"/>
      <c r="H1" s="278"/>
      <c r="I1" s="278"/>
      <c r="J1" s="278"/>
      <c r="K1" s="278"/>
      <c r="L1" s="278"/>
      <c r="M1" s="278"/>
    </row>
    <row r="2" spans="1:13" s="7" customFormat="1" x14ac:dyDescent="0.25">
      <c r="A2" s="2"/>
      <c r="B2" s="3"/>
      <c r="C2" s="4"/>
      <c r="D2" s="5"/>
      <c r="E2" s="5"/>
      <c r="F2" s="3"/>
      <c r="G2" s="3"/>
      <c r="H2" s="3"/>
      <c r="I2" s="3"/>
      <c r="J2" s="8"/>
      <c r="K2" s="8"/>
      <c r="L2" s="8"/>
      <c r="M2" s="8"/>
    </row>
    <row r="3" spans="1:13" s="7" customFormat="1" x14ac:dyDescent="0.25">
      <c r="A3" s="2"/>
      <c r="B3" s="280" t="s">
        <v>133</v>
      </c>
      <c r="C3" s="280"/>
      <c r="D3" s="280"/>
      <c r="E3" s="280"/>
      <c r="F3" s="280"/>
      <c r="G3" s="280"/>
      <c r="H3" s="280"/>
      <c r="I3" s="280"/>
      <c r="J3" s="280"/>
      <c r="K3" s="280"/>
      <c r="L3" s="280"/>
      <c r="M3" s="280"/>
    </row>
    <row r="4" spans="1:13" s="7" customFormat="1" x14ac:dyDescent="0.25">
      <c r="A4" s="2"/>
      <c r="B4" s="281" t="s">
        <v>28</v>
      </c>
      <c r="C4" s="281"/>
      <c r="D4" s="281"/>
      <c r="E4" s="281"/>
      <c r="F4" s="281"/>
      <c r="G4" s="281"/>
      <c r="H4" s="281"/>
      <c r="I4" s="281"/>
      <c r="J4" s="281"/>
      <c r="K4" s="281"/>
      <c r="L4" s="281"/>
      <c r="M4" s="281"/>
    </row>
    <row r="5" spans="1:13" s="7" customFormat="1" x14ac:dyDescent="0.25">
      <c r="A5" s="2"/>
      <c r="B5" s="280" t="s">
        <v>82</v>
      </c>
      <c r="C5" s="280"/>
      <c r="D5" s="280"/>
      <c r="E5" s="280"/>
      <c r="F5" s="280"/>
      <c r="G5" s="280"/>
      <c r="H5" s="280"/>
      <c r="I5" s="280"/>
      <c r="J5" s="280"/>
      <c r="K5" s="280"/>
      <c r="L5" s="280"/>
      <c r="M5" s="280"/>
    </row>
    <row r="6" spans="1:13" s="7" customFormat="1" x14ac:dyDescent="0.25">
      <c r="A6" s="279"/>
      <c r="B6" s="279"/>
      <c r="C6" s="279"/>
      <c r="D6" s="279"/>
      <c r="E6" s="279"/>
      <c r="F6" s="279"/>
      <c r="G6" s="279"/>
      <c r="H6" s="279"/>
      <c r="I6" s="279"/>
      <c r="J6" s="279"/>
      <c r="K6" s="279"/>
      <c r="L6" s="279"/>
      <c r="M6" s="279"/>
    </row>
    <row r="7" spans="1:13" s="15" customFormat="1" ht="14.4" thickBot="1" x14ac:dyDescent="0.3">
      <c r="A7" s="285" t="s">
        <v>132</v>
      </c>
      <c r="B7" s="285"/>
      <c r="C7" s="285"/>
      <c r="D7" s="9"/>
      <c r="E7" s="9"/>
      <c r="F7" s="10"/>
      <c r="G7" s="11"/>
      <c r="H7" s="12"/>
      <c r="I7" s="13"/>
      <c r="J7" s="13"/>
      <c r="K7" s="13"/>
      <c r="L7" s="13"/>
      <c r="M7" s="14"/>
    </row>
    <row r="8" spans="1:13" s="7" customFormat="1" thickBot="1" x14ac:dyDescent="0.3">
      <c r="A8" s="286" t="s">
        <v>2</v>
      </c>
      <c r="B8" s="287" t="s">
        <v>29</v>
      </c>
      <c r="C8" s="288" t="s">
        <v>30</v>
      </c>
      <c r="D8" s="288" t="s">
        <v>31</v>
      </c>
      <c r="E8" s="288" t="s">
        <v>32</v>
      </c>
      <c r="F8" s="289" t="s">
        <v>33</v>
      </c>
      <c r="G8" s="289"/>
      <c r="H8" s="289"/>
      <c r="I8" s="289"/>
      <c r="J8" s="289"/>
      <c r="K8" s="289"/>
      <c r="L8" s="290" t="s">
        <v>34</v>
      </c>
      <c r="M8" s="290"/>
    </row>
    <row r="9" spans="1:13" s="7" customFormat="1" ht="79.8" thickBot="1" x14ac:dyDescent="0.3">
      <c r="A9" s="286"/>
      <c r="B9" s="287"/>
      <c r="C9" s="288"/>
      <c r="D9" s="288"/>
      <c r="E9" s="288"/>
      <c r="F9" s="16" t="s">
        <v>35</v>
      </c>
      <c r="G9" s="16" t="s">
        <v>79</v>
      </c>
      <c r="H9" s="16" t="s">
        <v>36</v>
      </c>
      <c r="I9" s="16" t="s">
        <v>37</v>
      </c>
      <c r="J9" s="16" t="s">
        <v>38</v>
      </c>
      <c r="K9" s="291" t="s">
        <v>39</v>
      </c>
      <c r="L9" s="290"/>
      <c r="M9" s="290"/>
    </row>
    <row r="10" spans="1:13" s="18" customFormat="1" ht="39.6" x14ac:dyDescent="0.25">
      <c r="A10" s="286"/>
      <c r="B10" s="287"/>
      <c r="C10" s="288"/>
      <c r="D10" s="288"/>
      <c r="E10" s="288"/>
      <c r="F10" s="17" t="s">
        <v>40</v>
      </c>
      <c r="G10" s="17" t="s">
        <v>40</v>
      </c>
      <c r="H10" s="17" t="s">
        <v>40</v>
      </c>
      <c r="I10" s="17" t="s">
        <v>41</v>
      </c>
      <c r="J10" s="160">
        <v>0.2359</v>
      </c>
      <c r="K10" s="291"/>
      <c r="L10" s="17" t="s">
        <v>42</v>
      </c>
      <c r="M10" s="215" t="s">
        <v>166</v>
      </c>
    </row>
    <row r="11" spans="1:13" s="22" customFormat="1" ht="10.8" thickBot="1" x14ac:dyDescent="0.25">
      <c r="A11" s="19">
        <v>1</v>
      </c>
      <c r="B11" s="20">
        <v>2</v>
      </c>
      <c r="C11" s="20">
        <v>3</v>
      </c>
      <c r="D11" s="20">
        <v>4</v>
      </c>
      <c r="E11" s="20">
        <v>5</v>
      </c>
      <c r="F11" s="20">
        <v>6</v>
      </c>
      <c r="G11" s="20">
        <v>7</v>
      </c>
      <c r="H11" s="20">
        <v>8</v>
      </c>
      <c r="I11" s="20">
        <v>9</v>
      </c>
      <c r="J11" s="20">
        <v>10</v>
      </c>
      <c r="K11" s="20">
        <v>11</v>
      </c>
      <c r="L11" s="20">
        <v>12</v>
      </c>
      <c r="M11" s="21">
        <v>13</v>
      </c>
    </row>
    <row r="12" spans="1:13" s="23" customFormat="1" thickBot="1" x14ac:dyDescent="0.25">
      <c r="A12" s="292" t="s">
        <v>43</v>
      </c>
      <c r="B12" s="293"/>
      <c r="C12" s="293"/>
      <c r="D12" s="293"/>
      <c r="E12" s="293"/>
      <c r="F12" s="141"/>
      <c r="G12" s="141"/>
      <c r="H12" s="161">
        <v>0</v>
      </c>
      <c r="I12" s="141"/>
      <c r="J12" s="141"/>
      <c r="K12" s="141"/>
      <c r="L12" s="141"/>
      <c r="M12" s="142"/>
    </row>
    <row r="13" spans="1:13" s="23" customFormat="1" thickBot="1" x14ac:dyDescent="0.25">
      <c r="A13" s="294" t="s">
        <v>44</v>
      </c>
      <c r="B13" s="295"/>
      <c r="C13" s="295"/>
      <c r="D13" s="295"/>
      <c r="E13" s="295"/>
      <c r="F13" s="143"/>
      <c r="G13" s="143"/>
      <c r="H13" s="143"/>
      <c r="I13" s="143"/>
      <c r="J13" s="143"/>
      <c r="K13" s="143"/>
      <c r="L13" s="143"/>
      <c r="M13" s="144"/>
    </row>
    <row r="14" spans="1:13" s="7" customFormat="1" ht="12.75" customHeight="1" thickBot="1" x14ac:dyDescent="0.3">
      <c r="A14" s="282" t="s">
        <v>114</v>
      </c>
      <c r="B14" s="136">
        <v>1</v>
      </c>
      <c r="C14" s="137" t="s">
        <v>45</v>
      </c>
      <c r="D14" s="138">
        <v>0</v>
      </c>
      <c r="E14" s="132">
        <f>'3.2.piel. Darba_efektivitāte'!$J$21</f>
        <v>0</v>
      </c>
      <c r="F14" s="139">
        <f>D14*E14</f>
        <v>0</v>
      </c>
      <c r="G14" s="139">
        <f>F14/12</f>
        <v>0</v>
      </c>
      <c r="H14" s="24">
        <f>ROUND(F14*$H$12,2)</f>
        <v>0</v>
      </c>
      <c r="I14" s="139">
        <f>F14+G14+H14</f>
        <v>0</v>
      </c>
      <c r="J14" s="162">
        <f>ROUND(I14*$J$10,2)</f>
        <v>0</v>
      </c>
      <c r="K14" s="163">
        <v>0</v>
      </c>
      <c r="L14" s="139">
        <f>K14+J14+I14</f>
        <v>0</v>
      </c>
      <c r="M14" s="140">
        <f>L14*48</f>
        <v>0</v>
      </c>
    </row>
    <row r="15" spans="1:13" s="7" customFormat="1" thickBot="1" x14ac:dyDescent="0.3">
      <c r="A15" s="283"/>
      <c r="B15" s="133"/>
      <c r="C15" s="134"/>
      <c r="D15" s="138"/>
      <c r="E15" s="132"/>
      <c r="F15" s="24">
        <f t="shared" ref="F15:F18" si="0">D15*E15</f>
        <v>0</v>
      </c>
      <c r="G15" s="24">
        <f t="shared" ref="G15:G18" si="1">F15/12</f>
        <v>0</v>
      </c>
      <c r="H15" s="24">
        <f>ROUND(F15*$H$12,2)</f>
        <v>0</v>
      </c>
      <c r="I15" s="24">
        <f t="shared" ref="I15:I18" si="2">F15+G15+H15</f>
        <v>0</v>
      </c>
      <c r="J15" s="162">
        <f t="shared" ref="J15:J23" si="3">ROUND(I15*$J$10,2)</f>
        <v>0</v>
      </c>
      <c r="K15" s="164">
        <v>0</v>
      </c>
      <c r="L15" s="24">
        <f t="shared" ref="L15:L18" si="4">K15+J15+I15</f>
        <v>0</v>
      </c>
      <c r="M15" s="140">
        <f t="shared" ref="M15:M23" si="5">L15*48</f>
        <v>0</v>
      </c>
    </row>
    <row r="16" spans="1:13" s="7" customFormat="1" thickBot="1" x14ac:dyDescent="0.3">
      <c r="A16" s="283"/>
      <c r="B16" s="133"/>
      <c r="C16" s="134"/>
      <c r="D16" s="138"/>
      <c r="E16" s="132"/>
      <c r="F16" s="24">
        <f t="shared" si="0"/>
        <v>0</v>
      </c>
      <c r="G16" s="24">
        <f t="shared" si="1"/>
        <v>0</v>
      </c>
      <c r="H16" s="24">
        <f t="shared" ref="H16:H23" si="6">ROUND(F16*$H$12,2)</f>
        <v>0</v>
      </c>
      <c r="I16" s="24">
        <f t="shared" si="2"/>
        <v>0</v>
      </c>
      <c r="J16" s="162">
        <f t="shared" si="3"/>
        <v>0</v>
      </c>
      <c r="K16" s="164">
        <v>0</v>
      </c>
      <c r="L16" s="24">
        <f t="shared" si="4"/>
        <v>0</v>
      </c>
      <c r="M16" s="140">
        <f t="shared" si="5"/>
        <v>0</v>
      </c>
    </row>
    <row r="17" spans="1:13" s="7" customFormat="1" thickBot="1" x14ac:dyDescent="0.3">
      <c r="A17" s="283"/>
      <c r="B17" s="133"/>
      <c r="C17" s="134"/>
      <c r="D17" s="138"/>
      <c r="E17" s="132"/>
      <c r="F17" s="24">
        <f t="shared" si="0"/>
        <v>0</v>
      </c>
      <c r="G17" s="24">
        <f t="shared" si="1"/>
        <v>0</v>
      </c>
      <c r="H17" s="24">
        <f t="shared" si="6"/>
        <v>0</v>
      </c>
      <c r="I17" s="24">
        <f t="shared" si="2"/>
        <v>0</v>
      </c>
      <c r="J17" s="162">
        <f t="shared" si="3"/>
        <v>0</v>
      </c>
      <c r="K17" s="164">
        <v>0</v>
      </c>
      <c r="L17" s="24">
        <f t="shared" si="4"/>
        <v>0</v>
      </c>
      <c r="M17" s="140">
        <f t="shared" si="5"/>
        <v>0</v>
      </c>
    </row>
    <row r="18" spans="1:13" s="7" customFormat="1" thickBot="1" x14ac:dyDescent="0.3">
      <c r="A18" s="283"/>
      <c r="B18" s="133"/>
      <c r="C18" s="134"/>
      <c r="D18" s="138"/>
      <c r="E18" s="132"/>
      <c r="F18" s="24">
        <f t="shared" si="0"/>
        <v>0</v>
      </c>
      <c r="G18" s="24">
        <f t="shared" si="1"/>
        <v>0</v>
      </c>
      <c r="H18" s="24">
        <f t="shared" si="6"/>
        <v>0</v>
      </c>
      <c r="I18" s="24">
        <f t="shared" si="2"/>
        <v>0</v>
      </c>
      <c r="J18" s="162">
        <f t="shared" si="3"/>
        <v>0</v>
      </c>
      <c r="K18" s="164">
        <v>0</v>
      </c>
      <c r="L18" s="24">
        <f t="shared" si="4"/>
        <v>0</v>
      </c>
      <c r="M18" s="140">
        <f t="shared" si="5"/>
        <v>0</v>
      </c>
    </row>
    <row r="19" spans="1:13" s="7" customFormat="1" thickBot="1" x14ac:dyDescent="0.3">
      <c r="A19" s="283"/>
      <c r="B19" s="133"/>
      <c r="C19" s="134"/>
      <c r="D19" s="135"/>
      <c r="E19" s="132"/>
      <c r="F19" s="24">
        <f t="shared" ref="F19:F23" si="7">D19*E19</f>
        <v>0</v>
      </c>
      <c r="G19" s="24">
        <f t="shared" ref="G19:G23" si="8">F19/12</f>
        <v>0</v>
      </c>
      <c r="H19" s="24">
        <f t="shared" si="6"/>
        <v>0</v>
      </c>
      <c r="I19" s="24">
        <f t="shared" ref="I19:I23" si="9">F19+G19+H19</f>
        <v>0</v>
      </c>
      <c r="J19" s="162">
        <f t="shared" si="3"/>
        <v>0</v>
      </c>
      <c r="K19" s="164">
        <v>0</v>
      </c>
      <c r="L19" s="24">
        <f t="shared" ref="L19:L23" si="10">K19+J19+I19</f>
        <v>0</v>
      </c>
      <c r="M19" s="140">
        <f t="shared" si="5"/>
        <v>0</v>
      </c>
    </row>
    <row r="20" spans="1:13" s="7" customFormat="1" thickBot="1" x14ac:dyDescent="0.3">
      <c r="A20" s="283"/>
      <c r="B20" s="133"/>
      <c r="C20" s="134"/>
      <c r="D20" s="135"/>
      <c r="E20" s="132"/>
      <c r="F20" s="24">
        <f t="shared" ref="F20:F22" si="11">D20*E20</f>
        <v>0</v>
      </c>
      <c r="G20" s="24">
        <f t="shared" ref="G20:G22" si="12">F20/12</f>
        <v>0</v>
      </c>
      <c r="H20" s="24">
        <f t="shared" si="6"/>
        <v>0</v>
      </c>
      <c r="I20" s="24">
        <f t="shared" ref="I20:I22" si="13">F20+G20+H20</f>
        <v>0</v>
      </c>
      <c r="J20" s="162">
        <f t="shared" si="3"/>
        <v>0</v>
      </c>
      <c r="K20" s="164">
        <v>0</v>
      </c>
      <c r="L20" s="24">
        <f t="shared" ref="L20:L22" si="14">K20+J20+I20</f>
        <v>0</v>
      </c>
      <c r="M20" s="140">
        <f t="shared" si="5"/>
        <v>0</v>
      </c>
    </row>
    <row r="21" spans="1:13" s="7" customFormat="1" thickBot="1" x14ac:dyDescent="0.3">
      <c r="A21" s="283"/>
      <c r="B21" s="133"/>
      <c r="C21" s="134"/>
      <c r="D21" s="135"/>
      <c r="E21" s="132"/>
      <c r="F21" s="24">
        <f t="shared" si="11"/>
        <v>0</v>
      </c>
      <c r="G21" s="24">
        <f t="shared" si="12"/>
        <v>0</v>
      </c>
      <c r="H21" s="24">
        <f t="shared" si="6"/>
        <v>0</v>
      </c>
      <c r="I21" s="24">
        <f t="shared" si="13"/>
        <v>0</v>
      </c>
      <c r="J21" s="162">
        <f t="shared" si="3"/>
        <v>0</v>
      </c>
      <c r="K21" s="164">
        <v>0</v>
      </c>
      <c r="L21" s="24">
        <f t="shared" si="14"/>
        <v>0</v>
      </c>
      <c r="M21" s="140">
        <f t="shared" si="5"/>
        <v>0</v>
      </c>
    </row>
    <row r="22" spans="1:13" s="7" customFormat="1" thickBot="1" x14ac:dyDescent="0.3">
      <c r="A22" s="283"/>
      <c r="B22" s="133"/>
      <c r="C22" s="134"/>
      <c r="D22" s="135"/>
      <c r="E22" s="132"/>
      <c r="F22" s="24">
        <f t="shared" si="11"/>
        <v>0</v>
      </c>
      <c r="G22" s="24">
        <f t="shared" si="12"/>
        <v>0</v>
      </c>
      <c r="H22" s="24">
        <f t="shared" si="6"/>
        <v>0</v>
      </c>
      <c r="I22" s="24">
        <f t="shared" si="13"/>
        <v>0</v>
      </c>
      <c r="J22" s="162">
        <f t="shared" si="3"/>
        <v>0</v>
      </c>
      <c r="K22" s="164">
        <v>0</v>
      </c>
      <c r="L22" s="24">
        <f t="shared" si="14"/>
        <v>0</v>
      </c>
      <c r="M22" s="140">
        <f t="shared" si="5"/>
        <v>0</v>
      </c>
    </row>
    <row r="23" spans="1:13" s="7" customFormat="1" thickBot="1" x14ac:dyDescent="0.3">
      <c r="A23" s="284"/>
      <c r="B23" s="145"/>
      <c r="C23" s="146"/>
      <c r="D23" s="147"/>
      <c r="E23" s="148"/>
      <c r="F23" s="149">
        <f t="shared" si="7"/>
        <v>0</v>
      </c>
      <c r="G23" s="149">
        <f t="shared" si="8"/>
        <v>0</v>
      </c>
      <c r="H23" s="24">
        <f t="shared" si="6"/>
        <v>0</v>
      </c>
      <c r="I23" s="149">
        <f t="shared" si="9"/>
        <v>0</v>
      </c>
      <c r="J23" s="162">
        <f t="shared" si="3"/>
        <v>0</v>
      </c>
      <c r="K23" s="165">
        <v>0</v>
      </c>
      <c r="L23" s="149">
        <f t="shared" si="10"/>
        <v>0</v>
      </c>
      <c r="M23" s="140">
        <f t="shared" si="5"/>
        <v>0</v>
      </c>
    </row>
    <row r="24" spans="1:13" s="7" customFormat="1" thickBot="1" x14ac:dyDescent="0.3">
      <c r="A24" s="298" t="s">
        <v>168</v>
      </c>
      <c r="B24" s="299"/>
      <c r="C24" s="299"/>
      <c r="D24" s="299"/>
      <c r="E24" s="207">
        <f t="shared" ref="E24:L24" si="15">SUM(E14:E23)</f>
        <v>0</v>
      </c>
      <c r="F24" s="150">
        <f t="shared" si="15"/>
        <v>0</v>
      </c>
      <c r="G24" s="150">
        <f t="shared" si="15"/>
        <v>0</v>
      </c>
      <c r="H24" s="150">
        <f t="shared" si="15"/>
        <v>0</v>
      </c>
      <c r="I24" s="150">
        <f t="shared" si="15"/>
        <v>0</v>
      </c>
      <c r="J24" s="150">
        <f t="shared" si="15"/>
        <v>0</v>
      </c>
      <c r="K24" s="150">
        <f t="shared" si="15"/>
        <v>0</v>
      </c>
      <c r="L24" s="150">
        <f t="shared" si="15"/>
        <v>0</v>
      </c>
      <c r="M24" s="217">
        <f>SUM(M14:M23)</f>
        <v>0</v>
      </c>
    </row>
    <row r="25" spans="1:13" s="7" customFormat="1" thickBot="1" x14ac:dyDescent="0.3">
      <c r="A25" s="300" t="s">
        <v>46</v>
      </c>
      <c r="B25" s="301"/>
      <c r="C25" s="301"/>
      <c r="D25" s="301"/>
      <c r="E25" s="173"/>
      <c r="F25" s="174"/>
      <c r="G25" s="174"/>
      <c r="H25" s="174"/>
      <c r="I25" s="174"/>
      <c r="J25" s="174"/>
      <c r="K25" s="174"/>
      <c r="L25" s="174"/>
      <c r="M25" s="175"/>
    </row>
    <row r="26" spans="1:13" s="7" customFormat="1" ht="93.75" customHeight="1" x14ac:dyDescent="0.25">
      <c r="A26" s="167" t="s">
        <v>114</v>
      </c>
      <c r="B26" s="168">
        <v>1</v>
      </c>
      <c r="C26" s="169" t="s">
        <v>91</v>
      </c>
      <c r="D26" s="170">
        <v>0</v>
      </c>
      <c r="E26" s="209">
        <v>0</v>
      </c>
      <c r="F26" s="162">
        <f>D26*E26</f>
        <v>0</v>
      </c>
      <c r="G26" s="162">
        <f>F26/12</f>
        <v>0</v>
      </c>
      <c r="H26" s="24">
        <f>ROUND(F26*$H$12,2)</f>
        <v>0</v>
      </c>
      <c r="I26" s="162">
        <f>F26+G26+H26</f>
        <v>0</v>
      </c>
      <c r="J26" s="162">
        <f t="shared" ref="J26" si="16">ROUND(I26*$J$10,2)</f>
        <v>0</v>
      </c>
      <c r="K26" s="171">
        <v>0</v>
      </c>
      <c r="L26" s="162">
        <f>K26+J26+I26</f>
        <v>0</v>
      </c>
      <c r="M26" s="172">
        <f>L26*48</f>
        <v>0</v>
      </c>
    </row>
    <row r="27" spans="1:13" s="7" customFormat="1" thickBot="1" x14ac:dyDescent="0.3">
      <c r="A27" s="328" t="s">
        <v>173</v>
      </c>
      <c r="B27" s="329"/>
      <c r="C27" s="329"/>
      <c r="D27" s="329"/>
      <c r="E27" s="25">
        <f t="shared" ref="E27:L27" si="17">SUM(E26:E26)</f>
        <v>0</v>
      </c>
      <c r="F27" s="26">
        <f t="shared" si="17"/>
        <v>0</v>
      </c>
      <c r="G27" s="26">
        <f t="shared" si="17"/>
        <v>0</v>
      </c>
      <c r="H27" s="26">
        <f t="shared" si="17"/>
        <v>0</v>
      </c>
      <c r="I27" s="26">
        <f t="shared" si="17"/>
        <v>0</v>
      </c>
      <c r="J27" s="26">
        <f t="shared" si="17"/>
        <v>0</v>
      </c>
      <c r="K27" s="26">
        <f t="shared" si="17"/>
        <v>0</v>
      </c>
      <c r="L27" s="26">
        <f t="shared" si="17"/>
        <v>0</v>
      </c>
      <c r="M27" s="218">
        <f>SUM(M26:M26)</f>
        <v>0</v>
      </c>
    </row>
    <row r="28" spans="1:13" s="7" customFormat="1" ht="30" customHeight="1" thickBot="1" x14ac:dyDescent="0.3">
      <c r="A28" s="302" t="s">
        <v>170</v>
      </c>
      <c r="B28" s="303"/>
      <c r="C28" s="303"/>
      <c r="D28" s="304"/>
      <c r="E28" s="208">
        <f t="shared" ref="E28:L28" si="18">SUM(E24+E27)</f>
        <v>0</v>
      </c>
      <c r="F28" s="204">
        <f t="shared" si="18"/>
        <v>0</v>
      </c>
      <c r="G28" s="154">
        <f t="shared" si="18"/>
        <v>0</v>
      </c>
      <c r="H28" s="154">
        <f t="shared" si="18"/>
        <v>0</v>
      </c>
      <c r="I28" s="154">
        <f t="shared" si="18"/>
        <v>0</v>
      </c>
      <c r="J28" s="154">
        <f t="shared" si="18"/>
        <v>0</v>
      </c>
      <c r="K28" s="154">
        <f t="shared" si="18"/>
        <v>0</v>
      </c>
      <c r="L28" s="154">
        <f t="shared" si="18"/>
        <v>0</v>
      </c>
      <c r="M28" s="220">
        <f>SUM(M24+M27)</f>
        <v>0</v>
      </c>
    </row>
    <row r="29" spans="1:13" s="7" customFormat="1" thickBot="1" x14ac:dyDescent="0.3">
      <c r="A29" s="305" t="s">
        <v>47</v>
      </c>
      <c r="B29" s="305"/>
      <c r="C29" s="305"/>
      <c r="D29" s="305"/>
      <c r="E29" s="305"/>
      <c r="F29" s="151"/>
      <c r="G29" s="151"/>
      <c r="H29" s="151"/>
      <c r="I29" s="151"/>
      <c r="J29" s="151"/>
      <c r="K29" s="151"/>
      <c r="L29" s="152"/>
      <c r="M29" s="153"/>
    </row>
    <row r="30" spans="1:13" s="31" customFormat="1" ht="27.75" customHeight="1" x14ac:dyDescent="0.2">
      <c r="A30" s="27"/>
      <c r="B30" s="28">
        <v>1</v>
      </c>
      <c r="C30" s="28" t="s">
        <v>48</v>
      </c>
      <c r="D30" s="138">
        <v>0</v>
      </c>
      <c r="E30" s="159">
        <v>0</v>
      </c>
      <c r="F30" s="29">
        <f>D30*E30</f>
        <v>0</v>
      </c>
      <c r="G30" s="29">
        <f>F30/12</f>
        <v>0</v>
      </c>
      <c r="H30" s="24">
        <f>ROUND(F30*$H$12,2)</f>
        <v>0</v>
      </c>
      <c r="I30" s="29">
        <f>F30+G30+H30</f>
        <v>0</v>
      </c>
      <c r="J30" s="162">
        <f t="shared" ref="J30" si="19">ROUND(I30*$J$10,2)</f>
        <v>0</v>
      </c>
      <c r="K30" s="166">
        <v>0</v>
      </c>
      <c r="L30" s="29">
        <f>K30+J30+I30</f>
        <v>0</v>
      </c>
      <c r="M30" s="30">
        <f>L30*48</f>
        <v>0</v>
      </c>
    </row>
    <row r="31" spans="1:13" s="7" customFormat="1" ht="28.2" customHeight="1" thickBot="1" x14ac:dyDescent="0.3">
      <c r="A31" s="306" t="s">
        <v>174</v>
      </c>
      <c r="B31" s="306"/>
      <c r="C31" s="306"/>
      <c r="D31" s="306"/>
      <c r="E31" s="155">
        <f t="shared" ref="E31" si="20">SUM(E30:E30)</f>
        <v>0</v>
      </c>
      <c r="F31" s="156">
        <f>SUM(F30:F30)</f>
        <v>0</v>
      </c>
      <c r="G31" s="156">
        <f t="shared" ref="G31:L31" si="21">SUM(G30:G30)</f>
        <v>0</v>
      </c>
      <c r="H31" s="156">
        <f t="shared" si="21"/>
        <v>0</v>
      </c>
      <c r="I31" s="156">
        <f t="shared" si="21"/>
        <v>0</v>
      </c>
      <c r="J31" s="156">
        <f t="shared" si="21"/>
        <v>0</v>
      </c>
      <c r="K31" s="156">
        <f t="shared" si="21"/>
        <v>0</v>
      </c>
      <c r="L31" s="156">
        <f t="shared" si="21"/>
        <v>0</v>
      </c>
      <c r="M31" s="221">
        <f>SUM(M30:M30)</f>
        <v>0</v>
      </c>
    </row>
    <row r="32" spans="1:13" s="7" customFormat="1" ht="41.25" customHeight="1" thickBot="1" x14ac:dyDescent="0.3">
      <c r="A32" s="330" t="s">
        <v>175</v>
      </c>
      <c r="B32" s="331"/>
      <c r="C32" s="331"/>
      <c r="D32" s="331"/>
      <c r="E32" s="157">
        <f>E28+E31</f>
        <v>0</v>
      </c>
      <c r="F32" s="158">
        <f>F28+F31</f>
        <v>0</v>
      </c>
      <c r="G32" s="158">
        <f t="shared" ref="G32:L32" si="22">G28+G31</f>
        <v>0</v>
      </c>
      <c r="H32" s="158">
        <f t="shared" si="22"/>
        <v>0</v>
      </c>
      <c r="I32" s="158">
        <f t="shared" si="22"/>
        <v>0</v>
      </c>
      <c r="J32" s="158">
        <f t="shared" si="22"/>
        <v>0</v>
      </c>
      <c r="K32" s="158">
        <f t="shared" si="22"/>
        <v>0</v>
      </c>
      <c r="L32" s="158">
        <f t="shared" si="22"/>
        <v>0</v>
      </c>
      <c r="M32" s="219">
        <f>M28+M31</f>
        <v>0</v>
      </c>
    </row>
    <row r="33" spans="1:13" s="7" customFormat="1" ht="13.2" x14ac:dyDescent="0.25">
      <c r="A33" s="33"/>
      <c r="B33" s="6"/>
      <c r="D33" s="34"/>
      <c r="E33" s="34"/>
      <c r="F33" s="6"/>
      <c r="G33" s="6"/>
      <c r="H33" s="6"/>
      <c r="I33" s="6"/>
      <c r="J33" s="6"/>
      <c r="K33" s="6"/>
      <c r="L33" s="6"/>
      <c r="M33" s="6"/>
    </row>
    <row r="34" spans="1:13" s="7" customFormat="1" x14ac:dyDescent="0.25">
      <c r="A34" s="297" t="s">
        <v>83</v>
      </c>
      <c r="B34" s="297"/>
      <c r="C34" s="297"/>
      <c r="D34" s="297"/>
      <c r="E34" s="297"/>
      <c r="F34" s="297"/>
      <c r="G34" s="297"/>
      <c r="H34" s="297"/>
      <c r="I34" s="297"/>
      <c r="J34" s="297"/>
      <c r="K34" s="297"/>
      <c r="L34" s="297"/>
      <c r="M34" s="297"/>
    </row>
    <row r="35" spans="1:13" s="7" customFormat="1" x14ac:dyDescent="0.25">
      <c r="A35" s="296" t="s">
        <v>49</v>
      </c>
      <c r="B35" s="296"/>
      <c r="C35" s="296"/>
      <c r="D35" s="296"/>
      <c r="E35" s="296"/>
      <c r="F35" s="296"/>
      <c r="G35" s="296"/>
      <c r="H35" s="296"/>
      <c r="I35" s="296"/>
      <c r="J35" s="296"/>
      <c r="K35" s="296"/>
      <c r="L35" s="296"/>
      <c r="M35" s="296"/>
    </row>
    <row r="36" spans="1:13" s="7" customFormat="1" x14ac:dyDescent="0.25">
      <c r="A36" s="296" t="s">
        <v>136</v>
      </c>
      <c r="B36" s="296"/>
      <c r="C36" s="296"/>
      <c r="D36" s="296"/>
      <c r="E36" s="296"/>
      <c r="F36" s="296"/>
      <c r="G36" s="296"/>
      <c r="H36" s="296"/>
      <c r="I36" s="296"/>
      <c r="J36" s="296"/>
      <c r="K36" s="296"/>
      <c r="L36" s="296"/>
      <c r="M36" s="296"/>
    </row>
    <row r="37" spans="1:13" s="7" customFormat="1" x14ac:dyDescent="0.25">
      <c r="A37" s="296" t="s">
        <v>50</v>
      </c>
      <c r="B37" s="296"/>
      <c r="C37" s="296"/>
      <c r="D37" s="296"/>
      <c r="E37" s="296"/>
      <c r="F37" s="296"/>
      <c r="G37" s="296"/>
      <c r="H37" s="296"/>
      <c r="I37" s="296"/>
      <c r="J37" s="296"/>
      <c r="K37" s="296"/>
      <c r="L37" s="296"/>
      <c r="M37" s="296"/>
    </row>
    <row r="38" spans="1:13" s="7" customFormat="1" x14ac:dyDescent="0.25">
      <c r="A38" s="296" t="s">
        <v>51</v>
      </c>
      <c r="B38" s="296"/>
      <c r="C38" s="296"/>
      <c r="D38" s="296"/>
      <c r="E38" s="296"/>
      <c r="F38" s="296"/>
      <c r="G38" s="296"/>
      <c r="H38" s="296"/>
      <c r="I38" s="296"/>
      <c r="J38" s="296"/>
      <c r="K38" s="296"/>
      <c r="L38" s="296"/>
      <c r="M38" s="296"/>
    </row>
    <row r="39" spans="1:13" s="7" customFormat="1" ht="28.8" customHeight="1" x14ac:dyDescent="0.25">
      <c r="A39" s="307" t="s">
        <v>134</v>
      </c>
      <c r="B39" s="307"/>
      <c r="C39" s="307"/>
      <c r="D39" s="307"/>
      <c r="E39" s="307"/>
      <c r="F39" s="307"/>
      <c r="G39" s="307"/>
      <c r="H39" s="307"/>
      <c r="I39" s="307"/>
      <c r="J39" s="307"/>
      <c r="K39" s="307"/>
      <c r="L39" s="307"/>
      <c r="M39" s="307"/>
    </row>
    <row r="40" spans="1:13" s="7" customFormat="1" x14ac:dyDescent="0.25">
      <c r="A40" s="296" t="s">
        <v>52</v>
      </c>
      <c r="B40" s="296"/>
      <c r="C40" s="296"/>
      <c r="D40" s="296"/>
      <c r="E40" s="296"/>
      <c r="F40" s="296"/>
      <c r="G40" s="296"/>
      <c r="H40" s="296"/>
      <c r="I40" s="296"/>
      <c r="J40" s="296"/>
      <c r="K40" s="296"/>
      <c r="L40" s="296"/>
      <c r="M40" s="296"/>
    </row>
    <row r="41" spans="1:13" s="7" customFormat="1" x14ac:dyDescent="0.25">
      <c r="A41" s="296" t="s">
        <v>135</v>
      </c>
      <c r="B41" s="296"/>
      <c r="C41" s="296"/>
      <c r="D41" s="296"/>
      <c r="E41" s="296"/>
      <c r="F41" s="296"/>
      <c r="G41" s="296"/>
      <c r="H41" s="296"/>
      <c r="I41" s="296"/>
      <c r="J41" s="296"/>
      <c r="K41" s="296"/>
      <c r="L41" s="296"/>
      <c r="M41" s="296"/>
    </row>
    <row r="42" spans="1:13" s="7" customFormat="1" ht="27.6" customHeight="1" x14ac:dyDescent="0.25">
      <c r="A42" s="307" t="s">
        <v>157</v>
      </c>
      <c r="B42" s="307"/>
      <c r="C42" s="307"/>
      <c r="D42" s="307"/>
      <c r="E42" s="307"/>
      <c r="F42" s="307"/>
      <c r="G42" s="307"/>
      <c r="H42" s="307"/>
      <c r="I42" s="307"/>
      <c r="J42" s="307"/>
      <c r="K42" s="307"/>
      <c r="L42" s="307"/>
      <c r="M42" s="307"/>
    </row>
    <row r="43" spans="1:13" s="7" customFormat="1" x14ac:dyDescent="0.25">
      <c r="A43" s="296" t="s">
        <v>53</v>
      </c>
      <c r="B43" s="296"/>
      <c r="C43" s="296"/>
      <c r="D43" s="296"/>
      <c r="E43" s="296"/>
      <c r="F43" s="296"/>
      <c r="G43" s="296"/>
      <c r="H43" s="296"/>
      <c r="I43" s="296"/>
      <c r="J43" s="296"/>
      <c r="K43" s="296"/>
      <c r="L43" s="296"/>
      <c r="M43" s="296"/>
    </row>
    <row r="44" spans="1:13" s="7" customFormat="1" x14ac:dyDescent="0.25">
      <c r="A44" s="296" t="s">
        <v>54</v>
      </c>
      <c r="B44" s="296"/>
      <c r="C44" s="296"/>
      <c r="D44" s="296"/>
      <c r="E44" s="296"/>
      <c r="F44" s="296"/>
      <c r="G44" s="296"/>
      <c r="H44" s="296"/>
      <c r="I44" s="296"/>
      <c r="J44" s="296"/>
      <c r="K44" s="296"/>
      <c r="L44" s="296"/>
      <c r="M44" s="296"/>
    </row>
    <row r="45" spans="1:13" s="7" customFormat="1" x14ac:dyDescent="0.25">
      <c r="A45" s="296" t="s">
        <v>55</v>
      </c>
      <c r="B45" s="296"/>
      <c r="C45" s="296"/>
      <c r="D45" s="296"/>
      <c r="E45" s="296"/>
      <c r="F45" s="296"/>
      <c r="G45" s="296"/>
      <c r="H45" s="296"/>
      <c r="I45" s="296"/>
      <c r="J45" s="296"/>
      <c r="K45" s="296"/>
      <c r="L45" s="296"/>
      <c r="M45" s="296"/>
    </row>
    <row r="46" spans="1:13" s="7" customFormat="1" x14ac:dyDescent="0.25">
      <c r="A46" s="296" t="s">
        <v>56</v>
      </c>
      <c r="B46" s="296"/>
      <c r="C46" s="296"/>
      <c r="D46" s="296"/>
      <c r="E46" s="296"/>
      <c r="F46" s="296"/>
      <c r="G46" s="296"/>
      <c r="H46" s="296"/>
      <c r="I46" s="296"/>
      <c r="J46" s="296"/>
      <c r="K46" s="296"/>
      <c r="L46" s="296"/>
      <c r="M46" s="296"/>
    </row>
    <row r="47" spans="1:13" s="7" customFormat="1" x14ac:dyDescent="0.25">
      <c r="A47" s="296" t="s">
        <v>84</v>
      </c>
      <c r="B47" s="296"/>
      <c r="C47" s="296"/>
      <c r="D47" s="296"/>
      <c r="E47" s="296"/>
      <c r="F47" s="296"/>
      <c r="G47" s="296"/>
      <c r="H47" s="296"/>
      <c r="I47" s="296"/>
      <c r="J47" s="296"/>
      <c r="K47" s="296"/>
      <c r="L47" s="296"/>
      <c r="M47" s="296"/>
    </row>
    <row r="50" spans="1:1" x14ac:dyDescent="0.25">
      <c r="A50" s="1"/>
    </row>
    <row r="51" spans="1:1" x14ac:dyDescent="0.25">
      <c r="A51" s="1"/>
    </row>
  </sheetData>
  <mergeCells count="38">
    <mergeCell ref="A47:M47"/>
    <mergeCell ref="A36:M36"/>
    <mergeCell ref="A37:M37"/>
    <mergeCell ref="A38:M38"/>
    <mergeCell ref="A39:M39"/>
    <mergeCell ref="A40:M40"/>
    <mergeCell ref="A41:M41"/>
    <mergeCell ref="A42:M42"/>
    <mergeCell ref="A43:M43"/>
    <mergeCell ref="A44:M44"/>
    <mergeCell ref="A45:M45"/>
    <mergeCell ref="A46:M46"/>
    <mergeCell ref="A35:M35"/>
    <mergeCell ref="A34:M34"/>
    <mergeCell ref="A24:D24"/>
    <mergeCell ref="A25:D25"/>
    <mergeCell ref="A27:D27"/>
    <mergeCell ref="A28:D28"/>
    <mergeCell ref="A29:E29"/>
    <mergeCell ref="A31:D31"/>
    <mergeCell ref="A32:D32"/>
    <mergeCell ref="F8:K8"/>
    <mergeCell ref="L8:M9"/>
    <mergeCell ref="K9:K10"/>
    <mergeCell ref="A12:E12"/>
    <mergeCell ref="A13:E13"/>
    <mergeCell ref="D8:D10"/>
    <mergeCell ref="E8:E10"/>
    <mergeCell ref="A14:A23"/>
    <mergeCell ref="A7:C7"/>
    <mergeCell ref="A8:A10"/>
    <mergeCell ref="B8:B10"/>
    <mergeCell ref="C8:C10"/>
    <mergeCell ref="A1:M1"/>
    <mergeCell ref="A6:M6"/>
    <mergeCell ref="B3:M3"/>
    <mergeCell ref="B4:M4"/>
    <mergeCell ref="B5:M5"/>
  </mergeCells>
  <phoneticPr fontId="36" type="noConversion"/>
  <printOptions horizontalCentered="1"/>
  <pageMargins left="0.59055118110236227" right="0" top="0.59055118110236227" bottom="0.35433070866141736" header="0.31496062992125984" footer="0.31496062992125984"/>
  <pageSetup paperSize="9" scale="75"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9"/>
  <sheetViews>
    <sheetView workbookViewId="0">
      <selection activeCell="K21" sqref="K21"/>
    </sheetView>
  </sheetViews>
  <sheetFormatPr defaultColWidth="9.109375" defaultRowHeight="13.8" x14ac:dyDescent="0.25"/>
  <cols>
    <col min="1" max="1" width="4.109375" style="4" customWidth="1"/>
    <col min="2" max="2" width="25.6640625" style="4" customWidth="1"/>
    <col min="3" max="7" width="9.109375" style="4" customWidth="1"/>
    <col min="8" max="8" width="10.6640625" style="4" customWidth="1"/>
    <col min="9" max="9" width="9.109375" style="4" customWidth="1"/>
    <col min="10" max="10" width="10.5546875" style="4" customWidth="1"/>
    <col min="11" max="11" width="10.6640625" style="4" customWidth="1"/>
    <col min="12" max="12" width="10.5546875" style="4" customWidth="1"/>
    <col min="13" max="16384" width="9.109375" style="4"/>
  </cols>
  <sheetData>
    <row r="1" spans="1:12" ht="14.4" x14ac:dyDescent="0.3">
      <c r="A1" s="278" t="s">
        <v>161</v>
      </c>
      <c r="B1" s="308"/>
      <c r="C1" s="308"/>
      <c r="D1" s="308"/>
      <c r="E1" s="308"/>
      <c r="F1" s="308"/>
      <c r="G1" s="308"/>
      <c r="H1" s="308"/>
      <c r="I1" s="308"/>
      <c r="J1" s="308"/>
      <c r="K1" s="308"/>
      <c r="L1" s="308"/>
    </row>
    <row r="2" spans="1:12" ht="14.4" x14ac:dyDescent="0.3">
      <c r="A2" s="176"/>
      <c r="B2" s="177"/>
      <c r="C2" s="177"/>
      <c r="D2" s="177"/>
      <c r="E2" s="177"/>
      <c r="F2" s="177"/>
      <c r="G2" s="177"/>
      <c r="H2" s="177"/>
      <c r="I2" s="177"/>
      <c r="J2" s="177"/>
      <c r="K2" s="177"/>
      <c r="L2" s="177"/>
    </row>
    <row r="3" spans="1:12" x14ac:dyDescent="0.25">
      <c r="A3" s="312" t="s">
        <v>57</v>
      </c>
      <c r="B3" s="312"/>
      <c r="C3" s="312"/>
      <c r="D3" s="312"/>
      <c r="E3" s="312"/>
      <c r="F3" s="312"/>
      <c r="G3" s="312"/>
      <c r="H3" s="312"/>
      <c r="I3" s="312"/>
      <c r="J3" s="312"/>
      <c r="K3" s="312"/>
      <c r="L3" s="312"/>
    </row>
    <row r="4" spans="1:12" ht="36" customHeight="1" thickBot="1" x14ac:dyDescent="0.3">
      <c r="A4" s="313" t="s">
        <v>167</v>
      </c>
      <c r="B4" s="313"/>
      <c r="C4" s="313"/>
      <c r="D4" s="313"/>
      <c r="E4" s="313"/>
      <c r="F4" s="313"/>
      <c r="G4" s="313"/>
      <c r="H4" s="313"/>
      <c r="I4" s="313"/>
      <c r="J4" s="313"/>
      <c r="K4" s="313"/>
      <c r="L4" s="313"/>
    </row>
    <row r="5" spans="1:12" ht="120.75" customHeight="1" thickBot="1" x14ac:dyDescent="0.3">
      <c r="A5" s="64" t="s">
        <v>58</v>
      </c>
      <c r="B5" s="65" t="s">
        <v>59</v>
      </c>
      <c r="C5" s="65" t="s">
        <v>96</v>
      </c>
      <c r="D5" s="65" t="s">
        <v>60</v>
      </c>
      <c r="E5" s="65" t="s">
        <v>61</v>
      </c>
      <c r="F5" s="178"/>
      <c r="G5" s="65" t="s">
        <v>62</v>
      </c>
      <c r="H5" s="65" t="s">
        <v>103</v>
      </c>
      <c r="I5" s="65" t="s">
        <v>80</v>
      </c>
      <c r="J5" s="65" t="s">
        <v>97</v>
      </c>
      <c r="K5" s="65" t="s">
        <v>63</v>
      </c>
      <c r="L5" s="66" t="s">
        <v>148</v>
      </c>
    </row>
    <row r="6" spans="1:12" ht="33.75" customHeight="1" x14ac:dyDescent="0.25">
      <c r="A6" s="67" t="s">
        <v>64</v>
      </c>
      <c r="B6" s="216" t="s">
        <v>169</v>
      </c>
      <c r="C6" s="68">
        <f>'3.2.piel. Darba_efektivitāte'!C21</f>
        <v>7844.880000000001</v>
      </c>
      <c r="D6" s="69">
        <f>'3.3._Darbinieku_atalg._veidl.'!L28</f>
        <v>0</v>
      </c>
      <c r="E6" s="69">
        <f>'3.3._Darbinieku_atalg._veidl.'!L31</f>
        <v>0</v>
      </c>
      <c r="F6" s="179"/>
      <c r="G6" s="180">
        <v>0</v>
      </c>
      <c r="H6" s="180">
        <v>0</v>
      </c>
      <c r="I6" s="180">
        <v>0</v>
      </c>
      <c r="J6" s="70">
        <f>K6/C6</f>
        <v>0</v>
      </c>
      <c r="K6" s="71">
        <f>SUM(D6:I6)</f>
        <v>0</v>
      </c>
      <c r="L6" s="72">
        <f>K6*12</f>
        <v>0</v>
      </c>
    </row>
    <row r="7" spans="1:12" ht="14.25" customHeight="1" x14ac:dyDescent="0.25">
      <c r="A7" s="73"/>
      <c r="B7" s="311" t="s">
        <v>65</v>
      </c>
      <c r="C7" s="311"/>
      <c r="D7" s="311"/>
      <c r="E7" s="311"/>
      <c r="F7" s="311"/>
      <c r="G7" s="311"/>
      <c r="H7" s="311"/>
      <c r="I7" s="311"/>
      <c r="J7" s="311"/>
      <c r="K7" s="311"/>
      <c r="L7" s="74">
        <f>SUM(L6:L6)</f>
        <v>0</v>
      </c>
    </row>
    <row r="8" spans="1:12" ht="14.25" customHeight="1" thickBot="1" x14ac:dyDescent="0.3">
      <c r="A8" s="73"/>
      <c r="B8" s="311" t="s">
        <v>163</v>
      </c>
      <c r="C8" s="311"/>
      <c r="D8" s="311"/>
      <c r="E8" s="311"/>
      <c r="F8" s="311"/>
      <c r="G8" s="311"/>
      <c r="H8" s="311"/>
      <c r="I8" s="311"/>
      <c r="J8" s="311"/>
      <c r="K8" s="311"/>
      <c r="L8" s="74">
        <f>L7*4</f>
        <v>0</v>
      </c>
    </row>
    <row r="9" spans="1:12" ht="54.75" customHeight="1" x14ac:dyDescent="0.25">
      <c r="A9" s="75" t="s">
        <v>106</v>
      </c>
      <c r="B9" s="309" t="s">
        <v>146</v>
      </c>
      <c r="C9" s="309"/>
      <c r="D9" s="309"/>
      <c r="E9" s="309"/>
      <c r="F9" s="309"/>
      <c r="G9" s="309"/>
      <c r="H9" s="309"/>
      <c r="I9" s="309"/>
      <c r="J9" s="309"/>
      <c r="K9" s="76" t="s">
        <v>98</v>
      </c>
      <c r="L9" s="77" t="s">
        <v>67</v>
      </c>
    </row>
    <row r="10" spans="1:12" ht="26.25" customHeight="1" x14ac:dyDescent="0.25">
      <c r="A10" s="78" t="s">
        <v>107</v>
      </c>
      <c r="B10" s="79" t="s">
        <v>140</v>
      </c>
      <c r="C10" s="210">
        <f>875.2+39+50</f>
        <v>964.2</v>
      </c>
      <c r="D10" s="81"/>
      <c r="E10" s="81"/>
      <c r="F10" s="81"/>
      <c r="G10" s="81"/>
      <c r="H10" s="81"/>
      <c r="I10" s="81"/>
      <c r="J10" s="82"/>
      <c r="K10" s="181">
        <v>0</v>
      </c>
      <c r="L10" s="83">
        <f>K10*C10</f>
        <v>0</v>
      </c>
    </row>
    <row r="11" spans="1:12" ht="37.200000000000003" customHeight="1" x14ac:dyDescent="0.25">
      <c r="A11" s="78" t="s">
        <v>108</v>
      </c>
      <c r="B11" s="79" t="s">
        <v>139</v>
      </c>
      <c r="C11" s="80">
        <v>3618.39</v>
      </c>
      <c r="D11" s="81"/>
      <c r="E11" s="81"/>
      <c r="F11" s="81"/>
      <c r="G11" s="81"/>
      <c r="H11" s="81"/>
      <c r="I11" s="81"/>
      <c r="J11" s="82"/>
      <c r="K11" s="181">
        <v>0</v>
      </c>
      <c r="L11" s="83">
        <f>K11*C11</f>
        <v>0</v>
      </c>
    </row>
    <row r="12" spans="1:12" ht="29.25" customHeight="1" x14ac:dyDescent="0.25">
      <c r="A12" s="84" t="s">
        <v>109</v>
      </c>
      <c r="B12" s="85" t="s">
        <v>138</v>
      </c>
      <c r="C12" s="211">
        <f>866.6+78</f>
        <v>944.6</v>
      </c>
      <c r="D12" s="86"/>
      <c r="E12" s="86"/>
      <c r="F12" s="86"/>
      <c r="G12" s="86"/>
      <c r="H12" s="86"/>
      <c r="I12" s="86"/>
      <c r="J12" s="87"/>
      <c r="K12" s="182">
        <v>0</v>
      </c>
      <c r="L12" s="88">
        <f>K12*C12</f>
        <v>0</v>
      </c>
    </row>
    <row r="13" spans="1:12" ht="22.8" x14ac:dyDescent="0.25">
      <c r="A13" s="183" t="s">
        <v>110</v>
      </c>
      <c r="B13" s="184" t="s">
        <v>137</v>
      </c>
      <c r="C13" s="212">
        <f>1500.25+273</f>
        <v>1773.25</v>
      </c>
      <c r="D13" s="185"/>
      <c r="E13" s="185"/>
      <c r="F13" s="185"/>
      <c r="G13" s="185"/>
      <c r="H13" s="185"/>
      <c r="I13" s="185"/>
      <c r="J13" s="186"/>
      <c r="K13" s="187">
        <v>0</v>
      </c>
      <c r="L13" s="188">
        <f>K13*C13</f>
        <v>0</v>
      </c>
    </row>
    <row r="14" spans="1:12" ht="34.200000000000003" x14ac:dyDescent="0.25">
      <c r="A14" s="200" t="s">
        <v>142</v>
      </c>
      <c r="B14" s="194" t="s">
        <v>165</v>
      </c>
      <c r="C14" s="213">
        <f>736.72+224</f>
        <v>960.72</v>
      </c>
      <c r="D14" s="196"/>
      <c r="E14" s="196"/>
      <c r="F14" s="196"/>
      <c r="G14" s="196"/>
      <c r="H14" s="196"/>
      <c r="I14" s="196"/>
      <c r="J14" s="197"/>
      <c r="K14" s="187">
        <v>0</v>
      </c>
      <c r="L14" s="188">
        <f t="shared" ref="L14:L15" si="0">K14*C14</f>
        <v>0</v>
      </c>
    </row>
    <row r="15" spans="1:12" ht="22.8" x14ac:dyDescent="0.25">
      <c r="A15" s="200" t="s">
        <v>143</v>
      </c>
      <c r="B15" s="199" t="s">
        <v>141</v>
      </c>
      <c r="C15" s="195">
        <v>1342</v>
      </c>
      <c r="D15" s="196"/>
      <c r="E15" s="196"/>
      <c r="F15" s="196"/>
      <c r="G15" s="196"/>
      <c r="H15" s="196"/>
      <c r="I15" s="196"/>
      <c r="J15" s="197"/>
      <c r="K15" s="198">
        <v>0</v>
      </c>
      <c r="L15" s="201">
        <f t="shared" si="0"/>
        <v>0</v>
      </c>
    </row>
    <row r="16" spans="1:12" ht="14.4" thickBot="1" x14ac:dyDescent="0.3">
      <c r="A16" s="189" t="s">
        <v>144</v>
      </c>
      <c r="B16" s="89" t="s">
        <v>145</v>
      </c>
      <c r="C16" s="214">
        <f>394.55+30+120</f>
        <v>544.54999999999995</v>
      </c>
      <c r="D16" s="190"/>
      <c r="E16" s="190"/>
      <c r="F16" s="190"/>
      <c r="G16" s="190"/>
      <c r="H16" s="190"/>
      <c r="I16" s="190"/>
      <c r="J16" s="191"/>
      <c r="K16" s="192">
        <v>0</v>
      </c>
      <c r="L16" s="193">
        <f>K16*C16</f>
        <v>0</v>
      </c>
    </row>
    <row r="17" spans="1:12" ht="46.2" thickBot="1" x14ac:dyDescent="0.3">
      <c r="A17" s="97"/>
      <c r="B17" s="98"/>
      <c r="C17" s="99"/>
      <c r="D17" s="100"/>
      <c r="E17" s="100"/>
      <c r="F17" s="100"/>
      <c r="G17" s="100"/>
      <c r="H17" s="100"/>
      <c r="I17" s="100"/>
      <c r="J17" s="101"/>
      <c r="K17" s="102"/>
      <c r="L17" s="203" t="s">
        <v>104</v>
      </c>
    </row>
    <row r="18" spans="1:12" ht="42" customHeight="1" thickBot="1" x14ac:dyDescent="0.3">
      <c r="A18" s="96" t="s">
        <v>66</v>
      </c>
      <c r="B18" s="310" t="s">
        <v>105</v>
      </c>
      <c r="C18" s="310"/>
      <c r="D18" s="310"/>
      <c r="E18" s="310"/>
      <c r="F18" s="310"/>
      <c r="G18" s="310"/>
      <c r="H18" s="310"/>
      <c r="I18" s="310"/>
      <c r="J18" s="310"/>
      <c r="K18" s="310"/>
      <c r="L18" s="202">
        <v>0</v>
      </c>
    </row>
    <row r="19" spans="1:12" x14ac:dyDescent="0.25">
      <c r="C19" s="63"/>
    </row>
  </sheetData>
  <mergeCells count="7">
    <mergeCell ref="A1:L1"/>
    <mergeCell ref="B9:J9"/>
    <mergeCell ref="B18:K18"/>
    <mergeCell ref="B8:K8"/>
    <mergeCell ref="A3:L3"/>
    <mergeCell ref="A4:L4"/>
    <mergeCell ref="B7:K7"/>
  </mergeCells>
  <phoneticPr fontId="36" type="noConversion"/>
  <pageMargins left="0.9055118110236221" right="0.31496062992125984" top="0.15748031496062992" bottom="0.15748031496062992" header="0.31496062992125984" footer="0.31496062992125984"/>
  <pageSetup paperSize="9"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1"/>
  <sheetViews>
    <sheetView workbookViewId="0">
      <selection activeCell="D12" sqref="D12:E12"/>
    </sheetView>
  </sheetViews>
  <sheetFormatPr defaultColWidth="9.109375" defaultRowHeight="13.8" x14ac:dyDescent="0.25"/>
  <cols>
    <col min="1" max="1" width="9.109375" style="4" customWidth="1"/>
    <col min="2" max="2" width="9.109375" style="4"/>
    <col min="3" max="3" width="35.33203125" style="4" customWidth="1"/>
    <col min="4" max="5" width="9.109375" style="4"/>
    <col min="6" max="6" width="18.33203125" style="4" customWidth="1"/>
    <col min="7" max="7" width="4" style="4" customWidth="1"/>
    <col min="8" max="16384" width="9.109375" style="4"/>
  </cols>
  <sheetData>
    <row r="1" spans="1:9" x14ac:dyDescent="0.25">
      <c r="A1" s="314" t="s">
        <v>162</v>
      </c>
      <c r="B1" s="314"/>
      <c r="C1" s="314"/>
      <c r="D1" s="314"/>
      <c r="E1" s="314"/>
      <c r="F1" s="314"/>
      <c r="G1" s="314"/>
      <c r="H1" s="314"/>
      <c r="I1" s="314"/>
    </row>
    <row r="2" spans="1:9" ht="16.2" customHeight="1" x14ac:dyDescent="0.25">
      <c r="A2" s="314"/>
      <c r="B2" s="314"/>
      <c r="C2" s="314"/>
      <c r="D2" s="314"/>
      <c r="E2" s="314"/>
      <c r="F2" s="314"/>
      <c r="G2" s="314"/>
      <c r="H2" s="314"/>
      <c r="I2" s="314"/>
    </row>
    <row r="3" spans="1:9" x14ac:dyDescent="0.25">
      <c r="A3" s="315" t="s">
        <v>68</v>
      </c>
      <c r="B3" s="315"/>
      <c r="C3" s="315"/>
      <c r="D3" s="315"/>
      <c r="E3" s="315"/>
      <c r="F3" s="315"/>
      <c r="G3" s="315"/>
      <c r="H3" s="315"/>
      <c r="I3" s="315"/>
    </row>
    <row r="5" spans="1:9" ht="33" customHeight="1" x14ac:dyDescent="0.25">
      <c r="A5" s="316" t="s">
        <v>120</v>
      </c>
      <c r="B5" s="316"/>
      <c r="C5" s="316"/>
      <c r="D5" s="316"/>
      <c r="E5" s="316"/>
      <c r="F5" s="316"/>
      <c r="G5" s="316"/>
      <c r="H5" s="316"/>
      <c r="I5" s="316"/>
    </row>
    <row r="6" spans="1:9" x14ac:dyDescent="0.25">
      <c r="A6" s="90"/>
    </row>
    <row r="7" spans="1:9" ht="39.75" customHeight="1" x14ac:dyDescent="0.25">
      <c r="A7" s="317" t="s">
        <v>147</v>
      </c>
      <c r="B7" s="317"/>
      <c r="C7" s="317"/>
      <c r="D7" s="318" t="s">
        <v>154</v>
      </c>
      <c r="E7" s="318"/>
      <c r="F7" s="205" t="s">
        <v>115</v>
      </c>
    </row>
    <row r="8" spans="1:9" ht="38.4" customHeight="1" x14ac:dyDescent="0.25">
      <c r="A8" s="320" t="s">
        <v>164</v>
      </c>
      <c r="B8" s="320"/>
      <c r="C8" s="320"/>
      <c r="D8" s="321">
        <f>'3.4._Izvērstā_fin_pied__veid_'!L8</f>
        <v>0</v>
      </c>
      <c r="E8" s="321"/>
      <c r="F8" s="206" t="s">
        <v>116</v>
      </c>
    </row>
    <row r="9" spans="1:9" ht="38.4" customHeight="1" x14ac:dyDescent="0.25">
      <c r="A9" s="320" t="s">
        <v>149</v>
      </c>
      <c r="B9" s="320"/>
      <c r="C9" s="320"/>
      <c r="D9" s="325">
        <f>'3.3._Darbinieku_atalg._veidl.'!E28</f>
        <v>0</v>
      </c>
      <c r="E9" s="325"/>
      <c r="F9" s="206" t="s">
        <v>123</v>
      </c>
    </row>
    <row r="10" spans="1:9" ht="50.25" customHeight="1" x14ac:dyDescent="0.25">
      <c r="A10" s="320" t="s">
        <v>150</v>
      </c>
      <c r="B10" s="320"/>
      <c r="C10" s="320"/>
      <c r="D10" s="324">
        <f>'3.3._Darbinieku_atalg._veidl.'!E31</f>
        <v>0</v>
      </c>
      <c r="E10" s="324"/>
      <c r="F10" s="206" t="s">
        <v>151</v>
      </c>
    </row>
    <row r="11" spans="1:9" ht="60" customHeight="1" x14ac:dyDescent="0.25">
      <c r="A11" s="320" t="s">
        <v>152</v>
      </c>
      <c r="B11" s="320"/>
      <c r="C11" s="320"/>
      <c r="D11" s="321">
        <f>SUM('3.4._Izvērstā_fin_pied__veid_'!L10:L16)</f>
        <v>0</v>
      </c>
      <c r="E11" s="321"/>
      <c r="F11" s="206" t="s">
        <v>117</v>
      </c>
    </row>
    <row r="12" spans="1:9" ht="60" customHeight="1" x14ac:dyDescent="0.25">
      <c r="A12" s="320" t="s">
        <v>153</v>
      </c>
      <c r="B12" s="320"/>
      <c r="C12" s="320"/>
      <c r="D12" s="323">
        <f>'3.4._Izvērstā_fin_pied__veid_'!L18</f>
        <v>0</v>
      </c>
      <c r="E12" s="323"/>
      <c r="F12" s="206" t="s">
        <v>155</v>
      </c>
    </row>
    <row r="14" spans="1:9" x14ac:dyDescent="0.25">
      <c r="A14" s="322" t="s">
        <v>119</v>
      </c>
      <c r="B14" s="322"/>
      <c r="C14" s="322"/>
      <c r="D14" s="322"/>
      <c r="E14" s="322"/>
      <c r="F14" s="322"/>
      <c r="G14" s="322"/>
      <c r="H14" s="322"/>
      <c r="I14" s="322"/>
    </row>
    <row r="15" spans="1:9" x14ac:dyDescent="0.25">
      <c r="A15" s="322"/>
      <c r="B15" s="322"/>
      <c r="C15" s="322"/>
      <c r="D15" s="322"/>
      <c r="E15" s="322"/>
      <c r="F15" s="322"/>
      <c r="G15" s="322"/>
      <c r="H15" s="322"/>
      <c r="I15" s="322"/>
    </row>
    <row r="17" spans="1:9" x14ac:dyDescent="0.25">
      <c r="A17" s="322" t="s">
        <v>118</v>
      </c>
      <c r="B17" s="322"/>
      <c r="C17" s="322"/>
      <c r="D17" s="322"/>
      <c r="E17" s="322"/>
      <c r="F17" s="322"/>
      <c r="G17" s="322"/>
      <c r="H17" s="322"/>
      <c r="I17" s="322"/>
    </row>
    <row r="18" spans="1:9" x14ac:dyDescent="0.25">
      <c r="A18" s="322"/>
      <c r="B18" s="322"/>
      <c r="C18" s="322"/>
      <c r="D18" s="322"/>
      <c r="E18" s="322"/>
      <c r="F18" s="322"/>
      <c r="G18" s="322"/>
      <c r="H18" s="322"/>
      <c r="I18" s="322"/>
    </row>
    <row r="21" spans="1:9" x14ac:dyDescent="0.25">
      <c r="A21" s="319"/>
      <c r="B21" s="319"/>
      <c r="C21" s="319"/>
      <c r="D21" s="319"/>
      <c r="E21" s="319"/>
      <c r="F21" s="319"/>
      <c r="G21" s="319"/>
      <c r="H21" s="319"/>
      <c r="I21" s="319"/>
    </row>
  </sheetData>
  <mergeCells count="18">
    <mergeCell ref="A10:C10"/>
    <mergeCell ref="D10:E10"/>
    <mergeCell ref="A8:C8"/>
    <mergeCell ref="D8:E8"/>
    <mergeCell ref="A9:C9"/>
    <mergeCell ref="D9:E9"/>
    <mergeCell ref="A21:I21"/>
    <mergeCell ref="A11:C11"/>
    <mergeCell ref="D11:E11"/>
    <mergeCell ref="A14:I15"/>
    <mergeCell ref="A17:I18"/>
    <mergeCell ref="A12:C12"/>
    <mergeCell ref="D12:E12"/>
    <mergeCell ref="A1:I2"/>
    <mergeCell ref="A3:I3"/>
    <mergeCell ref="A5:I5"/>
    <mergeCell ref="A7:C7"/>
    <mergeCell ref="D7:E7"/>
  </mergeCells>
  <pageMargins left="0.70866141732283472" right="0.70866141732283472" top="0.74803149606299213" bottom="0.74803149606299213" header="0.31496062992125984" footer="0.31496062992125984"/>
  <pageSetup paperSize="9" scale="7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3.1.piel. LPUAA_normatīvi</vt:lpstr>
      <vt:lpstr>3.2.piel. Darba_efektivitāte</vt:lpstr>
      <vt:lpstr>3.3._Darbinieku_atalg._veidl.</vt:lpstr>
      <vt:lpstr>3.4._Izvērstā_fin_pied__veid_</vt:lpstr>
      <vt:lpstr>3.5._Finanšu_pied_forma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Jānis Bite</dc:creator>
  <cp:lastModifiedBy>Līga Saidāne</cp:lastModifiedBy>
  <cp:lastPrinted>2021-11-04T10:49:03Z</cp:lastPrinted>
  <dcterms:created xsi:type="dcterms:W3CDTF">2016-03-25T13:51:22Z</dcterms:created>
  <dcterms:modified xsi:type="dcterms:W3CDTF">2024-09-17T10:03:57Z</dcterms:modified>
</cp:coreProperties>
</file>