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vm.lv\public$\Iepirkumi\Iepirkumu_dala\2024\2024_198_Ak_Telpu_uzkopsana_un_generaltirisana\Nolikums\"/>
    </mc:Choice>
  </mc:AlternateContent>
  <xr:revisionPtr revIDLastSave="0" documentId="13_ncr:1_{8CBD367F-DDD6-4267-9E93-ADA2FD3C0DF2}" xr6:coauthVersionLast="47" xr6:coauthVersionMax="47" xr10:uidLastSave="{00000000-0000-0000-0000-000000000000}"/>
  <bookViews>
    <workbookView xWindow="-30828" yWindow="-2988" windowWidth="30936" windowHeight="16896" tabRatio="928" activeTab="4" xr2:uid="{00000000-000D-0000-FFFF-FFFF00000000}"/>
  </bookViews>
  <sheets>
    <sheet name="5.1.piel. LPUAA_normatīvi" sheetId="5" r:id="rId1"/>
    <sheet name="5.2.piel. Darba_efektivitāte" sheetId="1" r:id="rId2"/>
    <sheet name="5.3._Darbinieku_atalg._veidl." sheetId="2" r:id="rId3"/>
    <sheet name="5.4._Izvērstā_fin_pied__veid_" sheetId="3" r:id="rId4"/>
    <sheet name="5.5._Finanšu_pied_forma" sheetId="4" r:id="rId5"/>
    <sheet name="m2"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8" i="3" l="1"/>
  <c r="M26" i="2"/>
  <c r="M27" i="2" s="1"/>
  <c r="M28" i="2" s="1"/>
  <c r="M24" i="2"/>
  <c r="M15" i="2"/>
  <c r="M16" i="2"/>
  <c r="M17" i="2"/>
  <c r="M18" i="2"/>
  <c r="M19" i="2"/>
  <c r="M20" i="2"/>
  <c r="M21" i="2"/>
  <c r="M22" i="2"/>
  <c r="M23" i="2"/>
  <c r="M14" i="2"/>
  <c r="L16" i="3"/>
  <c r="B3" i="6"/>
  <c r="B4" i="6"/>
  <c r="B5" i="6"/>
  <c r="B2" i="6"/>
  <c r="B6" i="6" l="1"/>
  <c r="L12" i="3"/>
  <c r="L13" i="3"/>
  <c r="L14" i="3"/>
  <c r="L15" i="3"/>
  <c r="K24" i="2" l="1"/>
  <c r="F20" i="1"/>
  <c r="F19" i="1"/>
  <c r="F18" i="1"/>
  <c r="F17" i="1"/>
  <c r="F16" i="1"/>
  <c r="F15" i="1"/>
  <c r="F14" i="1"/>
  <c r="F13" i="1"/>
  <c r="F12" i="1"/>
  <c r="F11" i="1"/>
  <c r="F10" i="1"/>
  <c r="F9" i="1"/>
  <c r="F8" i="1"/>
  <c r="F7" i="1"/>
  <c r="D12" i="4" l="1"/>
  <c r="G21" i="1" l="1"/>
  <c r="H20" i="1"/>
  <c r="H19" i="1"/>
  <c r="H18" i="1"/>
  <c r="H17" i="1"/>
  <c r="H16" i="1"/>
  <c r="H15" i="1"/>
  <c r="H14" i="1"/>
  <c r="H13" i="1"/>
  <c r="H12" i="1"/>
  <c r="H11" i="1"/>
  <c r="H10" i="1"/>
  <c r="H9" i="1"/>
  <c r="H8" i="1"/>
  <c r="H7" i="1"/>
  <c r="H21" i="1" l="1"/>
  <c r="J21" i="1" s="1"/>
  <c r="E14" i="2" l="1"/>
  <c r="E24" i="2" s="1"/>
  <c r="J7" i="1"/>
  <c r="F20" i="2" l="1"/>
  <c r="F21" i="2"/>
  <c r="H21" i="2" s="1"/>
  <c r="F22" i="2"/>
  <c r="H22" i="2" s="1"/>
  <c r="G20" i="2" l="1"/>
  <c r="I20" i="2" s="1"/>
  <c r="H20" i="2"/>
  <c r="G21" i="2"/>
  <c r="I21" i="2" s="1"/>
  <c r="G22" i="2"/>
  <c r="I22" i="2" s="1"/>
  <c r="L10" i="3"/>
  <c r="L11" i="3"/>
  <c r="D11" i="4" l="1"/>
  <c r="J22" i="2"/>
  <c r="L22" i="2" s="1"/>
  <c r="J20" i="2"/>
  <c r="L20" i="2" s="1"/>
  <c r="J21" i="2"/>
  <c r="L21" i="2" s="1"/>
  <c r="F19" i="2"/>
  <c r="H19" i="2" s="1"/>
  <c r="F23" i="2"/>
  <c r="G23" i="2" l="1"/>
  <c r="H23" i="2"/>
  <c r="G19" i="2"/>
  <c r="I19" i="2"/>
  <c r="J19" i="2" s="1"/>
  <c r="K27" i="2"/>
  <c r="F15" i="2"/>
  <c r="H15" i="2" s="1"/>
  <c r="F16" i="2"/>
  <c r="H16" i="2" s="1"/>
  <c r="F17" i="2"/>
  <c r="H17" i="2" s="1"/>
  <c r="F18" i="2"/>
  <c r="H18" i="2" s="1"/>
  <c r="F14" i="2"/>
  <c r="C21" i="1"/>
  <c r="C6" i="3" s="1"/>
  <c r="E27" i="2"/>
  <c r="D10" i="4" s="1"/>
  <c r="F26" i="2"/>
  <c r="H26" i="2" s="1"/>
  <c r="I23" i="2" l="1"/>
  <c r="J23" i="2" s="1"/>
  <c r="H14" i="2"/>
  <c r="H24" i="2" s="1"/>
  <c r="F24" i="2"/>
  <c r="G26" i="2"/>
  <c r="G27" i="2" s="1"/>
  <c r="H27" i="2"/>
  <c r="G16" i="2"/>
  <c r="G18" i="2"/>
  <c r="L19" i="2"/>
  <c r="L23" i="2"/>
  <c r="F21" i="1"/>
  <c r="K28" i="2"/>
  <c r="G14" i="2"/>
  <c r="G17" i="2"/>
  <c r="I17" i="2" s="1"/>
  <c r="J17" i="2" s="1"/>
  <c r="F27" i="2"/>
  <c r="G15" i="2"/>
  <c r="I15" i="2" s="1"/>
  <c r="J15" i="2" s="1"/>
  <c r="I14" i="2" l="1"/>
  <c r="G24" i="2"/>
  <c r="G28" i="2" s="1"/>
  <c r="I18" i="2"/>
  <c r="J18" i="2" s="1"/>
  <c r="L18" i="2" s="1"/>
  <c r="E28" i="2"/>
  <c r="D9" i="4"/>
  <c r="L17" i="2"/>
  <c r="F28" i="2"/>
  <c r="I26" i="2"/>
  <c r="H28" i="2"/>
  <c r="I16" i="2"/>
  <c r="J16" i="2" s="1"/>
  <c r="L15" i="2"/>
  <c r="J14" i="2" l="1"/>
  <c r="I24" i="2"/>
  <c r="I27" i="2"/>
  <c r="J26" i="2"/>
  <c r="J27" i="2" s="1"/>
  <c r="L16" i="2"/>
  <c r="J24" i="2" l="1"/>
  <c r="J28" i="2" s="1"/>
  <c r="L14" i="2"/>
  <c r="L26" i="2"/>
  <c r="I28" i="2"/>
  <c r="L24" i="2" l="1"/>
  <c r="D6" i="3" s="1"/>
  <c r="L27" i="2"/>
  <c r="E6" i="3" s="1"/>
  <c r="K6" i="3" l="1"/>
  <c r="L6" i="3" s="1"/>
  <c r="L7" i="3" s="1"/>
  <c r="L28" i="2"/>
  <c r="D8" i="4" l="1"/>
  <c r="J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Jānis Bite</author>
  </authors>
  <commentList>
    <comment ref="I7" authorId="0" shapeId="0" xr:uid="{1B2C7B18-4268-4082-903F-604046DC799C}">
      <text>
        <r>
          <rPr>
            <b/>
            <sz val="9"/>
            <color indexed="81"/>
            <rFont val="Tahoma"/>
            <family val="2"/>
            <charset val="186"/>
          </rPr>
          <t>Jānis Bite:</t>
        </r>
        <r>
          <rPr>
            <sz val="9"/>
            <color indexed="81"/>
            <rFont val="Tahoma"/>
            <family val="2"/>
            <charset val="186"/>
          </rPr>
          <t xml:space="preserve">
Norādiet plānoto apkopēju skaitu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6" authorId="0" shapeId="0" xr:uid="{99E3D4FC-1A3B-4F79-9420-8956590E0E5E}">
      <text>
        <r>
          <rPr>
            <b/>
            <sz val="9"/>
            <color rgb="FFFF0000"/>
            <rFont val="Tahoma"/>
            <family val="2"/>
            <charset val="186"/>
          </rPr>
          <t>Pretendents aizpilda manuāli.</t>
        </r>
        <r>
          <rPr>
            <sz val="9"/>
            <color rgb="FF000000"/>
            <rFont val="Tahoma"/>
            <family val="2"/>
            <charset val="186"/>
          </rPr>
          <t xml:space="preserve">
</t>
        </r>
      </text>
    </comment>
    <comment ref="H6" authorId="0" shapeId="0" xr:uid="{7BC80694-DC9D-48A0-819C-886C929C6E81}">
      <text>
        <r>
          <rPr>
            <b/>
            <sz val="9"/>
            <color rgb="FFFF0000"/>
            <rFont val="Tahoma"/>
            <family val="2"/>
            <charset val="186"/>
          </rPr>
          <t>Pretendents aizpilda manuāli.</t>
        </r>
        <r>
          <rPr>
            <b/>
            <sz val="9"/>
            <color rgb="FF000000"/>
            <rFont val="Tahoma"/>
            <family val="2"/>
            <charset val="186"/>
          </rPr>
          <t xml:space="preserve">
</t>
        </r>
      </text>
    </comment>
    <comment ref="I6" authorId="0" shapeId="0" xr:uid="{A915141F-236E-4D46-8B97-823DB3AC9953}">
      <text>
        <r>
          <rPr>
            <b/>
            <sz val="9"/>
            <color rgb="FFFF0000"/>
            <rFont val="Tahoma"/>
            <family val="2"/>
            <charset val="186"/>
          </rPr>
          <t>Pretendents aizpilda manuāli.</t>
        </r>
        <r>
          <rPr>
            <sz val="9"/>
            <color rgb="FFFF0000"/>
            <rFont val="Tahoma"/>
            <family val="2"/>
            <charset val="186"/>
          </rPr>
          <t xml:space="preserve">
</t>
        </r>
      </text>
    </comment>
    <comment ref="J6" authorId="0" shapeId="0" xr:uid="{00000000-0006-0000-0300-000004000000}">
      <text>
        <r>
          <rPr>
            <sz val="9"/>
            <color rgb="FF000000"/>
            <rFont val="Tahoma"/>
            <family val="2"/>
            <charset val="186"/>
          </rPr>
          <t>Cena par pakalpojumu (EUR/m</t>
        </r>
        <r>
          <rPr>
            <vertAlign val="superscript"/>
            <sz val="9"/>
            <color rgb="FF000000"/>
            <rFont val="Tahoma"/>
            <family val="2"/>
            <charset val="186"/>
          </rPr>
          <t>2</t>
        </r>
        <r>
          <rPr>
            <sz val="9"/>
            <color rgb="FF000000"/>
            <rFont val="Tahoma"/>
            <family val="2"/>
            <charset val="186"/>
          </rPr>
          <t xml:space="preserve"> bez PVN) veidojas no Kopējās cenas par pakalpojumu mēnesī (EUR bez PVN) un Kopējās platības objektos  (m</t>
        </r>
        <r>
          <rPr>
            <vertAlign val="superscript"/>
            <sz val="9"/>
            <color rgb="FF000000"/>
            <rFont val="Tahoma"/>
            <family val="2"/>
            <charset val="186"/>
          </rPr>
          <t>2</t>
        </r>
        <r>
          <rPr>
            <sz val="9"/>
            <color rgb="FF000000"/>
            <rFont val="Tahoma"/>
            <family val="2"/>
            <charset val="186"/>
          </rPr>
          <t>).</t>
        </r>
        <r>
          <rPr>
            <sz val="9"/>
            <color rgb="FF000000"/>
            <rFont val="Tahoma"/>
            <family val="2"/>
            <charset val="186"/>
          </rPr>
          <t xml:space="preserve">
</t>
        </r>
      </text>
    </comment>
    <comment ref="L18" authorId="0" shapeId="0" xr:uid="{00000000-0006-0000-0300-000005000000}">
      <text>
        <r>
          <rPr>
            <b/>
            <sz val="9"/>
            <color rgb="FFFF0000"/>
            <rFont val="Tahoma"/>
            <family val="2"/>
            <charset val="186"/>
          </rPr>
          <t>Pretendents aizpilda manuāli.</t>
        </r>
        <r>
          <rPr>
            <b/>
            <sz val="9"/>
            <color rgb="FF000000"/>
            <rFont val="Tahoma"/>
            <family val="2"/>
            <charset val="186"/>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Jānis Bite</author>
  </authors>
  <commentList>
    <comment ref="A4" authorId="0" shapeId="0" xr:uid="{2357F5BB-E7A1-4B3F-B296-7C4938C8DD78}">
      <text>
        <r>
          <rPr>
            <b/>
            <sz val="9"/>
            <color indexed="81"/>
            <rFont val="Tahoma"/>
            <family val="2"/>
            <charset val="186"/>
          </rPr>
          <t>Jānis Bite:</t>
        </r>
        <r>
          <rPr>
            <sz val="9"/>
            <color indexed="81"/>
            <rFont val="Tahoma"/>
            <family val="2"/>
            <charset val="186"/>
          </rPr>
          <t xml:space="preserve">
BETONA MASAS GRĪDAS FLĪZES, neslīdošas, matētas vai glazētas</t>
        </r>
      </text>
    </comment>
    <comment ref="A5" authorId="0" shapeId="0" xr:uid="{77CA1B6C-88DD-445E-A193-503B1A1FBEE4}">
      <text>
        <r>
          <rPr>
            <b/>
            <sz val="9"/>
            <color indexed="81"/>
            <rFont val="Tahoma"/>
            <family val="2"/>
            <charset val="186"/>
          </rPr>
          <t>Jānis Bite:</t>
        </r>
        <r>
          <rPr>
            <sz val="9"/>
            <color indexed="81"/>
            <rFont val="Tahoma"/>
            <family val="2"/>
            <charset val="186"/>
          </rPr>
          <t xml:space="preserve">
DIVSLĀŅU GRĪDAS DĒĻI -2,3 mm OZOLA VIRSKĀRTA,
TONĒTA CIETVASKA APSTRĀDE,
SEDZOŠA CIETVASKA AIZSARGKĀRTA
9 mm BĒRZA SAPLĀKŠŅA APAKŠKĀRTA</t>
        </r>
      </text>
    </comment>
  </commentList>
</comments>
</file>

<file path=xl/sharedStrings.xml><?xml version="1.0" encoding="utf-8"?>
<sst xmlns="http://schemas.openxmlformats.org/spreadsheetml/2006/main" count="177" uniqueCount="167">
  <si>
    <t>Telpu ikdienas uzkopšanas pakalpojuma darba efektivitāte objektos saskaņā ar pasūtītāja noteikto "Telpu uzkopšanas programmu" (1.pielikums).</t>
  </si>
  <si>
    <t>1.Telpu ikdienas pamatuzkopšana atbilstoši pasūtītāja uzkopšanas programmai.</t>
  </si>
  <si>
    <t>Objekts</t>
  </si>
  <si>
    <t>Telpu pielietojums objektos  saskaņā ar LPUAA normatīvos norādīto telpu pielietojuma sadalījumu.</t>
  </si>
  <si>
    <t>Arhīvs</t>
  </si>
  <si>
    <t>Gaiteņi/ieejas halles</t>
  </si>
  <si>
    <t>Biroja virtuves</t>
  </si>
  <si>
    <t>Kāpnes</t>
  </si>
  <si>
    <t>Lifti</t>
  </si>
  <si>
    <t>Mācību telpas</t>
  </si>
  <si>
    <t>Laboratorija</t>
  </si>
  <si>
    <t>Ēdamzāle</t>
  </si>
  <si>
    <t>Noliktavu telpas</t>
  </si>
  <si>
    <t>Ģērbtuve</t>
  </si>
  <si>
    <t>Kopā:</t>
  </si>
  <si>
    <t>Administrācijas telpas</t>
  </si>
  <si>
    <t>Dušu telpas</t>
  </si>
  <si>
    <t>Sporta zāle</t>
  </si>
  <si>
    <t>Skaidrojumi:</t>
  </si>
  <si>
    <t>1. Kolonna: Pasūtītāja noteikto objektu adreses.</t>
  </si>
  <si>
    <t>3. Kolonna: Pasūtītāja norādītās telpu uzkopjamās platības objektos.</t>
  </si>
  <si>
    <t>4. Kolonna: Pasūtītāja noteiktās uzkopšanas reizes nedēļā.</t>
  </si>
  <si>
    <t>(Izvērsta forma - darbinieku atalgojums)</t>
  </si>
  <si>
    <t>Darbinnieku skaits objektā</t>
  </si>
  <si>
    <t>Amats</t>
  </si>
  <si>
    <t>Stundas likme (bruto) EUR/h</t>
  </si>
  <si>
    <t>Darba stundas mēnesī</t>
  </si>
  <si>
    <t>Darbinieka atalgojums</t>
  </si>
  <si>
    <t>Darbinieka izmaksas</t>
  </si>
  <si>
    <t>Darba alga (bruto)</t>
  </si>
  <si>
    <t xml:space="preserve"> Noteiktais slimības naudas uzkrājums darbiniekam</t>
  </si>
  <si>
    <t>Atalgojums (bruto)</t>
  </si>
  <si>
    <t>Darba devēja soc.nodoklis (VSAOI)</t>
  </si>
  <si>
    <t>Riska nodeva (EUR)</t>
  </si>
  <si>
    <t>Mēnesī (EUR)</t>
  </si>
  <si>
    <t>Mēnesī kopā (EUR)</t>
  </si>
  <si>
    <t>kopā mēnesī</t>
  </si>
  <si>
    <t xml:space="preserve">1. Telpu ikdienas pamatuzkopšana un uzturēšana.  </t>
  </si>
  <si>
    <t>1.1. Telpu ikdienas uzkopšana.</t>
  </si>
  <si>
    <t>Apkopēja</t>
  </si>
  <si>
    <t>3. Pakalpojuma izpildes vadība un atbildība.</t>
  </si>
  <si>
    <t>Darbu vadītājs</t>
  </si>
  <si>
    <t>1. Kolonna: Konkrētā objekta adrese.</t>
  </si>
  <si>
    <t>3. Kolonna: Pretendents norāda visus servisa darbiniekus - pēc amatiem:  apkopējas, dežūrapkopējas, darbu vadītājs.</t>
  </si>
  <si>
    <t>4. Kolonna: Pretendents norāda darbinieka bruto stundas likmi (EUR/h).</t>
  </si>
  <si>
    <t>6. Kolonna: Pretendents norāda darbinieka darba algu (bruto) mēnesī.</t>
  </si>
  <si>
    <t>9. Kolonna: Pretendents norāda darbinieka atalgojums (bruto) mēnesī kopā.</t>
  </si>
  <si>
    <t>10. Kolonna: Pretendents norāda darba devēja valsts sociālās apdrošināšanas obligāto iemaksu likmi (VSAOI).</t>
  </si>
  <si>
    <t>11. Kolonna: Pretendents norāda Uzņēmējdarbības riska valsts nodevu par darbinieku.</t>
  </si>
  <si>
    <t>12. Kolonna: Pretendents norāda kopējās darbinieka izmaksas mēnesī.</t>
  </si>
  <si>
    <t>IZVĒRSTAIS FINANŠU PIEDĀVĀJUMS</t>
  </si>
  <si>
    <t>Nr.p.k.</t>
  </si>
  <si>
    <t>Pakalpojums</t>
  </si>
  <si>
    <t>Servisa darbinieku algas izmaksas mēnesī, (EUR bez PVN)</t>
  </si>
  <si>
    <t>Darba vadītāja algas izmaksas mēnesī (EUR bez PVN)</t>
  </si>
  <si>
    <t>Materiālu (inventārs, līdzekļi, u.c.) izmaksas mēnesī, (EUR bez PVN)</t>
  </si>
  <si>
    <t>Cena par pakalpojumu mēnesī  (EUR bez PVN)</t>
  </si>
  <si>
    <t>1.</t>
  </si>
  <si>
    <t>Pakalpojuma cena kopā gadā (12 mēneši) (bez PVN):</t>
  </si>
  <si>
    <t>3.</t>
  </si>
  <si>
    <t>Cena par 1 reizi (EUR bez PVN)</t>
  </si>
  <si>
    <t>Finanšu piedāvājuma forma</t>
  </si>
  <si>
    <t>Vidēji patērējamais darba laiks administratīvo objektu uzkopšanā Latvijā</t>
  </si>
  <si>
    <t>Izstrādājusi: Latvijas Profesionālās uzkopšanas un apsaimniekošanas asociācija</t>
  </si>
  <si>
    <t>Platību veids</t>
  </si>
  <si>
    <t>Vidēja līmeņa pakalpojumu programmas, kv.m./h</t>
  </si>
  <si>
    <t>Birojs</t>
  </si>
  <si>
    <t>Arhīvs/biroja noliktava</t>
  </si>
  <si>
    <t>Konferenču telpas</t>
  </si>
  <si>
    <t>Biroja virtuve</t>
  </si>
  <si>
    <t>Tualetes</t>
  </si>
  <si>
    <t>Piezīme: normas sastādītas, izmantojot Latvijas, kā arī 10 citu pasaules valstu datus, kas iegūti hronometrējot efektīvām metodēm veikta darba laika patēriņu.</t>
  </si>
  <si>
    <t xml:space="preserve"> Uzkrājums atvaļināju-mam</t>
  </si>
  <si>
    <t>Citas izmaksas mēnesī: administrā-cijas izmaksas, neparedz. izd. u.tml. (EUR bez PVN)</t>
  </si>
  <si>
    <t>Telpu pamatuz-kopšanas reizes nedēļā</t>
  </si>
  <si>
    <t xml:space="preserve">Pretendents aizpilda tabulu, norādot faktisko darbinieku kopējo skaitu, lai  nodrošinātu pakalpojuma izpildi </t>
  </si>
  <si>
    <t>Skaidrojumi 3. pielikuma 1.tabulai:</t>
  </si>
  <si>
    <t>13. Kolonna: Pretendents norāda kopējās darbinieka/darbinieku izmaksas pasūtītāja noteiktajā laika periodā</t>
  </si>
  <si>
    <t>Biroja telpas</t>
  </si>
  <si>
    <t>Atpūtas telpa</t>
  </si>
  <si>
    <r>
      <rPr>
        <b/>
        <u/>
        <sz val="11"/>
        <color rgb="FF000000"/>
        <rFont val="Times New Roman"/>
        <family val="1"/>
        <charset val="186"/>
      </rPr>
      <t>1.tabula</t>
    </r>
    <r>
      <rPr>
        <b/>
        <sz val="11"/>
        <color rgb="FF000000"/>
        <rFont val="Times New Roman"/>
        <family val="1"/>
        <charset val="186"/>
      </rPr>
      <t xml:space="preserve">: telpu </t>
    </r>
    <r>
      <rPr>
        <b/>
        <sz val="11"/>
        <color rgb="FFFF0000"/>
        <rFont val="Times New Roman"/>
        <family val="1"/>
        <charset val="186"/>
      </rPr>
      <t>ikdienas pamatuzkopšana</t>
    </r>
    <r>
      <rPr>
        <b/>
        <sz val="11"/>
        <color rgb="FF000000"/>
        <rFont val="Times New Roman"/>
        <family val="1"/>
        <charset val="186"/>
      </rPr>
      <t xml:space="preserve"> atbilstoši pasūtītāja prasībām (1.pielikums. Tehniskā  specifikācija. Telpu uzkopšanas programma).</t>
    </r>
  </si>
  <si>
    <r>
      <t>Kopējā  platība objektos (m</t>
    </r>
    <r>
      <rPr>
        <b/>
        <vertAlign val="superscript"/>
        <sz val="9"/>
        <color rgb="FF000000"/>
        <rFont val="Times New Roman"/>
        <family val="1"/>
        <charset val="186"/>
      </rPr>
      <t>2</t>
    </r>
    <r>
      <rPr>
        <b/>
        <sz val="9"/>
        <color rgb="FF000000"/>
        <rFont val="Times New Roman"/>
        <family val="1"/>
        <charset val="186"/>
      </rPr>
      <t>)</t>
    </r>
  </si>
  <si>
    <r>
      <t>Cena par pakalpojumu   mēnesī (EUR/ m</t>
    </r>
    <r>
      <rPr>
        <b/>
        <vertAlign val="superscript"/>
        <sz val="9"/>
        <color rgb="FF000000"/>
        <rFont val="Times New Roman"/>
        <family val="1"/>
        <charset val="186"/>
      </rPr>
      <t xml:space="preserve">2 </t>
    </r>
    <r>
      <rPr>
        <b/>
        <sz val="9"/>
        <color rgb="FF000000"/>
        <rFont val="Times New Roman"/>
        <family val="1"/>
        <charset val="186"/>
      </rPr>
      <t xml:space="preserve">bez PVN) </t>
    </r>
  </si>
  <si>
    <r>
      <t>Cena par 1m</t>
    </r>
    <r>
      <rPr>
        <b/>
        <vertAlign val="superscript"/>
        <sz val="9"/>
        <color rgb="FF000000"/>
        <rFont val="Times New Roman"/>
        <family val="1"/>
        <charset val="186"/>
      </rPr>
      <t>2</t>
    </r>
    <r>
      <rPr>
        <b/>
        <sz val="9"/>
        <color rgb="FF000000"/>
        <rFont val="Times New Roman"/>
        <family val="1"/>
        <charset val="186"/>
      </rPr>
      <t xml:space="preserve"> (EUR bez PVN)</t>
    </r>
  </si>
  <si>
    <t>2. Kolonna: Pasūtītāja norādītās telpu platības pēc to pielietojuma saskaņā ar LPUAA noteiktajiem normatīviem.</t>
  </si>
  <si>
    <t>6. Kolonna: To veido 3. un 5. kolonnas, norādot  nepieciešamo stundu daudzumu vienā uzkopšanas reizē konkrēti norādītajām telpu platībām pēc to nozīmes.</t>
  </si>
  <si>
    <r>
      <t>5. Kolonna: Pasūtītājs norāda LPUAA atbilstošā uzkopšanas līmeņa normatīvus.  Informācija par LPUAA "Vidēji patērējamais darba laiks administratīvo objektu uzkopšanā Latvijā" ir pieejama: Latvijas Profesionālās Uzkopšanas un Apsaimniekošanas Asociācijas (LPUAA) mājas lapā (</t>
    </r>
    <r>
      <rPr>
        <sz val="10"/>
        <color rgb="FF333399"/>
        <rFont val="Times New Roman"/>
        <family val="1"/>
        <charset val="186"/>
      </rPr>
      <t>www.lpuaa.lv</t>
    </r>
    <r>
      <rPr>
        <sz val="10"/>
        <color rgb="FF000000"/>
        <rFont val="Times New Roman"/>
        <family val="1"/>
        <charset val="186"/>
      </rPr>
      <t>) vai  Iepirkumu uzraudzības biroja mājas lapā (</t>
    </r>
    <r>
      <rPr>
        <sz val="10"/>
        <color rgb="FF333399"/>
        <rFont val="Times New Roman"/>
        <family val="1"/>
        <charset val="186"/>
      </rPr>
      <t>ww.iub.gov.lv</t>
    </r>
    <r>
      <rPr>
        <sz val="10"/>
        <color rgb="FF000000"/>
        <rFont val="Times New Roman"/>
        <family val="1"/>
        <charset val="186"/>
      </rPr>
      <t>), sadaļā "Nozaru organizāciju ieteikumi". Uzkopjamo platību apjoms vienā stundā nevar būt lielāks, kā LPUAA noteiktajos normatīvos.</t>
    </r>
  </si>
  <si>
    <t>Pamatlīdz. amortizācija mēnesī 
(EUR bez PVN)</t>
  </si>
  <si>
    <t>Cena par 1 stundu
(EUR bez PVN)</t>
  </si>
  <si>
    <t>Atsevišķos gadījumos (Objekta remonta vai rekonstrukcijas gadījumā, kā arī citos pasākumos) Izpildītājam jānodrošina pakalpojumi ārpus noteiktā darba laika, par ko Pasūtītājs Izpildītāju brīdina iepriekš un norēķinās papildu, bet saglabājot nemainīgu noteikto pakalpojuma stundas likmi (iekļaujot darbinieka atalgojumu, uzkopšanas materiālus, inventāru, iekārtu u.tml. izmaksas).</t>
  </si>
  <si>
    <t>2.</t>
  </si>
  <si>
    <t>2.1</t>
  </si>
  <si>
    <t>2.2</t>
  </si>
  <si>
    <t>2.3</t>
  </si>
  <si>
    <t>2.4</t>
  </si>
  <si>
    <t>Vērtēšanas kritērija apzīmējums</t>
  </si>
  <si>
    <t>A</t>
  </si>
  <si>
    <t>D</t>
  </si>
  <si>
    <t>Ar šo apstiprinām un garantējam sniegto ziņu patiesumu un precizitāti, kā arī atbilstību atklāta konkursa  noteikumiem.</t>
  </si>
  <si>
    <t>Finanšu piedāvājumā ierēķinātas visas izmaksas (darbaspēks, materiāli, tīrāmie līdzekļi, piegāde u.c.), kas nepieciešamas darbu izpildei.</t>
  </si>
  <si>
    <t>Telpu uzkopšanai atbilstoši tehniskajā specifikācijā noteiktajiem apjomiem un biežumam</t>
  </si>
  <si>
    <t xml:space="preserve">Pretendentam nepieciešamais uzkopšanas laiks 1reizē (h) </t>
  </si>
  <si>
    <t>Pretendenta plānotās darba stundas kopā  mēnesī noteikto platību ikdienas uzkopšanai *</t>
  </si>
  <si>
    <t>B</t>
  </si>
  <si>
    <t>Darba stundas mēnesī vienai apkopējai, (h/mēnesī)</t>
  </si>
  <si>
    <t>7. Kolonna: Aizpilda pretendents, norādot nepieciešamo darba stundu skaitu attiecīgu telpu vienas reizes uzkopsanai.</t>
  </si>
  <si>
    <r>
      <t>8. Kolonna: Aizpilda pretendents, norādot kopējo  nepieciešamo darba stundu skaitu mēnesī (aprēķinam par pamatu: 4. un 6. aile, un pieņēmums: 1 gadā ir 52 nedēļas un 12 mēneši). *</t>
    </r>
    <r>
      <rPr>
        <b/>
        <sz val="10"/>
        <color rgb="FF000000"/>
        <rFont val="Times New Roman"/>
        <family val="1"/>
        <charset val="186"/>
      </rPr>
      <t>Vērtēšanas kritērijs ar apzīmējumu B.</t>
    </r>
  </si>
  <si>
    <r>
      <t>9. Kolonna: Aizpilda pretendents, norādot plānoto apkopēju skaitu, pamatojoties uz pasūtītāja noteikto telpu ikdienas pamatuzkopšanas laiku:</t>
    </r>
    <r>
      <rPr>
        <b/>
        <sz val="10"/>
        <color rgb="FF000000"/>
        <rFont val="Times New Roman"/>
        <family val="1"/>
        <charset val="186"/>
      </rPr>
      <t xml:space="preserve"> no pirmdienas līdz piektdienai 17:00-23:00</t>
    </r>
  </si>
  <si>
    <t>10. Kolonna: Aizpilda pretendents, norādot Darba stundas mēnesī vienai apkopējai, h/mēnesī</t>
  </si>
  <si>
    <t>1.tabula</t>
  </si>
  <si>
    <t>Iesaistīto darbinieku faktiskais daudzums un atalgojums</t>
  </si>
  <si>
    <t>5. Kolonna: Pretendents norāda darbinieka plānotās darba stundas mēnesī. Kopējām darba stundām ikdienas pamatuzkopšanai jāsakrīt ar Darba efektivitātes tabulā (pielikums Nr.4) norādītjām.</t>
  </si>
  <si>
    <t>7. Kolonna: Tiek aprēķināts ikmēneša uzkrājums darbinieka atvaļinājumam - 1/12 daļa no mēnešalgas.</t>
  </si>
  <si>
    <t>2. Kolonna: Pretendents norāda visus servisa darbiniekus - pēc amatiem:  apkopējas, dežūrapkopējas, darbu vadītājs.</t>
  </si>
  <si>
    <r>
      <t>Periodiski veicamie  speciālie darbi:  Pretendents norāda cenu par 1m</t>
    </r>
    <r>
      <rPr>
        <b/>
        <vertAlign val="superscript"/>
        <sz val="9"/>
        <color rgb="FF000000"/>
        <rFont val="Times New Roman"/>
        <family val="1"/>
        <charset val="186"/>
      </rPr>
      <t>2</t>
    </r>
    <r>
      <rPr>
        <b/>
        <sz val="9"/>
        <color rgb="FF000000"/>
        <rFont val="Times New Roman"/>
        <family val="1"/>
        <charset val="186"/>
      </rPr>
      <t xml:space="preserve"> (EUR bez PVN). Periodiski veicamie  speciālie darbi tiks veikti pēc Pasūtītāja pieprasījuma, iepriekš  vienojoties ar izpildītāju. Apmaksa  par noteiktajiem darbiem tiks veikta atsevišķi saskaņā ar pretendenta norādīto cenu (EUR/1m</t>
    </r>
    <r>
      <rPr>
        <b/>
        <vertAlign val="superscript"/>
        <sz val="9"/>
        <color rgb="FF000000"/>
        <rFont val="Times New Roman"/>
        <family val="1"/>
        <charset val="186"/>
      </rPr>
      <t>2</t>
    </r>
    <r>
      <rPr>
        <b/>
        <sz val="9"/>
        <color rgb="FF000000"/>
        <rFont val="Times New Roman"/>
        <family val="1"/>
        <charset val="186"/>
      </rPr>
      <t xml:space="preserve"> ) bez PVN.</t>
    </r>
  </si>
  <si>
    <t>Vērtēšnas kritērijs</t>
  </si>
  <si>
    <t>Cena par pakalpojumu  (EUR bez PVN)</t>
  </si>
  <si>
    <t>Pretendenta plānotās darba stundas kopā mēnesī noteikto platību ikdienas pamatuzkopšanai un uzturēšanai (h):</t>
  </si>
  <si>
    <t>Objektu apkalpošanā iesaistītā tiešā vadītāja pakalpojumu izpildei uz vietas objektā patērēto stundu skaits  (h):</t>
  </si>
  <si>
    <t>C</t>
  </si>
  <si>
    <t>Piedāvātā kopējā cena par speciālajiem, periodiski veicamajiem darbiem (EUR bez PVN):</t>
  </si>
  <si>
    <t>Piedāvātā stundas tarifa likme par uzkopšanas pakalpojumu ārpus noteiktā darba laika (EUR bez PVN):</t>
  </si>
  <si>
    <t>Vērtība</t>
  </si>
  <si>
    <t>E</t>
  </si>
  <si>
    <t>Pretendenta faktiskais   apkopēju skaits noteikto platību uzkopšanai objektā</t>
  </si>
  <si>
    <t>8. Kolonna: Tiek aprēķināts ikmēneša slimības naudas uzkrājums darbiniekam slimības gadījumā -  12.rindiņā (šūna H12) jānorāda plānotais uzkrājuma lielums - EUR no mēnešalgas.</t>
  </si>
  <si>
    <t>Palīgtelpas</t>
  </si>
  <si>
    <t>Lifts</t>
  </si>
  <si>
    <t>Tehniskās telpas</t>
  </si>
  <si>
    <t>Garāža</t>
  </si>
  <si>
    <t xml:space="preserve"> Iekšējo stikla starpsienu mazgāšana</t>
  </si>
  <si>
    <t xml:space="preserve">Ārējās stiklotās fasādes mazgāšana no ārpuses </t>
  </si>
  <si>
    <t>Ārējās stiklotās fasādes mazgāšana no iekšpuses</t>
  </si>
  <si>
    <t>Flīžu impregnēšana (ar mēbeļu pārvietošanu)</t>
  </si>
  <si>
    <t>2.5</t>
  </si>
  <si>
    <t>Parketa eļļošana (ar mēbeļu pārvietošanu)</t>
  </si>
  <si>
    <t>2.6</t>
  </si>
  <si>
    <t>Linoleja vaskotās virskārtas atjaunošana</t>
  </si>
  <si>
    <t>2.7</t>
  </si>
  <si>
    <t>Pagrabs</t>
  </si>
  <si>
    <t>INDUSTRIĀLĀ KRĀSA</t>
  </si>
  <si>
    <t>LINOLEJS</t>
  </si>
  <si>
    <t>GRĪDAS FLĪZES</t>
  </si>
  <si>
    <t>Kopā, m2</t>
  </si>
  <si>
    <t>DIVSLĀŅU GRĪDAS DĒĻI</t>
  </si>
  <si>
    <t>1.stāvs</t>
  </si>
  <si>
    <t>2.stāvs</t>
  </si>
  <si>
    <t>Grīdas segums</t>
  </si>
  <si>
    <t>Industriālās krāsas seguma tīrīšana</t>
  </si>
  <si>
    <t>5.1..pielikums_RV KC</t>
  </si>
  <si>
    <t xml:space="preserve">5.2.pielikums_RV KC </t>
  </si>
  <si>
    <t>5.3.pielikums _RV KC</t>
  </si>
  <si>
    <t>5.4.pielikums _RV KC</t>
  </si>
  <si>
    <t>5.5. pielikums_RV KC</t>
  </si>
  <si>
    <r>
      <rPr>
        <b/>
        <sz val="12"/>
        <color rgb="FF000000"/>
        <rFont val="Times New Roman"/>
        <family val="1"/>
        <charset val="186"/>
      </rPr>
      <t>Latvijas valsts meži</t>
    </r>
    <r>
      <rPr>
        <sz val="12"/>
        <color rgb="FF000000"/>
        <rFont val="Times New Roman"/>
        <family val="1"/>
        <charset val="186"/>
      </rPr>
      <t>, 
Vanagu iela 1, Valmiermuiža</t>
    </r>
  </si>
  <si>
    <r>
      <t xml:space="preserve">Latvijas valsts meži, 
</t>
    </r>
    <r>
      <rPr>
        <sz val="9.5"/>
        <color rgb="FF000000"/>
        <rFont val="Times New Roman"/>
        <family val="1"/>
        <charset val="186"/>
      </rPr>
      <t>Vanagu iela 1, Valmiermuiža</t>
    </r>
  </si>
  <si>
    <t>kopā 48 mēneši</t>
  </si>
  <si>
    <r>
      <t xml:space="preserve">/Pretendenta nosaukums/ </t>
    </r>
    <r>
      <rPr>
        <sz val="11"/>
        <color rgb="FF000000"/>
        <rFont val="Times New Roman"/>
        <family val="1"/>
        <charset val="186"/>
      </rPr>
      <t xml:space="preserve">piedāvā sniegt atklātā konkursā </t>
    </r>
    <r>
      <rPr>
        <sz val="11"/>
        <rFont val="Times New Roman"/>
        <family val="1"/>
        <charset val="186"/>
      </rPr>
      <t>"AS "Latvijas valsts meži" klientu centru telpu ikdienas uzkopšana un ģenerāltīrīšana"</t>
    </r>
    <r>
      <rPr>
        <sz val="11"/>
        <color rgb="FF000000"/>
        <rFont val="Times New Roman"/>
        <family val="1"/>
        <charset val="186"/>
      </rPr>
      <t xml:space="preserve"> tehniskajā specifikācijā minētos darbus par sekojošām izmaksām: </t>
    </r>
  </si>
  <si>
    <t>Līguma summa kopā (48 mēneši) (bez PVN):</t>
  </si>
  <si>
    <t>Piedāvātā vērtējamā cena 48 mēn. par telpu ikdienas uzkopšanas pakalpojumiem (EUR bez PVN):</t>
  </si>
  <si>
    <t xml:space="preserve"> Telpu ikdienas pamatuzkopšana un uzturēšana kopā (B vērtēšanas kritērijs):</t>
  </si>
  <si>
    <t>Darbu vadītājs kopā (C vērtēšanas kritērijs):</t>
  </si>
  <si>
    <t>Telpu ikdienas pamatuzkopšana un uzturēšana un  Darba vadītājs pavisam kopā:</t>
  </si>
  <si>
    <t xml:space="preserve">Telpu ikdienas uzkopšana </t>
  </si>
  <si>
    <r>
      <t>Telpu uzkopjamās platības objektos (m</t>
    </r>
    <r>
      <rPr>
        <b/>
        <vertAlign val="superscript"/>
        <sz val="9"/>
        <rFont val="Times New Roman"/>
        <family val="1"/>
        <charset val="186"/>
      </rPr>
      <t>2</t>
    </r>
    <r>
      <rPr>
        <b/>
        <sz val="9"/>
        <rFont val="Times New Roman"/>
        <family val="1"/>
        <charset val="186"/>
      </rPr>
      <t xml:space="preserve">) </t>
    </r>
  </si>
  <si>
    <t>Pasūtītāja noteiktais, saskaņā ar LPUAA normatīviem (vidējā līmeņa pakalpojumu programma)</t>
  </si>
  <si>
    <t>Pretendentam nepieciešamais uzkopšanas laiks 1reizē (h) saskaņā ar LPUAA normatīviem (vidējā līmeņa pakalpojumu programma)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</si>
</sst>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quot;.&quot;mmm"/>
    <numFmt numFmtId="165" formatCode="&quot; &quot;#,##0.00&quot; &quot;;&quot;-&quot;#,##0.00&quot; &quot;;&quot; -&quot;00&quot; &quot;;&quot; &quot;@&quot; &quot;"/>
    <numFmt numFmtId="166" formatCode="[$€-426]&quot; &quot;#,##0.00"/>
    <numFmt numFmtId="167" formatCode="[$€-2]\ #,##0.00"/>
    <numFmt numFmtId="168" formatCode="#,##0.000"/>
    <numFmt numFmtId="169" formatCode="[$€-426]\ #,##0.00"/>
    <numFmt numFmtId="170" formatCode="0.0"/>
    <numFmt numFmtId="171" formatCode="#,##0.0"/>
  </numFmts>
  <fonts count="44" x14ac:knownFonts="1">
    <font>
      <sz val="11"/>
      <color rgb="FF000000"/>
      <name val="Calibri"/>
      <family val="2"/>
      <charset val="186"/>
    </font>
    <font>
      <sz val="11"/>
      <color rgb="FF000000"/>
      <name val="Calibri"/>
      <family val="2"/>
      <charset val="186"/>
    </font>
    <font>
      <b/>
      <sz val="11"/>
      <color rgb="FF000000"/>
      <name val="Calibri"/>
      <family val="2"/>
      <charset val="186"/>
    </font>
    <font>
      <sz val="9"/>
      <color rgb="FFFF0000"/>
      <name val="Tahoma"/>
      <family val="2"/>
      <charset val="186"/>
    </font>
    <font>
      <b/>
      <sz val="9"/>
      <color rgb="FFFF0000"/>
      <name val="Tahoma"/>
      <family val="2"/>
      <charset val="186"/>
    </font>
    <font>
      <sz val="9"/>
      <color rgb="FF000000"/>
      <name val="Tahoma"/>
      <family val="2"/>
      <charset val="186"/>
    </font>
    <font>
      <b/>
      <sz val="9"/>
      <color rgb="FF000000"/>
      <name val="Tahoma"/>
      <family val="2"/>
      <charset val="186"/>
    </font>
    <font>
      <vertAlign val="superscript"/>
      <sz val="9"/>
      <color rgb="FF000000"/>
      <name val="Tahoma"/>
      <family val="2"/>
      <charset val="186"/>
    </font>
    <font>
      <b/>
      <sz val="12"/>
      <color rgb="FF000000"/>
      <name val="Calibri"/>
      <family val="2"/>
      <charset val="186"/>
    </font>
    <font>
      <b/>
      <sz val="10"/>
      <color rgb="FF000000"/>
      <name val="Times New Roman"/>
      <family val="1"/>
      <charset val="186"/>
    </font>
    <font>
      <sz val="11"/>
      <color rgb="FF000000"/>
      <name val="Times New Roman"/>
      <family val="1"/>
      <charset val="186"/>
    </font>
    <font>
      <sz val="10"/>
      <color rgb="FF000000"/>
      <name val="Times New Roman"/>
      <family val="1"/>
      <charset val="186"/>
    </font>
    <font>
      <b/>
      <sz val="11"/>
      <color rgb="FF000000"/>
      <name val="Times New Roman"/>
      <family val="1"/>
      <charset val="186"/>
    </font>
    <font>
      <i/>
      <sz val="11"/>
      <color rgb="FF000000"/>
      <name val="Times New Roman"/>
      <family val="1"/>
      <charset val="186"/>
    </font>
    <font>
      <b/>
      <sz val="11"/>
      <color rgb="FFFF0000"/>
      <name val="Times New Roman"/>
      <family val="1"/>
      <charset val="186"/>
    </font>
    <font>
      <sz val="8"/>
      <color rgb="FF000000"/>
      <name val="Times New Roman"/>
      <family val="1"/>
      <charset val="186"/>
    </font>
    <font>
      <i/>
      <sz val="8"/>
      <color rgb="FFFF0000"/>
      <name val="Times New Roman"/>
      <family val="1"/>
      <charset val="186"/>
    </font>
    <font>
      <i/>
      <sz val="8"/>
      <color rgb="FF000000"/>
      <name val="Times New Roman"/>
      <family val="1"/>
      <charset val="186"/>
    </font>
    <font>
      <b/>
      <sz val="10"/>
      <color rgb="FFFF0000"/>
      <name val="Times New Roman"/>
      <family val="1"/>
      <charset val="186"/>
    </font>
    <font>
      <b/>
      <sz val="8"/>
      <color rgb="FF000000"/>
      <name val="Times New Roman"/>
      <family val="1"/>
      <charset val="186"/>
    </font>
    <font>
      <sz val="10"/>
      <color rgb="FFFF0000"/>
      <name val="Times New Roman"/>
      <family val="1"/>
      <charset val="186"/>
    </font>
    <font>
      <b/>
      <i/>
      <u/>
      <sz val="10"/>
      <color rgb="FF000000"/>
      <name val="Times New Roman"/>
      <family val="1"/>
      <charset val="186"/>
    </font>
    <font>
      <b/>
      <i/>
      <sz val="10"/>
      <color rgb="FF000000"/>
      <name val="Times New Roman"/>
      <family val="1"/>
      <charset val="186"/>
    </font>
    <font>
      <b/>
      <sz val="9"/>
      <color rgb="FF000000"/>
      <name val="Times New Roman"/>
      <family val="1"/>
      <charset val="186"/>
    </font>
    <font>
      <b/>
      <vertAlign val="superscript"/>
      <sz val="9"/>
      <color rgb="FF000000"/>
      <name val="Times New Roman"/>
      <family val="1"/>
      <charset val="186"/>
    </font>
    <font>
      <b/>
      <sz val="9"/>
      <color rgb="FFFF0000"/>
      <name val="Times New Roman"/>
      <family val="1"/>
      <charset val="186"/>
    </font>
    <font>
      <sz val="12"/>
      <color rgb="FF000000"/>
      <name val="Times New Roman"/>
      <family val="1"/>
      <charset val="186"/>
    </font>
    <font>
      <b/>
      <sz val="12"/>
      <color rgb="FF000000"/>
      <name val="Times New Roman"/>
      <family val="1"/>
      <charset val="186"/>
    </font>
    <font>
      <sz val="9"/>
      <color rgb="FF000000"/>
      <name val="Times New Roman"/>
      <family val="1"/>
      <charset val="186"/>
    </font>
    <font>
      <b/>
      <u/>
      <sz val="11"/>
      <color rgb="FF000000"/>
      <name val="Times New Roman"/>
      <family val="1"/>
      <charset val="186"/>
    </font>
    <font>
      <sz val="10"/>
      <color rgb="FF333399"/>
      <name val="Times New Roman"/>
      <family val="1"/>
      <charset val="186"/>
    </font>
    <font>
      <b/>
      <shadow/>
      <sz val="11"/>
      <color rgb="FF000000"/>
      <name val="Times New Roman"/>
      <family val="1"/>
      <charset val="186"/>
    </font>
    <font>
      <b/>
      <i/>
      <sz val="9"/>
      <color rgb="FFFF0000"/>
      <name val="Times New Roman"/>
      <family val="1"/>
      <charset val="186"/>
    </font>
    <font>
      <i/>
      <sz val="9"/>
      <color rgb="FF000000"/>
      <name val="Times New Roman"/>
      <family val="1"/>
      <charset val="186"/>
    </font>
    <font>
      <b/>
      <sz val="9.5"/>
      <color rgb="FF000000"/>
      <name val="Times New Roman"/>
      <family val="1"/>
      <charset val="186"/>
    </font>
    <font>
      <sz val="9.5"/>
      <color rgb="FF000000"/>
      <name val="Times New Roman"/>
      <family val="1"/>
      <charset val="186"/>
    </font>
    <font>
      <sz val="8"/>
      <name val="Calibri"/>
      <family val="2"/>
      <charset val="186"/>
    </font>
    <font>
      <sz val="9"/>
      <color indexed="81"/>
      <name val="Tahoma"/>
      <family val="2"/>
      <charset val="186"/>
    </font>
    <font>
      <b/>
      <sz val="9"/>
      <color indexed="81"/>
      <name val="Tahoma"/>
      <family val="2"/>
      <charset val="186"/>
    </font>
    <font>
      <b/>
      <sz val="10"/>
      <name val="Times New Roman"/>
      <family val="1"/>
      <charset val="186"/>
    </font>
    <font>
      <sz val="11"/>
      <name val="Times New Roman"/>
      <family val="1"/>
      <charset val="186"/>
    </font>
    <font>
      <b/>
      <sz val="9"/>
      <name val="Times New Roman"/>
      <family val="1"/>
      <charset val="186"/>
    </font>
    <font>
      <b/>
      <vertAlign val="superscript"/>
      <sz val="9"/>
      <name val="Times New Roman"/>
      <family val="1"/>
      <charset val="186"/>
    </font>
    <font>
      <sz val="10"/>
      <name val="Times New Roman"/>
      <family val="1"/>
      <charset val="186"/>
    </font>
  </fonts>
  <fills count="19">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FFFF99"/>
        <bgColor rgb="FFFFFF99"/>
      </patternFill>
    </fill>
    <fill>
      <patternFill patternType="solid">
        <fgColor rgb="FFA6A6A6"/>
        <bgColor rgb="FFA6A6A6"/>
      </patternFill>
    </fill>
    <fill>
      <patternFill patternType="solid">
        <fgColor rgb="FFF2F2F2"/>
        <bgColor rgb="FFF2F2F2"/>
      </patternFill>
    </fill>
    <fill>
      <patternFill patternType="solid">
        <fgColor rgb="FFCCC0DA"/>
        <bgColor rgb="FFCCC0DA"/>
      </patternFill>
    </fill>
    <fill>
      <patternFill patternType="solid">
        <fgColor rgb="FFE6B8B7"/>
        <bgColor rgb="FFE6B8B7"/>
      </patternFill>
    </fill>
    <fill>
      <patternFill patternType="solid">
        <fgColor rgb="FFFFCCCC"/>
        <bgColor rgb="FFFFCCCC"/>
      </patternFill>
    </fill>
    <fill>
      <patternFill patternType="solid">
        <fgColor rgb="FFDDD9C4"/>
        <bgColor rgb="FFDDD9C4"/>
      </patternFill>
    </fill>
    <fill>
      <patternFill patternType="solid">
        <fgColor theme="0"/>
        <bgColor indexed="64"/>
      </patternFill>
    </fill>
    <fill>
      <patternFill patternType="solid">
        <fgColor theme="0"/>
        <bgColor rgb="FFFFFF99"/>
      </patternFill>
    </fill>
    <fill>
      <patternFill patternType="solid">
        <fgColor theme="0"/>
        <bgColor rgb="FFA6A6A6"/>
      </patternFill>
    </fill>
    <fill>
      <patternFill patternType="solid">
        <fgColor rgb="FF92D050"/>
        <bgColor rgb="FFFFFFFF"/>
      </patternFill>
    </fill>
    <fill>
      <patternFill patternType="solid">
        <fgColor rgb="FF92D050"/>
        <bgColor rgb="FFFFFF99"/>
      </patternFill>
    </fill>
    <fill>
      <patternFill patternType="solid">
        <fgColor rgb="FF92D050"/>
        <bgColor indexed="64"/>
      </patternFill>
    </fill>
    <fill>
      <patternFill patternType="solid">
        <fgColor theme="0" tint="-0.14999847407452621"/>
        <bgColor indexed="64"/>
      </patternFill>
    </fill>
    <fill>
      <patternFill patternType="solid">
        <fgColor rgb="FFFFFF00"/>
        <bgColor rgb="FFFFFFFF"/>
      </patternFill>
    </fill>
  </fills>
  <borders count="92">
    <border>
      <left/>
      <right/>
      <top/>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medium">
        <color indexed="64"/>
      </right>
      <top/>
      <bottom style="thin">
        <color indexed="64"/>
      </bottom>
      <diagonal/>
    </border>
    <border>
      <left style="medium">
        <color indexed="64"/>
      </left>
      <right/>
      <top style="medium">
        <color rgb="FF000000"/>
      </top>
      <bottom style="medium">
        <color rgb="FF000000"/>
      </bottom>
      <diagonal/>
    </border>
    <border>
      <left style="medium">
        <color rgb="FF000000"/>
      </left>
      <right style="thin">
        <color rgb="FF000000"/>
      </right>
      <top/>
      <bottom style="medium">
        <color rgb="FF000000"/>
      </bottom>
      <diagonal/>
    </border>
    <border>
      <left style="medium">
        <color indexed="64"/>
      </left>
      <right style="thin">
        <color rgb="FF000000"/>
      </right>
      <top/>
      <bottom style="medium">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right/>
      <top style="medium">
        <color indexed="64"/>
      </top>
      <bottom/>
      <diagonal/>
    </border>
    <border>
      <left style="thin">
        <color rgb="FF000000"/>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thin">
        <color rgb="FF000000"/>
      </left>
      <right/>
      <top style="thin">
        <color rgb="FF000000"/>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rgb="FF000000"/>
      </left>
      <right style="medium">
        <color rgb="FF000000"/>
      </right>
      <top style="thin">
        <color rgb="FF000000"/>
      </top>
      <bottom/>
      <diagonal/>
    </border>
    <border>
      <left style="medium">
        <color indexed="64"/>
      </left>
      <right style="medium">
        <color rgb="FF000000"/>
      </right>
      <top style="medium">
        <color indexed="64"/>
      </top>
      <bottom style="thin">
        <color rgb="FF000000"/>
      </bottom>
      <diagonal/>
    </border>
    <border>
      <left style="medium">
        <color rgb="FF000000"/>
      </left>
      <right style="medium">
        <color rgb="FF000000"/>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style="medium">
        <color rgb="FF000000"/>
      </right>
      <top style="thin">
        <color rgb="FF000000"/>
      </top>
      <bottom/>
      <diagonal/>
    </border>
    <border>
      <left style="medium">
        <color rgb="FF000000"/>
      </left>
      <right style="medium">
        <color indexed="64"/>
      </right>
      <top style="thin">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style="thin">
        <color rgb="FF000000"/>
      </left>
      <right style="thin">
        <color rgb="FF000000"/>
      </right>
      <top/>
      <bottom/>
      <diagonal/>
    </border>
    <border>
      <left style="thin">
        <color rgb="FF000000"/>
      </left>
      <right style="medium">
        <color indexed="64"/>
      </right>
      <top/>
      <bottom/>
      <diagonal/>
    </border>
    <border>
      <left style="medium">
        <color rgb="FF000000"/>
      </left>
      <right style="thin">
        <color rgb="FF000000"/>
      </right>
      <top style="medium">
        <color indexed="64"/>
      </top>
      <bottom style="thin">
        <color rgb="FF000000"/>
      </bottom>
      <diagonal/>
    </border>
    <border>
      <left style="medium">
        <color rgb="FF000000"/>
      </left>
      <right style="thin">
        <color rgb="FF000000"/>
      </right>
      <top style="thin">
        <color rgb="FF000000"/>
      </top>
      <bottom style="medium">
        <color indexed="64"/>
      </bottom>
      <diagonal/>
    </border>
    <border>
      <left style="medium">
        <color indexed="64"/>
      </left>
      <right/>
      <top style="medium">
        <color rgb="FF000000"/>
      </top>
      <bottom/>
      <diagonal/>
    </border>
    <border>
      <left style="medium">
        <color rgb="FF000000"/>
      </left>
      <right style="thin">
        <color rgb="FF000000"/>
      </right>
      <top style="medium">
        <color indexed="64"/>
      </top>
      <bottom style="medium">
        <color indexed="64"/>
      </bottom>
      <diagonal/>
    </border>
    <border>
      <left style="thin">
        <color rgb="FF000000"/>
      </left>
      <right style="medium">
        <color rgb="FF000000"/>
      </right>
      <top/>
      <bottom style="medium">
        <color rgb="FF000000"/>
      </bottom>
      <diagonal/>
    </border>
    <border>
      <left style="medium">
        <color rgb="FF000000"/>
      </left>
      <right/>
      <top style="medium">
        <color indexed="64"/>
      </top>
      <bottom style="medium">
        <color indexed="64"/>
      </bottom>
      <diagonal/>
    </border>
    <border>
      <left style="medium">
        <color indexed="64"/>
      </left>
      <right/>
      <top/>
      <bottom/>
      <diagonal/>
    </border>
    <border>
      <left style="thin">
        <color rgb="FF000000"/>
      </left>
      <right/>
      <top style="medium">
        <color indexed="64"/>
      </top>
      <bottom style="thin">
        <color rgb="FF000000"/>
      </bottom>
      <diagonal/>
    </border>
    <border>
      <left style="medium">
        <color indexed="64"/>
      </left>
      <right/>
      <top/>
      <bottom style="thin">
        <color rgb="FF000000"/>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165" fontId="1" fillId="0" borderId="0" applyFont="0" applyFill="0" applyBorder="0" applyAlignment="0" applyProtection="0"/>
  </cellStyleXfs>
  <cellXfs count="297">
    <xf numFmtId="0" fontId="0" fillId="0" borderId="0" xfId="0"/>
    <xf numFmtId="0" fontId="10" fillId="0" borderId="0" xfId="0" applyFont="1" applyAlignment="1">
      <alignment vertical="center"/>
    </xf>
    <xf numFmtId="0" fontId="10" fillId="0" borderId="0" xfId="0" applyFont="1" applyAlignment="1">
      <alignment horizontal="center" textRotation="90"/>
    </xf>
    <xf numFmtId="0" fontId="10" fillId="0" borderId="0" xfId="0" applyFont="1" applyAlignment="1">
      <alignment horizontal="center"/>
    </xf>
    <xf numFmtId="0" fontId="10" fillId="0" borderId="0" xfId="0" applyFont="1"/>
    <xf numFmtId="0" fontId="10" fillId="0" borderId="0" xfId="0" applyFont="1" applyAlignment="1">
      <alignment horizontal="center" vertical="center"/>
    </xf>
    <xf numFmtId="0" fontId="11" fillId="0" borderId="0" xfId="0" applyFont="1" applyAlignment="1">
      <alignment horizontal="center"/>
    </xf>
    <xf numFmtId="0" fontId="11" fillId="0" borderId="0" xfId="0" applyFont="1"/>
    <xf numFmtId="0" fontId="10" fillId="0" borderId="0" xfId="0" applyFont="1" applyAlignment="1">
      <alignment horizontal="right" vertical="center"/>
    </xf>
    <xf numFmtId="0" fontId="15" fillId="0" borderId="0" xfId="0" applyFont="1" applyAlignment="1">
      <alignment horizontal="center" vertical="center"/>
    </xf>
    <xf numFmtId="0" fontId="15" fillId="0" borderId="0" xfId="0" applyFont="1" applyAlignment="1">
      <alignment horizontal="center"/>
    </xf>
    <xf numFmtId="164" fontId="16" fillId="0" borderId="0" xfId="0" applyNumberFormat="1" applyFont="1" applyAlignment="1">
      <alignment horizontal="center" vertical="center"/>
    </xf>
    <xf numFmtId="10" fontId="16" fillId="0" borderId="0" xfId="0" applyNumberFormat="1" applyFont="1" applyAlignment="1">
      <alignment horizontal="center" vertical="center"/>
    </xf>
    <xf numFmtId="0" fontId="17" fillId="0" borderId="0" xfId="0" applyFont="1" applyAlignment="1">
      <alignment horizontal="center"/>
    </xf>
    <xf numFmtId="0" fontId="16" fillId="0" borderId="0" xfId="0" applyFont="1" applyAlignment="1">
      <alignment horizontal="center"/>
    </xf>
    <xf numFmtId="0" fontId="15" fillId="0" borderId="0" xfId="0" applyFont="1"/>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xf numFmtId="0" fontId="19" fillId="6" borderId="14" xfId="0" applyFont="1" applyFill="1" applyBorder="1" applyAlignment="1">
      <alignment horizontal="center"/>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0" borderId="0" xfId="0" applyFont="1" applyAlignment="1">
      <alignment horizontal="center" vertical="center"/>
    </xf>
    <xf numFmtId="0" fontId="19" fillId="0" borderId="0" xfId="0" applyFont="1"/>
    <xf numFmtId="4" fontId="11" fillId="0" borderId="20" xfId="0" applyNumberFormat="1" applyFont="1" applyBorder="1" applyAlignment="1">
      <alignment horizontal="right" vertical="center"/>
    </xf>
    <xf numFmtId="0" fontId="19" fillId="2" borderId="9" xfId="0" applyFont="1" applyFill="1" applyBorder="1" applyAlignment="1">
      <alignment horizontal="center" textRotation="90" wrapText="1"/>
    </xf>
    <xf numFmtId="0" fontId="11" fillId="2" borderId="4" xfId="0" applyFont="1" applyFill="1" applyBorder="1" applyAlignment="1">
      <alignment horizontal="center" vertical="center" wrapText="1"/>
    </xf>
    <xf numFmtId="4" fontId="11" fillId="0" borderId="4" xfId="0" applyNumberFormat="1" applyFont="1" applyBorder="1" applyAlignment="1">
      <alignment horizontal="right" vertical="center"/>
    </xf>
    <xf numFmtId="4" fontId="11" fillId="0" borderId="7" xfId="0" applyNumberFormat="1" applyFont="1" applyBorder="1" applyAlignment="1">
      <alignment horizontal="right" vertical="center"/>
    </xf>
    <xf numFmtId="0" fontId="19" fillId="2" borderId="0" xfId="0" applyFont="1" applyFill="1"/>
    <xf numFmtId="0" fontId="11" fillId="0" borderId="0" xfId="0" applyFont="1" applyAlignment="1">
      <alignment horizontal="right"/>
    </xf>
    <xf numFmtId="0" fontId="11" fillId="0" borderId="0" xfId="0" applyFont="1" applyAlignment="1">
      <alignment horizontal="center" textRotation="90"/>
    </xf>
    <xf numFmtId="0" fontId="11" fillId="0" borderId="0" xfId="0" applyFont="1" applyAlignment="1">
      <alignment horizontal="center" vertical="center"/>
    </xf>
    <xf numFmtId="0" fontId="28" fillId="4" borderId="3" xfId="0" applyFont="1" applyFill="1" applyBorder="1" applyAlignment="1">
      <alignment horizontal="left" vertical="center"/>
    </xf>
    <xf numFmtId="0" fontId="28" fillId="4" borderId="3" xfId="0" applyFont="1" applyFill="1" applyBorder="1" applyAlignment="1">
      <alignment horizontal="left" vertical="center" wrapText="1"/>
    </xf>
    <xf numFmtId="0" fontId="28" fillId="4" borderId="4" xfId="0" applyFont="1" applyFill="1" applyBorder="1" applyAlignment="1">
      <alignment horizontal="left" vertical="center"/>
    </xf>
    <xf numFmtId="0" fontId="9" fillId="0" borderId="0" xfId="0" applyFont="1" applyAlignment="1">
      <alignment wrapText="1"/>
    </xf>
    <xf numFmtId="1" fontId="10" fillId="0" borderId="0" xfId="0" applyNumberFormat="1" applyFont="1" applyAlignment="1">
      <alignment horizontal="center" vertical="center"/>
    </xf>
    <xf numFmtId="1" fontId="10" fillId="0" borderId="0" xfId="0" applyNumberFormat="1" applyFont="1" applyAlignment="1">
      <alignment horizontal="right" vertical="center"/>
    </xf>
    <xf numFmtId="0" fontId="23" fillId="11" borderId="0" xfId="0" applyFont="1" applyFill="1" applyAlignment="1">
      <alignment wrapText="1"/>
    </xf>
    <xf numFmtId="0" fontId="23" fillId="12" borderId="0" xfId="0" applyFont="1" applyFill="1" applyAlignment="1">
      <alignment horizontal="right" vertical="center"/>
    </xf>
    <xf numFmtId="4" fontId="23" fillId="11" borderId="0" xfId="0" applyNumberFormat="1" applyFont="1" applyFill="1" applyAlignment="1">
      <alignment horizontal="center"/>
    </xf>
    <xf numFmtId="1" fontId="25" fillId="13" borderId="0" xfId="0" applyNumberFormat="1" applyFont="1" applyFill="1" applyAlignment="1">
      <alignment horizontal="center"/>
    </xf>
    <xf numFmtId="165" fontId="23" fillId="0" borderId="0" xfId="0" applyNumberFormat="1" applyFont="1" applyAlignment="1">
      <alignment vertical="center"/>
    </xf>
    <xf numFmtId="0" fontId="15" fillId="3" borderId="18" xfId="0" applyFont="1" applyFill="1" applyBorder="1" applyAlignment="1">
      <alignment horizontal="center" vertical="center" wrapText="1"/>
    </xf>
    <xf numFmtId="1" fontId="15" fillId="3" borderId="18" xfId="0" applyNumberFormat="1" applyFont="1" applyFill="1" applyBorder="1" applyAlignment="1">
      <alignment horizontal="center" vertical="center" wrapText="1"/>
    </xf>
    <xf numFmtId="0" fontId="15" fillId="3" borderId="19" xfId="0" applyFont="1" applyFill="1" applyBorder="1" applyAlignment="1">
      <alignment horizontal="center" vertical="center" wrapText="1"/>
    </xf>
    <xf numFmtId="1" fontId="11" fillId="0" borderId="0" xfId="0" applyNumberFormat="1" applyFont="1" applyAlignment="1">
      <alignment horizontal="center" vertical="center"/>
    </xf>
    <xf numFmtId="0" fontId="11" fillId="0" borderId="0" xfId="0" applyFont="1" applyAlignment="1">
      <alignment vertical="center"/>
    </xf>
    <xf numFmtId="1" fontId="11" fillId="0" borderId="0" xfId="0" applyNumberFormat="1" applyFont="1" applyAlignment="1">
      <alignment vertical="center"/>
    </xf>
    <xf numFmtId="0" fontId="20" fillId="0" borderId="0" xfId="0" applyFont="1"/>
    <xf numFmtId="0" fontId="23" fillId="2" borderId="24" xfId="0" applyFont="1" applyFill="1" applyBorder="1" applyAlignment="1">
      <alignment horizontal="center" vertical="center" textRotation="90" wrapText="1"/>
    </xf>
    <xf numFmtId="0" fontId="23" fillId="2" borderId="25" xfId="0" applyFont="1" applyFill="1" applyBorder="1" applyAlignment="1">
      <alignment horizontal="center" vertical="center" wrapText="1"/>
    </xf>
    <xf numFmtId="0" fontId="23" fillId="2" borderId="26" xfId="0" applyFont="1" applyFill="1" applyBorder="1" applyAlignment="1">
      <alignment horizontal="center" vertical="center" wrapText="1"/>
    </xf>
    <xf numFmtId="49" fontId="28" fillId="2" borderId="43" xfId="0" applyNumberFormat="1" applyFont="1" applyFill="1" applyBorder="1" applyAlignment="1">
      <alignment horizontal="center" vertical="center" wrapText="1"/>
    </xf>
    <xf numFmtId="4" fontId="32" fillId="2" borderId="22" xfId="0" applyNumberFormat="1" applyFont="1" applyFill="1" applyBorder="1" applyAlignment="1">
      <alignment horizontal="center" vertical="center" wrapText="1"/>
    </xf>
    <xf numFmtId="4" fontId="28" fillId="2" borderId="22" xfId="0" applyNumberFormat="1" applyFont="1" applyFill="1" applyBorder="1" applyAlignment="1">
      <alignment horizontal="center" vertical="center" wrapText="1"/>
    </xf>
    <xf numFmtId="167" fontId="23" fillId="2" borderId="22" xfId="0" applyNumberFormat="1" applyFont="1" applyFill="1" applyBorder="1" applyAlignment="1">
      <alignment horizontal="center" vertical="center" wrapText="1"/>
    </xf>
    <xf numFmtId="4" fontId="23" fillId="2" borderId="22" xfId="0" applyNumberFormat="1" applyFont="1" applyFill="1" applyBorder="1" applyAlignment="1">
      <alignment horizontal="center" vertical="center" wrapText="1"/>
    </xf>
    <xf numFmtId="4" fontId="23" fillId="2" borderId="35" xfId="0" applyNumberFormat="1" applyFont="1" applyFill="1" applyBorder="1" applyAlignment="1">
      <alignment horizontal="center" vertical="center" wrapText="1"/>
    </xf>
    <xf numFmtId="49" fontId="28" fillId="9" borderId="44" xfId="0" applyNumberFormat="1" applyFont="1" applyFill="1" applyBorder="1" applyAlignment="1">
      <alignment horizontal="center" vertical="center" wrapText="1"/>
    </xf>
    <xf numFmtId="4" fontId="23" fillId="9" borderId="32" xfId="0" applyNumberFormat="1" applyFont="1" applyFill="1" applyBorder="1" applyAlignment="1">
      <alignment vertical="center" wrapText="1"/>
    </xf>
    <xf numFmtId="49" fontId="28" fillId="2" borderId="29" xfId="0" applyNumberFormat="1" applyFont="1" applyFill="1" applyBorder="1" applyAlignment="1">
      <alignment horizontal="center" vertical="center" wrapText="1"/>
    </xf>
    <xf numFmtId="2" fontId="23" fillId="2" borderId="30" xfId="0" applyNumberFormat="1" applyFont="1" applyFill="1" applyBorder="1" applyAlignment="1">
      <alignment horizontal="center" vertical="center" wrapText="1"/>
    </xf>
    <xf numFmtId="2" fontId="23" fillId="2" borderId="39" xfId="0" applyNumberFormat="1" applyFont="1" applyFill="1" applyBorder="1" applyAlignment="1">
      <alignment horizontal="center" vertical="center" wrapText="1"/>
    </xf>
    <xf numFmtId="49" fontId="28" fillId="2" borderId="31" xfId="0" applyNumberFormat="1" applyFont="1" applyFill="1" applyBorder="1" applyAlignment="1">
      <alignment horizontal="center" vertical="center" wrapText="1"/>
    </xf>
    <xf numFmtId="4" fontId="28" fillId="10" borderId="3" xfId="0" applyNumberFormat="1" applyFont="1" applyFill="1" applyBorder="1" applyAlignment="1">
      <alignment horizontal="center" vertical="center" wrapText="1"/>
    </xf>
    <xf numFmtId="4" fontId="23" fillId="10" borderId="3" xfId="0" applyNumberFormat="1" applyFont="1" applyFill="1" applyBorder="1" applyAlignment="1">
      <alignment horizontal="center" vertical="center" wrapText="1"/>
    </xf>
    <xf numFmtId="4" fontId="23" fillId="2" borderId="40" xfId="0" applyNumberFormat="1" applyFont="1" applyFill="1" applyBorder="1" applyAlignment="1">
      <alignment horizontal="center" vertical="center" wrapText="1"/>
    </xf>
    <xf numFmtId="4" fontId="28" fillId="10" borderId="12" xfId="0" applyNumberFormat="1" applyFont="1" applyFill="1" applyBorder="1" applyAlignment="1">
      <alignment horizontal="center" vertical="center" wrapText="1"/>
    </xf>
    <xf numFmtId="4" fontId="23" fillId="10" borderId="12" xfId="0" applyNumberFormat="1" applyFont="1" applyFill="1" applyBorder="1" applyAlignment="1">
      <alignment horizontal="center" vertical="center" wrapText="1"/>
    </xf>
    <xf numFmtId="0" fontId="10" fillId="0" borderId="0" xfId="0" applyFont="1" applyAlignment="1">
      <alignment horizontal="justify"/>
    </xf>
    <xf numFmtId="49" fontId="28" fillId="2" borderId="27" xfId="0" applyNumberFormat="1" applyFont="1" applyFill="1" applyBorder="1" applyAlignment="1">
      <alignment horizontal="center" vertical="center" wrapText="1"/>
    </xf>
    <xf numFmtId="49" fontId="28" fillId="2" borderId="52" xfId="0" applyNumberFormat="1" applyFont="1" applyFill="1" applyBorder="1" applyAlignment="1">
      <alignment horizontal="center" vertical="center" wrapText="1"/>
    </xf>
    <xf numFmtId="0" fontId="23" fillId="11" borderId="51" xfId="0" applyFont="1" applyFill="1" applyBorder="1" applyAlignment="1">
      <alignment vertical="center" wrapText="1"/>
    </xf>
    <xf numFmtId="4" fontId="32" fillId="11" borderId="51" xfId="0" applyNumberFormat="1" applyFont="1" applyFill="1" applyBorder="1" applyAlignment="1">
      <alignment horizontal="center" vertical="center" wrapText="1"/>
    </xf>
    <xf numFmtId="4" fontId="28" fillId="11" borderId="51" xfId="0" applyNumberFormat="1" applyFont="1" applyFill="1" applyBorder="1" applyAlignment="1">
      <alignment horizontal="center" vertical="center" wrapText="1"/>
    </xf>
    <xf numFmtId="4" fontId="23" fillId="11" borderId="51" xfId="0" applyNumberFormat="1" applyFont="1" applyFill="1" applyBorder="1" applyAlignment="1">
      <alignment horizontal="center" vertical="center" wrapText="1"/>
    </xf>
    <xf numFmtId="167" fontId="23" fillId="11" borderId="51" xfId="0" applyNumberFormat="1" applyFont="1" applyFill="1" applyBorder="1" applyAlignment="1">
      <alignment horizontal="center" vertical="center" wrapText="1"/>
    </xf>
    <xf numFmtId="0" fontId="15" fillId="3" borderId="27" xfId="0" applyFont="1" applyFill="1" applyBorder="1" applyAlignment="1">
      <alignment horizontal="center" vertical="center" wrapText="1"/>
    </xf>
    <xf numFmtId="0" fontId="28" fillId="4" borderId="12" xfId="0" applyFont="1" applyFill="1" applyBorder="1" applyAlignment="1">
      <alignment horizontal="left" vertical="center"/>
    </xf>
    <xf numFmtId="0" fontId="23" fillId="0" borderId="27" xfId="0" applyFont="1" applyBorder="1" applyAlignment="1">
      <alignment horizontal="right"/>
    </xf>
    <xf numFmtId="4" fontId="18" fillId="2" borderId="15" xfId="0" applyNumberFormat="1" applyFont="1" applyFill="1" applyBorder="1" applyAlignment="1">
      <alignment horizontal="center" vertical="center"/>
    </xf>
    <xf numFmtId="4" fontId="25" fillId="5" borderId="16" xfId="0" applyNumberFormat="1" applyFont="1" applyFill="1" applyBorder="1" applyAlignment="1">
      <alignment horizontal="center"/>
    </xf>
    <xf numFmtId="4" fontId="28" fillId="15" borderId="20" xfId="0" applyNumberFormat="1" applyFont="1" applyFill="1" applyBorder="1" applyAlignment="1" applyProtection="1">
      <alignment horizontal="center" vertical="center"/>
      <protection locked="0"/>
    </xf>
    <xf numFmtId="4" fontId="28" fillId="15" borderId="23" xfId="0" applyNumberFormat="1" applyFont="1" applyFill="1" applyBorder="1" applyAlignment="1" applyProtection="1">
      <alignment horizontal="center" vertical="center"/>
      <protection locked="0"/>
    </xf>
    <xf numFmtId="0" fontId="12" fillId="0" borderId="0" xfId="0" applyFont="1" applyAlignment="1" applyProtection="1">
      <alignment horizontal="right" vertical="center"/>
      <protection locked="0"/>
    </xf>
    <xf numFmtId="0" fontId="23" fillId="0" borderId="0" xfId="0" applyFont="1" applyAlignment="1">
      <alignment horizontal="center" vertical="center"/>
    </xf>
    <xf numFmtId="4" fontId="18" fillId="2" borderId="18" xfId="0" applyNumberFormat="1" applyFont="1" applyFill="1" applyBorder="1" applyAlignment="1">
      <alignment horizontal="center"/>
    </xf>
    <xf numFmtId="4" fontId="18" fillId="14" borderId="27" xfId="0" applyNumberFormat="1" applyFont="1" applyFill="1" applyBorder="1" applyAlignment="1">
      <alignment horizontal="center"/>
    </xf>
    <xf numFmtId="4" fontId="18" fillId="14" borderId="16" xfId="0" applyNumberFormat="1" applyFont="1" applyFill="1" applyBorder="1" applyAlignment="1">
      <alignment horizontal="center"/>
    </xf>
    <xf numFmtId="1" fontId="18" fillId="2" borderId="17" xfId="0" applyNumberFormat="1" applyFont="1" applyFill="1" applyBorder="1" applyAlignment="1">
      <alignment horizontal="center" vertical="center"/>
    </xf>
    <xf numFmtId="2" fontId="18" fillId="2" borderId="17" xfId="0" applyNumberFormat="1" applyFont="1" applyFill="1" applyBorder="1" applyAlignment="1">
      <alignment horizontal="center" vertical="center"/>
    </xf>
    <xf numFmtId="4" fontId="28" fillId="15" borderId="22" xfId="0" applyNumberFormat="1" applyFont="1" applyFill="1" applyBorder="1" applyAlignment="1" applyProtection="1">
      <alignment horizontal="center" vertical="center"/>
      <protection locked="0"/>
    </xf>
    <xf numFmtId="4" fontId="28" fillId="15" borderId="56" xfId="0" applyNumberFormat="1" applyFont="1" applyFill="1" applyBorder="1" applyAlignment="1" applyProtection="1">
      <alignment horizontal="center" vertical="center"/>
      <protection locked="0"/>
    </xf>
    <xf numFmtId="1" fontId="15" fillId="3" borderId="17" xfId="0" applyNumberFormat="1" applyFont="1" applyFill="1" applyBorder="1" applyAlignment="1">
      <alignment horizontal="center" vertical="center" wrapText="1"/>
    </xf>
    <xf numFmtId="0" fontId="0" fillId="0" borderId="0" xfId="0" applyAlignment="1">
      <alignment wrapText="1"/>
    </xf>
    <xf numFmtId="2" fontId="20" fillId="16" borderId="22" xfId="0" applyNumberFormat="1" applyFont="1" applyFill="1" applyBorder="1" applyAlignment="1" applyProtection="1">
      <alignment horizontal="center" vertical="center"/>
      <protection locked="0"/>
    </xf>
    <xf numFmtId="0" fontId="11" fillId="14" borderId="31" xfId="0" applyFont="1" applyFill="1" applyBorder="1" applyAlignment="1">
      <alignment horizontal="center" vertical="center" wrapText="1"/>
    </xf>
    <xf numFmtId="0" fontId="11" fillId="16" borderId="3" xfId="0" applyFont="1" applyFill="1" applyBorder="1" applyAlignment="1">
      <alignment horizontal="center" vertical="center"/>
    </xf>
    <xf numFmtId="168" fontId="11" fillId="16" borderId="3" xfId="0" applyNumberFormat="1" applyFont="1" applyFill="1" applyBorder="1" applyAlignment="1">
      <alignment horizontal="center" vertical="center"/>
    </xf>
    <xf numFmtId="0" fontId="11" fillId="14" borderId="45" xfId="0" applyFont="1" applyFill="1" applyBorder="1" applyAlignment="1">
      <alignment horizontal="center" vertical="center" wrapText="1"/>
    </xf>
    <xf numFmtId="0" fontId="11" fillId="16" borderId="4" xfId="0" applyFont="1" applyFill="1" applyBorder="1" applyAlignment="1">
      <alignment horizontal="center" vertical="center"/>
    </xf>
    <xf numFmtId="168" fontId="11" fillId="16" borderId="4" xfId="0" applyNumberFormat="1" applyFont="1" applyFill="1" applyBorder="1" applyAlignment="1">
      <alignment horizontal="center" vertical="center"/>
    </xf>
    <xf numFmtId="4" fontId="11" fillId="0" borderId="69" xfId="0" applyNumberFormat="1" applyFont="1" applyBorder="1" applyAlignment="1">
      <alignment horizontal="right" vertical="center"/>
    </xf>
    <xf numFmtId="4" fontId="11" fillId="0" borderId="70" xfId="0" applyNumberFormat="1" applyFont="1" applyBorder="1" applyAlignment="1">
      <alignment horizontal="right" vertical="center"/>
    </xf>
    <xf numFmtId="0" fontId="9" fillId="4" borderId="30"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11" fillId="14" borderId="42" xfId="0" applyFont="1" applyFill="1" applyBorder="1" applyAlignment="1">
      <alignment horizontal="center" vertical="center" wrapText="1"/>
    </xf>
    <xf numFmtId="0" fontId="11" fillId="16" borderId="12" xfId="0" applyFont="1" applyFill="1" applyBorder="1" applyAlignment="1">
      <alignment horizontal="center" vertical="center"/>
    </xf>
    <xf numFmtId="168" fontId="11" fillId="16" borderId="12" xfId="0" applyNumberFormat="1" applyFont="1" applyFill="1" applyBorder="1" applyAlignment="1">
      <alignment horizontal="center" vertical="center"/>
    </xf>
    <xf numFmtId="2" fontId="20" fillId="16" borderId="56" xfId="0" applyNumberFormat="1" applyFont="1" applyFill="1" applyBorder="1" applyAlignment="1" applyProtection="1">
      <alignment horizontal="center" vertical="center"/>
      <protection locked="0"/>
    </xf>
    <xf numFmtId="4" fontId="11" fillId="0" borderId="23" xfId="0" applyNumberFormat="1" applyFont="1" applyBorder="1" applyAlignment="1">
      <alignment horizontal="right" vertical="center"/>
    </xf>
    <xf numFmtId="4" fontId="11" fillId="7" borderId="5" xfId="0" applyNumberFormat="1" applyFont="1" applyFill="1" applyBorder="1" applyAlignment="1">
      <alignment horizontal="right" vertical="center"/>
    </xf>
    <xf numFmtId="4" fontId="11" fillId="7" borderId="5" xfId="0" applyNumberFormat="1" applyFont="1" applyFill="1" applyBorder="1" applyAlignment="1">
      <alignment horizontal="right"/>
    </xf>
    <xf numFmtId="4" fontId="11" fillId="7" borderId="75" xfId="0" applyNumberFormat="1" applyFont="1" applyFill="1" applyBorder="1" applyAlignment="1">
      <alignment horizontal="right"/>
    </xf>
    <xf numFmtId="1" fontId="18" fillId="7" borderId="12" xfId="0" applyNumberFormat="1" applyFont="1" applyFill="1" applyBorder="1" applyAlignment="1">
      <alignment horizontal="center" vertical="center"/>
    </xf>
    <xf numFmtId="4" fontId="9" fillId="7" borderId="12" xfId="0" applyNumberFormat="1" applyFont="1" applyFill="1" applyBorder="1" applyAlignment="1">
      <alignment horizontal="right" vertical="center"/>
    </xf>
    <xf numFmtId="1" fontId="18" fillId="8" borderId="16" xfId="0" applyNumberFormat="1" applyFont="1" applyFill="1" applyBorder="1" applyAlignment="1">
      <alignment horizontal="center" vertical="center"/>
    </xf>
    <xf numFmtId="4" fontId="9" fillId="8" borderId="16" xfId="0" applyNumberFormat="1" applyFont="1" applyFill="1" applyBorder="1" applyAlignment="1">
      <alignment horizontal="right" vertical="center"/>
    </xf>
    <xf numFmtId="0" fontId="20" fillId="16" borderId="4" xfId="0" applyFont="1" applyFill="1" applyBorder="1" applyAlignment="1">
      <alignment horizontal="center" vertical="center"/>
    </xf>
    <xf numFmtId="10" fontId="9" fillId="16" borderId="12" xfId="0" applyNumberFormat="1" applyFont="1" applyFill="1" applyBorder="1" applyAlignment="1" applyProtection="1">
      <alignment horizontal="center" vertical="center" wrapText="1"/>
      <protection locked="0"/>
    </xf>
    <xf numFmtId="2" fontId="9" fillId="15" borderId="16" xfId="0" applyNumberFormat="1" applyFont="1" applyFill="1" applyBorder="1" applyAlignment="1" applyProtection="1">
      <alignment horizontal="center" vertical="center" wrapText="1"/>
      <protection locked="0"/>
    </xf>
    <xf numFmtId="4" fontId="11" fillId="0" borderId="22" xfId="0" applyNumberFormat="1" applyFont="1" applyBorder="1" applyAlignment="1">
      <alignment horizontal="right" vertical="center"/>
    </xf>
    <xf numFmtId="4" fontId="11" fillId="16" borderId="69" xfId="0" applyNumberFormat="1" applyFont="1" applyFill="1" applyBorder="1" applyAlignment="1">
      <alignment horizontal="right" vertical="center"/>
    </xf>
    <xf numFmtId="4" fontId="11" fillId="16" borderId="20" xfId="0" applyNumberFormat="1" applyFont="1" applyFill="1" applyBorder="1" applyAlignment="1">
      <alignment horizontal="right" vertical="center"/>
    </xf>
    <xf numFmtId="4" fontId="11" fillId="16" borderId="23" xfId="0" applyNumberFormat="1" applyFont="1" applyFill="1" applyBorder="1" applyAlignment="1">
      <alignment horizontal="right" vertical="center"/>
    </xf>
    <xf numFmtId="4" fontId="11" fillId="16" borderId="4" xfId="0" applyNumberFormat="1" applyFont="1" applyFill="1" applyBorder="1" applyAlignment="1">
      <alignment horizontal="right" vertical="center"/>
    </xf>
    <xf numFmtId="0" fontId="12" fillId="0" borderId="0" xfId="0" applyFont="1" applyAlignment="1">
      <alignment wrapText="1"/>
    </xf>
    <xf numFmtId="0" fontId="2" fillId="0" borderId="0" xfId="0" applyFont="1" applyAlignment="1">
      <alignment wrapText="1"/>
    </xf>
    <xf numFmtId="0" fontId="23" fillId="14" borderId="25" xfId="0" applyFont="1" applyFill="1" applyBorder="1" applyAlignment="1">
      <alignment horizontal="center" vertical="center" wrapText="1"/>
    </xf>
    <xf numFmtId="4" fontId="28" fillId="14" borderId="22" xfId="0" applyNumberFormat="1" applyFont="1" applyFill="1" applyBorder="1" applyAlignment="1">
      <alignment horizontal="center" vertical="center" wrapText="1"/>
    </xf>
    <xf numFmtId="4" fontId="28" fillId="14" borderId="22" xfId="0" applyNumberFormat="1" applyFont="1" applyFill="1" applyBorder="1" applyAlignment="1" applyProtection="1">
      <alignment horizontal="center" vertical="center" wrapText="1"/>
      <protection locked="0"/>
    </xf>
    <xf numFmtId="0" fontId="23" fillId="2" borderId="20" xfId="0" applyFont="1" applyFill="1" applyBorder="1" applyAlignment="1">
      <alignment vertical="center" wrapText="1"/>
    </xf>
    <xf numFmtId="169" fontId="28" fillId="14" borderId="55" xfId="0" applyNumberFormat="1" applyFont="1" applyFill="1" applyBorder="1" applyAlignment="1">
      <alignment horizontal="center" vertical="center" wrapText="1"/>
    </xf>
    <xf numFmtId="4" fontId="9" fillId="4" borderId="15" xfId="0" applyNumberFormat="1" applyFont="1" applyFill="1" applyBorder="1" applyAlignment="1">
      <alignment horizontal="right" vertical="center"/>
    </xf>
    <xf numFmtId="0" fontId="12" fillId="0" borderId="20" xfId="0" applyFont="1" applyBorder="1" applyAlignment="1" applyProtection="1">
      <alignment horizontal="center" vertical="center" wrapText="1"/>
      <protection locked="0"/>
    </xf>
    <xf numFmtId="0" fontId="12" fillId="0" borderId="20" xfId="0" applyFont="1" applyBorder="1" applyAlignment="1">
      <alignment horizontal="center" vertical="center"/>
    </xf>
    <xf numFmtId="2" fontId="18" fillId="4" borderId="55" xfId="0" applyNumberFormat="1" applyFont="1" applyFill="1" applyBorder="1" applyAlignment="1">
      <alignment horizontal="center" vertical="center"/>
    </xf>
    <xf numFmtId="0" fontId="28" fillId="4" borderId="30" xfId="0" applyFont="1" applyFill="1" applyBorder="1" applyAlignment="1">
      <alignment horizontal="left" vertical="center" wrapText="1"/>
    </xf>
    <xf numFmtId="3" fontId="23" fillId="4" borderId="30" xfId="1" applyNumberFormat="1" applyFont="1" applyFill="1" applyBorder="1" applyAlignment="1" applyProtection="1">
      <alignment horizontal="center" vertical="center"/>
    </xf>
    <xf numFmtId="4" fontId="23" fillId="4" borderId="78" xfId="1" applyNumberFormat="1" applyFont="1" applyFill="1" applyBorder="1" applyAlignment="1" applyProtection="1">
      <alignment horizontal="center" vertical="center"/>
    </xf>
    <xf numFmtId="3" fontId="23" fillId="4" borderId="3" xfId="1" applyNumberFormat="1" applyFont="1" applyFill="1" applyBorder="1" applyAlignment="1" applyProtection="1">
      <alignment horizontal="center" vertical="center"/>
    </xf>
    <xf numFmtId="4" fontId="23" fillId="4" borderId="28" xfId="1" applyNumberFormat="1" applyFont="1" applyFill="1" applyBorder="1" applyAlignment="1" applyProtection="1">
      <alignment horizontal="center" vertical="center"/>
    </xf>
    <xf numFmtId="3" fontId="23" fillId="4" borderId="12" xfId="1" applyNumberFormat="1" applyFont="1" applyFill="1" applyBorder="1" applyAlignment="1" applyProtection="1">
      <alignment horizontal="center" vertical="center"/>
    </xf>
    <xf numFmtId="4" fontId="23" fillId="4" borderId="53" xfId="1" applyNumberFormat="1" applyFont="1" applyFill="1" applyBorder="1" applyAlignment="1" applyProtection="1">
      <alignment horizontal="center" vertical="center"/>
    </xf>
    <xf numFmtId="0" fontId="28" fillId="4" borderId="20" xfId="0" applyFont="1" applyFill="1" applyBorder="1" applyAlignment="1">
      <alignment horizontal="left" vertical="center"/>
    </xf>
    <xf numFmtId="3" fontId="23" fillId="4" borderId="20" xfId="1" applyNumberFormat="1" applyFont="1" applyFill="1" applyBorder="1" applyAlignment="1" applyProtection="1">
      <alignment horizontal="center" vertical="center"/>
    </xf>
    <xf numFmtId="4" fontId="23" fillId="4" borderId="20" xfId="1" applyNumberFormat="1" applyFont="1" applyFill="1" applyBorder="1" applyAlignment="1" applyProtection="1">
      <alignment horizontal="center" vertical="center"/>
    </xf>
    <xf numFmtId="0" fontId="23" fillId="2" borderId="4" xfId="0" applyFont="1" applyFill="1" applyBorder="1" applyAlignment="1">
      <alignment horizontal="left" vertical="center" wrapText="1"/>
    </xf>
    <xf numFmtId="49" fontId="28" fillId="2" borderId="45" xfId="0" applyNumberFormat="1" applyFont="1" applyFill="1" applyBorder="1" applyAlignment="1">
      <alignment horizontal="center" vertical="center" wrapText="1"/>
    </xf>
    <xf numFmtId="49" fontId="28" fillId="2" borderId="79" xfId="0" applyNumberFormat="1" applyFont="1" applyFill="1" applyBorder="1" applyAlignment="1">
      <alignment horizontal="center" vertical="center" wrapText="1"/>
    </xf>
    <xf numFmtId="2" fontId="23" fillId="2" borderId="55" xfId="0" applyNumberFormat="1" applyFont="1" applyFill="1" applyBorder="1" applyAlignment="1">
      <alignment horizontal="center" vertical="center" wrapText="1"/>
    </xf>
    <xf numFmtId="4" fontId="23" fillId="4" borderId="30" xfId="0" applyNumberFormat="1" applyFont="1" applyFill="1" applyBorder="1" applyAlignment="1">
      <alignment horizontal="center" vertical="center"/>
    </xf>
    <xf numFmtId="4" fontId="23" fillId="4" borderId="3" xfId="0" applyNumberFormat="1" applyFont="1" applyFill="1" applyBorder="1" applyAlignment="1">
      <alignment horizontal="center" vertical="center"/>
    </xf>
    <xf numFmtId="4" fontId="23" fillId="4" borderId="4" xfId="0" applyNumberFormat="1" applyFont="1" applyFill="1" applyBorder="1" applyAlignment="1">
      <alignment horizontal="center" vertical="center"/>
    </xf>
    <xf numFmtId="4" fontId="23" fillId="4" borderId="12" xfId="0" applyNumberFormat="1" applyFont="1" applyFill="1" applyBorder="1" applyAlignment="1">
      <alignment horizontal="center" vertical="center"/>
    </xf>
    <xf numFmtId="4" fontId="23" fillId="4" borderId="20" xfId="0" applyNumberFormat="1" applyFont="1" applyFill="1" applyBorder="1" applyAlignment="1">
      <alignment horizontal="center" vertical="center"/>
    </xf>
    <xf numFmtId="167" fontId="23" fillId="14" borderId="3" xfId="0" applyNumberFormat="1" applyFont="1" applyFill="1" applyBorder="1" applyAlignment="1" applyProtection="1">
      <alignment horizontal="center" vertical="center" wrapText="1"/>
      <protection locked="0"/>
    </xf>
    <xf numFmtId="0" fontId="23" fillId="2" borderId="3" xfId="0" applyFont="1" applyFill="1" applyBorder="1" applyAlignment="1">
      <alignment vertical="center" wrapText="1"/>
    </xf>
    <xf numFmtId="0" fontId="23" fillId="2" borderId="12" xfId="0" applyFont="1" applyFill="1" applyBorder="1" applyAlignment="1">
      <alignment vertical="center" wrapText="1"/>
    </xf>
    <xf numFmtId="167" fontId="23" fillId="14" borderId="12" xfId="0" applyNumberFormat="1" applyFont="1" applyFill="1" applyBorder="1" applyAlignment="1" applyProtection="1">
      <alignment horizontal="center" vertical="center" wrapText="1"/>
      <protection locked="0"/>
    </xf>
    <xf numFmtId="4" fontId="28" fillId="10" borderId="20" xfId="0" applyNumberFormat="1" applyFont="1" applyFill="1" applyBorder="1" applyAlignment="1">
      <alignment horizontal="center" vertical="center" wrapText="1"/>
    </xf>
    <xf numFmtId="4" fontId="23" fillId="10" borderId="20" xfId="0" applyNumberFormat="1" applyFont="1" applyFill="1" applyBorder="1" applyAlignment="1">
      <alignment horizontal="center" vertical="center" wrapText="1"/>
    </xf>
    <xf numFmtId="167" fontId="23" fillId="14" borderId="20" xfId="0" applyNumberFormat="1" applyFont="1" applyFill="1" applyBorder="1" applyAlignment="1" applyProtection="1">
      <alignment horizontal="center" vertical="center" wrapText="1"/>
      <protection locked="0"/>
    </xf>
    <xf numFmtId="0" fontId="0" fillId="0" borderId="89" xfId="0" applyBorder="1"/>
    <xf numFmtId="0" fontId="0" fillId="0" borderId="90" xfId="0" applyBorder="1"/>
    <xf numFmtId="0" fontId="0" fillId="0" borderId="91" xfId="0" applyBorder="1"/>
    <xf numFmtId="170" fontId="0" fillId="0" borderId="89" xfId="0" applyNumberFormat="1" applyBorder="1"/>
    <xf numFmtId="170" fontId="0" fillId="0" borderId="83" xfId="0" applyNumberFormat="1" applyBorder="1"/>
    <xf numFmtId="170" fontId="0" fillId="0" borderId="84" xfId="0" applyNumberFormat="1" applyBorder="1"/>
    <xf numFmtId="170" fontId="0" fillId="0" borderId="85" xfId="0" applyNumberFormat="1" applyBorder="1"/>
    <xf numFmtId="170" fontId="0" fillId="0" borderId="90" xfId="0" applyNumberFormat="1" applyBorder="1"/>
    <xf numFmtId="170" fontId="0" fillId="0" borderId="44" xfId="0" applyNumberFormat="1" applyBorder="1"/>
    <xf numFmtId="170" fontId="0" fillId="0" borderId="20" xfId="0" applyNumberFormat="1" applyBorder="1"/>
    <xf numFmtId="170" fontId="0" fillId="0" borderId="32" xfId="0" applyNumberFormat="1" applyBorder="1"/>
    <xf numFmtId="170" fontId="0" fillId="0" borderId="91" xfId="0" applyNumberFormat="1" applyBorder="1"/>
    <xf numFmtId="170" fontId="0" fillId="0" borderId="86" xfId="0" applyNumberFormat="1" applyBorder="1"/>
    <xf numFmtId="170" fontId="0" fillId="0" borderId="87" xfId="0" applyNumberFormat="1" applyBorder="1"/>
    <xf numFmtId="170" fontId="0" fillId="0" borderId="88" xfId="0" applyNumberFormat="1" applyBorder="1"/>
    <xf numFmtId="170" fontId="0" fillId="0" borderId="55" xfId="0" applyNumberFormat="1" applyBorder="1"/>
    <xf numFmtId="170" fontId="0" fillId="0" borderId="0" xfId="0" applyNumberFormat="1"/>
    <xf numFmtId="0" fontId="2" fillId="0" borderId="0" xfId="0" applyFont="1" applyAlignment="1">
      <alignment horizontal="center" vertical="center"/>
    </xf>
    <xf numFmtId="0" fontId="2" fillId="17" borderId="0" xfId="0" applyFont="1" applyFill="1" applyAlignment="1">
      <alignment horizontal="center" vertical="center"/>
    </xf>
    <xf numFmtId="0" fontId="2" fillId="17" borderId="55" xfId="0" applyFont="1" applyFill="1" applyBorder="1" applyAlignment="1">
      <alignment horizontal="center" vertical="center"/>
    </xf>
    <xf numFmtId="0" fontId="2" fillId="17" borderId="80" xfId="0" applyFont="1" applyFill="1" applyBorder="1" applyAlignment="1">
      <alignment horizontal="center" vertical="center"/>
    </xf>
    <xf numFmtId="171" fontId="32" fillId="2" borderId="3" xfId="0" applyNumberFormat="1" applyFont="1" applyFill="1" applyBorder="1" applyAlignment="1">
      <alignment horizontal="center" vertical="center" wrapText="1"/>
    </xf>
    <xf numFmtId="171" fontId="32" fillId="2" borderId="12" xfId="0" applyNumberFormat="1" applyFont="1" applyFill="1" applyBorder="1" applyAlignment="1">
      <alignment horizontal="center" vertical="center" wrapText="1"/>
    </xf>
    <xf numFmtId="171" fontId="32" fillId="2" borderId="20" xfId="0" applyNumberFormat="1" applyFont="1" applyFill="1" applyBorder="1" applyAlignment="1">
      <alignment horizontal="center" vertical="center" wrapText="1"/>
    </xf>
    <xf numFmtId="0" fontId="39" fillId="0" borderId="13" xfId="0" applyFont="1" applyBorder="1" applyAlignment="1">
      <alignment horizontal="center" vertical="center" wrapText="1"/>
    </xf>
    <xf numFmtId="0" fontId="41" fillId="18" borderId="22" xfId="0" applyFont="1" applyFill="1" applyBorder="1" applyAlignment="1">
      <alignment horizontal="left" vertical="center" wrapText="1"/>
    </xf>
    <xf numFmtId="4" fontId="18" fillId="4" borderId="15" xfId="0" applyNumberFormat="1" applyFont="1" applyFill="1" applyBorder="1" applyAlignment="1">
      <alignment horizontal="right" vertical="center"/>
    </xf>
    <xf numFmtId="4" fontId="18" fillId="7" borderId="12" xfId="0" applyNumberFormat="1" applyFont="1" applyFill="1" applyBorder="1" applyAlignment="1">
      <alignment horizontal="right" vertical="center"/>
    </xf>
    <xf numFmtId="4" fontId="18" fillId="8" borderId="17" xfId="0" applyNumberFormat="1" applyFont="1" applyFill="1" applyBorder="1" applyAlignment="1">
      <alignment horizontal="right" vertical="center"/>
    </xf>
    <xf numFmtId="0" fontId="0" fillId="0" borderId="31" xfId="0" applyBorder="1" applyAlignment="1">
      <alignment horizontal="left" vertical="center" wrapText="1"/>
    </xf>
    <xf numFmtId="0" fontId="0" fillId="0" borderId="3" xfId="0" applyBorder="1" applyAlignment="1">
      <alignment horizontal="left" vertical="center" wrapText="1"/>
    </xf>
    <xf numFmtId="0" fontId="9" fillId="0" borderId="3" xfId="0" applyFont="1" applyBorder="1" applyAlignment="1">
      <alignment horizontal="right"/>
    </xf>
    <xf numFmtId="0" fontId="9" fillId="0" borderId="40" xfId="0" applyFont="1" applyBorder="1" applyAlignment="1">
      <alignment horizontal="right"/>
    </xf>
    <xf numFmtId="0" fontId="0" fillId="0" borderId="0" xfId="0"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9" fillId="0" borderId="34" xfId="0" applyFont="1" applyBorder="1" applyAlignment="1">
      <alignment horizontal="right"/>
    </xf>
    <xf numFmtId="0" fontId="9" fillId="0" borderId="41" xfId="0" applyFont="1" applyBorder="1" applyAlignment="1">
      <alignment horizontal="right"/>
    </xf>
    <xf numFmtId="0" fontId="0" fillId="0" borderId="45" xfId="0" applyBorder="1" applyAlignment="1">
      <alignment horizontal="left" vertical="center" wrapText="1"/>
    </xf>
    <xf numFmtId="0" fontId="0" fillId="0" borderId="4" xfId="0" applyBorder="1" applyAlignment="1">
      <alignment horizontal="left" vertical="center" wrapText="1"/>
    </xf>
    <xf numFmtId="0" fontId="9" fillId="0" borderId="4" xfId="0" applyFont="1" applyBorder="1" applyAlignment="1">
      <alignment horizontal="right"/>
    </xf>
    <xf numFmtId="0" fontId="9" fillId="0" borderId="46" xfId="0" applyFont="1" applyBorder="1" applyAlignment="1">
      <alignment horizontal="right"/>
    </xf>
    <xf numFmtId="0" fontId="8" fillId="0" borderId="0" xfId="0" applyFont="1" applyAlignment="1">
      <alignment horizontal="center" vertical="center"/>
    </xf>
    <xf numFmtId="0" fontId="0" fillId="0" borderId="0" xfId="0" applyAlignment="1">
      <alignment horizontal="center"/>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11" fillId="0" borderId="0" xfId="0" applyFont="1" applyAlignment="1">
      <alignment horizontal="right" wrapText="1"/>
    </xf>
    <xf numFmtId="0" fontId="11" fillId="0" borderId="61" xfId="0" applyFont="1" applyBorder="1" applyAlignment="1">
      <alignment horizontal="left" wrapText="1"/>
    </xf>
    <xf numFmtId="0" fontId="11" fillId="0" borderId="11" xfId="0" applyFont="1" applyBorder="1" applyAlignment="1">
      <alignment horizontal="left" wrapText="1"/>
    </xf>
    <xf numFmtId="0" fontId="11" fillId="0" borderId="62" xfId="0" applyFont="1" applyBorder="1" applyAlignment="1">
      <alignment horizontal="left" wrapText="1"/>
    </xf>
    <xf numFmtId="0" fontId="11" fillId="0" borderId="61" xfId="0" applyFont="1" applyBorder="1" applyAlignment="1">
      <alignment horizontal="left" vertical="center" wrapText="1"/>
    </xf>
    <xf numFmtId="0" fontId="11" fillId="0" borderId="11" xfId="0" applyFont="1" applyBorder="1" applyAlignment="1">
      <alignment horizontal="left" vertical="center" wrapText="1"/>
    </xf>
    <xf numFmtId="0" fontId="11" fillId="0" borderId="62" xfId="0" applyFont="1" applyBorder="1" applyAlignment="1">
      <alignment horizontal="left" vertical="center" wrapText="1"/>
    </xf>
    <xf numFmtId="0" fontId="11" fillId="0" borderId="65" xfId="0" applyFont="1" applyBorder="1" applyAlignment="1">
      <alignment horizontal="left" vertical="center" wrapText="1"/>
    </xf>
    <xf numFmtId="0" fontId="11" fillId="0" borderId="66" xfId="0" applyFont="1" applyBorder="1" applyAlignment="1">
      <alignment horizontal="left" vertical="center" wrapText="1"/>
    </xf>
    <xf numFmtId="0" fontId="11" fillId="0" borderId="67" xfId="0" applyFont="1" applyBorder="1" applyAlignment="1">
      <alignment horizontal="left" vertical="center" wrapText="1"/>
    </xf>
    <xf numFmtId="0" fontId="11" fillId="0" borderId="63" xfId="0" applyFont="1" applyBorder="1" applyAlignment="1">
      <alignment horizontal="left" vertical="center" wrapText="1"/>
    </xf>
    <xf numFmtId="0" fontId="11" fillId="0" borderId="57" xfId="0" applyFont="1" applyBorder="1" applyAlignment="1">
      <alignment horizontal="left" vertical="center" wrapText="1"/>
    </xf>
    <xf numFmtId="0" fontId="11" fillId="0" borderId="64" xfId="0" applyFont="1" applyBorder="1" applyAlignment="1">
      <alignment horizontal="left" vertical="center" wrapText="1"/>
    </xf>
    <xf numFmtId="0" fontId="11" fillId="0" borderId="44" xfId="0" applyFont="1" applyBorder="1" applyAlignment="1">
      <alignment horizontal="left" vertical="center" wrapText="1"/>
    </xf>
    <xf numFmtId="0" fontId="11" fillId="0" borderId="20" xfId="0" applyFont="1" applyBorder="1" applyAlignment="1">
      <alignment horizontal="left" vertical="center" wrapText="1"/>
    </xf>
    <xf numFmtId="0" fontId="11" fillId="0" borderId="32" xfId="0" applyFont="1" applyBorder="1" applyAlignment="1">
      <alignment horizontal="left" vertical="center" wrapText="1"/>
    </xf>
    <xf numFmtId="0" fontId="10" fillId="15" borderId="54" xfId="0" applyFont="1" applyFill="1" applyBorder="1" applyAlignment="1" applyProtection="1">
      <alignment horizontal="center" vertical="center"/>
      <protection locked="0"/>
    </xf>
    <xf numFmtId="2" fontId="12" fillId="15" borderId="54" xfId="0" applyNumberFormat="1" applyFont="1" applyFill="1" applyBorder="1" applyAlignment="1" applyProtection="1">
      <alignment horizontal="center" vertical="center"/>
      <protection locked="0"/>
    </xf>
    <xf numFmtId="0" fontId="12" fillId="0" borderId="0" xfId="0" applyFont="1" applyAlignment="1">
      <alignment horizontal="center" vertical="center" wrapText="1"/>
    </xf>
    <xf numFmtId="0" fontId="12" fillId="0" borderId="0" xfId="0" applyFont="1" applyAlignment="1">
      <alignment horizontal="left" vertical="center"/>
    </xf>
    <xf numFmtId="0" fontId="26" fillId="0" borderId="47" xfId="0" applyFont="1" applyBorder="1" applyAlignment="1">
      <alignment horizontal="center" vertical="center" textRotation="90" wrapText="1"/>
    </xf>
    <xf numFmtId="0" fontId="27" fillId="0" borderId="48" xfId="0" applyFont="1" applyBorder="1" applyAlignment="1">
      <alignment horizontal="center" vertical="center" textRotation="90" wrapText="1"/>
    </xf>
    <xf numFmtId="0" fontId="27" fillId="0" borderId="77" xfId="0" applyFont="1" applyBorder="1" applyAlignment="1">
      <alignment horizontal="center" vertical="center" textRotation="90" wrapText="1"/>
    </xf>
    <xf numFmtId="0" fontId="27" fillId="0" borderId="38" xfId="0" applyFont="1" applyBorder="1" applyAlignment="1">
      <alignment horizontal="center" vertical="center" textRotation="90" wrapText="1"/>
    </xf>
    <xf numFmtId="0" fontId="12" fillId="4" borderId="58" xfId="0" applyFont="1" applyFill="1" applyBorder="1" applyAlignment="1">
      <alignment horizontal="left" vertical="center" wrapText="1"/>
    </xf>
    <xf numFmtId="0" fontId="12" fillId="4" borderId="59" xfId="0" applyFont="1" applyFill="1" applyBorder="1" applyAlignment="1">
      <alignment horizontal="left" vertical="center" wrapText="1"/>
    </xf>
    <xf numFmtId="0" fontId="12" fillId="4" borderId="60" xfId="0" applyFont="1" applyFill="1" applyBorder="1" applyAlignment="1">
      <alignment horizontal="left" vertical="center" wrapText="1"/>
    </xf>
    <xf numFmtId="0" fontId="34" fillId="0" borderId="68" xfId="0" applyFont="1" applyBorder="1" applyAlignment="1">
      <alignment horizontal="center" vertical="center" textRotation="90" wrapText="1"/>
    </xf>
    <xf numFmtId="0" fontId="34" fillId="0" borderId="36" xfId="0" applyFont="1" applyBorder="1" applyAlignment="1">
      <alignment horizontal="center" vertical="center" textRotation="90" wrapText="1"/>
    </xf>
    <xf numFmtId="0" fontId="34" fillId="0" borderId="73" xfId="0" applyFont="1" applyBorder="1" applyAlignment="1">
      <alignment horizontal="center" vertical="center" textRotation="90" wrapText="1"/>
    </xf>
    <xf numFmtId="0" fontId="9" fillId="0" borderId="8" xfId="0" applyFont="1" applyBorder="1" applyAlignment="1">
      <alignment horizontal="center" vertical="center" wrapText="1"/>
    </xf>
    <xf numFmtId="0" fontId="9" fillId="4" borderId="29" xfId="0" applyFont="1" applyFill="1" applyBorder="1" applyAlignment="1">
      <alignment horizontal="left" vertical="center" wrapText="1"/>
    </xf>
    <xf numFmtId="0" fontId="9" fillId="4" borderId="71" xfId="0" applyFont="1" applyFill="1" applyBorder="1" applyAlignment="1">
      <alignment horizontal="left" vertical="center" wrapText="1"/>
    </xf>
    <xf numFmtId="0" fontId="9" fillId="2" borderId="33" xfId="0" applyFont="1" applyFill="1" applyBorder="1" applyAlignment="1">
      <alignment horizontal="left" vertical="center" wrapText="1"/>
    </xf>
    <xf numFmtId="0" fontId="9" fillId="2" borderId="72" xfId="0" applyFont="1" applyFill="1" applyBorder="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21" fillId="0" borderId="0" xfId="0" applyFont="1" applyAlignment="1">
      <alignment horizontal="left" vertical="center"/>
    </xf>
    <xf numFmtId="0" fontId="9" fillId="4" borderId="27" xfId="0" applyFont="1" applyFill="1" applyBorder="1" applyAlignment="1">
      <alignment horizontal="right" vertical="center" wrapText="1"/>
    </xf>
    <xf numFmtId="0" fontId="9" fillId="4" borderId="74" xfId="0" applyFont="1" applyFill="1" applyBorder="1" applyAlignment="1">
      <alignment horizontal="right" vertical="center" wrapText="1"/>
    </xf>
    <xf numFmtId="0" fontId="9" fillId="4" borderId="76" xfId="0" applyFont="1" applyFill="1" applyBorder="1" applyAlignment="1">
      <alignment horizontal="right" vertical="center" wrapText="1"/>
    </xf>
    <xf numFmtId="0" fontId="9" fillId="7" borderId="37" xfId="0" applyFont="1" applyFill="1" applyBorder="1" applyAlignment="1">
      <alignment horizontal="left" vertical="center"/>
    </xf>
    <xf numFmtId="0" fontId="9" fillId="7" borderId="14" xfId="0" applyFont="1" applyFill="1" applyBorder="1" applyAlignment="1">
      <alignment horizontal="center" vertical="center" wrapText="1"/>
    </xf>
    <xf numFmtId="0" fontId="10" fillId="0" borderId="0" xfId="0" applyFont="1" applyAlignment="1">
      <alignment horizontal="right" wrapText="1"/>
    </xf>
    <xf numFmtId="0" fontId="14" fillId="0" borderId="0" xfId="0" applyFont="1" applyAlignment="1">
      <alignment horizontal="center"/>
    </xf>
    <xf numFmtId="0" fontId="12" fillId="0" borderId="0" xfId="0" applyFont="1" applyAlignment="1">
      <alignment horizontal="center"/>
    </xf>
    <xf numFmtId="0" fontId="13" fillId="0" borderId="0" xfId="0" applyFont="1" applyAlignment="1">
      <alignment horizontal="center"/>
    </xf>
    <xf numFmtId="0" fontId="12" fillId="0" borderId="1" xfId="0" applyFont="1" applyBorder="1" applyAlignment="1">
      <alignment horizontal="left"/>
    </xf>
    <xf numFmtId="0" fontId="9" fillId="0" borderId="10" xfId="0" applyFont="1" applyBorder="1" applyAlignment="1">
      <alignment horizontal="center" vertical="center" textRotation="90" wrapText="1"/>
    </xf>
    <xf numFmtId="0" fontId="9" fillId="0" borderId="6" xfId="0" applyFont="1" applyBorder="1" applyAlignment="1">
      <alignment horizontal="center" vertical="center" textRotation="90" wrapText="1"/>
    </xf>
    <xf numFmtId="0" fontId="9" fillId="0" borderId="2" xfId="0" applyFont="1" applyBorder="1" applyAlignment="1">
      <alignment horizontal="center" vertical="center" wrapText="1"/>
    </xf>
    <xf numFmtId="0" fontId="9" fillId="0" borderId="2" xfId="0" applyFont="1" applyBorder="1" applyAlignment="1">
      <alignment horizontal="center"/>
    </xf>
    <xf numFmtId="0" fontId="9" fillId="0" borderId="3" xfId="0" applyFont="1" applyBorder="1" applyAlignment="1">
      <alignment horizontal="center" vertical="center" wrapText="1"/>
    </xf>
    <xf numFmtId="0" fontId="0" fillId="0" borderId="0" xfId="0" applyAlignment="1">
      <alignment horizontal="right" wrapText="1"/>
    </xf>
    <xf numFmtId="0" fontId="23" fillId="2" borderId="30" xfId="0" applyFont="1" applyFill="1" applyBorder="1" applyAlignment="1">
      <alignment horizontal="left" vertical="center" wrapText="1"/>
    </xf>
    <xf numFmtId="0" fontId="9" fillId="2" borderId="19" xfId="0" applyFont="1" applyFill="1" applyBorder="1" applyAlignment="1">
      <alignment horizontal="left" wrapText="1"/>
    </xf>
    <xf numFmtId="0" fontId="23" fillId="9" borderId="20" xfId="0" applyFont="1" applyFill="1" applyBorder="1" applyAlignment="1">
      <alignment horizontal="right" vertical="center" wrapText="1"/>
    </xf>
    <xf numFmtId="0" fontId="31" fillId="0" borderId="0" xfId="0" applyFont="1" applyAlignment="1">
      <alignment horizontal="center" vertical="center"/>
    </xf>
    <xf numFmtId="0" fontId="13" fillId="0" borderId="0" xfId="0" applyFont="1" applyAlignment="1">
      <alignment horizontal="center" vertical="center" wrapText="1"/>
    </xf>
    <xf numFmtId="0" fontId="12" fillId="0" borderId="20" xfId="0" applyFont="1" applyBorder="1" applyAlignment="1">
      <alignment horizontal="left" vertical="center" wrapText="1"/>
    </xf>
    <xf numFmtId="4" fontId="12" fillId="0" borderId="20" xfId="0" applyNumberFormat="1" applyFont="1" applyBorder="1" applyAlignment="1">
      <alignment horizontal="center" vertical="center" wrapText="1"/>
    </xf>
    <xf numFmtId="166" fontId="12" fillId="0" borderId="20" xfId="0" applyNumberFormat="1" applyFont="1" applyBorder="1" applyAlignment="1">
      <alignment horizontal="center" vertical="center"/>
    </xf>
    <xf numFmtId="4" fontId="12" fillId="0" borderId="20" xfId="0" applyNumberFormat="1" applyFont="1" applyBorder="1" applyAlignment="1">
      <alignment horizontal="center" vertical="center"/>
    </xf>
    <xf numFmtId="0" fontId="33" fillId="0" borderId="0" xfId="0" applyFont="1" applyAlignment="1">
      <alignment horizontal="left" vertical="center"/>
    </xf>
    <xf numFmtId="0" fontId="10" fillId="0" borderId="0" xfId="0" applyFont="1" applyAlignment="1">
      <alignment horizontal="left" vertical="center" wrapText="1"/>
    </xf>
    <xf numFmtId="166" fontId="12" fillId="0" borderId="20" xfId="0" applyNumberFormat="1" applyFont="1" applyBorder="1" applyAlignment="1">
      <alignment horizontal="center" vertical="center" wrapText="1"/>
    </xf>
    <xf numFmtId="0" fontId="10"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horizontal="center" vertical="center" wrapText="1"/>
    </xf>
    <xf numFmtId="0" fontId="12" fillId="0" borderId="20" xfId="0" applyFont="1" applyBorder="1" applyAlignment="1">
      <alignment horizontal="center" vertical="center"/>
    </xf>
    <xf numFmtId="0" fontId="12" fillId="0" borderId="20" xfId="0" applyFont="1" applyBorder="1" applyAlignment="1">
      <alignment horizontal="center" vertical="center" wrapText="1"/>
    </xf>
    <xf numFmtId="0" fontId="2" fillId="17" borderId="81" xfId="0" applyFont="1" applyFill="1" applyBorder="1" applyAlignment="1">
      <alignment horizontal="center" vertical="center"/>
    </xf>
    <xf numFmtId="0" fontId="2" fillId="17" borderId="49" xfId="0" applyFont="1" applyFill="1" applyBorder="1" applyAlignment="1">
      <alignment horizontal="center" vertical="center"/>
    </xf>
    <xf numFmtId="0" fontId="2" fillId="17" borderId="82" xfId="0" applyFont="1" applyFill="1" applyBorder="1" applyAlignment="1">
      <alignment horizontal="center" vertical="center"/>
    </xf>
    <xf numFmtId="0" fontId="39" fillId="8" borderId="27" xfId="0" applyFont="1" applyFill="1" applyBorder="1" applyAlignment="1">
      <alignment horizontal="right" vertical="center" wrapText="1"/>
    </xf>
    <xf numFmtId="0" fontId="39" fillId="8" borderId="74" xfId="0" applyFont="1" applyFill="1" applyBorder="1" applyAlignment="1">
      <alignment horizontal="right" vertical="center" wrapText="1"/>
    </xf>
    <xf numFmtId="0" fontId="41" fillId="0" borderId="47" xfId="0" applyFont="1" applyBorder="1" applyAlignment="1">
      <alignment horizontal="center" vertical="center" textRotation="90" wrapText="1"/>
    </xf>
    <xf numFmtId="0" fontId="41" fillId="2" borderId="49" xfId="0" applyFont="1" applyFill="1" applyBorder="1" applyAlignment="1">
      <alignment horizontal="center" vertical="center" wrapText="1"/>
    </xf>
    <xf numFmtId="0" fontId="41" fillId="2" borderId="50" xfId="0" applyFont="1" applyFill="1" applyBorder="1" applyAlignment="1">
      <alignment horizontal="center" vertical="center" wrapText="1"/>
    </xf>
    <xf numFmtId="1" fontId="41" fillId="2" borderId="50" xfId="0" applyNumberFormat="1" applyFont="1" applyFill="1" applyBorder="1" applyAlignment="1">
      <alignment horizontal="center" vertical="center" wrapText="1"/>
    </xf>
    <xf numFmtId="0" fontId="41" fillId="14" borderId="50" xfId="0" applyFont="1" applyFill="1" applyBorder="1" applyAlignment="1">
      <alignment horizontal="center" vertical="center" wrapText="1"/>
    </xf>
    <xf numFmtId="1" fontId="41" fillId="2" borderId="21" xfId="0" applyNumberFormat="1" applyFont="1" applyFill="1" applyBorder="1" applyAlignment="1">
      <alignment horizontal="center" vertical="center" wrapText="1"/>
    </xf>
    <xf numFmtId="0" fontId="43" fillId="0" borderId="0" xfId="0" applyFont="1"/>
  </cellXfs>
  <cellStyles count="2">
    <cellStyle name="Comma" xfId="1" builtinId="3" customBuilti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workbookViewId="0">
      <selection activeCell="L25" sqref="L25"/>
    </sheetView>
  </sheetViews>
  <sheetFormatPr defaultRowHeight="14.4" x14ac:dyDescent="0.3"/>
  <cols>
    <col min="1" max="1" width="9.109375" customWidth="1"/>
  </cols>
  <sheetData>
    <row r="1" spans="1:9" ht="14.4" customHeight="1" x14ac:dyDescent="0.3">
      <c r="A1" s="214" t="s">
        <v>149</v>
      </c>
      <c r="B1" s="214"/>
      <c r="C1" s="214"/>
      <c r="D1" s="214"/>
      <c r="E1" s="214"/>
      <c r="F1" s="214"/>
      <c r="G1" s="214"/>
      <c r="H1" s="214"/>
      <c r="I1" s="214"/>
    </row>
    <row r="2" spans="1:9" x14ac:dyDescent="0.3">
      <c r="A2" s="36"/>
      <c r="B2" s="96"/>
      <c r="C2" s="96"/>
      <c r="D2" s="96"/>
      <c r="E2" s="96"/>
      <c r="F2" s="96"/>
      <c r="G2" s="96"/>
    </row>
    <row r="3" spans="1:9" x14ac:dyDescent="0.3">
      <c r="A3" s="209" t="s">
        <v>62</v>
      </c>
      <c r="B3" s="209"/>
      <c r="C3" s="209"/>
      <c r="D3" s="209"/>
      <c r="E3" s="209"/>
      <c r="F3" s="209"/>
      <c r="G3" s="209"/>
      <c r="H3" s="209"/>
      <c r="I3" s="209"/>
    </row>
    <row r="4" spans="1:9" x14ac:dyDescent="0.3">
      <c r="A4" s="209"/>
      <c r="B4" s="209"/>
      <c r="C4" s="209"/>
      <c r="D4" s="209"/>
      <c r="E4" s="209"/>
      <c r="F4" s="209"/>
      <c r="G4" s="209"/>
      <c r="H4" s="209"/>
      <c r="I4" s="209"/>
    </row>
    <row r="5" spans="1:9" x14ac:dyDescent="0.3">
      <c r="A5" s="210" t="s">
        <v>63</v>
      </c>
      <c r="B5" s="210"/>
      <c r="C5" s="210"/>
      <c r="D5" s="210"/>
      <c r="E5" s="210"/>
      <c r="F5" s="210"/>
      <c r="G5" s="210"/>
      <c r="H5" s="210"/>
      <c r="I5" s="210"/>
    </row>
    <row r="6" spans="1:9" ht="15" thickBot="1" x14ac:dyDescent="0.35"/>
    <row r="7" spans="1:9" ht="33.75" customHeight="1" thickBot="1" x14ac:dyDescent="0.35">
      <c r="B7" s="211" t="s">
        <v>64</v>
      </c>
      <c r="C7" s="212"/>
      <c r="D7" s="212"/>
      <c r="E7" s="212" t="s">
        <v>65</v>
      </c>
      <c r="F7" s="212"/>
      <c r="G7" s="213"/>
    </row>
    <row r="8" spans="1:9" x14ac:dyDescent="0.3">
      <c r="B8" s="205" t="s">
        <v>66</v>
      </c>
      <c r="C8" s="206"/>
      <c r="D8" s="206"/>
      <c r="E8" s="207">
        <v>175</v>
      </c>
      <c r="F8" s="207"/>
      <c r="G8" s="208"/>
    </row>
    <row r="9" spans="1:9" x14ac:dyDescent="0.3">
      <c r="B9" s="196" t="s">
        <v>15</v>
      </c>
      <c r="C9" s="197"/>
      <c r="D9" s="197"/>
      <c r="E9" s="198">
        <v>180</v>
      </c>
      <c r="F9" s="198"/>
      <c r="G9" s="199"/>
    </row>
    <row r="10" spans="1:9" x14ac:dyDescent="0.3">
      <c r="B10" s="196" t="s">
        <v>67</v>
      </c>
      <c r="C10" s="197"/>
      <c r="D10" s="197"/>
      <c r="E10" s="198">
        <v>350</v>
      </c>
      <c r="F10" s="198"/>
      <c r="G10" s="199"/>
    </row>
    <row r="11" spans="1:9" x14ac:dyDescent="0.3">
      <c r="B11" s="196" t="s">
        <v>68</v>
      </c>
      <c r="C11" s="197"/>
      <c r="D11" s="197"/>
      <c r="E11" s="198">
        <v>265</v>
      </c>
      <c r="F11" s="198"/>
      <c r="G11" s="199"/>
    </row>
    <row r="12" spans="1:9" x14ac:dyDescent="0.3">
      <c r="B12" s="196" t="s">
        <v>69</v>
      </c>
      <c r="C12" s="197"/>
      <c r="D12" s="197"/>
      <c r="E12" s="198">
        <v>165</v>
      </c>
      <c r="F12" s="198"/>
      <c r="G12" s="199"/>
    </row>
    <row r="13" spans="1:9" x14ac:dyDescent="0.3">
      <c r="B13" s="196" t="s">
        <v>5</v>
      </c>
      <c r="C13" s="197"/>
      <c r="D13" s="197"/>
      <c r="E13" s="198">
        <v>385</v>
      </c>
      <c r="F13" s="198"/>
      <c r="G13" s="199"/>
    </row>
    <row r="14" spans="1:9" x14ac:dyDescent="0.3">
      <c r="B14" s="196" t="s">
        <v>7</v>
      </c>
      <c r="C14" s="197"/>
      <c r="D14" s="197"/>
      <c r="E14" s="198">
        <v>120</v>
      </c>
      <c r="F14" s="198"/>
      <c r="G14" s="199"/>
    </row>
    <row r="15" spans="1:9" x14ac:dyDescent="0.3">
      <c r="B15" s="196" t="s">
        <v>8</v>
      </c>
      <c r="C15" s="197"/>
      <c r="D15" s="197"/>
      <c r="E15" s="198">
        <v>30</v>
      </c>
      <c r="F15" s="198"/>
      <c r="G15" s="199"/>
    </row>
    <row r="16" spans="1:9" x14ac:dyDescent="0.3">
      <c r="B16" s="196" t="s">
        <v>9</v>
      </c>
      <c r="C16" s="197"/>
      <c r="D16" s="197"/>
      <c r="E16" s="198">
        <v>230</v>
      </c>
      <c r="F16" s="198"/>
      <c r="G16" s="199"/>
    </row>
    <row r="17" spans="1:9" x14ac:dyDescent="0.3">
      <c r="B17" s="196" t="s">
        <v>10</v>
      </c>
      <c r="C17" s="197"/>
      <c r="D17" s="197"/>
      <c r="E17" s="198">
        <v>140</v>
      </c>
      <c r="F17" s="198"/>
      <c r="G17" s="199"/>
    </row>
    <row r="18" spans="1:9" x14ac:dyDescent="0.3">
      <c r="B18" s="196" t="s">
        <v>11</v>
      </c>
      <c r="C18" s="197"/>
      <c r="D18" s="197"/>
      <c r="E18" s="198">
        <v>170</v>
      </c>
      <c r="F18" s="198"/>
      <c r="G18" s="199"/>
    </row>
    <row r="19" spans="1:9" x14ac:dyDescent="0.3">
      <c r="B19" s="196" t="s">
        <v>12</v>
      </c>
      <c r="C19" s="197"/>
      <c r="D19" s="197"/>
      <c r="E19" s="198">
        <v>315</v>
      </c>
      <c r="F19" s="198"/>
      <c r="G19" s="199"/>
    </row>
    <row r="20" spans="1:9" x14ac:dyDescent="0.3">
      <c r="B20" s="196" t="s">
        <v>13</v>
      </c>
      <c r="C20" s="197"/>
      <c r="D20" s="197"/>
      <c r="E20" s="198">
        <v>210</v>
      </c>
      <c r="F20" s="198"/>
      <c r="G20" s="199"/>
    </row>
    <row r="21" spans="1:9" x14ac:dyDescent="0.3">
      <c r="B21" s="196" t="s">
        <v>17</v>
      </c>
      <c r="C21" s="197"/>
      <c r="D21" s="197"/>
      <c r="E21" s="198">
        <v>1000</v>
      </c>
      <c r="F21" s="198"/>
      <c r="G21" s="199"/>
    </row>
    <row r="22" spans="1:9" x14ac:dyDescent="0.3">
      <c r="B22" s="196" t="s">
        <v>16</v>
      </c>
      <c r="C22" s="197"/>
      <c r="D22" s="197"/>
      <c r="E22" s="198">
        <v>115</v>
      </c>
      <c r="F22" s="198"/>
      <c r="G22" s="199"/>
    </row>
    <row r="23" spans="1:9" ht="15" thickBot="1" x14ac:dyDescent="0.35">
      <c r="B23" s="201" t="s">
        <v>70</v>
      </c>
      <c r="C23" s="202"/>
      <c r="D23" s="202"/>
      <c r="E23" s="203">
        <v>80</v>
      </c>
      <c r="F23" s="203"/>
      <c r="G23" s="204"/>
    </row>
    <row r="26" spans="1:9" x14ac:dyDescent="0.3">
      <c r="A26" s="200" t="s">
        <v>71</v>
      </c>
      <c r="B26" s="200"/>
      <c r="C26" s="200"/>
      <c r="D26" s="200"/>
      <c r="E26" s="200"/>
      <c r="F26" s="200"/>
      <c r="G26" s="200"/>
      <c r="H26" s="200"/>
      <c r="I26" s="200"/>
    </row>
    <row r="27" spans="1:9" x14ac:dyDescent="0.3">
      <c r="A27" s="200"/>
      <c r="B27" s="200"/>
      <c r="C27" s="200"/>
      <c r="D27" s="200"/>
      <c r="E27" s="200"/>
      <c r="F27" s="200"/>
      <c r="G27" s="200"/>
      <c r="H27" s="200"/>
      <c r="I27" s="200"/>
    </row>
  </sheetData>
  <mergeCells count="38">
    <mergeCell ref="A3:I4"/>
    <mergeCell ref="A5:I5"/>
    <mergeCell ref="B7:D7"/>
    <mergeCell ref="E7:G7"/>
    <mergeCell ref="A1:I1"/>
    <mergeCell ref="B8:D8"/>
    <mergeCell ref="E8:G8"/>
    <mergeCell ref="B9:D9"/>
    <mergeCell ref="E9:G9"/>
    <mergeCell ref="B10:D10"/>
    <mergeCell ref="E10:G10"/>
    <mergeCell ref="B11:D11"/>
    <mergeCell ref="E11:G11"/>
    <mergeCell ref="B12:D12"/>
    <mergeCell ref="E12:G12"/>
    <mergeCell ref="B13:D13"/>
    <mergeCell ref="E13:G13"/>
    <mergeCell ref="B14:D14"/>
    <mergeCell ref="E14:G14"/>
    <mergeCell ref="B15:D15"/>
    <mergeCell ref="E15:G15"/>
    <mergeCell ref="B16:D16"/>
    <mergeCell ref="E16:G16"/>
    <mergeCell ref="B17:D17"/>
    <mergeCell ref="E17:G17"/>
    <mergeCell ref="B18:D18"/>
    <mergeCell ref="E18:G18"/>
    <mergeCell ref="B19:D19"/>
    <mergeCell ref="E19:G19"/>
    <mergeCell ref="B20:D20"/>
    <mergeCell ref="E20:G20"/>
    <mergeCell ref="A26:I27"/>
    <mergeCell ref="B21:D21"/>
    <mergeCell ref="E21:G21"/>
    <mergeCell ref="B22:D22"/>
    <mergeCell ref="E22:G22"/>
    <mergeCell ref="B23:D23"/>
    <mergeCell ref="E23:G23"/>
  </mergeCells>
  <pageMargins left="0.70000000000000007" right="0.70000000000000007" top="0.75" bottom="0.75" header="0.30000000000000004" footer="0.30000000000000004"/>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8"/>
  <sheetViews>
    <sheetView zoomScaleNormal="100" workbookViewId="0">
      <selection activeCell="A5" sqref="A5:XFD5"/>
    </sheetView>
  </sheetViews>
  <sheetFormatPr defaultColWidth="9.109375" defaultRowHeight="13.8" x14ac:dyDescent="0.25"/>
  <cols>
    <col min="1" max="1" width="5.88671875" style="4" customWidth="1"/>
    <col min="2" max="2" width="16.5546875" style="4" customWidth="1"/>
    <col min="3" max="3" width="9.6640625" style="4" customWidth="1"/>
    <col min="4" max="4" width="8.88671875" style="4" customWidth="1"/>
    <col min="5" max="5" width="12.33203125" style="4" customWidth="1"/>
    <col min="6" max="6" width="13" style="4" customWidth="1"/>
    <col min="7" max="7" width="14" style="4" customWidth="1"/>
    <col min="8" max="8" width="14.44140625" style="4" customWidth="1"/>
    <col min="9" max="10" width="12.44140625" style="4" customWidth="1"/>
    <col min="11" max="16384" width="9.109375" style="4"/>
  </cols>
  <sheetData>
    <row r="1" spans="1:10" s="7" customFormat="1" ht="14.4" customHeight="1" x14ac:dyDescent="0.25">
      <c r="A1" s="214" t="s">
        <v>150</v>
      </c>
      <c r="B1" s="214"/>
      <c r="C1" s="214"/>
      <c r="D1" s="214"/>
      <c r="E1" s="214"/>
      <c r="F1" s="214"/>
      <c r="G1" s="214"/>
      <c r="H1" s="214"/>
      <c r="I1" s="214"/>
      <c r="J1" s="214"/>
    </row>
    <row r="2" spans="1:10" s="7" customFormat="1" x14ac:dyDescent="0.25">
      <c r="A2" s="36"/>
      <c r="C2" s="30"/>
      <c r="D2" s="37"/>
      <c r="E2" s="8"/>
      <c r="F2" s="8"/>
      <c r="G2" s="38"/>
    </row>
    <row r="3" spans="1:10" s="7" customFormat="1" x14ac:dyDescent="0.25">
      <c r="A3" s="232" t="s">
        <v>0</v>
      </c>
      <c r="B3" s="232"/>
      <c r="C3" s="232"/>
      <c r="D3" s="232"/>
      <c r="E3" s="232"/>
      <c r="F3" s="232"/>
      <c r="G3" s="232"/>
    </row>
    <row r="4" spans="1:10" s="7" customFormat="1" ht="14.4" thickBot="1" x14ac:dyDescent="0.3">
      <c r="A4" s="233" t="s">
        <v>1</v>
      </c>
      <c r="B4" s="233"/>
      <c r="C4" s="233"/>
      <c r="D4" s="233"/>
      <c r="E4" s="233"/>
      <c r="F4" s="233"/>
      <c r="G4" s="233"/>
    </row>
    <row r="5" spans="1:10" s="296" customFormat="1" ht="141" customHeight="1" thickBot="1" x14ac:dyDescent="0.3">
      <c r="A5" s="290" t="s">
        <v>2</v>
      </c>
      <c r="B5" s="291" t="s">
        <v>3</v>
      </c>
      <c r="C5" s="292" t="s">
        <v>164</v>
      </c>
      <c r="D5" s="293" t="s">
        <v>74</v>
      </c>
      <c r="E5" s="293" t="s">
        <v>165</v>
      </c>
      <c r="F5" s="292" t="s">
        <v>166</v>
      </c>
      <c r="G5" s="294" t="s">
        <v>101</v>
      </c>
      <c r="H5" s="294" t="s">
        <v>102</v>
      </c>
      <c r="I5" s="295" t="s">
        <v>124</v>
      </c>
      <c r="J5" s="295" t="s">
        <v>104</v>
      </c>
    </row>
    <row r="6" spans="1:10" s="7" customFormat="1" ht="13.5" customHeight="1" thickBot="1" x14ac:dyDescent="0.3">
      <c r="A6" s="79">
        <v>1</v>
      </c>
      <c r="B6" s="46">
        <v>2</v>
      </c>
      <c r="C6" s="44">
        <v>3</v>
      </c>
      <c r="D6" s="45">
        <v>4</v>
      </c>
      <c r="E6" s="45">
        <v>5</v>
      </c>
      <c r="F6" s="44">
        <v>6</v>
      </c>
      <c r="G6" s="44">
        <v>7</v>
      </c>
      <c r="H6" s="44">
        <v>8</v>
      </c>
      <c r="I6" s="95">
        <v>9</v>
      </c>
      <c r="J6" s="95">
        <v>10</v>
      </c>
    </row>
    <row r="7" spans="1:10" s="7" customFormat="1" ht="13.5" customHeight="1" x14ac:dyDescent="0.25">
      <c r="A7" s="234" t="s">
        <v>154</v>
      </c>
      <c r="B7" s="141" t="s">
        <v>78</v>
      </c>
      <c r="C7" s="155">
        <v>836.85</v>
      </c>
      <c r="D7" s="142">
        <v>5</v>
      </c>
      <c r="E7" s="142">
        <v>175</v>
      </c>
      <c r="F7" s="143">
        <f t="shared" ref="F7:F20" si="0">C7/E7</f>
        <v>4.782</v>
      </c>
      <c r="G7" s="93"/>
      <c r="H7" s="94">
        <f>(G7*D7*52)/12</f>
        <v>0</v>
      </c>
      <c r="I7" s="230">
        <v>2</v>
      </c>
      <c r="J7" s="231">
        <f>H21/I7</f>
        <v>0</v>
      </c>
    </row>
    <row r="8" spans="1:10" s="7" customFormat="1" ht="13.5" customHeight="1" x14ac:dyDescent="0.25">
      <c r="A8" s="235"/>
      <c r="B8" s="33" t="s">
        <v>79</v>
      </c>
      <c r="C8" s="156">
        <v>52</v>
      </c>
      <c r="D8" s="144">
        <v>5</v>
      </c>
      <c r="E8" s="144">
        <v>180</v>
      </c>
      <c r="F8" s="145">
        <f t="shared" si="0"/>
        <v>0.28888888888888886</v>
      </c>
      <c r="G8" s="84"/>
      <c r="H8" s="84">
        <f t="shared" ref="H8:H20" si="1">(G8*D8*52)/12</f>
        <v>0</v>
      </c>
      <c r="I8" s="230"/>
      <c r="J8" s="231"/>
    </row>
    <row r="9" spans="1:10" s="7" customFormat="1" ht="13.5" customHeight="1" x14ac:dyDescent="0.25">
      <c r="A9" s="235"/>
      <c r="B9" s="33" t="s">
        <v>68</v>
      </c>
      <c r="C9" s="156">
        <v>172.25</v>
      </c>
      <c r="D9" s="144">
        <v>5</v>
      </c>
      <c r="E9" s="144">
        <v>265</v>
      </c>
      <c r="F9" s="145">
        <f t="shared" si="0"/>
        <v>0.65</v>
      </c>
      <c r="G9" s="84"/>
      <c r="H9" s="84">
        <f t="shared" si="1"/>
        <v>0</v>
      </c>
      <c r="I9" s="230"/>
      <c r="J9" s="231"/>
    </row>
    <row r="10" spans="1:10" s="7" customFormat="1" ht="13.5" customHeight="1" x14ac:dyDescent="0.25">
      <c r="A10" s="235"/>
      <c r="B10" s="34" t="s">
        <v>5</v>
      </c>
      <c r="C10" s="156">
        <v>205.85</v>
      </c>
      <c r="D10" s="144">
        <v>5</v>
      </c>
      <c r="E10" s="144">
        <v>300</v>
      </c>
      <c r="F10" s="145">
        <f t="shared" si="0"/>
        <v>0.6861666666666667</v>
      </c>
      <c r="G10" s="84"/>
      <c r="H10" s="84">
        <f t="shared" si="1"/>
        <v>0</v>
      </c>
      <c r="I10" s="230"/>
      <c r="J10" s="231"/>
    </row>
    <row r="11" spans="1:10" s="7" customFormat="1" ht="13.5" customHeight="1" x14ac:dyDescent="0.25">
      <c r="A11" s="235"/>
      <c r="B11" s="33" t="s">
        <v>6</v>
      </c>
      <c r="C11" s="156">
        <v>52</v>
      </c>
      <c r="D11" s="144">
        <v>5</v>
      </c>
      <c r="E11" s="144">
        <v>165</v>
      </c>
      <c r="F11" s="145">
        <f>C11/E11</f>
        <v>0.31515151515151513</v>
      </c>
      <c r="G11" s="84"/>
      <c r="H11" s="84">
        <f t="shared" si="1"/>
        <v>0</v>
      </c>
      <c r="I11" s="230"/>
      <c r="J11" s="231"/>
    </row>
    <row r="12" spans="1:10" s="7" customFormat="1" ht="13.5" customHeight="1" x14ac:dyDescent="0.25">
      <c r="A12" s="235"/>
      <c r="B12" s="33" t="s">
        <v>7</v>
      </c>
      <c r="C12" s="156">
        <v>116.95</v>
      </c>
      <c r="D12" s="144">
        <v>5</v>
      </c>
      <c r="E12" s="144">
        <v>120</v>
      </c>
      <c r="F12" s="145">
        <f t="shared" si="0"/>
        <v>0.97458333333333336</v>
      </c>
      <c r="G12" s="84"/>
      <c r="H12" s="84">
        <f t="shared" si="1"/>
        <v>0</v>
      </c>
      <c r="I12" s="230"/>
      <c r="J12" s="231"/>
    </row>
    <row r="13" spans="1:10" s="7" customFormat="1" ht="13.5" customHeight="1" x14ac:dyDescent="0.25">
      <c r="A13" s="235"/>
      <c r="B13" s="33" t="s">
        <v>4</v>
      </c>
      <c r="C13" s="156">
        <v>130.75</v>
      </c>
      <c r="D13" s="144">
        <v>1</v>
      </c>
      <c r="E13" s="144">
        <v>350</v>
      </c>
      <c r="F13" s="145">
        <f t="shared" si="0"/>
        <v>0.37357142857142855</v>
      </c>
      <c r="G13" s="84"/>
      <c r="H13" s="84">
        <f t="shared" si="1"/>
        <v>0</v>
      </c>
      <c r="I13" s="230"/>
      <c r="J13" s="231"/>
    </row>
    <row r="14" spans="1:10" s="7" customFormat="1" ht="13.5" customHeight="1" x14ac:dyDescent="0.25">
      <c r="A14" s="235"/>
      <c r="B14" s="33" t="s">
        <v>12</v>
      </c>
      <c r="C14" s="156">
        <v>140.35</v>
      </c>
      <c r="D14" s="144">
        <v>1</v>
      </c>
      <c r="E14" s="144">
        <v>350</v>
      </c>
      <c r="F14" s="145">
        <f>C14/E14</f>
        <v>0.40099999999999997</v>
      </c>
      <c r="G14" s="84"/>
      <c r="H14" s="84">
        <f t="shared" si="1"/>
        <v>0</v>
      </c>
      <c r="I14" s="230"/>
      <c r="J14" s="231"/>
    </row>
    <row r="15" spans="1:10" s="7" customFormat="1" ht="13.5" customHeight="1" x14ac:dyDescent="0.25">
      <c r="A15" s="235"/>
      <c r="B15" s="35" t="s">
        <v>126</v>
      </c>
      <c r="C15" s="157">
        <v>130.15</v>
      </c>
      <c r="D15" s="144">
        <v>1</v>
      </c>
      <c r="E15" s="144">
        <v>350</v>
      </c>
      <c r="F15" s="145">
        <f>C15/E15</f>
        <v>0.37185714285714289</v>
      </c>
      <c r="G15" s="84"/>
      <c r="H15" s="84">
        <f t="shared" si="1"/>
        <v>0</v>
      </c>
      <c r="I15" s="230"/>
      <c r="J15" s="231"/>
    </row>
    <row r="16" spans="1:10" s="7" customFormat="1" ht="13.5" customHeight="1" x14ac:dyDescent="0.25">
      <c r="A16" s="235"/>
      <c r="B16" s="33" t="s">
        <v>13</v>
      </c>
      <c r="C16" s="156">
        <v>21.4</v>
      </c>
      <c r="D16" s="144">
        <v>5</v>
      </c>
      <c r="E16" s="144">
        <v>210</v>
      </c>
      <c r="F16" s="145">
        <f t="shared" si="0"/>
        <v>0.1019047619047619</v>
      </c>
      <c r="G16" s="84"/>
      <c r="H16" s="84">
        <f t="shared" si="1"/>
        <v>0</v>
      </c>
      <c r="I16" s="230"/>
      <c r="J16" s="231"/>
    </row>
    <row r="17" spans="1:10" s="7" customFormat="1" ht="13.5" customHeight="1" x14ac:dyDescent="0.25">
      <c r="A17" s="235"/>
      <c r="B17" s="80" t="s">
        <v>70</v>
      </c>
      <c r="C17" s="158">
        <v>79.150000000000006</v>
      </c>
      <c r="D17" s="146">
        <v>5</v>
      </c>
      <c r="E17" s="146">
        <v>80</v>
      </c>
      <c r="F17" s="147">
        <f t="shared" si="0"/>
        <v>0.98937500000000012</v>
      </c>
      <c r="G17" s="85"/>
      <c r="H17" s="84">
        <f t="shared" si="1"/>
        <v>0</v>
      </c>
      <c r="I17" s="230"/>
      <c r="J17" s="231"/>
    </row>
    <row r="18" spans="1:10" s="7" customFormat="1" ht="13.5" customHeight="1" x14ac:dyDescent="0.25">
      <c r="A18" s="236"/>
      <c r="B18" s="148" t="s">
        <v>127</v>
      </c>
      <c r="C18" s="159">
        <v>3.8</v>
      </c>
      <c r="D18" s="149">
        <v>5</v>
      </c>
      <c r="E18" s="149">
        <v>30</v>
      </c>
      <c r="F18" s="150">
        <f t="shared" si="0"/>
        <v>0.12666666666666665</v>
      </c>
      <c r="G18" s="84"/>
      <c r="H18" s="84">
        <f t="shared" si="1"/>
        <v>0</v>
      </c>
      <c r="I18" s="230"/>
      <c r="J18" s="231"/>
    </row>
    <row r="19" spans="1:10" s="7" customFormat="1" ht="13.5" customHeight="1" x14ac:dyDescent="0.25">
      <c r="A19" s="236"/>
      <c r="B19" s="148" t="s">
        <v>128</v>
      </c>
      <c r="C19" s="159">
        <v>152.19999999999999</v>
      </c>
      <c r="D19" s="149">
        <v>1</v>
      </c>
      <c r="E19" s="149">
        <v>350</v>
      </c>
      <c r="F19" s="150">
        <f t="shared" si="0"/>
        <v>0.43485714285714283</v>
      </c>
      <c r="G19" s="84"/>
      <c r="H19" s="84">
        <f t="shared" si="1"/>
        <v>0</v>
      </c>
      <c r="I19" s="230"/>
      <c r="J19" s="231"/>
    </row>
    <row r="20" spans="1:10" s="7" customFormat="1" ht="13.5" customHeight="1" thickBot="1" x14ac:dyDescent="0.3">
      <c r="A20" s="236"/>
      <c r="B20" s="148" t="s">
        <v>129</v>
      </c>
      <c r="C20" s="159">
        <v>88.3</v>
      </c>
      <c r="D20" s="149">
        <v>5</v>
      </c>
      <c r="E20" s="149">
        <v>300</v>
      </c>
      <c r="F20" s="150">
        <f t="shared" si="0"/>
        <v>0.29433333333333334</v>
      </c>
      <c r="G20" s="85"/>
      <c r="H20" s="85">
        <f t="shared" si="1"/>
        <v>0</v>
      </c>
      <c r="I20" s="230"/>
      <c r="J20" s="231"/>
    </row>
    <row r="21" spans="1:10" s="7" customFormat="1" ht="13.5" customHeight="1" thickBot="1" x14ac:dyDescent="0.3">
      <c r="A21" s="237"/>
      <c r="B21" s="81" t="s">
        <v>14</v>
      </c>
      <c r="C21" s="82">
        <f>SUM(C7:C20)</f>
        <v>2182</v>
      </c>
      <c r="D21" s="83"/>
      <c r="E21" s="83"/>
      <c r="F21" s="88">
        <f>SUM(F7:F20)</f>
        <v>10.790355880230884</v>
      </c>
      <c r="G21" s="89">
        <f>SUM(G7:G20)</f>
        <v>0</v>
      </c>
      <c r="H21" s="90">
        <f>SUM(H7:H20)</f>
        <v>0</v>
      </c>
      <c r="I21" s="91"/>
      <c r="J21" s="92">
        <f>H21/I7</f>
        <v>0</v>
      </c>
    </row>
    <row r="22" spans="1:10" s="18" customFormat="1" ht="13.5" customHeight="1" x14ac:dyDescent="0.25">
      <c r="A22" s="39"/>
      <c r="B22" s="40"/>
      <c r="C22" s="41"/>
      <c r="D22" s="42"/>
      <c r="E22" s="42"/>
      <c r="F22" s="43"/>
      <c r="G22" s="86"/>
      <c r="H22" s="87"/>
    </row>
    <row r="23" spans="1:10" s="7" customFormat="1" ht="14.4" thickBot="1" x14ac:dyDescent="0.3">
      <c r="A23" s="233" t="s">
        <v>18</v>
      </c>
      <c r="B23" s="233"/>
      <c r="C23" s="233"/>
      <c r="D23" s="47"/>
      <c r="E23" s="48"/>
      <c r="F23" s="48"/>
      <c r="G23" s="49"/>
    </row>
    <row r="24" spans="1:10" s="7" customFormat="1" ht="27" customHeight="1" x14ac:dyDescent="0.25">
      <c r="A24" s="238" t="s">
        <v>80</v>
      </c>
      <c r="B24" s="239"/>
      <c r="C24" s="239"/>
      <c r="D24" s="239"/>
      <c r="E24" s="239"/>
      <c r="F24" s="239"/>
      <c r="G24" s="240"/>
    </row>
    <row r="25" spans="1:10" s="7" customFormat="1" ht="12.75" customHeight="1" x14ac:dyDescent="0.25">
      <c r="A25" s="218" t="s">
        <v>19</v>
      </c>
      <c r="B25" s="219"/>
      <c r="C25" s="219"/>
      <c r="D25" s="219"/>
      <c r="E25" s="219"/>
      <c r="F25" s="219"/>
      <c r="G25" s="220"/>
    </row>
    <row r="26" spans="1:10" s="7" customFormat="1" ht="25.5" customHeight="1" x14ac:dyDescent="0.25">
      <c r="A26" s="215" t="s">
        <v>84</v>
      </c>
      <c r="B26" s="216"/>
      <c r="C26" s="216"/>
      <c r="D26" s="216"/>
      <c r="E26" s="216"/>
      <c r="F26" s="216"/>
      <c r="G26" s="217"/>
    </row>
    <row r="27" spans="1:10" s="7" customFormat="1" ht="12.75" customHeight="1" x14ac:dyDescent="0.25">
      <c r="A27" s="215" t="s">
        <v>20</v>
      </c>
      <c r="B27" s="216"/>
      <c r="C27" s="216"/>
      <c r="D27" s="216"/>
      <c r="E27" s="216"/>
      <c r="F27" s="216"/>
      <c r="G27" s="217"/>
    </row>
    <row r="28" spans="1:10" s="7" customFormat="1" ht="14.25" customHeight="1" x14ac:dyDescent="0.25">
      <c r="A28" s="215" t="s">
        <v>21</v>
      </c>
      <c r="B28" s="216"/>
      <c r="C28" s="216"/>
      <c r="D28" s="216"/>
      <c r="E28" s="216"/>
      <c r="F28" s="216"/>
      <c r="G28" s="217"/>
    </row>
    <row r="29" spans="1:10" s="7" customFormat="1" ht="68.400000000000006" customHeight="1" x14ac:dyDescent="0.25">
      <c r="A29" s="215" t="s">
        <v>86</v>
      </c>
      <c r="B29" s="216"/>
      <c r="C29" s="216"/>
      <c r="D29" s="216"/>
      <c r="E29" s="216"/>
      <c r="F29" s="216"/>
      <c r="G29" s="217"/>
    </row>
    <row r="30" spans="1:10" s="7" customFormat="1" ht="26.25" customHeight="1" x14ac:dyDescent="0.25">
      <c r="A30" s="218" t="s">
        <v>85</v>
      </c>
      <c r="B30" s="219"/>
      <c r="C30" s="219"/>
      <c r="D30" s="219"/>
      <c r="E30" s="219"/>
      <c r="F30" s="219"/>
      <c r="G30" s="220"/>
    </row>
    <row r="31" spans="1:10" s="7" customFormat="1" ht="30" customHeight="1" x14ac:dyDescent="0.25">
      <c r="A31" s="218" t="s">
        <v>105</v>
      </c>
      <c r="B31" s="219"/>
      <c r="C31" s="219"/>
      <c r="D31" s="219"/>
      <c r="E31" s="219"/>
      <c r="F31" s="219"/>
      <c r="G31" s="220"/>
    </row>
    <row r="32" spans="1:10" s="7" customFormat="1" ht="39" customHeight="1" x14ac:dyDescent="0.25">
      <c r="A32" s="224" t="s">
        <v>106</v>
      </c>
      <c r="B32" s="225"/>
      <c r="C32" s="225"/>
      <c r="D32" s="225"/>
      <c r="E32" s="225"/>
      <c r="F32" s="225"/>
      <c r="G32" s="226"/>
    </row>
    <row r="33" spans="1:7" s="7" customFormat="1" ht="30" customHeight="1" x14ac:dyDescent="0.25">
      <c r="A33" s="227" t="s">
        <v>107</v>
      </c>
      <c r="B33" s="228"/>
      <c r="C33" s="228"/>
      <c r="D33" s="228"/>
      <c r="E33" s="228"/>
      <c r="F33" s="228"/>
      <c r="G33" s="229"/>
    </row>
    <row r="34" spans="1:7" s="7" customFormat="1" ht="22.8" customHeight="1" thickBot="1" x14ac:dyDescent="0.3">
      <c r="A34" s="221" t="s">
        <v>108</v>
      </c>
      <c r="B34" s="222"/>
      <c r="C34" s="222"/>
      <c r="D34" s="222"/>
      <c r="E34" s="222"/>
      <c r="F34" s="222"/>
      <c r="G34" s="223"/>
    </row>
    <row r="37" spans="1:7" x14ac:dyDescent="0.25">
      <c r="A37" s="1"/>
    </row>
    <row r="38" spans="1:7" x14ac:dyDescent="0.25">
      <c r="A38" s="1"/>
    </row>
  </sheetData>
  <mergeCells count="18">
    <mergeCell ref="A23:C23"/>
    <mergeCell ref="A24:G24"/>
    <mergeCell ref="A25:G25"/>
    <mergeCell ref="A26:G26"/>
    <mergeCell ref="A27:G27"/>
    <mergeCell ref="A1:J1"/>
    <mergeCell ref="I7:I20"/>
    <mergeCell ref="J7:J20"/>
    <mergeCell ref="A3:G3"/>
    <mergeCell ref="A4:G4"/>
    <mergeCell ref="A7:A21"/>
    <mergeCell ref="A28:G28"/>
    <mergeCell ref="A29:G29"/>
    <mergeCell ref="A30:G30"/>
    <mergeCell ref="A31:G31"/>
    <mergeCell ref="A34:G34"/>
    <mergeCell ref="A32:G32"/>
    <mergeCell ref="A33:G33"/>
  </mergeCells>
  <printOptions horizontalCentered="1"/>
  <pageMargins left="0.98425196850393704" right="0" top="0.39370078740157483" bottom="0.39370078740157483" header="0.31496062992125984" footer="0.31496062992125984"/>
  <pageSetup paperSize="9" scale="63"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7"/>
  <sheetViews>
    <sheetView workbookViewId="0">
      <pane ySplit="12" topLeftCell="A13" activePane="bottomLeft" state="frozen"/>
      <selection pane="bottomLeft" activeCell="T28" sqref="T28"/>
    </sheetView>
  </sheetViews>
  <sheetFormatPr defaultColWidth="9.109375" defaultRowHeight="13.8" x14ac:dyDescent="0.25"/>
  <cols>
    <col min="1" max="1" width="12" style="4" customWidth="1"/>
    <col min="2" max="6" width="9.109375" style="4"/>
    <col min="7" max="7" width="10.109375" style="4" customWidth="1"/>
    <col min="8" max="8" width="10.6640625" style="4" customWidth="1"/>
    <col min="9" max="9" width="10.33203125" style="4" customWidth="1"/>
    <col min="10" max="10" width="10.5546875" style="4" customWidth="1"/>
    <col min="11" max="16384" width="9.109375" style="4"/>
  </cols>
  <sheetData>
    <row r="1" spans="1:13" s="7" customFormat="1" ht="14.4" customHeight="1" x14ac:dyDescent="0.25">
      <c r="A1" s="257" t="s">
        <v>151</v>
      </c>
      <c r="B1" s="257"/>
      <c r="C1" s="257"/>
      <c r="D1" s="257"/>
      <c r="E1" s="257"/>
      <c r="F1" s="257"/>
      <c r="G1" s="257"/>
      <c r="H1" s="257"/>
      <c r="I1" s="257"/>
      <c r="J1" s="257"/>
      <c r="K1" s="257"/>
      <c r="L1" s="257"/>
      <c r="M1" s="257"/>
    </row>
    <row r="2" spans="1:13" s="7" customFormat="1" x14ac:dyDescent="0.25">
      <c r="A2" s="2"/>
      <c r="B2" s="3"/>
      <c r="C2" s="4"/>
      <c r="D2" s="5"/>
      <c r="E2" s="5"/>
      <c r="F2" s="3"/>
      <c r="G2" s="3"/>
      <c r="H2" s="3"/>
      <c r="I2" s="3"/>
      <c r="J2" s="8"/>
      <c r="K2" s="8"/>
      <c r="L2" s="8"/>
      <c r="M2" s="8"/>
    </row>
    <row r="3" spans="1:13" s="7" customFormat="1" x14ac:dyDescent="0.25">
      <c r="A3" s="2"/>
      <c r="B3" s="259" t="s">
        <v>110</v>
      </c>
      <c r="C3" s="259"/>
      <c r="D3" s="259"/>
      <c r="E3" s="259"/>
      <c r="F3" s="259"/>
      <c r="G3" s="259"/>
      <c r="H3" s="259"/>
      <c r="I3" s="259"/>
      <c r="J3" s="259"/>
      <c r="K3" s="259"/>
      <c r="L3" s="259"/>
      <c r="M3" s="259"/>
    </row>
    <row r="4" spans="1:13" s="7" customFormat="1" x14ac:dyDescent="0.25">
      <c r="A4" s="2"/>
      <c r="B4" s="260" t="s">
        <v>22</v>
      </c>
      <c r="C4" s="260"/>
      <c r="D4" s="260"/>
      <c r="E4" s="260"/>
      <c r="F4" s="260"/>
      <c r="G4" s="260"/>
      <c r="H4" s="260"/>
      <c r="I4" s="260"/>
      <c r="J4" s="260"/>
      <c r="K4" s="260"/>
      <c r="L4" s="260"/>
      <c r="M4" s="260"/>
    </row>
    <row r="5" spans="1:13" s="7" customFormat="1" x14ac:dyDescent="0.25">
      <c r="A5" s="2"/>
      <c r="B5" s="259" t="s">
        <v>75</v>
      </c>
      <c r="C5" s="259"/>
      <c r="D5" s="259"/>
      <c r="E5" s="259"/>
      <c r="F5" s="259"/>
      <c r="G5" s="259"/>
      <c r="H5" s="259"/>
      <c r="I5" s="259"/>
      <c r="J5" s="259"/>
      <c r="K5" s="259"/>
      <c r="L5" s="259"/>
      <c r="M5" s="259"/>
    </row>
    <row r="6" spans="1:13" s="7" customFormat="1" x14ac:dyDescent="0.25">
      <c r="A6" s="258"/>
      <c r="B6" s="258"/>
      <c r="C6" s="258"/>
      <c r="D6" s="258"/>
      <c r="E6" s="258"/>
      <c r="F6" s="258"/>
      <c r="G6" s="258"/>
      <c r="H6" s="258"/>
      <c r="I6" s="258"/>
      <c r="J6" s="258"/>
      <c r="K6" s="258"/>
      <c r="L6" s="258"/>
      <c r="M6" s="258"/>
    </row>
    <row r="7" spans="1:13" s="15" customFormat="1" ht="14.4" thickBot="1" x14ac:dyDescent="0.3">
      <c r="A7" s="261" t="s">
        <v>109</v>
      </c>
      <c r="B7" s="261"/>
      <c r="C7" s="261"/>
      <c r="D7" s="9"/>
      <c r="E7" s="9"/>
      <c r="F7" s="10"/>
      <c r="G7" s="11"/>
      <c r="H7" s="12"/>
      <c r="I7" s="13"/>
      <c r="J7" s="13"/>
      <c r="K7" s="13"/>
      <c r="L7" s="13"/>
      <c r="M7" s="14"/>
    </row>
    <row r="8" spans="1:13" s="7" customFormat="1" thickBot="1" x14ac:dyDescent="0.3">
      <c r="A8" s="262" t="s">
        <v>2</v>
      </c>
      <c r="B8" s="263" t="s">
        <v>23</v>
      </c>
      <c r="C8" s="264" t="s">
        <v>24</v>
      </c>
      <c r="D8" s="264" t="s">
        <v>25</v>
      </c>
      <c r="E8" s="264" t="s">
        <v>26</v>
      </c>
      <c r="F8" s="265" t="s">
        <v>27</v>
      </c>
      <c r="G8" s="265"/>
      <c r="H8" s="265"/>
      <c r="I8" s="265"/>
      <c r="J8" s="265"/>
      <c r="K8" s="265"/>
      <c r="L8" s="244" t="s">
        <v>28</v>
      </c>
      <c r="M8" s="244"/>
    </row>
    <row r="9" spans="1:13" s="7" customFormat="1" ht="79.8" thickBot="1" x14ac:dyDescent="0.3">
      <c r="A9" s="262"/>
      <c r="B9" s="263"/>
      <c r="C9" s="264"/>
      <c r="D9" s="264"/>
      <c r="E9" s="264"/>
      <c r="F9" s="16" t="s">
        <v>29</v>
      </c>
      <c r="G9" s="16" t="s">
        <v>72</v>
      </c>
      <c r="H9" s="16" t="s">
        <v>30</v>
      </c>
      <c r="I9" s="16" t="s">
        <v>31</v>
      </c>
      <c r="J9" s="16" t="s">
        <v>32</v>
      </c>
      <c r="K9" s="266" t="s">
        <v>33</v>
      </c>
      <c r="L9" s="244"/>
      <c r="M9" s="244"/>
    </row>
    <row r="10" spans="1:13" s="18" customFormat="1" ht="39.6" x14ac:dyDescent="0.25">
      <c r="A10" s="262"/>
      <c r="B10" s="263"/>
      <c r="C10" s="264"/>
      <c r="D10" s="264"/>
      <c r="E10" s="264"/>
      <c r="F10" s="17" t="s">
        <v>34</v>
      </c>
      <c r="G10" s="17" t="s">
        <v>34</v>
      </c>
      <c r="H10" s="17" t="s">
        <v>34</v>
      </c>
      <c r="I10" s="17" t="s">
        <v>35</v>
      </c>
      <c r="J10" s="123">
        <v>0.2359</v>
      </c>
      <c r="K10" s="266"/>
      <c r="L10" s="17" t="s">
        <v>36</v>
      </c>
      <c r="M10" s="191" t="s">
        <v>156</v>
      </c>
    </row>
    <row r="11" spans="1:13" s="22" customFormat="1" ht="10.8" thickBot="1" x14ac:dyDescent="0.25">
      <c r="A11" s="19">
        <v>1</v>
      </c>
      <c r="B11" s="20">
        <v>2</v>
      </c>
      <c r="C11" s="20">
        <v>3</v>
      </c>
      <c r="D11" s="20">
        <v>4</v>
      </c>
      <c r="E11" s="20">
        <v>5</v>
      </c>
      <c r="F11" s="20">
        <v>6</v>
      </c>
      <c r="G11" s="20">
        <v>7</v>
      </c>
      <c r="H11" s="20">
        <v>8</v>
      </c>
      <c r="I11" s="20">
        <v>9</v>
      </c>
      <c r="J11" s="20">
        <v>10</v>
      </c>
      <c r="K11" s="20">
        <v>11</v>
      </c>
      <c r="L11" s="20">
        <v>12</v>
      </c>
      <c r="M11" s="21">
        <v>13</v>
      </c>
    </row>
    <row r="12" spans="1:13" s="23" customFormat="1" thickBot="1" x14ac:dyDescent="0.25">
      <c r="A12" s="245" t="s">
        <v>37</v>
      </c>
      <c r="B12" s="246"/>
      <c r="C12" s="246"/>
      <c r="D12" s="246"/>
      <c r="E12" s="246"/>
      <c r="F12" s="106"/>
      <c r="G12" s="106"/>
      <c r="H12" s="124">
        <v>0</v>
      </c>
      <c r="I12" s="106"/>
      <c r="J12" s="106"/>
      <c r="K12" s="106"/>
      <c r="L12" s="106"/>
      <c r="M12" s="107"/>
    </row>
    <row r="13" spans="1:13" s="23" customFormat="1" thickBot="1" x14ac:dyDescent="0.25">
      <c r="A13" s="247" t="s">
        <v>38</v>
      </c>
      <c r="B13" s="248"/>
      <c r="C13" s="248"/>
      <c r="D13" s="248"/>
      <c r="E13" s="248"/>
      <c r="F13" s="108"/>
      <c r="G13" s="108"/>
      <c r="H13" s="108"/>
      <c r="I13" s="108"/>
      <c r="J13" s="108"/>
      <c r="K13" s="108"/>
      <c r="L13" s="108"/>
      <c r="M13" s="109"/>
    </row>
    <row r="14" spans="1:13" s="7" customFormat="1" ht="12.75" customHeight="1" thickBot="1" x14ac:dyDescent="0.3">
      <c r="A14" s="241" t="s">
        <v>155</v>
      </c>
      <c r="B14" s="101">
        <v>1</v>
      </c>
      <c r="C14" s="102" t="s">
        <v>39</v>
      </c>
      <c r="D14" s="103">
        <v>0</v>
      </c>
      <c r="E14" s="97">
        <f>'5.2.piel. Darba_efektivitāte'!$J$21</f>
        <v>0</v>
      </c>
      <c r="F14" s="104">
        <f>D14*E14</f>
        <v>0</v>
      </c>
      <c r="G14" s="104">
        <f>F14/12</f>
        <v>0</v>
      </c>
      <c r="H14" s="24">
        <f>ROUND(F14*$H$12,2)</f>
        <v>0</v>
      </c>
      <c r="I14" s="104">
        <f>F14+G14+H14</f>
        <v>0</v>
      </c>
      <c r="J14" s="125">
        <f>ROUND(I14*$J$10,2)</f>
        <v>0</v>
      </c>
      <c r="K14" s="126">
        <v>0</v>
      </c>
      <c r="L14" s="104">
        <f>K14+J14+I14</f>
        <v>0</v>
      </c>
      <c r="M14" s="105">
        <f>L14*48</f>
        <v>0</v>
      </c>
    </row>
    <row r="15" spans="1:13" s="7" customFormat="1" thickBot="1" x14ac:dyDescent="0.3">
      <c r="A15" s="242"/>
      <c r="B15" s="98">
        <v>2</v>
      </c>
      <c r="C15" s="99" t="s">
        <v>39</v>
      </c>
      <c r="D15" s="103">
        <v>0</v>
      </c>
      <c r="E15" s="97">
        <v>0</v>
      </c>
      <c r="F15" s="24">
        <f t="shared" ref="F15:F18" si="0">D15*E15</f>
        <v>0</v>
      </c>
      <c r="G15" s="24">
        <f t="shared" ref="G15:G18" si="1">F15/12</f>
        <v>0</v>
      </c>
      <c r="H15" s="24">
        <f>ROUND(F15*$H$12,2)</f>
        <v>0</v>
      </c>
      <c r="I15" s="24">
        <f t="shared" ref="I15:I18" si="2">F15+G15+H15</f>
        <v>0</v>
      </c>
      <c r="J15" s="125">
        <f t="shared" ref="J15:J23" si="3">ROUND(I15*$J$10,2)</f>
        <v>0</v>
      </c>
      <c r="K15" s="127">
        <v>0</v>
      </c>
      <c r="L15" s="24">
        <f t="shared" ref="L15:L18" si="4">K15+J15+I15</f>
        <v>0</v>
      </c>
      <c r="M15" s="105">
        <f t="shared" ref="M15:M23" si="5">L15*48</f>
        <v>0</v>
      </c>
    </row>
    <row r="16" spans="1:13" s="7" customFormat="1" thickBot="1" x14ac:dyDescent="0.3">
      <c r="A16" s="242"/>
      <c r="B16" s="98"/>
      <c r="C16" s="99"/>
      <c r="D16" s="103"/>
      <c r="E16" s="97"/>
      <c r="F16" s="24">
        <f t="shared" si="0"/>
        <v>0</v>
      </c>
      <c r="G16" s="24">
        <f t="shared" si="1"/>
        <v>0</v>
      </c>
      <c r="H16" s="24">
        <f t="shared" ref="H16:H23" si="6">ROUND(F16*$H$12,2)</f>
        <v>0</v>
      </c>
      <c r="I16" s="24">
        <f t="shared" si="2"/>
        <v>0</v>
      </c>
      <c r="J16" s="125">
        <f t="shared" si="3"/>
        <v>0</v>
      </c>
      <c r="K16" s="127">
        <v>0</v>
      </c>
      <c r="L16" s="24">
        <f t="shared" si="4"/>
        <v>0</v>
      </c>
      <c r="M16" s="105">
        <f t="shared" si="5"/>
        <v>0</v>
      </c>
    </row>
    <row r="17" spans="1:13" s="7" customFormat="1" thickBot="1" x14ac:dyDescent="0.3">
      <c r="A17" s="242"/>
      <c r="B17" s="98"/>
      <c r="C17" s="99"/>
      <c r="D17" s="103"/>
      <c r="E17" s="97"/>
      <c r="F17" s="24">
        <f t="shared" si="0"/>
        <v>0</v>
      </c>
      <c r="G17" s="24">
        <f t="shared" si="1"/>
        <v>0</v>
      </c>
      <c r="H17" s="24">
        <f t="shared" si="6"/>
        <v>0</v>
      </c>
      <c r="I17" s="24">
        <f t="shared" si="2"/>
        <v>0</v>
      </c>
      <c r="J17" s="125">
        <f t="shared" si="3"/>
        <v>0</v>
      </c>
      <c r="K17" s="127">
        <v>0</v>
      </c>
      <c r="L17" s="24">
        <f t="shared" si="4"/>
        <v>0</v>
      </c>
      <c r="M17" s="105">
        <f t="shared" si="5"/>
        <v>0</v>
      </c>
    </row>
    <row r="18" spans="1:13" s="7" customFormat="1" thickBot="1" x14ac:dyDescent="0.3">
      <c r="A18" s="242"/>
      <c r="B18" s="98"/>
      <c r="C18" s="99"/>
      <c r="D18" s="103"/>
      <c r="E18" s="97"/>
      <c r="F18" s="24">
        <f t="shared" si="0"/>
        <v>0</v>
      </c>
      <c r="G18" s="24">
        <f t="shared" si="1"/>
        <v>0</v>
      </c>
      <c r="H18" s="24">
        <f t="shared" si="6"/>
        <v>0</v>
      </c>
      <c r="I18" s="24">
        <f t="shared" si="2"/>
        <v>0</v>
      </c>
      <c r="J18" s="125">
        <f t="shared" si="3"/>
        <v>0</v>
      </c>
      <c r="K18" s="127">
        <v>0</v>
      </c>
      <c r="L18" s="24">
        <f t="shared" si="4"/>
        <v>0</v>
      </c>
      <c r="M18" s="105">
        <f t="shared" si="5"/>
        <v>0</v>
      </c>
    </row>
    <row r="19" spans="1:13" s="7" customFormat="1" thickBot="1" x14ac:dyDescent="0.3">
      <c r="A19" s="242"/>
      <c r="B19" s="98"/>
      <c r="C19" s="99"/>
      <c r="D19" s="100"/>
      <c r="E19" s="97"/>
      <c r="F19" s="24">
        <f t="shared" ref="F19:F23" si="7">D19*E19</f>
        <v>0</v>
      </c>
      <c r="G19" s="24">
        <f t="shared" ref="G19:G23" si="8">F19/12</f>
        <v>0</v>
      </c>
      <c r="H19" s="24">
        <f t="shared" si="6"/>
        <v>0</v>
      </c>
      <c r="I19" s="24">
        <f t="shared" ref="I19:I23" si="9">F19+G19+H19</f>
        <v>0</v>
      </c>
      <c r="J19" s="125">
        <f t="shared" si="3"/>
        <v>0</v>
      </c>
      <c r="K19" s="127">
        <v>0</v>
      </c>
      <c r="L19" s="24">
        <f t="shared" ref="L19:L23" si="10">K19+J19+I19</f>
        <v>0</v>
      </c>
      <c r="M19" s="105">
        <f t="shared" si="5"/>
        <v>0</v>
      </c>
    </row>
    <row r="20" spans="1:13" s="7" customFormat="1" thickBot="1" x14ac:dyDescent="0.3">
      <c r="A20" s="242"/>
      <c r="B20" s="98"/>
      <c r="C20" s="99"/>
      <c r="D20" s="100"/>
      <c r="E20" s="97"/>
      <c r="F20" s="24">
        <f t="shared" ref="F20:F22" si="11">D20*E20</f>
        <v>0</v>
      </c>
      <c r="G20" s="24">
        <f t="shared" ref="G20:G22" si="12">F20/12</f>
        <v>0</v>
      </c>
      <c r="H20" s="24">
        <f t="shared" si="6"/>
        <v>0</v>
      </c>
      <c r="I20" s="24">
        <f t="shared" ref="I20:I22" si="13">F20+G20+H20</f>
        <v>0</v>
      </c>
      <c r="J20" s="125">
        <f t="shared" si="3"/>
        <v>0</v>
      </c>
      <c r="K20" s="127">
        <v>0</v>
      </c>
      <c r="L20" s="24">
        <f t="shared" ref="L20:L22" si="14">K20+J20+I20</f>
        <v>0</v>
      </c>
      <c r="M20" s="105">
        <f t="shared" si="5"/>
        <v>0</v>
      </c>
    </row>
    <row r="21" spans="1:13" s="7" customFormat="1" thickBot="1" x14ac:dyDescent="0.3">
      <c r="A21" s="242"/>
      <c r="B21" s="98"/>
      <c r="C21" s="99"/>
      <c r="D21" s="100"/>
      <c r="E21" s="97"/>
      <c r="F21" s="24">
        <f t="shared" si="11"/>
        <v>0</v>
      </c>
      <c r="G21" s="24">
        <f t="shared" si="12"/>
        <v>0</v>
      </c>
      <c r="H21" s="24">
        <f t="shared" si="6"/>
        <v>0</v>
      </c>
      <c r="I21" s="24">
        <f t="shared" si="13"/>
        <v>0</v>
      </c>
      <c r="J21" s="125">
        <f t="shared" si="3"/>
        <v>0</v>
      </c>
      <c r="K21" s="127">
        <v>0</v>
      </c>
      <c r="L21" s="24">
        <f t="shared" si="14"/>
        <v>0</v>
      </c>
      <c r="M21" s="105">
        <f t="shared" si="5"/>
        <v>0</v>
      </c>
    </row>
    <row r="22" spans="1:13" s="7" customFormat="1" thickBot="1" x14ac:dyDescent="0.3">
      <c r="A22" s="242"/>
      <c r="B22" s="98"/>
      <c r="C22" s="99"/>
      <c r="D22" s="100"/>
      <c r="E22" s="97"/>
      <c r="F22" s="24">
        <f t="shared" si="11"/>
        <v>0</v>
      </c>
      <c r="G22" s="24">
        <f t="shared" si="12"/>
        <v>0</v>
      </c>
      <c r="H22" s="24">
        <f t="shared" si="6"/>
        <v>0</v>
      </c>
      <c r="I22" s="24">
        <f t="shared" si="13"/>
        <v>0</v>
      </c>
      <c r="J22" s="125">
        <f t="shared" si="3"/>
        <v>0</v>
      </c>
      <c r="K22" s="127">
        <v>0</v>
      </c>
      <c r="L22" s="24">
        <f t="shared" si="14"/>
        <v>0</v>
      </c>
      <c r="M22" s="105">
        <f t="shared" si="5"/>
        <v>0</v>
      </c>
    </row>
    <row r="23" spans="1:13" s="7" customFormat="1" thickBot="1" x14ac:dyDescent="0.3">
      <c r="A23" s="243"/>
      <c r="B23" s="110"/>
      <c r="C23" s="111"/>
      <c r="D23" s="112"/>
      <c r="E23" s="113"/>
      <c r="F23" s="114">
        <f t="shared" si="7"/>
        <v>0</v>
      </c>
      <c r="G23" s="114">
        <f t="shared" si="8"/>
        <v>0</v>
      </c>
      <c r="H23" s="24">
        <f t="shared" si="6"/>
        <v>0</v>
      </c>
      <c r="I23" s="114">
        <f t="shared" si="9"/>
        <v>0</v>
      </c>
      <c r="J23" s="125">
        <f t="shared" si="3"/>
        <v>0</v>
      </c>
      <c r="K23" s="128">
        <v>0</v>
      </c>
      <c r="L23" s="114">
        <f t="shared" si="10"/>
        <v>0</v>
      </c>
      <c r="M23" s="105">
        <f t="shared" si="5"/>
        <v>0</v>
      </c>
    </row>
    <row r="24" spans="1:13" s="7" customFormat="1" ht="30" customHeight="1" thickBot="1" x14ac:dyDescent="0.3">
      <c r="A24" s="252" t="s">
        <v>160</v>
      </c>
      <c r="B24" s="253"/>
      <c r="C24" s="253"/>
      <c r="D24" s="254"/>
      <c r="E24" s="140">
        <f>SUM(E14:E23)</f>
        <v>0</v>
      </c>
      <c r="F24" s="137">
        <f>SUM(F14:F23)</f>
        <v>0</v>
      </c>
      <c r="G24" s="137">
        <f t="shared" ref="G24:L24" si="15">SUM(G14:G23)</f>
        <v>0</v>
      </c>
      <c r="H24" s="137">
        <f t="shared" si="15"/>
        <v>0</v>
      </c>
      <c r="I24" s="137">
        <f t="shared" si="15"/>
        <v>0</v>
      </c>
      <c r="J24" s="137">
        <f t="shared" si="15"/>
        <v>0</v>
      </c>
      <c r="K24" s="137">
        <f t="shared" si="15"/>
        <v>0</v>
      </c>
      <c r="L24" s="137">
        <f t="shared" si="15"/>
        <v>0</v>
      </c>
      <c r="M24" s="193">
        <f>SUM(M14:M23)</f>
        <v>0</v>
      </c>
    </row>
    <row r="25" spans="1:13" s="7" customFormat="1" thickBot="1" x14ac:dyDescent="0.3">
      <c r="A25" s="255" t="s">
        <v>40</v>
      </c>
      <c r="B25" s="255"/>
      <c r="C25" s="255"/>
      <c r="D25" s="255"/>
      <c r="E25" s="255"/>
      <c r="F25" s="115"/>
      <c r="G25" s="115"/>
      <c r="H25" s="115"/>
      <c r="I25" s="115"/>
      <c r="J25" s="115"/>
      <c r="K25" s="115"/>
      <c r="L25" s="116"/>
      <c r="M25" s="117"/>
    </row>
    <row r="26" spans="1:13" s="29" customFormat="1" ht="27.75" customHeight="1" x14ac:dyDescent="0.2">
      <c r="A26" s="25"/>
      <c r="B26" s="26">
        <v>1</v>
      </c>
      <c r="C26" s="26" t="s">
        <v>41</v>
      </c>
      <c r="D26" s="103">
        <v>0</v>
      </c>
      <c r="E26" s="122">
        <v>0</v>
      </c>
      <c r="F26" s="27">
        <f>D26*E26</f>
        <v>0</v>
      </c>
      <c r="G26" s="27">
        <f>F26/12</f>
        <v>0</v>
      </c>
      <c r="H26" s="24">
        <f>ROUND(F26*$H$12,2)</f>
        <v>0</v>
      </c>
      <c r="I26" s="27">
        <f>F26+G26+H26</f>
        <v>0</v>
      </c>
      <c r="J26" s="125">
        <f t="shared" ref="J26" si="16">ROUND(I26*$J$10,2)</f>
        <v>0</v>
      </c>
      <c r="K26" s="129">
        <v>0</v>
      </c>
      <c r="L26" s="27">
        <f>K26+J26+I26</f>
        <v>0</v>
      </c>
      <c r="M26" s="28">
        <f>L26*48</f>
        <v>0</v>
      </c>
    </row>
    <row r="27" spans="1:13" s="7" customFormat="1" ht="28.2" customHeight="1" thickBot="1" x14ac:dyDescent="0.3">
      <c r="A27" s="256" t="s">
        <v>161</v>
      </c>
      <c r="B27" s="256"/>
      <c r="C27" s="256"/>
      <c r="D27" s="256"/>
      <c r="E27" s="118">
        <f t="shared" ref="E27" si="17">SUM(E26:E26)</f>
        <v>0</v>
      </c>
      <c r="F27" s="119">
        <f>SUM(F26:F26)</f>
        <v>0</v>
      </c>
      <c r="G27" s="119">
        <f t="shared" ref="G27:L27" si="18">SUM(G26:G26)</f>
        <v>0</v>
      </c>
      <c r="H27" s="119">
        <f t="shared" si="18"/>
        <v>0</v>
      </c>
      <c r="I27" s="119">
        <f t="shared" si="18"/>
        <v>0</v>
      </c>
      <c r="J27" s="119">
        <f t="shared" si="18"/>
        <v>0</v>
      </c>
      <c r="K27" s="119">
        <f t="shared" si="18"/>
        <v>0</v>
      </c>
      <c r="L27" s="119">
        <f t="shared" si="18"/>
        <v>0</v>
      </c>
      <c r="M27" s="194">
        <f>SUM(M26:M26)</f>
        <v>0</v>
      </c>
    </row>
    <row r="28" spans="1:13" s="7" customFormat="1" ht="41.25" customHeight="1" thickBot="1" x14ac:dyDescent="0.3">
      <c r="A28" s="288" t="s">
        <v>162</v>
      </c>
      <c r="B28" s="289"/>
      <c r="C28" s="289"/>
      <c r="D28" s="289"/>
      <c r="E28" s="120">
        <f t="shared" ref="E28" si="19">E24+E27</f>
        <v>0</v>
      </c>
      <c r="F28" s="121">
        <f>F24+F27</f>
        <v>0</v>
      </c>
      <c r="G28" s="121">
        <f t="shared" ref="G28:L28" si="20">G24+G27</f>
        <v>0</v>
      </c>
      <c r="H28" s="121">
        <f t="shared" si="20"/>
        <v>0</v>
      </c>
      <c r="I28" s="121">
        <f t="shared" si="20"/>
        <v>0</v>
      </c>
      <c r="J28" s="121">
        <f t="shared" si="20"/>
        <v>0</v>
      </c>
      <c r="K28" s="121">
        <f t="shared" si="20"/>
        <v>0</v>
      </c>
      <c r="L28" s="121">
        <f t="shared" si="20"/>
        <v>0</v>
      </c>
      <c r="M28" s="195">
        <f>M24+M27</f>
        <v>0</v>
      </c>
    </row>
    <row r="29" spans="1:13" s="7" customFormat="1" ht="13.2" x14ac:dyDescent="0.25">
      <c r="A29" s="31"/>
      <c r="B29" s="6"/>
      <c r="D29" s="32"/>
      <c r="E29" s="32"/>
      <c r="F29" s="6"/>
      <c r="G29" s="6"/>
      <c r="H29" s="6"/>
      <c r="I29" s="6"/>
      <c r="J29" s="6"/>
      <c r="K29" s="6"/>
      <c r="L29" s="6"/>
      <c r="M29" s="6"/>
    </row>
    <row r="30" spans="1:13" s="7" customFormat="1" x14ac:dyDescent="0.25">
      <c r="A30" s="251" t="s">
        <v>76</v>
      </c>
      <c r="B30" s="251"/>
      <c r="C30" s="251"/>
      <c r="D30" s="251"/>
      <c r="E30" s="251"/>
      <c r="F30" s="251"/>
      <c r="G30" s="251"/>
      <c r="H30" s="251"/>
      <c r="I30" s="251"/>
      <c r="J30" s="251"/>
      <c r="K30" s="251"/>
      <c r="L30" s="251"/>
      <c r="M30" s="251"/>
    </row>
    <row r="31" spans="1:13" s="7" customFormat="1" x14ac:dyDescent="0.25">
      <c r="A31" s="249" t="s">
        <v>42</v>
      </c>
      <c r="B31" s="249"/>
      <c r="C31" s="249"/>
      <c r="D31" s="249"/>
      <c r="E31" s="249"/>
      <c r="F31" s="249"/>
      <c r="G31" s="249"/>
      <c r="H31" s="249"/>
      <c r="I31" s="249"/>
      <c r="J31" s="249"/>
      <c r="K31" s="249"/>
      <c r="L31" s="249"/>
      <c r="M31" s="249"/>
    </row>
    <row r="32" spans="1:13" s="7" customFormat="1" x14ac:dyDescent="0.25">
      <c r="A32" s="249" t="s">
        <v>113</v>
      </c>
      <c r="B32" s="249"/>
      <c r="C32" s="249"/>
      <c r="D32" s="249"/>
      <c r="E32" s="249"/>
      <c r="F32" s="249"/>
      <c r="G32" s="249"/>
      <c r="H32" s="249"/>
      <c r="I32" s="249"/>
      <c r="J32" s="249"/>
      <c r="K32" s="249"/>
      <c r="L32" s="249"/>
      <c r="M32" s="249"/>
    </row>
    <row r="33" spans="1:13" s="7" customFormat="1" x14ac:dyDescent="0.25">
      <c r="A33" s="249" t="s">
        <v>43</v>
      </c>
      <c r="B33" s="249"/>
      <c r="C33" s="249"/>
      <c r="D33" s="249"/>
      <c r="E33" s="249"/>
      <c r="F33" s="249"/>
      <c r="G33" s="249"/>
      <c r="H33" s="249"/>
      <c r="I33" s="249"/>
      <c r="J33" s="249"/>
      <c r="K33" s="249"/>
      <c r="L33" s="249"/>
      <c r="M33" s="249"/>
    </row>
    <row r="34" spans="1:13" s="7" customFormat="1" x14ac:dyDescent="0.25">
      <c r="A34" s="249" t="s">
        <v>44</v>
      </c>
      <c r="B34" s="249"/>
      <c r="C34" s="249"/>
      <c r="D34" s="249"/>
      <c r="E34" s="249"/>
      <c r="F34" s="249"/>
      <c r="G34" s="249"/>
      <c r="H34" s="249"/>
      <c r="I34" s="249"/>
      <c r="J34" s="249"/>
      <c r="K34" s="249"/>
      <c r="L34" s="249"/>
      <c r="M34" s="249"/>
    </row>
    <row r="35" spans="1:13" s="7" customFormat="1" ht="28.8" customHeight="1" x14ac:dyDescent="0.25">
      <c r="A35" s="250" t="s">
        <v>111</v>
      </c>
      <c r="B35" s="250"/>
      <c r="C35" s="250"/>
      <c r="D35" s="250"/>
      <c r="E35" s="250"/>
      <c r="F35" s="250"/>
      <c r="G35" s="250"/>
      <c r="H35" s="250"/>
      <c r="I35" s="250"/>
      <c r="J35" s="250"/>
      <c r="K35" s="250"/>
      <c r="L35" s="250"/>
      <c r="M35" s="250"/>
    </row>
    <row r="36" spans="1:13" s="7" customFormat="1" x14ac:dyDescent="0.25">
      <c r="A36" s="249" t="s">
        <v>45</v>
      </c>
      <c r="B36" s="249"/>
      <c r="C36" s="249"/>
      <c r="D36" s="249"/>
      <c r="E36" s="249"/>
      <c r="F36" s="249"/>
      <c r="G36" s="249"/>
      <c r="H36" s="249"/>
      <c r="I36" s="249"/>
      <c r="J36" s="249"/>
      <c r="K36" s="249"/>
      <c r="L36" s="249"/>
      <c r="M36" s="249"/>
    </row>
    <row r="37" spans="1:13" s="7" customFormat="1" x14ac:dyDescent="0.25">
      <c r="A37" s="249" t="s">
        <v>112</v>
      </c>
      <c r="B37" s="249"/>
      <c r="C37" s="249"/>
      <c r="D37" s="249"/>
      <c r="E37" s="249"/>
      <c r="F37" s="249"/>
      <c r="G37" s="249"/>
      <c r="H37" s="249"/>
      <c r="I37" s="249"/>
      <c r="J37" s="249"/>
      <c r="K37" s="249"/>
      <c r="L37" s="249"/>
      <c r="M37" s="249"/>
    </row>
    <row r="38" spans="1:13" s="7" customFormat="1" ht="27.6" customHeight="1" x14ac:dyDescent="0.25">
      <c r="A38" s="250" t="s">
        <v>125</v>
      </c>
      <c r="B38" s="250"/>
      <c r="C38" s="250"/>
      <c r="D38" s="250"/>
      <c r="E38" s="250"/>
      <c r="F38" s="250"/>
      <c r="G38" s="250"/>
      <c r="H38" s="250"/>
      <c r="I38" s="250"/>
      <c r="J38" s="250"/>
      <c r="K38" s="250"/>
      <c r="L38" s="250"/>
      <c r="M38" s="250"/>
    </row>
    <row r="39" spans="1:13" s="7" customFormat="1" x14ac:dyDescent="0.25">
      <c r="A39" s="249" t="s">
        <v>46</v>
      </c>
      <c r="B39" s="249"/>
      <c r="C39" s="249"/>
      <c r="D39" s="249"/>
      <c r="E39" s="249"/>
      <c r="F39" s="249"/>
      <c r="G39" s="249"/>
      <c r="H39" s="249"/>
      <c r="I39" s="249"/>
      <c r="J39" s="249"/>
      <c r="K39" s="249"/>
      <c r="L39" s="249"/>
      <c r="M39" s="249"/>
    </row>
    <row r="40" spans="1:13" s="7" customFormat="1" x14ac:dyDescent="0.25">
      <c r="A40" s="249" t="s">
        <v>47</v>
      </c>
      <c r="B40" s="249"/>
      <c r="C40" s="249"/>
      <c r="D40" s="249"/>
      <c r="E40" s="249"/>
      <c r="F40" s="249"/>
      <c r="G40" s="249"/>
      <c r="H40" s="249"/>
      <c r="I40" s="249"/>
      <c r="J40" s="249"/>
      <c r="K40" s="249"/>
      <c r="L40" s="249"/>
      <c r="M40" s="249"/>
    </row>
    <row r="41" spans="1:13" s="7" customFormat="1" x14ac:dyDescent="0.25">
      <c r="A41" s="249" t="s">
        <v>48</v>
      </c>
      <c r="B41" s="249"/>
      <c r="C41" s="249"/>
      <c r="D41" s="249"/>
      <c r="E41" s="249"/>
      <c r="F41" s="249"/>
      <c r="G41" s="249"/>
      <c r="H41" s="249"/>
      <c r="I41" s="249"/>
      <c r="J41" s="249"/>
      <c r="K41" s="249"/>
      <c r="L41" s="249"/>
      <c r="M41" s="249"/>
    </row>
    <row r="42" spans="1:13" s="7" customFormat="1" x14ac:dyDescent="0.25">
      <c r="A42" s="249" t="s">
        <v>49</v>
      </c>
      <c r="B42" s="249"/>
      <c r="C42" s="249"/>
      <c r="D42" s="249"/>
      <c r="E42" s="249"/>
      <c r="F42" s="249"/>
      <c r="G42" s="249"/>
      <c r="H42" s="249"/>
      <c r="I42" s="249"/>
      <c r="J42" s="249"/>
      <c r="K42" s="249"/>
      <c r="L42" s="249"/>
      <c r="M42" s="249"/>
    </row>
    <row r="43" spans="1:13" s="7" customFormat="1" x14ac:dyDescent="0.25">
      <c r="A43" s="249" t="s">
        <v>77</v>
      </c>
      <c r="B43" s="249"/>
      <c r="C43" s="249"/>
      <c r="D43" s="249"/>
      <c r="E43" s="249"/>
      <c r="F43" s="249"/>
      <c r="G43" s="249"/>
      <c r="H43" s="249"/>
      <c r="I43" s="249"/>
      <c r="J43" s="249"/>
      <c r="K43" s="249"/>
      <c r="L43" s="249"/>
      <c r="M43" s="249"/>
    </row>
    <row r="46" spans="1:13" x14ac:dyDescent="0.25">
      <c r="A46" s="1"/>
    </row>
    <row r="47" spans="1:13" x14ac:dyDescent="0.25">
      <c r="A47" s="1"/>
    </row>
  </sheetData>
  <mergeCells count="35">
    <mergeCell ref="A7:C7"/>
    <mergeCell ref="A8:A10"/>
    <mergeCell ref="B8:B10"/>
    <mergeCell ref="C8:C10"/>
    <mergeCell ref="F8:K8"/>
    <mergeCell ref="K9:K10"/>
    <mergeCell ref="D8:D10"/>
    <mergeCell ref="E8:E10"/>
    <mergeCell ref="A1:M1"/>
    <mergeCell ref="A6:M6"/>
    <mergeCell ref="B3:M3"/>
    <mergeCell ref="B4:M4"/>
    <mergeCell ref="B5:M5"/>
    <mergeCell ref="A31:M31"/>
    <mergeCell ref="A30:M30"/>
    <mergeCell ref="A24:D24"/>
    <mergeCell ref="A25:E25"/>
    <mergeCell ref="A27:D27"/>
    <mergeCell ref="A28:D28"/>
    <mergeCell ref="A14:A23"/>
    <mergeCell ref="L8:M9"/>
    <mergeCell ref="A12:E12"/>
    <mergeCell ref="A13:E13"/>
    <mergeCell ref="A43:M43"/>
    <mergeCell ref="A32:M32"/>
    <mergeCell ref="A33:M33"/>
    <mergeCell ref="A34:M34"/>
    <mergeCell ref="A35:M35"/>
    <mergeCell ref="A36:M36"/>
    <mergeCell ref="A37:M37"/>
    <mergeCell ref="A38:M38"/>
    <mergeCell ref="A39:M39"/>
    <mergeCell ref="A40:M40"/>
    <mergeCell ref="A41:M41"/>
    <mergeCell ref="A42:M42"/>
  </mergeCells>
  <phoneticPr fontId="36" type="noConversion"/>
  <printOptions horizontalCentered="1"/>
  <pageMargins left="0.59055118110236227" right="0" top="0.59055118110236227"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9"/>
  <sheetViews>
    <sheetView workbookViewId="0">
      <selection activeCell="O6" sqref="O6"/>
    </sheetView>
  </sheetViews>
  <sheetFormatPr defaultColWidth="9.109375" defaultRowHeight="13.8" x14ac:dyDescent="0.25"/>
  <cols>
    <col min="1" max="1" width="4.109375" style="4" customWidth="1"/>
    <col min="2" max="2" width="25.6640625" style="4" customWidth="1"/>
    <col min="3" max="7" width="9.109375" style="4" customWidth="1"/>
    <col min="8" max="8" width="10.6640625" style="4" customWidth="1"/>
    <col min="9" max="9" width="9.109375" style="4" customWidth="1"/>
    <col min="10" max="10" width="10.5546875" style="4" customWidth="1"/>
    <col min="11" max="11" width="10.6640625" style="4" customWidth="1"/>
    <col min="12" max="12" width="10.5546875" style="4" customWidth="1"/>
    <col min="13" max="16384" width="9.109375" style="4"/>
  </cols>
  <sheetData>
    <row r="1" spans="1:12" ht="14.4" x14ac:dyDescent="0.3">
      <c r="A1" s="257" t="s">
        <v>152</v>
      </c>
      <c r="B1" s="267"/>
      <c r="C1" s="267"/>
      <c r="D1" s="267"/>
      <c r="E1" s="267"/>
      <c r="F1" s="267"/>
      <c r="G1" s="267"/>
      <c r="H1" s="267"/>
      <c r="I1" s="267"/>
      <c r="J1" s="267"/>
      <c r="K1" s="267"/>
      <c r="L1" s="267"/>
    </row>
    <row r="2" spans="1:12" ht="14.4" x14ac:dyDescent="0.3">
      <c r="A2" s="130"/>
      <c r="B2" s="131"/>
      <c r="C2" s="131"/>
      <c r="D2" s="131"/>
      <c r="E2" s="131"/>
      <c r="F2" s="131"/>
      <c r="G2" s="131"/>
      <c r="H2" s="131"/>
      <c r="I2" s="131"/>
      <c r="J2" s="131"/>
      <c r="K2" s="131"/>
      <c r="L2" s="131"/>
    </row>
    <row r="3" spans="1:12" x14ac:dyDescent="0.25">
      <c r="A3" s="271" t="s">
        <v>50</v>
      </c>
      <c r="B3" s="271"/>
      <c r="C3" s="271"/>
      <c r="D3" s="271"/>
      <c r="E3" s="271"/>
      <c r="F3" s="271"/>
      <c r="G3" s="271"/>
      <c r="H3" s="271"/>
      <c r="I3" s="271"/>
      <c r="J3" s="271"/>
      <c r="K3" s="271"/>
      <c r="L3" s="271"/>
    </row>
    <row r="4" spans="1:12" ht="36" customHeight="1" thickBot="1" x14ac:dyDescent="0.3">
      <c r="A4" s="272" t="s">
        <v>157</v>
      </c>
      <c r="B4" s="272"/>
      <c r="C4" s="272"/>
      <c r="D4" s="272"/>
      <c r="E4" s="272"/>
      <c r="F4" s="272"/>
      <c r="G4" s="272"/>
      <c r="H4" s="272"/>
      <c r="I4" s="272"/>
      <c r="J4" s="272"/>
      <c r="K4" s="272"/>
      <c r="L4" s="272"/>
    </row>
    <row r="5" spans="1:12" ht="120.75" customHeight="1" thickBot="1" x14ac:dyDescent="0.3">
      <c r="A5" s="51" t="s">
        <v>51</v>
      </c>
      <c r="B5" s="52" t="s">
        <v>52</v>
      </c>
      <c r="C5" s="52" t="s">
        <v>81</v>
      </c>
      <c r="D5" s="52" t="s">
        <v>53</v>
      </c>
      <c r="E5" s="52" t="s">
        <v>54</v>
      </c>
      <c r="F5" s="132"/>
      <c r="G5" s="52" t="s">
        <v>55</v>
      </c>
      <c r="H5" s="52" t="s">
        <v>87</v>
      </c>
      <c r="I5" s="52" t="s">
        <v>73</v>
      </c>
      <c r="J5" s="52" t="s">
        <v>82</v>
      </c>
      <c r="K5" s="52" t="s">
        <v>56</v>
      </c>
      <c r="L5" s="53" t="s">
        <v>116</v>
      </c>
    </row>
    <row r="6" spans="1:12" ht="33.75" customHeight="1" x14ac:dyDescent="0.25">
      <c r="A6" s="54" t="s">
        <v>57</v>
      </c>
      <c r="B6" s="192" t="s">
        <v>163</v>
      </c>
      <c r="C6" s="55">
        <f>'5.2.piel. Darba_efektivitāte'!C21</f>
        <v>2182</v>
      </c>
      <c r="D6" s="56">
        <f>'5.3._Darbinieku_atalg._veidl.'!L24</f>
        <v>0</v>
      </c>
      <c r="E6" s="56">
        <f>'5.3._Darbinieku_atalg._veidl.'!L27</f>
        <v>0</v>
      </c>
      <c r="F6" s="133"/>
      <c r="G6" s="134">
        <v>0</v>
      </c>
      <c r="H6" s="134">
        <v>0</v>
      </c>
      <c r="I6" s="134">
        <v>0</v>
      </c>
      <c r="J6" s="57">
        <f>K6/C6</f>
        <v>0</v>
      </c>
      <c r="K6" s="58">
        <f>SUM(D6:I6)</f>
        <v>0</v>
      </c>
      <c r="L6" s="59">
        <f>K6*12</f>
        <v>0</v>
      </c>
    </row>
    <row r="7" spans="1:12" ht="14.25" customHeight="1" x14ac:dyDescent="0.25">
      <c r="A7" s="60"/>
      <c r="B7" s="270" t="s">
        <v>58</v>
      </c>
      <c r="C7" s="270"/>
      <c r="D7" s="270"/>
      <c r="E7" s="270"/>
      <c r="F7" s="270"/>
      <c r="G7" s="270"/>
      <c r="H7" s="270"/>
      <c r="I7" s="270"/>
      <c r="J7" s="270"/>
      <c r="K7" s="270"/>
      <c r="L7" s="61">
        <f>SUM(L6:L6)</f>
        <v>0</v>
      </c>
    </row>
    <row r="8" spans="1:12" ht="14.25" customHeight="1" thickBot="1" x14ac:dyDescent="0.3">
      <c r="A8" s="60"/>
      <c r="B8" s="270" t="s">
        <v>158</v>
      </c>
      <c r="C8" s="270"/>
      <c r="D8" s="270"/>
      <c r="E8" s="270"/>
      <c r="F8" s="270"/>
      <c r="G8" s="270"/>
      <c r="H8" s="270"/>
      <c r="I8" s="270"/>
      <c r="J8" s="270"/>
      <c r="K8" s="270"/>
      <c r="L8" s="61">
        <f>L7*4</f>
        <v>0</v>
      </c>
    </row>
    <row r="9" spans="1:12" ht="54.75" customHeight="1" x14ac:dyDescent="0.25">
      <c r="A9" s="62" t="s">
        <v>90</v>
      </c>
      <c r="B9" s="268" t="s">
        <v>114</v>
      </c>
      <c r="C9" s="268"/>
      <c r="D9" s="268"/>
      <c r="E9" s="268"/>
      <c r="F9" s="268"/>
      <c r="G9" s="268"/>
      <c r="H9" s="268"/>
      <c r="I9" s="268"/>
      <c r="J9" s="268"/>
      <c r="K9" s="63" t="s">
        <v>83</v>
      </c>
      <c r="L9" s="64" t="s">
        <v>60</v>
      </c>
    </row>
    <row r="10" spans="1:12" ht="26.25" customHeight="1" x14ac:dyDescent="0.25">
      <c r="A10" s="65" t="s">
        <v>91</v>
      </c>
      <c r="B10" s="151" t="s">
        <v>130</v>
      </c>
      <c r="C10" s="188">
        <v>332.5</v>
      </c>
      <c r="D10" s="66"/>
      <c r="E10" s="66"/>
      <c r="F10" s="66"/>
      <c r="G10" s="66"/>
      <c r="H10" s="66"/>
      <c r="I10" s="66"/>
      <c r="J10" s="67"/>
      <c r="K10" s="160">
        <v>0</v>
      </c>
      <c r="L10" s="68">
        <f>K10*C10</f>
        <v>0</v>
      </c>
    </row>
    <row r="11" spans="1:12" ht="37.200000000000003" customHeight="1" x14ac:dyDescent="0.25">
      <c r="A11" s="65" t="s">
        <v>92</v>
      </c>
      <c r="B11" s="151" t="s">
        <v>131</v>
      </c>
      <c r="C11" s="188">
        <v>615</v>
      </c>
      <c r="D11" s="66"/>
      <c r="E11" s="66"/>
      <c r="F11" s="66"/>
      <c r="G11" s="66"/>
      <c r="H11" s="66"/>
      <c r="I11" s="66"/>
      <c r="J11" s="67"/>
      <c r="K11" s="160">
        <v>0</v>
      </c>
      <c r="L11" s="68">
        <f>K11*C11</f>
        <v>0</v>
      </c>
    </row>
    <row r="12" spans="1:12" ht="29.25" customHeight="1" x14ac:dyDescent="0.25">
      <c r="A12" s="152" t="s">
        <v>93</v>
      </c>
      <c r="B12" s="151" t="s">
        <v>132</v>
      </c>
      <c r="C12" s="188">
        <v>615</v>
      </c>
      <c r="D12" s="66"/>
      <c r="E12" s="66"/>
      <c r="F12" s="66"/>
      <c r="G12" s="66"/>
      <c r="H12" s="66"/>
      <c r="I12" s="66"/>
      <c r="J12" s="67"/>
      <c r="K12" s="160">
        <v>0</v>
      </c>
      <c r="L12" s="68">
        <f t="shared" ref="L12:L16" si="0">K12*C12</f>
        <v>0</v>
      </c>
    </row>
    <row r="13" spans="1:12" ht="29.25" customHeight="1" x14ac:dyDescent="0.25">
      <c r="A13" s="152" t="s">
        <v>94</v>
      </c>
      <c r="B13" s="161" t="s">
        <v>133</v>
      </c>
      <c r="C13" s="188">
        <v>430</v>
      </c>
      <c r="D13" s="66"/>
      <c r="E13" s="66"/>
      <c r="F13" s="66"/>
      <c r="G13" s="66"/>
      <c r="H13" s="66"/>
      <c r="I13" s="66"/>
      <c r="J13" s="67"/>
      <c r="K13" s="160">
        <v>0</v>
      </c>
      <c r="L13" s="68">
        <f t="shared" si="0"/>
        <v>0</v>
      </c>
    </row>
    <row r="14" spans="1:12" ht="29.25" customHeight="1" x14ac:dyDescent="0.25">
      <c r="A14" s="152" t="s">
        <v>134</v>
      </c>
      <c r="B14" s="162" t="s">
        <v>135</v>
      </c>
      <c r="C14" s="189">
        <v>987.3</v>
      </c>
      <c r="D14" s="69"/>
      <c r="E14" s="69"/>
      <c r="F14" s="69"/>
      <c r="G14" s="69"/>
      <c r="H14" s="69"/>
      <c r="I14" s="69"/>
      <c r="J14" s="70"/>
      <c r="K14" s="163">
        <v>0</v>
      </c>
      <c r="L14" s="68">
        <f t="shared" si="0"/>
        <v>0</v>
      </c>
    </row>
    <row r="15" spans="1:12" ht="29.25" customHeight="1" thickBot="1" x14ac:dyDescent="0.3">
      <c r="A15" s="153" t="s">
        <v>136</v>
      </c>
      <c r="B15" s="135" t="s">
        <v>137</v>
      </c>
      <c r="C15" s="190">
        <v>270.39999999999998</v>
      </c>
      <c r="D15" s="164"/>
      <c r="E15" s="164"/>
      <c r="F15" s="164"/>
      <c r="G15" s="164"/>
      <c r="H15" s="164"/>
      <c r="I15" s="164"/>
      <c r="J15" s="165"/>
      <c r="K15" s="163">
        <v>0</v>
      </c>
      <c r="L15" s="68">
        <f t="shared" si="0"/>
        <v>0</v>
      </c>
    </row>
    <row r="16" spans="1:12" ht="29.25" customHeight="1" thickBot="1" x14ac:dyDescent="0.3">
      <c r="A16" s="153" t="s">
        <v>138</v>
      </c>
      <c r="B16" s="135" t="s">
        <v>148</v>
      </c>
      <c r="C16" s="190">
        <v>488.7</v>
      </c>
      <c r="D16" s="164"/>
      <c r="E16" s="164"/>
      <c r="F16" s="164"/>
      <c r="G16" s="164"/>
      <c r="H16" s="164"/>
      <c r="I16" s="164"/>
      <c r="J16" s="165"/>
      <c r="K16" s="166">
        <v>0</v>
      </c>
      <c r="L16" s="68">
        <f t="shared" si="0"/>
        <v>0</v>
      </c>
    </row>
    <row r="17" spans="1:12" ht="46.2" thickBot="1" x14ac:dyDescent="0.3">
      <c r="A17" s="73"/>
      <c r="B17" s="74"/>
      <c r="C17" s="75"/>
      <c r="D17" s="76"/>
      <c r="E17" s="76"/>
      <c r="F17" s="76"/>
      <c r="G17" s="76"/>
      <c r="H17" s="76"/>
      <c r="I17" s="76"/>
      <c r="J17" s="77"/>
      <c r="K17" s="78"/>
      <c r="L17" s="154" t="s">
        <v>88</v>
      </c>
    </row>
    <row r="18" spans="1:12" ht="42" customHeight="1" thickBot="1" x14ac:dyDescent="0.3">
      <c r="A18" s="72" t="s">
        <v>59</v>
      </c>
      <c r="B18" s="269" t="s">
        <v>89</v>
      </c>
      <c r="C18" s="269"/>
      <c r="D18" s="269"/>
      <c r="E18" s="269"/>
      <c r="F18" s="269"/>
      <c r="G18" s="269"/>
      <c r="H18" s="269"/>
      <c r="I18" s="269"/>
      <c r="J18" s="269"/>
      <c r="K18" s="269"/>
      <c r="L18" s="136">
        <v>0</v>
      </c>
    </row>
    <row r="19" spans="1:12" x14ac:dyDescent="0.25">
      <c r="C19" s="50"/>
    </row>
  </sheetData>
  <mergeCells count="7">
    <mergeCell ref="A1:L1"/>
    <mergeCell ref="B9:J9"/>
    <mergeCell ref="B18:K18"/>
    <mergeCell ref="B8:K8"/>
    <mergeCell ref="A3:L3"/>
    <mergeCell ref="A4:L4"/>
    <mergeCell ref="B7:K7"/>
  </mergeCells>
  <phoneticPr fontId="36" type="noConversion"/>
  <pageMargins left="0.9055118110236221" right="0.31496062992125984" top="0.15748031496062992" bottom="0.15748031496062992" header="0.31496062992125984" footer="0.31496062992125984"/>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1"/>
  <sheetViews>
    <sheetView tabSelected="1" workbookViewId="0">
      <selection activeCell="K10" sqref="K10"/>
    </sheetView>
  </sheetViews>
  <sheetFormatPr defaultColWidth="9.109375" defaultRowHeight="13.8" x14ac:dyDescent="0.25"/>
  <cols>
    <col min="1" max="1" width="9.109375" style="4" customWidth="1"/>
    <col min="2" max="2" width="9.109375" style="4"/>
    <col min="3" max="3" width="35.33203125" style="4" customWidth="1"/>
    <col min="4" max="5" width="9.109375" style="4"/>
    <col min="6" max="6" width="18.33203125" style="4" customWidth="1"/>
    <col min="7" max="7" width="4" style="4" customWidth="1"/>
    <col min="8" max="16384" width="9.109375" style="4"/>
  </cols>
  <sheetData>
    <row r="1" spans="1:9" x14ac:dyDescent="0.25">
      <c r="A1" s="280" t="s">
        <v>153</v>
      </c>
      <c r="B1" s="280"/>
      <c r="C1" s="280"/>
      <c r="D1" s="280"/>
      <c r="E1" s="280"/>
      <c r="F1" s="280"/>
      <c r="G1" s="280"/>
      <c r="H1" s="280"/>
      <c r="I1" s="280"/>
    </row>
    <row r="2" spans="1:9" ht="16.2" customHeight="1" x14ac:dyDescent="0.25">
      <c r="A2" s="280"/>
      <c r="B2" s="280"/>
      <c r="C2" s="280"/>
      <c r="D2" s="280"/>
      <c r="E2" s="280"/>
      <c r="F2" s="280"/>
      <c r="G2" s="280"/>
      <c r="H2" s="280"/>
      <c r="I2" s="280"/>
    </row>
    <row r="3" spans="1:9" x14ac:dyDescent="0.25">
      <c r="A3" s="281" t="s">
        <v>61</v>
      </c>
      <c r="B3" s="281"/>
      <c r="C3" s="281"/>
      <c r="D3" s="281"/>
      <c r="E3" s="281"/>
      <c r="F3" s="281"/>
      <c r="G3" s="281"/>
      <c r="H3" s="281"/>
      <c r="I3" s="281"/>
    </row>
    <row r="5" spans="1:9" ht="33" customHeight="1" x14ac:dyDescent="0.25">
      <c r="A5" s="282" t="s">
        <v>100</v>
      </c>
      <c r="B5" s="282"/>
      <c r="C5" s="282"/>
      <c r="D5" s="282"/>
      <c r="E5" s="282"/>
      <c r="F5" s="282"/>
      <c r="G5" s="282"/>
      <c r="H5" s="282"/>
      <c r="I5" s="282"/>
    </row>
    <row r="6" spans="1:9" x14ac:dyDescent="0.25">
      <c r="A6" s="71"/>
    </row>
    <row r="7" spans="1:9" ht="39.75" customHeight="1" x14ac:dyDescent="0.25">
      <c r="A7" s="283" t="s">
        <v>115</v>
      </c>
      <c r="B7" s="283"/>
      <c r="C7" s="283"/>
      <c r="D7" s="284" t="s">
        <v>122</v>
      </c>
      <c r="E7" s="284"/>
      <c r="F7" s="138" t="s">
        <v>95</v>
      </c>
    </row>
    <row r="8" spans="1:9" ht="38.4" customHeight="1" x14ac:dyDescent="0.25">
      <c r="A8" s="273" t="s">
        <v>159</v>
      </c>
      <c r="B8" s="273"/>
      <c r="C8" s="273"/>
      <c r="D8" s="275">
        <f>'5.4._Izvērstā_fin_pied__veid_'!L8</f>
        <v>0</v>
      </c>
      <c r="E8" s="275"/>
      <c r="F8" s="139" t="s">
        <v>96</v>
      </c>
    </row>
    <row r="9" spans="1:9" ht="38.4" customHeight="1" x14ac:dyDescent="0.25">
      <c r="A9" s="273" t="s">
        <v>117</v>
      </c>
      <c r="B9" s="273"/>
      <c r="C9" s="273"/>
      <c r="D9" s="276">
        <f>'5.3._Darbinieku_atalg._veidl.'!E24</f>
        <v>0</v>
      </c>
      <c r="E9" s="276"/>
      <c r="F9" s="139" t="s">
        <v>103</v>
      </c>
    </row>
    <row r="10" spans="1:9" ht="50.25" customHeight="1" x14ac:dyDescent="0.25">
      <c r="A10" s="273" t="s">
        <v>118</v>
      </c>
      <c r="B10" s="273"/>
      <c r="C10" s="273"/>
      <c r="D10" s="274">
        <f>'5.3._Darbinieku_atalg._veidl.'!E27</f>
        <v>0</v>
      </c>
      <c r="E10" s="274"/>
      <c r="F10" s="139" t="s">
        <v>119</v>
      </c>
    </row>
    <row r="11" spans="1:9" ht="60" customHeight="1" x14ac:dyDescent="0.25">
      <c r="A11" s="273" t="s">
        <v>120</v>
      </c>
      <c r="B11" s="273"/>
      <c r="C11" s="273"/>
      <c r="D11" s="275">
        <f>SUM('5.4._Izvērstā_fin_pied__veid_'!L10:L16)</f>
        <v>0</v>
      </c>
      <c r="E11" s="275"/>
      <c r="F11" s="139" t="s">
        <v>97</v>
      </c>
    </row>
    <row r="12" spans="1:9" ht="60" customHeight="1" x14ac:dyDescent="0.25">
      <c r="A12" s="273" t="s">
        <v>121</v>
      </c>
      <c r="B12" s="273"/>
      <c r="C12" s="273"/>
      <c r="D12" s="279">
        <f>'5.4._Izvērstā_fin_pied__veid_'!L18</f>
        <v>0</v>
      </c>
      <c r="E12" s="279"/>
      <c r="F12" s="139" t="s">
        <v>123</v>
      </c>
    </row>
    <row r="14" spans="1:9" x14ac:dyDescent="0.25">
      <c r="A14" s="278" t="s">
        <v>99</v>
      </c>
      <c r="B14" s="278"/>
      <c r="C14" s="278"/>
      <c r="D14" s="278"/>
      <c r="E14" s="278"/>
      <c r="F14" s="278"/>
      <c r="G14" s="278"/>
      <c r="H14" s="278"/>
      <c r="I14" s="278"/>
    </row>
    <row r="15" spans="1:9" x14ac:dyDescent="0.25">
      <c r="A15" s="278"/>
      <c r="B15" s="278"/>
      <c r="C15" s="278"/>
      <c r="D15" s="278"/>
      <c r="E15" s="278"/>
      <c r="F15" s="278"/>
      <c r="G15" s="278"/>
      <c r="H15" s="278"/>
      <c r="I15" s="278"/>
    </row>
    <row r="17" spans="1:9" x14ac:dyDescent="0.25">
      <c r="A17" s="278" t="s">
        <v>98</v>
      </c>
      <c r="B17" s="278"/>
      <c r="C17" s="278"/>
      <c r="D17" s="278"/>
      <c r="E17" s="278"/>
      <c r="F17" s="278"/>
      <c r="G17" s="278"/>
      <c r="H17" s="278"/>
      <c r="I17" s="278"/>
    </row>
    <row r="18" spans="1:9" x14ac:dyDescent="0.25">
      <c r="A18" s="278"/>
      <c r="B18" s="278"/>
      <c r="C18" s="278"/>
      <c r="D18" s="278"/>
      <c r="E18" s="278"/>
      <c r="F18" s="278"/>
      <c r="G18" s="278"/>
      <c r="H18" s="278"/>
      <c r="I18" s="278"/>
    </row>
    <row r="21" spans="1:9" x14ac:dyDescent="0.25">
      <c r="A21" s="277"/>
      <c r="B21" s="277"/>
      <c r="C21" s="277"/>
      <c r="D21" s="277"/>
      <c r="E21" s="277"/>
      <c r="F21" s="277"/>
      <c r="G21" s="277"/>
      <c r="H21" s="277"/>
      <c r="I21" s="277"/>
    </row>
  </sheetData>
  <mergeCells count="18">
    <mergeCell ref="A1:I2"/>
    <mergeCell ref="A3:I3"/>
    <mergeCell ref="A5:I5"/>
    <mergeCell ref="A7:C7"/>
    <mergeCell ref="D7:E7"/>
    <mergeCell ref="A21:I21"/>
    <mergeCell ref="A11:C11"/>
    <mergeCell ref="D11:E11"/>
    <mergeCell ref="A14:I15"/>
    <mergeCell ref="A17:I18"/>
    <mergeCell ref="A12:C12"/>
    <mergeCell ref="D12:E12"/>
    <mergeCell ref="A10:C10"/>
    <mergeCell ref="D10:E10"/>
    <mergeCell ref="A8:C8"/>
    <mergeCell ref="D8:E8"/>
    <mergeCell ref="A9:C9"/>
    <mergeCell ref="D9:E9"/>
  </mergeCells>
  <pageMargins left="0.70866141732283472" right="0.70866141732283472" top="0.74803149606299213" bottom="0.74803149606299213"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CDA53-A8D1-4AEC-B773-FFACAC69A649}">
  <dimension ref="A1:G6"/>
  <sheetViews>
    <sheetView workbookViewId="0">
      <selection activeCell="C20" sqref="C20"/>
    </sheetView>
  </sheetViews>
  <sheetFormatPr defaultRowHeight="14.4" x14ac:dyDescent="0.3"/>
  <cols>
    <col min="1" max="1" width="31.44140625" bestFit="1" customWidth="1"/>
  </cols>
  <sheetData>
    <row r="1" spans="1:7" s="184" customFormat="1" ht="15" thickBot="1" x14ac:dyDescent="0.35">
      <c r="A1" s="185" t="s">
        <v>147</v>
      </c>
      <c r="B1" s="186" t="s">
        <v>143</v>
      </c>
      <c r="C1" s="285" t="s">
        <v>139</v>
      </c>
      <c r="D1" s="286"/>
      <c r="E1" s="287"/>
      <c r="F1" s="187" t="s">
        <v>145</v>
      </c>
      <c r="G1" s="186" t="s">
        <v>146</v>
      </c>
    </row>
    <row r="2" spans="1:7" x14ac:dyDescent="0.3">
      <c r="A2" s="167" t="s">
        <v>140</v>
      </c>
      <c r="B2" s="170">
        <f>SUM(C2:G2)</f>
        <v>488.7</v>
      </c>
      <c r="C2" s="171">
        <v>360.9</v>
      </c>
      <c r="D2" s="172">
        <v>124</v>
      </c>
      <c r="E2" s="173">
        <v>3.8</v>
      </c>
      <c r="F2" s="171"/>
      <c r="G2" s="170"/>
    </row>
    <row r="3" spans="1:7" x14ac:dyDescent="0.3">
      <c r="A3" s="168" t="s">
        <v>141</v>
      </c>
      <c r="B3" s="174">
        <f t="shared" ref="B3:B5" si="0">SUM(C3:G3)</f>
        <v>270.35000000000002</v>
      </c>
      <c r="C3" s="175">
        <v>10.8</v>
      </c>
      <c r="D3" s="176">
        <v>259.55</v>
      </c>
      <c r="E3" s="177"/>
      <c r="F3" s="175"/>
      <c r="G3" s="174"/>
    </row>
    <row r="4" spans="1:7" x14ac:dyDescent="0.3">
      <c r="A4" s="168" t="s">
        <v>142</v>
      </c>
      <c r="B4" s="174">
        <f t="shared" si="0"/>
        <v>430.15</v>
      </c>
      <c r="C4" s="175">
        <v>80.849999999999994</v>
      </c>
      <c r="D4" s="176">
        <v>48.8</v>
      </c>
      <c r="E4" s="177"/>
      <c r="F4" s="175">
        <v>270.8</v>
      </c>
      <c r="G4" s="174">
        <v>29.7</v>
      </c>
    </row>
    <row r="5" spans="1:7" ht="15" thickBot="1" x14ac:dyDescent="0.35">
      <c r="A5" s="169" t="s">
        <v>144</v>
      </c>
      <c r="B5" s="178">
        <f t="shared" si="0"/>
        <v>987.3</v>
      </c>
      <c r="C5" s="179"/>
      <c r="D5" s="180"/>
      <c r="E5" s="181"/>
      <c r="F5" s="179">
        <v>402.15</v>
      </c>
      <c r="G5" s="178">
        <v>585.15</v>
      </c>
    </row>
    <row r="6" spans="1:7" ht="15" thickBot="1" x14ac:dyDescent="0.35">
      <c r="B6" s="182">
        <f>SUM(B2:B5)</f>
        <v>2176.5</v>
      </c>
      <c r="C6" s="183"/>
      <c r="D6" s="183"/>
      <c r="E6" s="183"/>
      <c r="F6" s="183"/>
      <c r="G6" s="183"/>
    </row>
  </sheetData>
  <mergeCells count="1">
    <mergeCell ref="C1:E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5.1.piel. LPUAA_normatīvi</vt:lpstr>
      <vt:lpstr>5.2.piel. Darba_efektivitāte</vt:lpstr>
      <vt:lpstr>5.3._Darbinieku_atalg._veidl.</vt:lpstr>
      <vt:lpstr>5.4._Izvērstā_fin_pied__veid_</vt:lpstr>
      <vt:lpstr>5.5._Finanšu_pied_forma</vt:lpstr>
      <vt:lpstr>m2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Bite</dc:creator>
  <cp:lastModifiedBy>Līga Saidāne</cp:lastModifiedBy>
  <cp:lastPrinted>2021-11-04T10:49:03Z</cp:lastPrinted>
  <dcterms:created xsi:type="dcterms:W3CDTF">2016-03-25T13:51:22Z</dcterms:created>
  <dcterms:modified xsi:type="dcterms:W3CDTF">2024-09-17T10:05:32Z</dcterms:modified>
</cp:coreProperties>
</file>