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defaultThemeVersion="124226"/>
  <mc:AlternateContent xmlns:mc="http://schemas.openxmlformats.org/markup-compatibility/2006">
    <mc:Choice Requires="x15">
      <x15ac:absPath xmlns:x15ac="http://schemas.microsoft.com/office/spreadsheetml/2010/11/ac" url="\\lvm.lv\public$\Strukturvienibas\LVM MS\KPRP\Iepirkumi un ligumi\Ieksejie dokumenti\IEPIRKUMI\Mezizstrade\2024\AC_KC_5_2_g_169_Ak\6.piel_Fin_pied_KC\"/>
    </mc:Choice>
  </mc:AlternateContent>
  <xr:revisionPtr revIDLastSave="0" documentId="13_ncr:1_{8A2361D3-4A15-4724-8D01-8EFBC72A23AD}" xr6:coauthVersionLast="47" xr6:coauthVersionMax="47" xr10:uidLastSave="{00000000-0000-0000-0000-000000000000}"/>
  <bookViews>
    <workbookView xWindow="-120" yWindow="-120" windowWidth="29040" windowHeight="15840" tabRatio="736" xr2:uid="{00000000-000D-0000-FFFF-FFFF00000000}"/>
  </bookViews>
  <sheets>
    <sheet name="Finanšu piedāvājums" sheetId="29" r:id="rId1"/>
  </sheets>
  <definedNames>
    <definedName name="_2_gadi">'Finanšu piedāvājums'!$Z$2:$Z$4</definedName>
    <definedName name="_2_un_5_gadi">'Finanšu piedāvājums'!$AB$2:$AB$2</definedName>
    <definedName name="_5_gadi">'Finanšu piedāvājums'!$X$2:$X$5</definedName>
    <definedName name="_xlnm.Print_Area" localSheetId="0">'Finanšu piedāvājums'!$E$1:$U$51</definedName>
    <definedName name="jā">'Finanšu piedāvājums'!$W$2:$W$3</definedName>
    <definedName name="nē">'Finanšu piedāvājums'!$W$4:$W$8</definedName>
    <definedName name="Sar_1">'Finanšu piedāvājums'!$W$2:$W$5</definedName>
    <definedName name="Sar_2">'Finanšu piedāvājums'!$Y$2:$Y$4</definedName>
    <definedName name="Sar_3">'Finanšu piedāvājums'!$AA$2:$AA$2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R43" i="29" l="1"/>
  <c r="H27" i="29"/>
  <c r="L43" i="29" l="1"/>
  <c r="L42" i="29"/>
  <c r="L40" i="29"/>
  <c r="H30" i="29"/>
  <c r="H28" i="29"/>
  <c r="G28" i="29" s="1"/>
  <c r="F27" i="29"/>
  <c r="I27" i="29"/>
  <c r="R42" i="29"/>
  <c r="Q42" i="29" s="1"/>
  <c r="R38" i="29"/>
  <c r="Q38" i="29" s="1"/>
  <c r="R34" i="29"/>
  <c r="S43" i="29"/>
  <c r="R39" i="29"/>
  <c r="R35" i="29"/>
  <c r="Q43" i="29"/>
  <c r="R40" i="29"/>
  <c r="Q40" i="29" s="1"/>
  <c r="R36" i="29"/>
  <c r="Q36" i="29" s="1"/>
  <c r="U43" i="29"/>
  <c r="R41" i="29"/>
  <c r="R37" i="29"/>
  <c r="H34" i="29"/>
  <c r="H29" i="29"/>
  <c r="G27" i="29"/>
  <c r="H32" i="29"/>
  <c r="H31" i="29"/>
  <c r="H33" i="29"/>
  <c r="I28" i="29" l="1"/>
  <c r="F28" i="29"/>
  <c r="G30" i="29"/>
  <c r="F30" i="29"/>
  <c r="I32" i="29"/>
  <c r="G32" i="29"/>
  <c r="F32" i="29"/>
  <c r="G34" i="29"/>
  <c r="F34" i="29"/>
  <c r="F33" i="29"/>
  <c r="G33" i="29"/>
  <c r="F31" i="29"/>
  <c r="G31" i="29"/>
  <c r="F29" i="29"/>
  <c r="G29" i="29"/>
  <c r="U42" i="29"/>
  <c r="S42" i="29"/>
  <c r="U34" i="29"/>
  <c r="S38" i="29"/>
  <c r="Q34" i="29"/>
  <c r="U38" i="29"/>
  <c r="U36" i="29"/>
  <c r="S36" i="29"/>
  <c r="S34" i="29"/>
  <c r="S40" i="29"/>
  <c r="U40" i="29"/>
  <c r="U37" i="29"/>
  <c r="Q37" i="29"/>
  <c r="S37" i="29"/>
  <c r="Q39" i="29"/>
  <c r="S39" i="29"/>
  <c r="U39" i="29"/>
  <c r="U35" i="29"/>
  <c r="Q35" i="29"/>
  <c r="S35" i="29"/>
  <c r="S41" i="29"/>
  <c r="U41" i="29"/>
  <c r="Q41" i="29"/>
  <c r="I31" i="29"/>
  <c r="I29" i="29"/>
  <c r="I34" i="29"/>
  <c r="I30" i="29"/>
  <c r="I33" i="29"/>
  <c r="K17" i="29" l="1"/>
  <c r="R33" i="29"/>
  <c r="U33" i="29" s="1"/>
  <c r="R29" i="29"/>
  <c r="R32" i="29"/>
  <c r="S32" i="29" s="1"/>
  <c r="R31" i="29"/>
  <c r="Q31" i="29" s="1"/>
  <c r="R28" i="29"/>
  <c r="S28" i="29" s="1"/>
  <c r="R30" i="29"/>
  <c r="Q30" i="29" s="1"/>
  <c r="R27" i="29"/>
  <c r="U29" i="29" l="1"/>
  <c r="L41" i="29"/>
  <c r="U31" i="29"/>
  <c r="Q28" i="29"/>
  <c r="U28" i="29"/>
  <c r="S29" i="29"/>
  <c r="U27" i="29"/>
  <c r="U32" i="29"/>
  <c r="Q33" i="29"/>
  <c r="S27" i="29"/>
  <c r="S30" i="29"/>
  <c r="Q27" i="29"/>
  <c r="S31" i="29"/>
  <c r="S33" i="29"/>
  <c r="Q32" i="29"/>
  <c r="U30" i="29"/>
  <c r="Q29" i="29"/>
  <c r="U17" i="29" l="1"/>
  <c r="N21" i="29" s="1"/>
  <c r="K27" i="29" s="1"/>
  <c r="K32" i="29" l="1"/>
  <c r="T43" i="29"/>
  <c r="T35" i="29"/>
  <c r="T40" i="29"/>
  <c r="T42" i="29"/>
  <c r="T37" i="29"/>
  <c r="T33" i="29"/>
  <c r="T32" i="29"/>
  <c r="T31" i="29"/>
  <c r="T34" i="29"/>
  <c r="T30" i="29"/>
  <c r="T39" i="29"/>
  <c r="T38" i="29"/>
  <c r="T36" i="29"/>
  <c r="T41" i="29"/>
  <c r="T28" i="29"/>
  <c r="T29" i="29"/>
  <c r="T27" i="29"/>
  <c r="K34" i="29" l="1"/>
  <c r="K29" i="29"/>
  <c r="J27" i="29"/>
  <c r="K33" i="29"/>
  <c r="K28" i="29"/>
  <c r="K31" i="29"/>
  <c r="K30" i="29"/>
  <c r="J33" i="29" l="1"/>
  <c r="J28" i="29"/>
  <c r="J31" i="29"/>
  <c r="J34" i="29"/>
  <c r="J29" i="29"/>
  <c r="J30" i="29"/>
  <c r="J32" i="29"/>
  <c r="K19" i="29"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Oskars Baltais</author>
  </authors>
  <commentList>
    <comment ref="I9" authorId="0" shapeId="0" xr:uid="{89BD33A3-7A13-4121-9C2B-7880CBAD6977}">
      <text>
        <r>
          <rPr>
            <sz val="12"/>
            <color indexed="81"/>
            <rFont val="Tahoma"/>
            <family val="2"/>
            <charset val="186"/>
          </rPr>
          <t xml:space="preserve">Tikai divos reģionos var norādīt Bāzes reģionu (jā).
Vienā no Bāzes reģioniem jābūt Pretendenta bāzes vietai, otrs var būt bāzes vietas reģionam piekļaujošais reģions. </t>
        </r>
      </text>
    </comment>
    <comment ref="L9" authorId="0" shapeId="0" xr:uid="{331244E6-C205-49AD-8BBE-022575B63A40}">
      <text>
        <r>
          <rPr>
            <sz val="12"/>
            <color indexed="81"/>
            <rFont val="Tahoma"/>
            <family val="2"/>
            <charset val="186"/>
          </rPr>
          <t>Bāzes reģionam (-iem) var norādīt tikai 1 vai 2 prioritāti.
Pārējiem reģioniem var norādīt prioritātes no 3 līdz 7.</t>
        </r>
      </text>
    </comment>
  </commentList>
</comments>
</file>

<file path=xl/sharedStrings.xml><?xml version="1.0" encoding="utf-8"?>
<sst xmlns="http://schemas.openxmlformats.org/spreadsheetml/2006/main" count="98" uniqueCount="86">
  <si>
    <t>1601&lt;</t>
  </si>
  <si>
    <t>0-100</t>
  </si>
  <si>
    <t>101-200</t>
  </si>
  <si>
    <t>201-300</t>
  </si>
  <si>
    <t>301-400</t>
  </si>
  <si>
    <t>401-500</t>
  </si>
  <si>
    <t>501-600</t>
  </si>
  <si>
    <t>601-700</t>
  </si>
  <si>
    <t>701-800</t>
  </si>
  <si>
    <t>801-900</t>
  </si>
  <si>
    <t>901-1000</t>
  </si>
  <si>
    <t>1001-1100</t>
  </si>
  <si>
    <t>1101-1200</t>
  </si>
  <si>
    <t>1201-1300</t>
  </si>
  <si>
    <t>1301-1400</t>
  </si>
  <si>
    <t>1401-1500</t>
  </si>
  <si>
    <t>1501-1600</t>
  </si>
  <si>
    <t>Īpatsvars, Ks</t>
  </si>
  <si>
    <t xml:space="preserve">Celmu apstrāde ar AAL </t>
  </si>
  <si>
    <t>Cenu attiecību koefc., Kr</t>
  </si>
  <si>
    <t>Cenu attiecību koefc., Kp</t>
  </si>
  <si>
    <t>Līguma cenas kokmateriālu sagatavošanai</t>
  </si>
  <si>
    <t>Līguma cenas kokmateriālu pievešanai</t>
  </si>
  <si>
    <t>Vidējā svērtā sagatavošanas cena:</t>
  </si>
  <si>
    <t>Vidējā svērtā pievešanas cena:</t>
  </si>
  <si>
    <t>Vidējā svērtā celmu apstrādes cena:</t>
  </si>
  <si>
    <t>AAL cenas svērt.koef.</t>
  </si>
  <si>
    <t>/</t>
  </si>
  <si>
    <t>(Vārds, Uzvārds, amats)</t>
  </si>
  <si>
    <t>Pievešanas attālums, m</t>
  </si>
  <si>
    <t>0,061-0,080</t>
  </si>
  <si>
    <t>0,081-0,100</t>
  </si>
  <si>
    <t>0,101-0,150</t>
  </si>
  <si>
    <t>0,151-0,200</t>
  </si>
  <si>
    <t>0,201-0,250</t>
  </si>
  <si>
    <t>0,251&lt;</t>
  </si>
  <si>
    <t>Priežu audzēs      (P &gt; 8)</t>
  </si>
  <si>
    <t>Egļu audzēs       (E &gt; 8)</t>
  </si>
  <si>
    <t>Pārējās audzēs</t>
  </si>
  <si>
    <t>Cenas svērt.koef.</t>
  </si>
  <si>
    <t>Pretendenta nosaukums:</t>
  </si>
  <si>
    <t>Slikti apstākļi</t>
  </si>
  <si>
    <t>Ekstremāli apstākļi</t>
  </si>
  <si>
    <t>Cenu attiecību koefc., Kpv vidējiem</t>
  </si>
  <si>
    <t>Cenu attiecību koefc., Kps sliktiem</t>
  </si>
  <si>
    <t>Cenu attiecību koefc., Kpe ekstremāliem</t>
  </si>
  <si>
    <t>Pie pievešanas attāluma 1601&lt; m, Labos apstākļos.</t>
  </si>
  <si>
    <t>lpp.</t>
  </si>
  <si>
    <t>(Paraksts)</t>
  </si>
  <si>
    <r>
      <rPr>
        <b/>
        <i/>
        <sz val="12"/>
        <rFont val="Arial"/>
        <family val="2"/>
        <charset val="186"/>
      </rPr>
      <t>Pretendenta piedāvātā cena kokmateriālu sagatavošanai:</t>
    </r>
    <r>
      <rPr>
        <i/>
        <sz val="12"/>
        <rFont val="Arial"/>
        <family val="2"/>
        <charset val="186"/>
      </rPr>
      <t xml:space="preserve"> </t>
    </r>
  </si>
  <si>
    <t xml:space="preserve">Pretendenta piedāvātā cena kokmateriālu pievešanai: </t>
  </si>
  <si>
    <t>Pretendenta vidējā svērtā cena kokmateriālu sagatavošanas un pievešanas pakalpojumam:</t>
  </si>
  <si>
    <r>
      <t xml:space="preserve">Stundas izcenojums kokmateriālu sagatavošanas tehnikai, </t>
    </r>
    <r>
      <rPr>
        <sz val="11"/>
        <rFont val="Arial"/>
        <family val="2"/>
        <charset val="186"/>
      </rPr>
      <t>€</t>
    </r>
    <r>
      <rPr>
        <i/>
        <sz val="11"/>
        <rFont val="Arial"/>
        <family val="2"/>
        <charset val="186"/>
      </rPr>
      <t>/h:</t>
    </r>
  </si>
  <si>
    <r>
      <t xml:space="preserve">Stundas izcenojums kokmateriālu pievešanas tehnikai, </t>
    </r>
    <r>
      <rPr>
        <sz val="11"/>
        <rFont val="Arial"/>
        <family val="2"/>
        <charset val="186"/>
      </rPr>
      <t>€</t>
    </r>
    <r>
      <rPr>
        <i/>
        <sz val="11"/>
        <rFont val="Arial"/>
        <family val="2"/>
        <charset val="186"/>
      </rPr>
      <t>/h:</t>
    </r>
  </si>
  <si>
    <r>
      <t xml:space="preserve">Stundas izcenojums zāģētājam, </t>
    </r>
    <r>
      <rPr>
        <sz val="11"/>
        <rFont val="Arial"/>
        <family val="2"/>
        <charset val="186"/>
      </rPr>
      <t>€</t>
    </r>
    <r>
      <rPr>
        <i/>
        <sz val="11"/>
        <rFont val="Arial"/>
        <family val="2"/>
        <charset val="186"/>
      </rPr>
      <t>/h:</t>
    </r>
  </si>
  <si>
    <r>
      <t xml:space="preserve">Cena, </t>
    </r>
    <r>
      <rPr>
        <sz val="10"/>
        <rFont val="Arial"/>
        <family val="2"/>
        <charset val="186"/>
      </rPr>
      <t>€</t>
    </r>
    <r>
      <rPr>
        <i/>
        <sz val="10"/>
        <rFont val="Arial"/>
        <family val="2"/>
        <charset val="186"/>
      </rPr>
      <t>/m</t>
    </r>
    <r>
      <rPr>
        <b/>
        <vertAlign val="superscript"/>
        <sz val="9"/>
        <rFont val="Arial"/>
        <family val="2"/>
        <charset val="186"/>
      </rPr>
      <t>3</t>
    </r>
  </si>
  <si>
    <r>
      <t>Vidējais koks, m</t>
    </r>
    <r>
      <rPr>
        <i/>
        <vertAlign val="superscript"/>
        <sz val="12"/>
        <rFont val="Arial"/>
        <family val="2"/>
        <charset val="186"/>
      </rPr>
      <t>3</t>
    </r>
  </si>
  <si>
    <t>Austrumvidzeme</t>
  </si>
  <si>
    <t>Dienvidkurzeme</t>
  </si>
  <si>
    <t>Rietumvidzeme</t>
  </si>
  <si>
    <t>Ziemeļkurzeme</t>
  </si>
  <si>
    <t>Ziemeļlatgale</t>
  </si>
  <si>
    <t>Līdz 0,050</t>
  </si>
  <si>
    <t>0,051-0,060</t>
  </si>
  <si>
    <r>
      <t>Kokmateriālu sagatavošanas piedāvājuma cenas, euro/m</t>
    </r>
    <r>
      <rPr>
        <i/>
        <vertAlign val="superscript"/>
        <sz val="12"/>
        <rFont val="Arial"/>
        <family val="2"/>
        <charset val="186"/>
      </rPr>
      <t>3</t>
    </r>
  </si>
  <si>
    <r>
      <t>Kokmateriālu pievešanas piedāvājuma cenas, euro/m</t>
    </r>
    <r>
      <rPr>
        <i/>
        <vertAlign val="superscript"/>
        <sz val="12"/>
        <rFont val="Arial"/>
        <family val="2"/>
        <charset val="186"/>
      </rPr>
      <t>3</t>
    </r>
  </si>
  <si>
    <t>Vidēji apstākļi</t>
  </si>
  <si>
    <r>
      <t>Cena,  €/m</t>
    </r>
    <r>
      <rPr>
        <b/>
        <vertAlign val="superscript"/>
        <sz val="9"/>
        <rFont val="Book Antiqua"/>
        <family val="1"/>
        <charset val="186"/>
      </rPr>
      <t>3</t>
    </r>
  </si>
  <si>
    <t>Dienvidlatgale</t>
  </si>
  <si>
    <t>2 gadi</t>
  </si>
  <si>
    <t>5 gadi</t>
  </si>
  <si>
    <t>Vidusdaugava</t>
  </si>
  <si>
    <t>Zemgale</t>
  </si>
  <si>
    <r>
      <t xml:space="preserve"> Pie vidējā koka tilpuma līdz 0.050 m</t>
    </r>
    <r>
      <rPr>
        <sz val="8"/>
        <rFont val="Calibri"/>
        <family val="2"/>
        <charset val="186"/>
      </rPr>
      <t>³</t>
    </r>
    <r>
      <rPr>
        <i/>
        <sz val="8"/>
        <rFont val="Arial"/>
        <family val="2"/>
        <charset val="186"/>
      </rPr>
      <t xml:space="preserve"> Pārējās audzēs. </t>
    </r>
  </si>
  <si>
    <t>Līguma termiņš:</t>
  </si>
  <si>
    <t>Šī dokumenta parakstīšanas datums ir pēdējā pievienotā droša elektroniskā paraksta un tā laika zīmoga datums (ja šis dokuments ir parakstīts ar drošu elektronisko parakstu un tam ir laika zīmogs) vai datums, kurā piedāvājums parakstīts ar EIS piedāvāto elektronisko parakstu (ja Pretendents piedāvājuma dokumentus paraksta kopā ar EIS piedāvāto elektronisko parakstu).
Piedāvājumu (t.sk. šo dokumentu) paraksta Pretendenta pārstāvis ar drošu elektronisko parakstu un laika zīmogu vai ar EIS piedāvāto elektronisko parakstu. Pretendents pēc saviem ieskatiem šo dokumentu var parakstīt atsevišķi ar drošu elektronisko parakstu un laika zīmogu.</t>
  </si>
  <si>
    <t>Labi apstākļi</t>
  </si>
  <si>
    <r>
      <t xml:space="preserve">Platības izcenojums koku, krūmu ciršanai, </t>
    </r>
    <r>
      <rPr>
        <sz val="11"/>
        <rFont val="Arial"/>
        <family val="2"/>
        <charset val="186"/>
      </rPr>
      <t>€</t>
    </r>
    <r>
      <rPr>
        <i/>
        <sz val="11"/>
        <rFont val="Arial"/>
        <family val="2"/>
        <charset val="186"/>
      </rPr>
      <t>/ha:</t>
    </r>
  </si>
  <si>
    <t>Bāzes reģions</t>
  </si>
  <si>
    <t>Reģiona prioritāte</t>
  </si>
  <si>
    <t>Reģions</t>
  </si>
  <si>
    <t>jā</t>
  </si>
  <si>
    <t>nē</t>
  </si>
  <si>
    <r>
      <t>Iepirkuma priekšmeta apjoms uz 1 tehnikas komplektu gadā, m</t>
    </r>
    <r>
      <rPr>
        <i/>
        <vertAlign val="superscript"/>
        <sz val="11"/>
        <rFont val="Arial"/>
        <family val="2"/>
        <charset val="186"/>
      </rPr>
      <t>3</t>
    </r>
  </si>
  <si>
    <r>
      <t>FINANŠU PIEDĀVĀJUMS (</t>
    </r>
    <r>
      <rPr>
        <b/>
        <u/>
        <sz val="14"/>
        <rFont val="Arial"/>
        <family val="2"/>
        <charset val="186"/>
      </rPr>
      <t>KOPŠANAS CIRTE</t>
    </r>
    <r>
      <rPr>
        <b/>
        <sz val="14"/>
        <rFont val="Arial"/>
        <family val="2"/>
        <charset val="186"/>
      </rPr>
      <t xml:space="preserve">)
</t>
    </r>
    <r>
      <rPr>
        <sz val="11"/>
        <color rgb="FFFF0000"/>
        <rFont val="Arial"/>
        <family val="2"/>
        <charset val="186"/>
      </rPr>
      <t xml:space="preserve">„Apaļo kokmateriālu ražošanas pakalpojumi atjaunošanas un kopšanas cirtē 2025. – 2029.gadā” 
(id. Nr. AS LVM MS RP_2024_169_Ak) </t>
    </r>
  </si>
  <si>
    <t>6.pielikums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</si>
</sst>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0.00000"/>
  </numFmts>
  <fonts count="38">
    <font>
      <sz val="10"/>
      <name val="Arial"/>
      <charset val="186"/>
    </font>
    <font>
      <sz val="10"/>
      <name val="Arial"/>
      <family val="2"/>
      <charset val="186"/>
    </font>
    <font>
      <b/>
      <i/>
      <sz val="11"/>
      <name val="Arial"/>
      <family val="2"/>
      <charset val="186"/>
    </font>
    <font>
      <b/>
      <i/>
      <sz val="14"/>
      <name val="Arial"/>
      <family val="2"/>
      <charset val="186"/>
    </font>
    <font>
      <b/>
      <i/>
      <sz val="12"/>
      <name val="Arial"/>
      <family val="2"/>
      <charset val="186"/>
    </font>
    <font>
      <i/>
      <sz val="10"/>
      <name val="Arial"/>
      <family val="2"/>
      <charset val="186"/>
    </font>
    <font>
      <sz val="10"/>
      <name val="Arial"/>
      <family val="2"/>
      <charset val="186"/>
    </font>
    <font>
      <sz val="12"/>
      <name val="Arial"/>
      <family val="2"/>
      <charset val="186"/>
    </font>
    <font>
      <sz val="8"/>
      <name val="Arial"/>
      <family val="2"/>
      <charset val="186"/>
    </font>
    <font>
      <i/>
      <sz val="12"/>
      <name val="Arial"/>
      <family val="2"/>
      <charset val="186"/>
    </font>
    <font>
      <sz val="12"/>
      <name val="Book Antiqua"/>
      <family val="1"/>
      <charset val="186"/>
    </font>
    <font>
      <b/>
      <i/>
      <sz val="16"/>
      <name val="Arial"/>
      <family val="2"/>
      <charset val="186"/>
    </font>
    <font>
      <b/>
      <sz val="8"/>
      <name val="Book Antiqua"/>
      <family val="1"/>
      <charset val="186"/>
    </font>
    <font>
      <i/>
      <sz val="8"/>
      <name val="Arial"/>
      <family val="2"/>
      <charset val="186"/>
    </font>
    <font>
      <sz val="14"/>
      <name val="Arial"/>
      <family val="2"/>
      <charset val="186"/>
    </font>
    <font>
      <b/>
      <vertAlign val="superscript"/>
      <sz val="9"/>
      <name val="Book Antiqua"/>
      <family val="1"/>
      <charset val="186"/>
    </font>
    <font>
      <sz val="11.5"/>
      <name val="Arial"/>
      <family val="2"/>
      <charset val="186"/>
    </font>
    <font>
      <b/>
      <sz val="11.5"/>
      <name val="Arial"/>
      <family val="2"/>
      <charset val="186"/>
    </font>
    <font>
      <i/>
      <sz val="11"/>
      <name val="Arial"/>
      <family val="2"/>
      <charset val="186"/>
    </font>
    <font>
      <i/>
      <sz val="10"/>
      <color indexed="23"/>
      <name val="Arial"/>
      <family val="2"/>
      <charset val="186"/>
    </font>
    <font>
      <sz val="9"/>
      <color indexed="23"/>
      <name val="Book Antiqua"/>
      <family val="1"/>
      <charset val="186"/>
    </font>
    <font>
      <i/>
      <sz val="12"/>
      <name val="Bookman Old Style"/>
      <family val="1"/>
      <charset val="186"/>
    </font>
    <font>
      <b/>
      <i/>
      <sz val="12"/>
      <name val="Bookman Old Style"/>
      <family val="1"/>
      <charset val="186"/>
    </font>
    <font>
      <b/>
      <i/>
      <sz val="20"/>
      <name val="CenturyOldst TL"/>
      <family val="1"/>
      <charset val="186"/>
    </font>
    <font>
      <sz val="11"/>
      <name val="Arial"/>
      <family val="2"/>
      <charset val="186"/>
    </font>
    <font>
      <b/>
      <i/>
      <sz val="12"/>
      <color rgb="FFFF0000"/>
      <name val="Arial"/>
      <family val="2"/>
      <charset val="186"/>
    </font>
    <font>
      <sz val="9"/>
      <name val="Book Antiqua"/>
      <family val="1"/>
      <charset val="186"/>
    </font>
    <font>
      <b/>
      <sz val="14"/>
      <name val="Arial"/>
      <family val="2"/>
      <charset val="186"/>
    </font>
    <font>
      <b/>
      <u/>
      <sz val="14"/>
      <name val="Arial"/>
      <family val="2"/>
      <charset val="186"/>
    </font>
    <font>
      <b/>
      <vertAlign val="superscript"/>
      <sz val="9"/>
      <name val="Arial"/>
      <family val="2"/>
      <charset val="186"/>
    </font>
    <font>
      <i/>
      <vertAlign val="superscript"/>
      <sz val="12"/>
      <name val="Arial"/>
      <family val="2"/>
      <charset val="186"/>
    </font>
    <font>
      <i/>
      <sz val="10"/>
      <color theme="0"/>
      <name val="Arial"/>
      <family val="2"/>
      <charset val="186"/>
    </font>
    <font>
      <sz val="9"/>
      <color theme="0"/>
      <name val="Book Antiqua"/>
      <family val="1"/>
      <charset val="186"/>
    </font>
    <font>
      <sz val="8"/>
      <name val="Calibri"/>
      <family val="2"/>
      <charset val="186"/>
    </font>
    <font>
      <b/>
      <sz val="12"/>
      <name val="Arial"/>
      <family val="2"/>
      <charset val="186"/>
    </font>
    <font>
      <i/>
      <vertAlign val="superscript"/>
      <sz val="11"/>
      <name val="Arial"/>
      <family val="2"/>
      <charset val="186"/>
    </font>
    <font>
      <sz val="12"/>
      <color indexed="81"/>
      <name val="Tahoma"/>
      <family val="2"/>
      <charset val="186"/>
    </font>
    <font>
      <sz val="11"/>
      <color rgb="FFFF0000"/>
      <name val="Arial"/>
      <family val="2"/>
      <charset val="186"/>
    </font>
  </fonts>
  <fills count="10">
    <fill>
      <patternFill patternType="none"/>
    </fill>
    <fill>
      <patternFill patternType="gray125"/>
    </fill>
    <fill>
      <patternFill patternType="solid">
        <fgColor indexed="9"/>
        <bgColor indexed="64"/>
      </patternFill>
    </fill>
    <fill>
      <patternFill patternType="solid">
        <fgColor indexed="27"/>
        <bgColor indexed="64"/>
      </patternFill>
    </fill>
    <fill>
      <patternFill patternType="solid">
        <fgColor indexed="47"/>
        <bgColor indexed="64"/>
      </patternFill>
    </fill>
    <fill>
      <patternFill patternType="solid">
        <fgColor indexed="43"/>
        <bgColor indexed="64"/>
      </patternFill>
    </fill>
    <fill>
      <patternFill patternType="solid">
        <fgColor indexed="51"/>
        <bgColor indexed="64"/>
      </patternFill>
    </fill>
    <fill>
      <patternFill patternType="solid">
        <fgColor rgb="FFCCFFFF"/>
        <bgColor indexed="64"/>
      </patternFill>
    </fill>
    <fill>
      <patternFill patternType="solid">
        <fgColor theme="0"/>
        <bgColor indexed="64"/>
      </patternFill>
    </fill>
    <fill>
      <patternFill patternType="solid">
        <fgColor rgb="FFFFFF99"/>
        <bgColor indexed="64"/>
      </patternFill>
    </fill>
  </fills>
  <borders count="21">
    <border>
      <left/>
      <right/>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top/>
      <bottom style="dotted">
        <color indexed="64"/>
      </bottom>
      <diagonal/>
    </border>
    <border>
      <left/>
      <right/>
      <top style="dotted">
        <color indexed="64"/>
      </top>
      <bottom/>
      <diagonal/>
    </border>
    <border>
      <left/>
      <right style="thin">
        <color indexed="64"/>
      </right>
      <top/>
      <bottom/>
      <diagonal/>
    </border>
    <border>
      <left style="thin">
        <color indexed="64"/>
      </left>
      <right style="thin">
        <color indexed="64"/>
      </right>
      <top/>
      <bottom style="hair">
        <color indexed="64"/>
      </bottom>
      <diagonal/>
    </border>
  </borders>
  <cellStyleXfs count="2">
    <xf numFmtId="0" fontId="0" fillId="0" borderId="0">
      <alignment vertical="top"/>
    </xf>
    <xf numFmtId="0" fontId="1" fillId="0" borderId="0"/>
  </cellStyleXfs>
  <cellXfs count="135">
    <xf numFmtId="0" fontId="0" fillId="0" borderId="0" xfId="0" applyAlignment="1"/>
    <xf numFmtId="0" fontId="0" fillId="2" borderId="0" xfId="0" applyFill="1" applyAlignment="1"/>
    <xf numFmtId="0" fontId="14" fillId="2" borderId="0" xfId="0" applyFont="1" applyFill="1" applyAlignment="1">
      <alignment wrapText="1"/>
    </xf>
    <xf numFmtId="0" fontId="4" fillId="2" borderId="0" xfId="0" applyFont="1" applyFill="1" applyAlignment="1">
      <alignment horizontal="center" vertical="center"/>
    </xf>
    <xf numFmtId="0" fontId="7" fillId="2" borderId="0" xfId="0" applyFont="1" applyFill="1" applyAlignment="1">
      <alignment vertical="center"/>
    </xf>
    <xf numFmtId="0" fontId="17" fillId="2" borderId="0" xfId="0" applyFont="1" applyFill="1" applyAlignment="1">
      <alignment vertical="center" wrapText="1"/>
    </xf>
    <xf numFmtId="0" fontId="16" fillId="2" borderId="3" xfId="0" applyFont="1" applyFill="1" applyBorder="1" applyAlignment="1">
      <alignment vertical="center" wrapText="1"/>
    </xf>
    <xf numFmtId="0" fontId="8" fillId="2" borderId="0" xfId="0" applyFont="1" applyFill="1" applyAlignment="1">
      <alignment horizontal="center" vertical="center" wrapText="1"/>
    </xf>
    <xf numFmtId="0" fontId="16" fillId="2" borderId="0" xfId="0" applyFont="1" applyFill="1" applyAlignment="1">
      <alignment vertical="center" wrapText="1"/>
    </xf>
    <xf numFmtId="0" fontId="8" fillId="2" borderId="0" xfId="0" applyFont="1" applyFill="1" applyAlignment="1"/>
    <xf numFmtId="0" fontId="3" fillId="2" borderId="0" xfId="0" applyFont="1" applyFill="1" applyAlignment="1"/>
    <xf numFmtId="0" fontId="16" fillId="2" borderId="0" xfId="0" applyFont="1" applyFill="1" applyAlignment="1">
      <alignment horizontal="center" vertical="center" wrapText="1"/>
    </xf>
    <xf numFmtId="0" fontId="11" fillId="2" borderId="0" xfId="0" applyFont="1" applyFill="1" applyAlignment="1"/>
    <xf numFmtId="0" fontId="3" fillId="2" borderId="0" xfId="0" applyFont="1" applyFill="1">
      <alignment vertical="top"/>
    </xf>
    <xf numFmtId="9" fontId="0" fillId="2" borderId="0" xfId="0" applyNumberFormat="1" applyFill="1" applyAlignment="1"/>
    <xf numFmtId="2" fontId="0" fillId="2" borderId="0" xfId="0" applyNumberFormat="1" applyFill="1" applyAlignment="1"/>
    <xf numFmtId="0" fontId="10" fillId="2" borderId="5" xfId="0" applyFont="1" applyFill="1" applyBorder="1" applyAlignment="1">
      <alignment horizontal="center"/>
    </xf>
    <xf numFmtId="0" fontId="10" fillId="2" borderId="0" xfId="0" applyFont="1" applyFill="1" applyAlignment="1">
      <alignment horizontal="center"/>
    </xf>
    <xf numFmtId="164" fontId="18" fillId="2" borderId="6" xfId="0" applyNumberFormat="1" applyFont="1" applyFill="1" applyBorder="1" applyAlignment="1"/>
    <xf numFmtId="164" fontId="10" fillId="2" borderId="0" xfId="0" applyNumberFormat="1" applyFont="1" applyFill="1" applyAlignment="1">
      <alignment horizontal="center"/>
    </xf>
    <xf numFmtId="2" fontId="5" fillId="2" borderId="0" xfId="0" applyNumberFormat="1" applyFont="1" applyFill="1" applyAlignment="1"/>
    <xf numFmtId="0" fontId="10" fillId="2" borderId="7" xfId="0" applyFont="1" applyFill="1" applyBorder="1" applyAlignment="1">
      <alignment horizontal="center"/>
    </xf>
    <xf numFmtId="0" fontId="10" fillId="2" borderId="8" xfId="0" applyFont="1" applyFill="1" applyBorder="1" applyAlignment="1">
      <alignment horizontal="center"/>
    </xf>
    <xf numFmtId="164" fontId="0" fillId="2" borderId="0" xfId="0" applyNumberFormat="1" applyFill="1" applyAlignment="1"/>
    <xf numFmtId="0" fontId="12" fillId="2" borderId="0" xfId="0" applyFont="1" applyFill="1" applyAlignment="1">
      <alignment horizontal="center" vertical="center"/>
    </xf>
    <xf numFmtId="165" fontId="0" fillId="2" borderId="0" xfId="0" applyNumberFormat="1" applyFill="1" applyAlignment="1"/>
    <xf numFmtId="2" fontId="6" fillId="2" borderId="0" xfId="0" applyNumberFormat="1" applyFont="1" applyFill="1" applyAlignment="1"/>
    <xf numFmtId="0" fontId="2" fillId="2" borderId="0" xfId="0" applyFont="1" applyFill="1" applyAlignment="1"/>
    <xf numFmtId="0" fontId="13" fillId="2" borderId="0" xfId="0" applyFont="1" applyFill="1" applyAlignment="1">
      <alignment vertical="center" wrapText="1"/>
    </xf>
    <xf numFmtId="0" fontId="4" fillId="2" borderId="0" xfId="0" applyFont="1" applyFill="1" applyAlignment="1">
      <alignment horizontal="center" vertical="center" wrapText="1"/>
    </xf>
    <xf numFmtId="0" fontId="4" fillId="2" borderId="0" xfId="0" applyFont="1" applyFill="1" applyAlignment="1">
      <alignment vertical="center" wrapText="1"/>
    </xf>
    <xf numFmtId="2" fontId="11" fillId="2" borderId="0" xfId="0" applyNumberFormat="1" applyFont="1" applyFill="1" applyAlignment="1">
      <alignment horizontal="center" vertical="center"/>
    </xf>
    <xf numFmtId="0" fontId="4" fillId="2" borderId="3" xfId="0" applyFont="1" applyFill="1" applyBorder="1" applyAlignment="1">
      <alignment vertical="center" wrapText="1"/>
    </xf>
    <xf numFmtId="0" fontId="3" fillId="2" borderId="0" xfId="0" applyFont="1" applyFill="1" applyAlignment="1">
      <alignment horizontal="center" vertical="center"/>
    </xf>
    <xf numFmtId="0" fontId="16" fillId="2" borderId="0" xfId="0" applyFont="1" applyFill="1" applyAlignment="1">
      <alignment vertical="center"/>
    </xf>
    <xf numFmtId="0" fontId="3" fillId="2" borderId="0" xfId="0" applyFont="1" applyFill="1" applyAlignment="1">
      <alignment horizontal="center" vertical="center" wrapText="1"/>
    </xf>
    <xf numFmtId="2" fontId="11" fillId="2" borderId="0" xfId="0" applyNumberFormat="1" applyFont="1" applyFill="1" applyAlignment="1">
      <alignment vertical="center" wrapText="1"/>
    </xf>
    <xf numFmtId="2" fontId="11" fillId="2" borderId="0" xfId="0" applyNumberFormat="1" applyFont="1" applyFill="1" applyAlignment="1"/>
    <xf numFmtId="2" fontId="11" fillId="7" borderId="9" xfId="0" applyNumberFormat="1" applyFont="1" applyFill="1" applyBorder="1" applyAlignment="1">
      <alignment horizontal="center" vertical="center" wrapText="1"/>
    </xf>
    <xf numFmtId="2" fontId="11" fillId="7" borderId="9" xfId="0" applyNumberFormat="1" applyFont="1" applyFill="1" applyBorder="1" applyAlignment="1">
      <alignment horizontal="center" vertical="center"/>
    </xf>
    <xf numFmtId="0" fontId="3" fillId="8" borderId="0" xfId="0" applyFont="1" applyFill="1" applyAlignment="1"/>
    <xf numFmtId="2" fontId="21" fillId="2" borderId="6" xfId="0" applyNumberFormat="1" applyFont="1" applyFill="1" applyBorder="1" applyAlignment="1"/>
    <xf numFmtId="2" fontId="21" fillId="2" borderId="9" xfId="0" applyNumberFormat="1" applyFont="1" applyFill="1" applyBorder="1" applyAlignment="1"/>
    <xf numFmtId="2" fontId="22" fillId="2" borderId="9" xfId="0" applyNumberFormat="1" applyFont="1" applyFill="1" applyBorder="1" applyAlignment="1">
      <alignment horizontal="center" vertical="center"/>
    </xf>
    <xf numFmtId="0" fontId="24" fillId="8" borderId="0" xfId="0" applyFont="1" applyFill="1" applyAlignment="1">
      <alignment horizontal="center" vertical="top" wrapText="1"/>
    </xf>
    <xf numFmtId="164" fontId="20" fillId="2" borderId="0" xfId="0" applyNumberFormat="1" applyFont="1" applyFill="1" applyAlignment="1">
      <alignment horizontal="center"/>
    </xf>
    <xf numFmtId="164" fontId="20" fillId="2" borderId="0" xfId="1" applyNumberFormat="1" applyFont="1" applyFill="1" applyAlignment="1">
      <alignment horizontal="center"/>
    </xf>
    <xf numFmtId="2" fontId="21" fillId="2" borderId="0" xfId="0" applyNumberFormat="1" applyFont="1" applyFill="1" applyAlignment="1"/>
    <xf numFmtId="164" fontId="18" fillId="2" borderId="0" xfId="0" applyNumberFormat="1" applyFont="1" applyFill="1" applyAlignment="1"/>
    <xf numFmtId="0" fontId="0" fillId="2" borderId="11" xfId="0" applyFill="1" applyBorder="1" applyAlignment="1"/>
    <xf numFmtId="0" fontId="0" fillId="0" borderId="11" xfId="0" applyBorder="1" applyAlignment="1"/>
    <xf numFmtId="0" fontId="9" fillId="2" borderId="0" xfId="0" applyFont="1" applyFill="1" applyAlignment="1">
      <alignment vertical="center"/>
    </xf>
    <xf numFmtId="0" fontId="5" fillId="4" borderId="9" xfId="0" applyFont="1" applyFill="1" applyBorder="1" applyAlignment="1">
      <alignment horizontal="center" vertical="center" wrapText="1"/>
    </xf>
    <xf numFmtId="164" fontId="5" fillId="2" borderId="0" xfId="0" applyNumberFormat="1" applyFont="1" applyFill="1" applyAlignment="1"/>
    <xf numFmtId="1" fontId="0" fillId="2" borderId="0" xfId="0" applyNumberFormat="1" applyFill="1" applyAlignment="1" applyProtection="1">
      <alignment horizontal="left"/>
      <protection locked="0"/>
    </xf>
    <xf numFmtId="0" fontId="25" fillId="2" borderId="11" xfId="0" applyFont="1" applyFill="1" applyBorder="1" applyAlignment="1">
      <alignment vertical="center"/>
    </xf>
    <xf numFmtId="0" fontId="5" fillId="2" borderId="14" xfId="0" applyFont="1" applyFill="1" applyBorder="1" applyAlignment="1">
      <alignment horizontal="center" vertical="center" wrapText="1"/>
    </xf>
    <xf numFmtId="0" fontId="5" fillId="2" borderId="6" xfId="0" applyFont="1" applyFill="1" applyBorder="1" applyAlignment="1">
      <alignment horizontal="center" vertical="center" wrapText="1"/>
    </xf>
    <xf numFmtId="164" fontId="26" fillId="2" borderId="0" xfId="0" applyNumberFormat="1" applyFont="1" applyFill="1" applyAlignment="1">
      <alignment horizontal="center"/>
    </xf>
    <xf numFmtId="164" fontId="26" fillId="2" borderId="0" xfId="1" applyNumberFormat="1" applyFont="1" applyFill="1" applyAlignment="1">
      <alignment horizontal="center"/>
    </xf>
    <xf numFmtId="0" fontId="5" fillId="2" borderId="0" xfId="0" applyFont="1" applyFill="1" applyAlignment="1">
      <alignment horizontal="center" vertical="center" wrapText="1"/>
    </xf>
    <xf numFmtId="0" fontId="5" fillId="2" borderId="19" xfId="0" applyFont="1" applyFill="1" applyBorder="1" applyAlignment="1">
      <alignment horizontal="center" vertical="center" wrapText="1"/>
    </xf>
    <xf numFmtId="0" fontId="9" fillId="2" borderId="10" xfId="0" applyFont="1" applyFill="1" applyBorder="1" applyAlignment="1">
      <alignment vertical="center"/>
    </xf>
    <xf numFmtId="0" fontId="10" fillId="2" borderId="20" xfId="0" applyFont="1" applyFill="1" applyBorder="1" applyAlignment="1">
      <alignment horizontal="center"/>
    </xf>
    <xf numFmtId="0" fontId="9" fillId="2" borderId="14"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31" fillId="2" borderId="0" xfId="0" applyFont="1" applyFill="1" applyAlignment="1">
      <alignment horizontal="center" vertical="center" wrapText="1"/>
    </xf>
    <xf numFmtId="164" fontId="32" fillId="2" borderId="0" xfId="0" applyNumberFormat="1" applyFont="1" applyFill="1" applyAlignment="1">
      <alignment horizontal="center" vertical="center"/>
    </xf>
    <xf numFmtId="0" fontId="1" fillId="2" borderId="0" xfId="0" applyFont="1" applyFill="1" applyAlignment="1"/>
    <xf numFmtId="0" fontId="0" fillId="2" borderId="0" xfId="0" applyFill="1" applyAlignment="1">
      <alignment horizontal="left"/>
    </xf>
    <xf numFmtId="0" fontId="24" fillId="8" borderId="0" xfId="0" applyFont="1" applyFill="1" applyAlignment="1">
      <alignment horizontal="left" vertical="top"/>
    </xf>
    <xf numFmtId="0" fontId="1" fillId="2" borderId="0" xfId="0" applyFont="1" applyFill="1" applyAlignment="1">
      <alignment horizontal="right" vertical="center"/>
    </xf>
    <xf numFmtId="0" fontId="1" fillId="2" borderId="0" xfId="0" applyFont="1" applyFill="1" applyAlignment="1">
      <alignment horizontal="left" vertical="center"/>
    </xf>
    <xf numFmtId="0" fontId="0" fillId="2" borderId="0" xfId="0" applyFill="1" applyAlignment="1">
      <alignment horizontal="right" vertical="center"/>
    </xf>
    <xf numFmtId="0" fontId="24" fillId="8" borderId="0" xfId="0" applyFont="1" applyFill="1" applyAlignment="1">
      <alignment horizontal="left" vertical="center"/>
    </xf>
    <xf numFmtId="0" fontId="24" fillId="8" borderId="0" xfId="0" applyFont="1" applyFill="1" applyAlignment="1">
      <alignment horizontal="right" vertical="center"/>
    </xf>
    <xf numFmtId="0" fontId="0" fillId="2" borderId="0" xfId="0" applyFill="1" applyAlignment="1">
      <alignment horizontal="left" vertical="center"/>
    </xf>
    <xf numFmtId="0" fontId="0" fillId="2" borderId="0" xfId="0" applyFill="1" applyAlignment="1">
      <alignment horizontal="right"/>
    </xf>
    <xf numFmtId="0" fontId="5" fillId="7" borderId="9" xfId="0" applyFont="1" applyFill="1" applyBorder="1" applyAlignment="1">
      <alignment horizontal="center" vertical="center" wrapText="1"/>
    </xf>
    <xf numFmtId="0" fontId="5" fillId="3" borderId="9" xfId="0" applyFont="1" applyFill="1" applyBorder="1" applyAlignment="1">
      <alignment horizontal="center" vertical="center" wrapText="1"/>
    </xf>
    <xf numFmtId="0" fontId="4" fillId="2" borderId="0" xfId="0" applyFont="1" applyFill="1" applyAlignment="1">
      <alignment horizontal="center"/>
    </xf>
    <xf numFmtId="0" fontId="0" fillId="2" borderId="0" xfId="0" applyFill="1" applyAlignment="1">
      <alignment vertical="center"/>
    </xf>
    <xf numFmtId="0" fontId="24" fillId="2" borderId="0" xfId="0" applyFont="1" applyFill="1" applyAlignment="1">
      <alignment vertical="center"/>
    </xf>
    <xf numFmtId="3" fontId="0" fillId="2" borderId="0" xfId="0" applyNumberFormat="1" applyFill="1" applyAlignment="1"/>
    <xf numFmtId="0" fontId="18" fillId="2" borderId="9" xfId="0" applyFont="1" applyFill="1" applyBorder="1" applyAlignment="1">
      <alignment horizontal="center" vertical="center"/>
    </xf>
    <xf numFmtId="3" fontId="34" fillId="9" borderId="9" xfId="0" applyNumberFormat="1" applyFont="1" applyFill="1" applyBorder="1" applyAlignment="1" applyProtection="1">
      <alignment horizontal="center" vertical="center"/>
      <protection locked="0"/>
    </xf>
    <xf numFmtId="2" fontId="11" fillId="5" borderId="9" xfId="0" applyNumberFormat="1" applyFont="1" applyFill="1" applyBorder="1" applyAlignment="1" applyProtection="1">
      <alignment horizontal="center" vertical="center"/>
      <protection locked="0"/>
    </xf>
    <xf numFmtId="0" fontId="24" fillId="2" borderId="0" xfId="0" applyFont="1" applyFill="1" applyAlignment="1">
      <alignment horizontal="center" wrapText="1"/>
    </xf>
    <xf numFmtId="0" fontId="9" fillId="2" borderId="12" xfId="0" applyFont="1" applyFill="1" applyBorder="1" applyAlignment="1">
      <alignment horizontal="center" vertical="center"/>
    </xf>
    <xf numFmtId="0" fontId="9" fillId="2" borderId="13" xfId="0" applyFont="1" applyFill="1" applyBorder="1" applyAlignment="1">
      <alignment horizontal="center" vertical="center"/>
    </xf>
    <xf numFmtId="2" fontId="11" fillId="5" borderId="14" xfId="0" applyNumberFormat="1" applyFont="1" applyFill="1" applyBorder="1" applyAlignment="1" applyProtection="1">
      <alignment horizontal="center" vertical="center"/>
      <protection locked="0"/>
    </xf>
    <xf numFmtId="2" fontId="11" fillId="5" borderId="6" xfId="0" applyNumberFormat="1" applyFont="1" applyFill="1" applyBorder="1" applyAlignment="1" applyProtection="1">
      <alignment horizontal="center" vertical="center"/>
      <protection locked="0"/>
    </xf>
    <xf numFmtId="0" fontId="13" fillId="2" borderId="3" xfId="0" applyFont="1" applyFill="1" applyBorder="1" applyAlignment="1">
      <alignment horizontal="center" vertical="center" wrapText="1"/>
    </xf>
    <xf numFmtId="0" fontId="9" fillId="2" borderId="15"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2" borderId="16"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18" fillId="2" borderId="12" xfId="0" applyFont="1" applyFill="1" applyBorder="1" applyAlignment="1">
      <alignment horizontal="right" vertical="center"/>
    </xf>
    <xf numFmtId="0" fontId="18" fillId="2" borderId="13" xfId="0" applyFont="1" applyFill="1" applyBorder="1" applyAlignment="1">
      <alignment horizontal="right" vertical="center"/>
    </xf>
    <xf numFmtId="0" fontId="18" fillId="2" borderId="4" xfId="0" applyFont="1" applyFill="1" applyBorder="1" applyAlignment="1">
      <alignment horizontal="right" vertical="center"/>
    </xf>
    <xf numFmtId="0" fontId="27" fillId="2" borderId="0" xfId="0" applyFont="1" applyFill="1" applyAlignment="1">
      <alignment horizontal="center" wrapText="1"/>
    </xf>
    <xf numFmtId="0" fontId="14" fillId="2" borderId="0" xfId="0" applyFont="1" applyFill="1" applyAlignment="1">
      <alignment horizontal="center" wrapText="1"/>
    </xf>
    <xf numFmtId="0" fontId="34" fillId="9" borderId="12" xfId="0" applyFont="1" applyFill="1" applyBorder="1" applyAlignment="1" applyProtection="1">
      <alignment horizontal="center" vertical="center"/>
      <protection locked="0"/>
    </xf>
    <xf numFmtId="0" fontId="34" fillId="9" borderId="13" xfId="0" applyFont="1" applyFill="1" applyBorder="1" applyAlignment="1" applyProtection="1">
      <alignment horizontal="center" vertical="center"/>
      <protection locked="0"/>
    </xf>
    <xf numFmtId="0" fontId="34" fillId="9" borderId="4" xfId="0" applyFont="1" applyFill="1" applyBorder="1" applyAlignment="1" applyProtection="1">
      <alignment horizontal="center" vertical="center"/>
      <protection locked="0"/>
    </xf>
    <xf numFmtId="0" fontId="13" fillId="2" borderId="3" xfId="0" applyFont="1" applyFill="1" applyBorder="1" applyAlignment="1">
      <alignment horizontal="center" vertical="center"/>
    </xf>
    <xf numFmtId="0" fontId="34" fillId="2" borderId="9" xfId="0" applyFont="1" applyFill="1" applyBorder="1" applyAlignment="1">
      <alignment horizontal="center" vertical="center"/>
    </xf>
    <xf numFmtId="0" fontId="5" fillId="2" borderId="0" xfId="0" applyFont="1" applyFill="1" applyAlignment="1">
      <alignment horizontal="left" vertical="top" wrapText="1"/>
    </xf>
    <xf numFmtId="0" fontId="5" fillId="2" borderId="0" xfId="0" applyFont="1" applyFill="1" applyAlignment="1">
      <alignment horizontal="left" vertical="top"/>
    </xf>
    <xf numFmtId="0" fontId="19" fillId="2" borderId="9" xfId="0" applyFont="1" applyFill="1" applyBorder="1" applyAlignment="1">
      <alignment horizontal="center" vertical="center" wrapText="1"/>
    </xf>
    <xf numFmtId="0" fontId="4" fillId="2" borderId="9" xfId="0" applyFont="1" applyFill="1" applyBorder="1" applyAlignment="1">
      <alignment horizontal="center" vertical="center"/>
    </xf>
    <xf numFmtId="0" fontId="19" fillId="2" borderId="14" xfId="0" applyFont="1" applyFill="1" applyBorder="1" applyAlignment="1">
      <alignment horizontal="center" vertical="center" wrapText="1"/>
    </xf>
    <xf numFmtId="0" fontId="19" fillId="2" borderId="6" xfId="0" applyFont="1" applyFill="1" applyBorder="1" applyAlignment="1">
      <alignment horizontal="center" vertical="center" wrapText="1"/>
    </xf>
    <xf numFmtId="2" fontId="5" fillId="2" borderId="0" xfId="0" applyNumberFormat="1" applyFont="1" applyFill="1" applyAlignment="1">
      <alignment horizontal="center"/>
    </xf>
    <xf numFmtId="0" fontId="6" fillId="2" borderId="17" xfId="0" applyFont="1" applyFill="1" applyBorder="1" applyAlignment="1">
      <alignment horizontal="right"/>
    </xf>
    <xf numFmtId="0" fontId="0" fillId="2" borderId="17" xfId="0" applyFill="1" applyBorder="1" applyAlignment="1">
      <alignment horizontal="right"/>
    </xf>
    <xf numFmtId="0" fontId="5" fillId="2" borderId="18" xfId="0" applyFont="1" applyFill="1" applyBorder="1" applyAlignment="1">
      <alignment horizontal="center"/>
    </xf>
    <xf numFmtId="2" fontId="23" fillId="6" borderId="9" xfId="0" applyNumberFormat="1" applyFont="1" applyFill="1" applyBorder="1" applyAlignment="1">
      <alignment horizontal="center" vertical="center"/>
    </xf>
    <xf numFmtId="0" fontId="18" fillId="2" borderId="9" xfId="0" applyFont="1" applyFill="1" applyBorder="1" applyAlignment="1">
      <alignment horizontal="left" vertical="center"/>
    </xf>
    <xf numFmtId="0" fontId="5" fillId="2" borderId="14"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9" fillId="4" borderId="9" xfId="0" applyFont="1" applyFill="1" applyBorder="1" applyAlignment="1">
      <alignment horizontal="center" vertical="center" wrapText="1"/>
    </xf>
    <xf numFmtId="2" fontId="9" fillId="2" borderId="10" xfId="0" applyNumberFormat="1" applyFont="1" applyFill="1" applyBorder="1" applyAlignment="1" applyProtection="1">
      <alignment horizontal="center" vertical="center"/>
      <protection locked="0"/>
    </xf>
    <xf numFmtId="0" fontId="9" fillId="4" borderId="14" xfId="0" applyFont="1" applyFill="1" applyBorder="1" applyAlignment="1">
      <alignment horizontal="center" vertical="center" wrapText="1"/>
    </xf>
    <xf numFmtId="0" fontId="9" fillId="4" borderId="6" xfId="0" applyFont="1" applyFill="1" applyBorder="1" applyAlignment="1">
      <alignment horizontal="center" vertical="center" wrapText="1"/>
    </xf>
    <xf numFmtId="0" fontId="18" fillId="2" borderId="14" xfId="0" applyFont="1" applyFill="1" applyBorder="1" applyAlignment="1">
      <alignment horizontal="right" vertical="center"/>
    </xf>
    <xf numFmtId="0" fontId="34" fillId="2" borderId="14" xfId="0" applyFont="1" applyFill="1" applyBorder="1" applyAlignment="1">
      <alignment horizontal="center" vertical="center"/>
    </xf>
    <xf numFmtId="0" fontId="4" fillId="2" borderId="0" xfId="0" applyFont="1" applyFill="1" applyAlignment="1">
      <alignment horizontal="left" vertical="center"/>
    </xf>
    <xf numFmtId="0" fontId="18" fillId="2" borderId="12" xfId="0" applyFont="1" applyFill="1" applyBorder="1" applyAlignment="1">
      <alignment horizontal="center" vertical="center"/>
    </xf>
    <xf numFmtId="0" fontId="18" fillId="2" borderId="13" xfId="0" applyFont="1" applyFill="1" applyBorder="1" applyAlignment="1">
      <alignment horizontal="center" vertical="center"/>
    </xf>
    <xf numFmtId="0" fontId="18" fillId="2" borderId="4" xfId="0" applyFont="1" applyFill="1" applyBorder="1" applyAlignment="1">
      <alignment horizontal="center" vertical="center"/>
    </xf>
    <xf numFmtId="0" fontId="34" fillId="9" borderId="9" xfId="0" applyFont="1" applyFill="1" applyBorder="1" applyAlignment="1" applyProtection="1">
      <alignment horizontal="center" vertical="center"/>
      <protection locked="0"/>
    </xf>
  </cellXfs>
  <cellStyles count="2">
    <cellStyle name="Normal_Finansu piedāvājums" xfId="1" xr:uid="{00000000-0005-0000-0000-000000000000}"/>
    <cellStyle name="Parasts" xfId="0" builtinId="0"/>
  </cellStyles>
  <dxfs count="1">
    <dxf>
      <font>
        <color auto="1"/>
      </font>
      <fill>
        <patternFill patternType="none">
          <bgColor auto="1"/>
        </patternFill>
      </fill>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4</xdr:col>
      <xdr:colOff>31937</xdr:colOff>
      <xdr:row>1</xdr:row>
      <xdr:rowOff>4484</xdr:rowOff>
    </xdr:from>
    <xdr:to>
      <xdr:col>6</xdr:col>
      <xdr:colOff>246529</xdr:colOff>
      <xdr:row>3</xdr:row>
      <xdr:rowOff>270981</xdr:rowOff>
    </xdr:to>
    <xdr:pic>
      <xdr:nvPicPr>
        <xdr:cNvPr id="1066" name="Picture 1" descr="Logo">
          <a:extLst>
            <a:ext uri="{FF2B5EF4-FFF2-40B4-BE49-F238E27FC236}">
              <a16:creationId xmlns:a16="http://schemas.microsoft.com/office/drawing/2014/main" id="{00000000-0008-0000-0000-00002A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37055" y="161366"/>
          <a:ext cx="1167092" cy="580262"/>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C93"/>
  <sheetViews>
    <sheetView tabSelected="1" zoomScale="90" zoomScaleNormal="90" zoomScaleSheetLayoutView="62" workbookViewId="0">
      <selection activeCell="K6" sqref="K6:R6"/>
    </sheetView>
  </sheetViews>
  <sheetFormatPr defaultColWidth="9.140625" defaultRowHeight="12.75"/>
  <cols>
    <col min="1" max="1" width="9.140625" style="1" customWidth="1"/>
    <col min="2" max="4" width="9.140625" style="1" hidden="1" customWidth="1"/>
    <col min="5" max="5" width="14.140625" style="1" customWidth="1"/>
    <col min="6" max="6" width="2.5703125" style="1" hidden="1" customWidth="1"/>
    <col min="7" max="9" width="11.140625" style="1" customWidth="1"/>
    <col min="10" max="10" width="11.140625" style="1" hidden="1" customWidth="1"/>
    <col min="11" max="11" width="13.85546875" style="1" customWidth="1"/>
    <col min="12" max="12" width="11.140625" style="1" customWidth="1"/>
    <col min="13" max="13" width="10.140625" style="1" hidden="1" customWidth="1"/>
    <col min="14" max="14" width="12.85546875" style="1" customWidth="1"/>
    <col min="15" max="15" width="9.42578125" style="1" customWidth="1"/>
    <col min="16" max="16" width="14.140625" style="1" customWidth="1"/>
    <col min="17" max="17" width="8.42578125" style="1" hidden="1" customWidth="1"/>
    <col min="18" max="18" width="12" style="1" customWidth="1"/>
    <col min="19" max="21" width="12.140625" style="1" customWidth="1"/>
    <col min="22" max="22" width="13" style="1" hidden="1" customWidth="1"/>
    <col min="23" max="23" width="13.140625" style="1" hidden="1" customWidth="1"/>
    <col min="24" max="24" width="12.140625" style="1" hidden="1" customWidth="1"/>
    <col min="25" max="25" width="11.42578125" style="1" hidden="1" customWidth="1"/>
    <col min="26" max="26" width="11.5703125" style="1" customWidth="1"/>
    <col min="27" max="29" width="9.140625" style="1" customWidth="1"/>
    <col min="30" max="16384" width="9.140625" style="1"/>
  </cols>
  <sheetData>
    <row r="1" spans="5:29" ht="12.75" customHeight="1">
      <c r="G1" s="103" t="s">
        <v>84</v>
      </c>
      <c r="H1" s="104"/>
      <c r="I1" s="104"/>
      <c r="J1" s="104"/>
      <c r="K1" s="104"/>
      <c r="L1" s="104"/>
      <c r="M1" s="104"/>
      <c r="N1" s="104"/>
      <c r="O1" s="104"/>
      <c r="P1" s="104"/>
      <c r="Q1" s="104"/>
      <c r="R1" s="104"/>
      <c r="S1" s="2"/>
      <c r="T1" s="2"/>
      <c r="W1" s="71"/>
      <c r="X1" s="72"/>
      <c r="Y1" s="71"/>
      <c r="Z1" s="72"/>
      <c r="AA1" s="71"/>
      <c r="AB1" s="72"/>
      <c r="AC1" s="69"/>
    </row>
    <row r="2" spans="5:29" ht="12.75" customHeight="1">
      <c r="G2" s="104"/>
      <c r="H2" s="104"/>
      <c r="I2" s="104"/>
      <c r="J2" s="104"/>
      <c r="K2" s="104"/>
      <c r="L2" s="104"/>
      <c r="M2" s="104"/>
      <c r="N2" s="104"/>
      <c r="O2" s="104"/>
      <c r="P2" s="104"/>
      <c r="Q2" s="104"/>
      <c r="R2" s="104"/>
      <c r="S2" s="2"/>
      <c r="T2" s="87" t="s">
        <v>85</v>
      </c>
      <c r="U2" s="87"/>
      <c r="W2" s="73">
        <v>1</v>
      </c>
      <c r="X2" s="74" t="s">
        <v>57</v>
      </c>
      <c r="Y2" s="75"/>
      <c r="Z2" s="74"/>
      <c r="AA2" s="75"/>
      <c r="AB2" s="74"/>
      <c r="AC2" s="69"/>
    </row>
    <row r="3" spans="5:29" ht="12.75" customHeight="1">
      <c r="G3" s="104"/>
      <c r="H3" s="104"/>
      <c r="I3" s="104"/>
      <c r="J3" s="104"/>
      <c r="K3" s="104"/>
      <c r="L3" s="104"/>
      <c r="M3" s="104"/>
      <c r="N3" s="104"/>
      <c r="O3" s="104"/>
      <c r="P3" s="104"/>
      <c r="Q3" s="104"/>
      <c r="R3" s="104"/>
      <c r="S3" s="2"/>
      <c r="T3" s="2"/>
      <c r="W3" s="73">
        <v>2</v>
      </c>
      <c r="X3" s="74" t="s">
        <v>58</v>
      </c>
      <c r="Y3" s="75"/>
      <c r="Z3" s="74"/>
      <c r="AA3" s="75"/>
      <c r="AB3" s="74"/>
      <c r="AC3" s="69"/>
    </row>
    <row r="4" spans="5:29" ht="26.25" customHeight="1">
      <c r="G4" s="104"/>
      <c r="H4" s="104"/>
      <c r="I4" s="104"/>
      <c r="J4" s="104"/>
      <c r="K4" s="104"/>
      <c r="L4" s="104"/>
      <c r="M4" s="104"/>
      <c r="N4" s="104"/>
      <c r="O4" s="104"/>
      <c r="P4" s="104"/>
      <c r="Q4" s="104"/>
      <c r="R4" s="104"/>
      <c r="S4" s="2"/>
      <c r="T4" s="2"/>
      <c r="W4" s="73">
        <v>3</v>
      </c>
      <c r="X4" s="74" t="s">
        <v>68</v>
      </c>
      <c r="Y4" s="75"/>
      <c r="Z4" s="74"/>
      <c r="AA4" s="75"/>
      <c r="AB4" s="74"/>
      <c r="AC4" s="69"/>
    </row>
    <row r="5" spans="5:29" ht="8.25" customHeight="1">
      <c r="W5" s="73">
        <v>4</v>
      </c>
      <c r="X5" s="74" t="s">
        <v>59</v>
      </c>
      <c r="Y5" s="75"/>
      <c r="Z5" s="76"/>
      <c r="AA5" s="75"/>
      <c r="AB5" s="74"/>
      <c r="AC5" s="69"/>
    </row>
    <row r="6" spans="5:29" ht="16.5" customHeight="1">
      <c r="G6" s="100" t="s">
        <v>40</v>
      </c>
      <c r="H6" s="101"/>
      <c r="I6" s="101"/>
      <c r="J6" s="102"/>
      <c r="K6" s="105"/>
      <c r="L6" s="106"/>
      <c r="M6" s="106"/>
      <c r="N6" s="106"/>
      <c r="O6" s="106"/>
      <c r="P6" s="106"/>
      <c r="Q6" s="106"/>
      <c r="R6" s="107"/>
      <c r="S6" s="3"/>
      <c r="T6" s="81"/>
      <c r="U6" s="81"/>
      <c r="W6" s="73">
        <v>5</v>
      </c>
      <c r="X6" s="74" t="s">
        <v>71</v>
      </c>
      <c r="Y6" s="75"/>
      <c r="Z6" s="76"/>
      <c r="AA6" s="75"/>
      <c r="AB6" s="74"/>
      <c r="AC6" s="69"/>
    </row>
    <row r="7" spans="5:29" ht="16.5" customHeight="1">
      <c r="G7" s="128" t="s">
        <v>74</v>
      </c>
      <c r="H7" s="128"/>
      <c r="I7" s="128"/>
      <c r="J7" s="82"/>
      <c r="K7" s="129" t="s">
        <v>69</v>
      </c>
      <c r="L7" s="129"/>
      <c r="M7" s="81"/>
      <c r="N7" s="81"/>
      <c r="O7" s="81"/>
      <c r="P7" s="3"/>
      <c r="Q7" s="81"/>
      <c r="R7" s="81"/>
      <c r="S7" s="81"/>
      <c r="T7" s="81"/>
      <c r="U7" s="81"/>
      <c r="W7" s="73">
        <v>6</v>
      </c>
      <c r="X7" s="72" t="s">
        <v>72</v>
      </c>
      <c r="Y7" s="76"/>
      <c r="Z7" s="76"/>
      <c r="AA7" s="75"/>
      <c r="AB7" s="74"/>
      <c r="AC7" s="69"/>
    </row>
    <row r="8" spans="5:29" ht="16.5" customHeight="1">
      <c r="G8" s="84" t="s">
        <v>80</v>
      </c>
      <c r="H8" s="84"/>
      <c r="I8" s="131" t="s">
        <v>78</v>
      </c>
      <c r="J8" s="132"/>
      <c r="K8" s="133"/>
      <c r="L8" s="131" t="s">
        <v>79</v>
      </c>
      <c r="M8" s="132"/>
      <c r="N8" s="133"/>
      <c r="O8" s="84" t="s">
        <v>83</v>
      </c>
      <c r="P8" s="84"/>
      <c r="Q8" s="84"/>
      <c r="R8" s="84"/>
      <c r="S8" s="84"/>
      <c r="T8" s="84"/>
      <c r="U8" s="84"/>
      <c r="W8" s="77">
        <v>7</v>
      </c>
      <c r="X8" s="70" t="s">
        <v>60</v>
      </c>
      <c r="Y8" s="69"/>
      <c r="Z8" s="69"/>
      <c r="AA8" s="69"/>
      <c r="AB8" s="69"/>
      <c r="AC8" s="69"/>
    </row>
    <row r="9" spans="5:29" ht="17.100000000000001" customHeight="1">
      <c r="G9" s="109" t="s">
        <v>68</v>
      </c>
      <c r="H9" s="109"/>
      <c r="I9" s="134"/>
      <c r="J9" s="134"/>
      <c r="K9" s="134"/>
      <c r="L9" s="105"/>
      <c r="M9" s="106"/>
      <c r="N9" s="107"/>
      <c r="O9" s="85"/>
      <c r="P9" s="85"/>
      <c r="Q9" s="85"/>
      <c r="R9" s="85"/>
      <c r="S9" s="85"/>
      <c r="T9" s="85"/>
      <c r="U9" s="85"/>
      <c r="W9" s="1">
        <v>8</v>
      </c>
      <c r="X9" s="44" t="s">
        <v>61</v>
      </c>
    </row>
    <row r="10" spans="5:29" ht="12.95" customHeight="1">
      <c r="G10" s="130"/>
      <c r="H10" s="130"/>
      <c r="I10" s="130"/>
      <c r="J10" s="130"/>
      <c r="K10" s="80"/>
      <c r="X10" s="44"/>
    </row>
    <row r="11" spans="5:29" ht="22.5" customHeight="1">
      <c r="E11" s="51" t="s">
        <v>64</v>
      </c>
      <c r="G11" s="4"/>
      <c r="H11" s="4"/>
      <c r="I11" s="4"/>
      <c r="J11" s="4"/>
      <c r="K11" s="4"/>
      <c r="L11" s="4"/>
      <c r="M11" s="4"/>
      <c r="O11" s="51" t="s">
        <v>65</v>
      </c>
      <c r="X11" s="44"/>
    </row>
    <row r="13" spans="5:29" ht="15.75" customHeight="1">
      <c r="E13" s="93" t="s">
        <v>49</v>
      </c>
      <c r="F13" s="94"/>
      <c r="G13" s="94"/>
      <c r="H13" s="94"/>
      <c r="I13" s="94"/>
      <c r="J13" s="95"/>
      <c r="K13" s="90"/>
      <c r="L13" s="49"/>
      <c r="O13" s="99" t="s">
        <v>50</v>
      </c>
      <c r="P13" s="99"/>
      <c r="Q13" s="99"/>
      <c r="R13" s="99"/>
      <c r="S13" s="99"/>
      <c r="T13" s="99"/>
      <c r="U13" s="86"/>
      <c r="X13" s="1" t="s">
        <v>81</v>
      </c>
      <c r="Y13" s="68"/>
    </row>
    <row r="14" spans="5:29" ht="15.75" customHeight="1">
      <c r="E14" s="96"/>
      <c r="F14" s="97"/>
      <c r="G14" s="97"/>
      <c r="H14" s="97"/>
      <c r="I14" s="97"/>
      <c r="J14" s="98"/>
      <c r="K14" s="91"/>
      <c r="L14" s="50"/>
      <c r="N14" s="5"/>
      <c r="O14" s="99"/>
      <c r="P14" s="99"/>
      <c r="Q14" s="99"/>
      <c r="R14" s="99"/>
      <c r="S14" s="99"/>
      <c r="T14" s="99"/>
      <c r="U14" s="86"/>
      <c r="X14" s="1" t="s">
        <v>82</v>
      </c>
      <c r="Y14" s="68"/>
    </row>
    <row r="15" spans="5:29" ht="14.25" customHeight="1">
      <c r="E15" s="92" t="s">
        <v>73</v>
      </c>
      <c r="F15" s="92"/>
      <c r="G15" s="92"/>
      <c r="H15" s="92"/>
      <c r="I15" s="92"/>
      <c r="J15" s="92"/>
      <c r="K15" s="6"/>
      <c r="O15" s="108" t="s">
        <v>46</v>
      </c>
      <c r="P15" s="108"/>
      <c r="Q15" s="108"/>
      <c r="R15" s="108"/>
      <c r="S15" s="108"/>
      <c r="Y15" s="68"/>
    </row>
    <row r="16" spans="5:29" ht="5.25" customHeight="1">
      <c r="E16" s="7"/>
      <c r="F16" s="7"/>
      <c r="G16" s="7"/>
      <c r="H16" s="7"/>
      <c r="I16" s="7"/>
      <c r="J16" s="7"/>
      <c r="K16" s="8"/>
      <c r="O16" s="9"/>
    </row>
    <row r="17" spans="1:25" ht="18.75" customHeight="1">
      <c r="E17" s="99" t="s">
        <v>23</v>
      </c>
      <c r="F17" s="99"/>
      <c r="G17" s="99"/>
      <c r="H17" s="99"/>
      <c r="I17" s="99"/>
      <c r="J17" s="99"/>
      <c r="K17" s="38">
        <f>ROUND((SUM(F27:F34)),2)</f>
        <v>0</v>
      </c>
      <c r="O17" s="113" t="s">
        <v>24</v>
      </c>
      <c r="P17" s="113"/>
      <c r="Q17" s="113"/>
      <c r="R17" s="113"/>
      <c r="S17" s="113"/>
      <c r="T17" s="113"/>
      <c r="U17" s="39">
        <f>ROUND((SUM(Q27:Q43)),2)</f>
        <v>0</v>
      </c>
    </row>
    <row r="18" spans="1:25" ht="5.25" customHeight="1">
      <c r="E18" s="35"/>
      <c r="F18" s="35"/>
      <c r="G18" s="35"/>
      <c r="H18" s="35"/>
      <c r="I18" s="35"/>
      <c r="J18" s="35"/>
      <c r="K18" s="36"/>
      <c r="O18" s="33"/>
      <c r="P18" s="33"/>
      <c r="Q18" s="33"/>
      <c r="R18" s="33"/>
      <c r="S18" s="34"/>
      <c r="T18" s="37"/>
    </row>
    <row r="19" spans="1:25" ht="15" customHeight="1">
      <c r="E19" s="88" t="s">
        <v>25</v>
      </c>
      <c r="F19" s="89"/>
      <c r="G19" s="89"/>
      <c r="H19" s="89"/>
      <c r="I19" s="89"/>
      <c r="J19" s="89"/>
      <c r="K19" s="43">
        <f>ROUND((SUM(J27:J34)),2)</f>
        <v>0</v>
      </c>
      <c r="Q19" s="10"/>
    </row>
    <row r="20" spans="1:25" ht="15" customHeight="1">
      <c r="E20" s="11"/>
      <c r="F20" s="11"/>
      <c r="G20" s="11"/>
      <c r="H20" s="11"/>
      <c r="I20" s="11"/>
      <c r="J20" s="11"/>
      <c r="K20" s="12"/>
      <c r="Q20" s="10"/>
    </row>
    <row r="21" spans="1:25" ht="15" customHeight="1">
      <c r="E21" s="99" t="s">
        <v>51</v>
      </c>
      <c r="F21" s="99"/>
      <c r="G21" s="99"/>
      <c r="H21" s="99"/>
      <c r="I21" s="99"/>
      <c r="J21" s="99"/>
      <c r="K21" s="99"/>
      <c r="L21" s="99"/>
      <c r="M21" s="32"/>
      <c r="N21" s="120">
        <f>K17+U17</f>
        <v>0</v>
      </c>
      <c r="O21" s="55"/>
      <c r="Q21" s="40"/>
      <c r="Y21" s="83">
        <v>24000</v>
      </c>
    </row>
    <row r="22" spans="1:25" ht="15" customHeight="1">
      <c r="E22" s="99"/>
      <c r="F22" s="99"/>
      <c r="G22" s="99"/>
      <c r="H22" s="99"/>
      <c r="I22" s="99"/>
      <c r="J22" s="99"/>
      <c r="K22" s="99"/>
      <c r="L22" s="99"/>
      <c r="M22" s="30"/>
      <c r="N22" s="120"/>
      <c r="Q22" s="10"/>
      <c r="X22" s="1" t="s">
        <v>69</v>
      </c>
      <c r="Y22" s="83">
        <v>30000</v>
      </c>
    </row>
    <row r="23" spans="1:25" ht="12" customHeight="1">
      <c r="E23" s="11"/>
      <c r="F23" s="11"/>
      <c r="G23" s="29"/>
      <c r="H23" s="29"/>
      <c r="I23" s="29"/>
      <c r="J23" s="29"/>
      <c r="K23" s="29"/>
      <c r="L23" s="29"/>
      <c r="M23" s="30"/>
      <c r="N23" s="31"/>
      <c r="Q23" s="10"/>
      <c r="X23" s="1" t="s">
        <v>70</v>
      </c>
      <c r="Y23" s="83">
        <v>36000</v>
      </c>
    </row>
    <row r="24" spans="1:25" ht="16.5" customHeight="1">
      <c r="E24" s="62" t="s">
        <v>21</v>
      </c>
      <c r="G24" s="13"/>
      <c r="I24" s="62"/>
      <c r="J24" s="62"/>
      <c r="K24" s="62"/>
      <c r="L24" s="51"/>
      <c r="M24" s="51"/>
      <c r="O24" s="51"/>
      <c r="P24" s="51" t="s">
        <v>22</v>
      </c>
      <c r="Q24" s="51"/>
      <c r="R24" s="51"/>
      <c r="S24" s="14"/>
      <c r="T24" s="14"/>
      <c r="U24" s="14"/>
      <c r="V24" s="15"/>
      <c r="W24" s="14"/>
    </row>
    <row r="25" spans="1:25" ht="41.25" customHeight="1">
      <c r="B25" s="60" t="s">
        <v>17</v>
      </c>
      <c r="C25" s="60" t="s">
        <v>19</v>
      </c>
      <c r="D25" s="61" t="s">
        <v>20</v>
      </c>
      <c r="E25" s="124" t="s">
        <v>56</v>
      </c>
      <c r="F25" s="56" t="s">
        <v>39</v>
      </c>
      <c r="G25" s="52" t="s">
        <v>36</v>
      </c>
      <c r="H25" s="52" t="s">
        <v>38</v>
      </c>
      <c r="I25" s="52" t="s">
        <v>37</v>
      </c>
      <c r="J25" s="122" t="s">
        <v>26</v>
      </c>
      <c r="K25" s="52" t="s">
        <v>18</v>
      </c>
      <c r="N25" s="66" t="s">
        <v>17</v>
      </c>
      <c r="O25" s="66" t="s">
        <v>20</v>
      </c>
      <c r="P25" s="126" t="s">
        <v>29</v>
      </c>
      <c r="Q25" s="64" t="s">
        <v>39</v>
      </c>
      <c r="R25" s="52" t="s">
        <v>76</v>
      </c>
      <c r="S25" s="52" t="s">
        <v>66</v>
      </c>
      <c r="T25" s="52" t="s">
        <v>41</v>
      </c>
      <c r="U25" s="52" t="s">
        <v>42</v>
      </c>
      <c r="V25" s="114" t="s">
        <v>43</v>
      </c>
      <c r="W25" s="112" t="s">
        <v>44</v>
      </c>
      <c r="X25" s="112" t="s">
        <v>45</v>
      </c>
    </row>
    <row r="26" spans="1:25" ht="15.75" customHeight="1">
      <c r="B26" s="60"/>
      <c r="C26" s="60"/>
      <c r="D26" s="61"/>
      <c r="E26" s="124"/>
      <c r="F26" s="57"/>
      <c r="G26" s="78" t="s">
        <v>55</v>
      </c>
      <c r="H26" s="78" t="s">
        <v>55</v>
      </c>
      <c r="I26" s="78" t="s">
        <v>55</v>
      </c>
      <c r="J26" s="123"/>
      <c r="K26" s="78" t="s">
        <v>55</v>
      </c>
      <c r="N26" s="66"/>
      <c r="O26" s="66"/>
      <c r="P26" s="127"/>
      <c r="Q26" s="65"/>
      <c r="R26" s="79" t="s">
        <v>55</v>
      </c>
      <c r="S26" s="79" t="s">
        <v>55</v>
      </c>
      <c r="T26" s="79" t="s">
        <v>67</v>
      </c>
      <c r="U26" s="79" t="s">
        <v>67</v>
      </c>
      <c r="V26" s="115"/>
      <c r="W26" s="112"/>
      <c r="X26" s="112"/>
    </row>
    <row r="27" spans="1:25" ht="15.75">
      <c r="A27" s="23"/>
      <c r="B27" s="58">
        <v>1.3299999999999999E-2</v>
      </c>
      <c r="C27" s="58">
        <v>1</v>
      </c>
      <c r="D27" s="59">
        <v>1</v>
      </c>
      <c r="E27" s="21" t="s">
        <v>62</v>
      </c>
      <c r="F27" s="58">
        <f>ROUND(H27*B27,4)</f>
        <v>0</v>
      </c>
      <c r="G27" s="41">
        <f t="shared" ref="G27:G34" si="0">ROUND(H27*0.995,2)</f>
        <v>0</v>
      </c>
      <c r="H27" s="41">
        <f>ROUND(K13,2)</f>
        <v>0</v>
      </c>
      <c r="I27" s="41">
        <f>ROUND(H27*1.04,2)</f>
        <v>0</v>
      </c>
      <c r="J27" s="18">
        <f>ROUND((K27*B27),4)</f>
        <v>0</v>
      </c>
      <c r="K27" s="41">
        <f>ROUND(($N$21/6.3),2)</f>
        <v>0</v>
      </c>
      <c r="N27" s="67">
        <v>1.7000000000000001E-2</v>
      </c>
      <c r="O27" s="67">
        <v>0.5544</v>
      </c>
      <c r="P27" s="16" t="s">
        <v>1</v>
      </c>
      <c r="Q27" s="19">
        <f>ROUND((R27*N27),4)</f>
        <v>0</v>
      </c>
      <c r="R27" s="42">
        <f t="shared" ref="R27:R42" si="1">ROUND($R$43*O27,2)</f>
        <v>0</v>
      </c>
      <c r="S27" s="41">
        <f t="shared" ref="S27:S43" si="2">ROUND($R27*V27,2)</f>
        <v>0</v>
      </c>
      <c r="T27" s="41">
        <f t="shared" ref="T27:T43" si="3">ROUND($R27*W27,2)</f>
        <v>0</v>
      </c>
      <c r="U27" s="41">
        <f t="shared" ref="U27:U43" si="4">ROUND($R27*X27,2)</f>
        <v>0</v>
      </c>
      <c r="V27" s="53">
        <v>1.0137</v>
      </c>
      <c r="W27" s="53">
        <v>1.0327999999999999</v>
      </c>
      <c r="X27" s="53">
        <v>1.0586</v>
      </c>
    </row>
    <row r="28" spans="1:25" ht="15.75">
      <c r="A28" s="23"/>
      <c r="B28" s="58">
        <v>6.6000000000000003E-2</v>
      </c>
      <c r="C28" s="58">
        <v>0.69169999999999998</v>
      </c>
      <c r="D28" s="59">
        <v>0.74029999999999996</v>
      </c>
      <c r="E28" s="63" t="s">
        <v>63</v>
      </c>
      <c r="F28" s="58">
        <f t="shared" ref="F28:F34" si="5">ROUND(H28*B28,4)</f>
        <v>0</v>
      </c>
      <c r="G28" s="41">
        <f t="shared" si="0"/>
        <v>0</v>
      </c>
      <c r="H28" s="42">
        <f t="shared" ref="H28:H34" si="6">ROUND($H$27*D28,2)</f>
        <v>0</v>
      </c>
      <c r="I28" s="41">
        <f t="shared" ref="I28:I34" si="7">ROUND(H28*1.04,2)</f>
        <v>0</v>
      </c>
      <c r="J28" s="18">
        <f>ROUND((K28*B28),4)</f>
        <v>0</v>
      </c>
      <c r="K28" s="42">
        <f t="shared" ref="K28:K34" si="8">ROUND(($K$27*C28),2)</f>
        <v>0</v>
      </c>
      <c r="N28" s="67">
        <v>6.5000000000000002E-2</v>
      </c>
      <c r="O28" s="67">
        <v>0.58220000000000005</v>
      </c>
      <c r="P28" s="21" t="s">
        <v>2</v>
      </c>
      <c r="Q28" s="19">
        <f t="shared" ref="Q28:Q43" si="9">ROUND((R28*N28),4)</f>
        <v>0</v>
      </c>
      <c r="R28" s="42">
        <f t="shared" si="1"/>
        <v>0</v>
      </c>
      <c r="S28" s="41">
        <f t="shared" si="2"/>
        <v>0</v>
      </c>
      <c r="T28" s="41">
        <f t="shared" si="3"/>
        <v>0</v>
      </c>
      <c r="U28" s="41">
        <f t="shared" si="4"/>
        <v>0</v>
      </c>
      <c r="V28" s="53">
        <v>1.0261</v>
      </c>
      <c r="W28" s="53">
        <v>1.0625</v>
      </c>
      <c r="X28" s="53">
        <v>1.1115999999999999</v>
      </c>
    </row>
    <row r="29" spans="1:25" ht="15.75">
      <c r="A29" s="23"/>
      <c r="B29" s="58">
        <v>0.20580000000000001</v>
      </c>
      <c r="C29" s="58">
        <v>0.52500000000000002</v>
      </c>
      <c r="D29" s="59">
        <v>0.59709999999999996</v>
      </c>
      <c r="E29" s="21" t="s">
        <v>30</v>
      </c>
      <c r="F29" s="58">
        <f t="shared" si="5"/>
        <v>0</v>
      </c>
      <c r="G29" s="41">
        <f t="shared" si="0"/>
        <v>0</v>
      </c>
      <c r="H29" s="42">
        <f t="shared" si="6"/>
        <v>0</v>
      </c>
      <c r="I29" s="41">
        <f t="shared" si="7"/>
        <v>0</v>
      </c>
      <c r="J29" s="18">
        <f t="shared" ref="J29:J34" si="10">ROUND((K29*B29),4)</f>
        <v>0</v>
      </c>
      <c r="K29" s="42">
        <f t="shared" si="8"/>
        <v>0</v>
      </c>
      <c r="N29" s="67">
        <v>0.114</v>
      </c>
      <c r="O29" s="67">
        <v>0.61009999999999998</v>
      </c>
      <c r="P29" s="21" t="s">
        <v>3</v>
      </c>
      <c r="Q29" s="19">
        <f t="shared" si="9"/>
        <v>0</v>
      </c>
      <c r="R29" s="42">
        <f t="shared" si="1"/>
        <v>0</v>
      </c>
      <c r="S29" s="41">
        <f t="shared" si="2"/>
        <v>0</v>
      </c>
      <c r="T29" s="41">
        <f t="shared" si="3"/>
        <v>0</v>
      </c>
      <c r="U29" s="41">
        <f t="shared" si="4"/>
        <v>0</v>
      </c>
      <c r="V29" s="53">
        <v>1.0373000000000001</v>
      </c>
      <c r="W29" s="53">
        <v>1.0893999999999999</v>
      </c>
      <c r="X29" s="53">
        <v>1.1597999999999999</v>
      </c>
    </row>
    <row r="30" spans="1:25" ht="15.75">
      <c r="A30" s="23"/>
      <c r="B30" s="58">
        <v>0.24399999999999999</v>
      </c>
      <c r="C30" s="58">
        <v>0.42499999999999999</v>
      </c>
      <c r="D30" s="59">
        <v>0.51339999999999997</v>
      </c>
      <c r="E30" s="21" t="s">
        <v>31</v>
      </c>
      <c r="F30" s="58">
        <f t="shared" si="5"/>
        <v>0</v>
      </c>
      <c r="G30" s="41">
        <f t="shared" si="0"/>
        <v>0</v>
      </c>
      <c r="H30" s="42">
        <f t="shared" si="6"/>
        <v>0</v>
      </c>
      <c r="I30" s="41">
        <f t="shared" si="7"/>
        <v>0</v>
      </c>
      <c r="J30" s="18">
        <f t="shared" si="10"/>
        <v>0</v>
      </c>
      <c r="K30" s="42">
        <f t="shared" si="8"/>
        <v>0</v>
      </c>
      <c r="N30" s="67">
        <v>0.14299999999999999</v>
      </c>
      <c r="O30" s="67">
        <v>0.63790000000000002</v>
      </c>
      <c r="P30" s="21" t="s">
        <v>4</v>
      </c>
      <c r="Q30" s="19">
        <f t="shared" si="9"/>
        <v>0</v>
      </c>
      <c r="R30" s="42">
        <f t="shared" si="1"/>
        <v>0</v>
      </c>
      <c r="S30" s="41">
        <f t="shared" si="2"/>
        <v>0</v>
      </c>
      <c r="T30" s="41">
        <f t="shared" si="3"/>
        <v>0</v>
      </c>
      <c r="U30" s="41">
        <f t="shared" si="4"/>
        <v>0</v>
      </c>
      <c r="V30" s="53">
        <v>1.0476000000000001</v>
      </c>
      <c r="W30" s="53">
        <v>1.1140000000000001</v>
      </c>
      <c r="X30" s="53">
        <v>1.2037</v>
      </c>
    </row>
    <row r="31" spans="1:25" ht="15.75">
      <c r="A31" s="23"/>
      <c r="B31" s="58">
        <v>0.31859999999999999</v>
      </c>
      <c r="C31" s="58">
        <v>0.35830000000000001</v>
      </c>
      <c r="D31" s="59">
        <v>0.4541</v>
      </c>
      <c r="E31" s="21" t="s">
        <v>32</v>
      </c>
      <c r="F31" s="58">
        <f t="shared" si="5"/>
        <v>0</v>
      </c>
      <c r="G31" s="41">
        <f t="shared" si="0"/>
        <v>0</v>
      </c>
      <c r="H31" s="42">
        <f t="shared" si="6"/>
        <v>0</v>
      </c>
      <c r="I31" s="41">
        <f t="shared" si="7"/>
        <v>0</v>
      </c>
      <c r="J31" s="18">
        <f t="shared" si="10"/>
        <v>0</v>
      </c>
      <c r="K31" s="42">
        <f t="shared" si="8"/>
        <v>0</v>
      </c>
      <c r="N31" s="67">
        <v>0.17199999999999999</v>
      </c>
      <c r="O31" s="67">
        <v>0.66579999999999995</v>
      </c>
      <c r="P31" s="21" t="s">
        <v>5</v>
      </c>
      <c r="Q31" s="19">
        <f t="shared" si="9"/>
        <v>0</v>
      </c>
      <c r="R31" s="42">
        <f t="shared" si="1"/>
        <v>0</v>
      </c>
      <c r="S31" s="41">
        <f t="shared" si="2"/>
        <v>0</v>
      </c>
      <c r="T31" s="41">
        <f t="shared" si="3"/>
        <v>0</v>
      </c>
      <c r="U31" s="41">
        <f t="shared" si="4"/>
        <v>0</v>
      </c>
      <c r="V31" s="53">
        <v>1.0569999999999999</v>
      </c>
      <c r="W31" s="53">
        <v>1.1365000000000001</v>
      </c>
      <c r="X31" s="53">
        <v>1.244</v>
      </c>
    </row>
    <row r="32" spans="1:25" ht="15.75">
      <c r="A32" s="23"/>
      <c r="B32" s="58">
        <v>0.12609999999999999</v>
      </c>
      <c r="C32" s="58">
        <v>0.30830000000000002</v>
      </c>
      <c r="D32" s="59">
        <v>0.41320000000000001</v>
      </c>
      <c r="E32" s="21" t="s">
        <v>33</v>
      </c>
      <c r="F32" s="58">
        <f t="shared" si="5"/>
        <v>0</v>
      </c>
      <c r="G32" s="41">
        <f t="shared" si="0"/>
        <v>0</v>
      </c>
      <c r="H32" s="42">
        <f t="shared" si="6"/>
        <v>0</v>
      </c>
      <c r="I32" s="41">
        <f t="shared" si="7"/>
        <v>0</v>
      </c>
      <c r="J32" s="18">
        <f t="shared" si="10"/>
        <v>0</v>
      </c>
      <c r="K32" s="42">
        <f t="shared" si="8"/>
        <v>0</v>
      </c>
      <c r="N32" s="67">
        <v>0.127</v>
      </c>
      <c r="O32" s="67">
        <v>0.69359999999999999</v>
      </c>
      <c r="P32" s="21" t="s">
        <v>6</v>
      </c>
      <c r="Q32" s="19">
        <f t="shared" si="9"/>
        <v>0</v>
      </c>
      <c r="R32" s="42">
        <f t="shared" si="1"/>
        <v>0</v>
      </c>
      <c r="S32" s="41">
        <f t="shared" si="2"/>
        <v>0</v>
      </c>
      <c r="T32" s="41">
        <f t="shared" si="3"/>
        <v>0</v>
      </c>
      <c r="U32" s="41">
        <f t="shared" si="4"/>
        <v>0</v>
      </c>
      <c r="V32" s="53">
        <v>1.0657000000000001</v>
      </c>
      <c r="W32" s="53">
        <v>1.1573</v>
      </c>
      <c r="X32" s="53">
        <v>1.2810999999999999</v>
      </c>
    </row>
    <row r="33" spans="1:26" ht="15.75">
      <c r="A33" s="23"/>
      <c r="B33" s="58">
        <v>1.89E-2</v>
      </c>
      <c r="C33" s="58">
        <v>0.27500000000000002</v>
      </c>
      <c r="D33" s="59">
        <v>0.38059999999999999</v>
      </c>
      <c r="E33" s="21" t="s">
        <v>34</v>
      </c>
      <c r="F33" s="58">
        <f t="shared" si="5"/>
        <v>0</v>
      </c>
      <c r="G33" s="41">
        <f t="shared" si="0"/>
        <v>0</v>
      </c>
      <c r="H33" s="42">
        <f t="shared" si="6"/>
        <v>0</v>
      </c>
      <c r="I33" s="41">
        <f t="shared" si="7"/>
        <v>0</v>
      </c>
      <c r="J33" s="18">
        <f t="shared" si="10"/>
        <v>0</v>
      </c>
      <c r="K33" s="42">
        <f t="shared" si="8"/>
        <v>0</v>
      </c>
      <c r="N33" s="67">
        <v>7.3999999999999996E-2</v>
      </c>
      <c r="O33" s="67">
        <v>0.72150000000000003</v>
      </c>
      <c r="P33" s="21" t="s">
        <v>7</v>
      </c>
      <c r="Q33" s="19">
        <f t="shared" si="9"/>
        <v>0</v>
      </c>
      <c r="R33" s="42">
        <f t="shared" si="1"/>
        <v>0</v>
      </c>
      <c r="S33" s="41">
        <f t="shared" si="2"/>
        <v>0</v>
      </c>
      <c r="T33" s="41">
        <f t="shared" si="3"/>
        <v>0</v>
      </c>
      <c r="U33" s="41">
        <f t="shared" si="4"/>
        <v>0</v>
      </c>
      <c r="V33" s="53">
        <v>1.0737000000000001</v>
      </c>
      <c r="W33" s="53">
        <v>1.1763999999999999</v>
      </c>
      <c r="X33" s="53">
        <v>1.3152999999999999</v>
      </c>
    </row>
    <row r="34" spans="1:26" ht="15.75">
      <c r="A34" s="23"/>
      <c r="B34" s="58">
        <v>7.3000000000000001E-3</v>
      </c>
      <c r="C34" s="58">
        <v>0.2417</v>
      </c>
      <c r="D34" s="59">
        <v>0.35439999999999999</v>
      </c>
      <c r="E34" s="22" t="s">
        <v>35</v>
      </c>
      <c r="F34" s="58">
        <f t="shared" si="5"/>
        <v>0</v>
      </c>
      <c r="G34" s="41">
        <f t="shared" si="0"/>
        <v>0</v>
      </c>
      <c r="H34" s="42">
        <f t="shared" si="6"/>
        <v>0</v>
      </c>
      <c r="I34" s="41">
        <f t="shared" si="7"/>
        <v>0</v>
      </c>
      <c r="J34" s="18">
        <f t="shared" si="10"/>
        <v>0</v>
      </c>
      <c r="K34" s="42">
        <f t="shared" si="8"/>
        <v>0</v>
      </c>
      <c r="L34" s="47"/>
      <c r="M34" s="48"/>
      <c r="N34" s="67">
        <v>9.7000000000000003E-2</v>
      </c>
      <c r="O34" s="67">
        <v>0.74929999999999997</v>
      </c>
      <c r="P34" s="21" t="s">
        <v>8</v>
      </c>
      <c r="Q34" s="19">
        <f t="shared" si="9"/>
        <v>0</v>
      </c>
      <c r="R34" s="42">
        <f t="shared" si="1"/>
        <v>0</v>
      </c>
      <c r="S34" s="41">
        <f t="shared" si="2"/>
        <v>0</v>
      </c>
      <c r="T34" s="41">
        <f t="shared" si="3"/>
        <v>0</v>
      </c>
      <c r="U34" s="41">
        <f t="shared" si="4"/>
        <v>0</v>
      </c>
      <c r="V34" s="53">
        <v>1.0810999999999999</v>
      </c>
      <c r="W34" s="53">
        <v>1.1940999999999999</v>
      </c>
      <c r="X34" s="53">
        <v>1.3469</v>
      </c>
    </row>
    <row r="35" spans="1:26" ht="15.75">
      <c r="E35" s="45"/>
      <c r="F35" s="46"/>
      <c r="G35" s="46"/>
      <c r="H35" s="17"/>
      <c r="I35" s="17"/>
      <c r="J35" s="47"/>
      <c r="K35" s="47"/>
      <c r="L35" s="47"/>
      <c r="M35" s="48"/>
      <c r="N35" s="67">
        <v>4.2000000000000003E-2</v>
      </c>
      <c r="O35" s="67">
        <v>0.7772</v>
      </c>
      <c r="P35" s="21" t="s">
        <v>9</v>
      </c>
      <c r="Q35" s="19">
        <f t="shared" si="9"/>
        <v>0</v>
      </c>
      <c r="R35" s="42">
        <f t="shared" si="1"/>
        <v>0</v>
      </c>
      <c r="S35" s="41">
        <f t="shared" si="2"/>
        <v>0</v>
      </c>
      <c r="T35" s="41">
        <f t="shared" si="3"/>
        <v>0</v>
      </c>
      <c r="U35" s="41">
        <f t="shared" si="4"/>
        <v>0</v>
      </c>
      <c r="V35" s="53">
        <v>1.0880000000000001</v>
      </c>
      <c r="W35" s="53">
        <v>1.2104999999999999</v>
      </c>
      <c r="X35" s="53">
        <v>1.3763000000000001</v>
      </c>
    </row>
    <row r="36" spans="1:26" ht="15.75">
      <c r="E36" s="45"/>
      <c r="F36" s="46"/>
      <c r="G36" s="46"/>
      <c r="H36" s="17"/>
      <c r="I36" s="17"/>
      <c r="J36" s="47"/>
      <c r="K36" s="47"/>
      <c r="L36" s="47"/>
      <c r="M36" s="48"/>
      <c r="N36" s="67">
        <v>3.5999999999999997E-2</v>
      </c>
      <c r="O36" s="67">
        <v>0.80500000000000005</v>
      </c>
      <c r="P36" s="21" t="s">
        <v>10</v>
      </c>
      <c r="Q36" s="19">
        <f t="shared" si="9"/>
        <v>0</v>
      </c>
      <c r="R36" s="42">
        <f t="shared" si="1"/>
        <v>0</v>
      </c>
      <c r="S36" s="41">
        <f t="shared" si="2"/>
        <v>0</v>
      </c>
      <c r="T36" s="41">
        <f t="shared" si="3"/>
        <v>0</v>
      </c>
      <c r="U36" s="41">
        <f t="shared" si="4"/>
        <v>0</v>
      </c>
      <c r="V36" s="53">
        <v>1.0944</v>
      </c>
      <c r="W36" s="53">
        <v>1.2258</v>
      </c>
      <c r="X36" s="53">
        <v>1.4036</v>
      </c>
    </row>
    <row r="37" spans="1:26" ht="15.75">
      <c r="E37" s="45"/>
      <c r="F37" s="46"/>
      <c r="G37" s="46"/>
      <c r="H37" s="17"/>
      <c r="I37" s="19"/>
      <c r="J37" s="47"/>
      <c r="K37" s="47"/>
      <c r="L37" s="47"/>
      <c r="M37" s="48"/>
      <c r="N37" s="67">
        <v>0.05</v>
      </c>
      <c r="O37" s="67">
        <v>0.83289999999999997</v>
      </c>
      <c r="P37" s="21" t="s">
        <v>11</v>
      </c>
      <c r="Q37" s="19">
        <f t="shared" si="9"/>
        <v>0</v>
      </c>
      <c r="R37" s="42">
        <f t="shared" si="1"/>
        <v>0</v>
      </c>
      <c r="S37" s="41">
        <f t="shared" si="2"/>
        <v>0</v>
      </c>
      <c r="T37" s="41">
        <f t="shared" si="3"/>
        <v>0</v>
      </c>
      <c r="U37" s="41">
        <f t="shared" si="4"/>
        <v>0</v>
      </c>
      <c r="V37" s="53">
        <v>1.1003000000000001</v>
      </c>
      <c r="W37" s="53">
        <v>1.2401</v>
      </c>
      <c r="X37" s="53">
        <v>1.4291</v>
      </c>
    </row>
    <row r="38" spans="1:26" ht="15.75">
      <c r="E38" s="45"/>
      <c r="F38" s="46"/>
      <c r="G38" s="46"/>
      <c r="H38" s="17"/>
      <c r="I38" s="17"/>
      <c r="J38" s="47"/>
      <c r="K38" s="47"/>
      <c r="L38" s="47"/>
      <c r="M38" s="48"/>
      <c r="N38" s="67">
        <v>2.5000000000000001E-2</v>
      </c>
      <c r="O38" s="67">
        <v>0.86070000000000002</v>
      </c>
      <c r="P38" s="21" t="s">
        <v>12</v>
      </c>
      <c r="Q38" s="19">
        <f t="shared" si="9"/>
        <v>0</v>
      </c>
      <c r="R38" s="42">
        <f t="shared" si="1"/>
        <v>0</v>
      </c>
      <c r="S38" s="41">
        <f t="shared" si="2"/>
        <v>0</v>
      </c>
      <c r="T38" s="41">
        <f t="shared" si="3"/>
        <v>0</v>
      </c>
      <c r="U38" s="41">
        <f t="shared" si="4"/>
        <v>0</v>
      </c>
      <c r="V38" s="53">
        <v>1.1059000000000001</v>
      </c>
      <c r="W38" s="53">
        <v>1.2535000000000001</v>
      </c>
      <c r="X38" s="53">
        <v>1.4530000000000001</v>
      </c>
    </row>
    <row r="39" spans="1:26" ht="15.75">
      <c r="M39" s="48"/>
      <c r="N39" s="67">
        <v>2.1999999999999999E-2</v>
      </c>
      <c r="O39" s="67">
        <v>0.88859999999999995</v>
      </c>
      <c r="P39" s="21" t="s">
        <v>13</v>
      </c>
      <c r="Q39" s="19">
        <f t="shared" si="9"/>
        <v>0</v>
      </c>
      <c r="R39" s="42">
        <f t="shared" si="1"/>
        <v>0</v>
      </c>
      <c r="S39" s="41">
        <f t="shared" si="2"/>
        <v>0</v>
      </c>
      <c r="T39" s="41">
        <f t="shared" si="3"/>
        <v>0</v>
      </c>
      <c r="U39" s="41">
        <f t="shared" si="4"/>
        <v>0</v>
      </c>
      <c r="V39" s="53">
        <v>1.1111</v>
      </c>
      <c r="W39" s="53">
        <v>1.266</v>
      </c>
      <c r="X39" s="53">
        <v>1.4754</v>
      </c>
    </row>
    <row r="40" spans="1:26" ht="15.75" customHeight="1">
      <c r="E40" s="121" t="s">
        <v>52</v>
      </c>
      <c r="F40" s="121"/>
      <c r="G40" s="121"/>
      <c r="H40" s="121"/>
      <c r="I40" s="121"/>
      <c r="J40" s="121"/>
      <c r="K40" s="121"/>
      <c r="L40" s="43">
        <f>ROUND(($H$27*4.46),2)</f>
        <v>0</v>
      </c>
      <c r="M40" s="23"/>
      <c r="N40" s="67">
        <v>7.0000000000000001E-3</v>
      </c>
      <c r="O40" s="67">
        <v>0.91639999999999999</v>
      </c>
      <c r="P40" s="21" t="s">
        <v>14</v>
      </c>
      <c r="Q40" s="19">
        <f t="shared" si="9"/>
        <v>0</v>
      </c>
      <c r="R40" s="42">
        <f t="shared" si="1"/>
        <v>0</v>
      </c>
      <c r="S40" s="41">
        <f t="shared" si="2"/>
        <v>0</v>
      </c>
      <c r="T40" s="41">
        <f t="shared" si="3"/>
        <v>0</v>
      </c>
      <c r="U40" s="41">
        <f t="shared" si="4"/>
        <v>0</v>
      </c>
      <c r="V40" s="53">
        <v>1.1160000000000001</v>
      </c>
      <c r="W40" s="53">
        <v>1.2777000000000001</v>
      </c>
      <c r="X40" s="53">
        <v>1.4964</v>
      </c>
    </row>
    <row r="41" spans="1:26" ht="15.75" customHeight="1">
      <c r="E41" s="121" t="s">
        <v>53</v>
      </c>
      <c r="F41" s="121"/>
      <c r="G41" s="121"/>
      <c r="H41" s="121"/>
      <c r="I41" s="121"/>
      <c r="J41" s="121"/>
      <c r="K41" s="121"/>
      <c r="L41" s="43">
        <f>ROUND(($R$29*10.14),2)</f>
        <v>0</v>
      </c>
      <c r="N41" s="67">
        <v>3.0000000000000001E-3</v>
      </c>
      <c r="O41" s="67">
        <v>0.94430000000000003</v>
      </c>
      <c r="P41" s="21" t="s">
        <v>15</v>
      </c>
      <c r="Q41" s="19">
        <f t="shared" si="9"/>
        <v>0</v>
      </c>
      <c r="R41" s="42">
        <f t="shared" si="1"/>
        <v>0</v>
      </c>
      <c r="S41" s="41">
        <f t="shared" si="2"/>
        <v>0</v>
      </c>
      <c r="T41" s="41">
        <f t="shared" si="3"/>
        <v>0</v>
      </c>
      <c r="U41" s="41">
        <f t="shared" si="4"/>
        <v>0</v>
      </c>
      <c r="V41" s="53">
        <v>1.1207</v>
      </c>
      <c r="W41" s="53">
        <v>1.2887999999999999</v>
      </c>
      <c r="X41" s="53">
        <v>1.5162</v>
      </c>
    </row>
    <row r="42" spans="1:26" ht="15.75">
      <c r="E42" s="121" t="s">
        <v>54</v>
      </c>
      <c r="F42" s="121"/>
      <c r="G42" s="121"/>
      <c r="H42" s="121"/>
      <c r="I42" s="121"/>
      <c r="J42" s="121"/>
      <c r="K42" s="121"/>
      <c r="L42" s="43">
        <f>ROUND(($H$27*1.11),2)</f>
        <v>0</v>
      </c>
      <c r="N42" s="67">
        <v>3.0000000000000001E-3</v>
      </c>
      <c r="O42" s="67">
        <v>0.97209999999999996</v>
      </c>
      <c r="P42" s="21" t="s">
        <v>16</v>
      </c>
      <c r="Q42" s="19">
        <f t="shared" si="9"/>
        <v>0</v>
      </c>
      <c r="R42" s="42">
        <f t="shared" si="1"/>
        <v>0</v>
      </c>
      <c r="S42" s="41">
        <f t="shared" si="2"/>
        <v>0</v>
      </c>
      <c r="T42" s="41">
        <f t="shared" si="3"/>
        <v>0</v>
      </c>
      <c r="U42" s="41">
        <f t="shared" si="4"/>
        <v>0</v>
      </c>
      <c r="V42" s="53">
        <v>1.125</v>
      </c>
      <c r="W42" s="53">
        <v>1.2991999999999999</v>
      </c>
      <c r="X42" s="53">
        <v>1.5347999999999999</v>
      </c>
    </row>
    <row r="43" spans="1:26" ht="15.75">
      <c r="E43" s="121" t="s">
        <v>77</v>
      </c>
      <c r="F43" s="121"/>
      <c r="G43" s="121"/>
      <c r="H43" s="121"/>
      <c r="I43" s="121"/>
      <c r="J43" s="121"/>
      <c r="K43" s="121"/>
      <c r="L43" s="43">
        <f>ROUND(($H$27*11.15),2)</f>
        <v>0</v>
      </c>
      <c r="M43" s="14"/>
      <c r="N43" s="67">
        <v>1E-3</v>
      </c>
      <c r="O43" s="67">
        <v>1</v>
      </c>
      <c r="P43" s="22" t="s">
        <v>0</v>
      </c>
      <c r="Q43" s="19">
        <f t="shared" si="9"/>
        <v>0</v>
      </c>
      <c r="R43" s="42">
        <f>ROUND($U$13,2)</f>
        <v>0</v>
      </c>
      <c r="S43" s="41">
        <f t="shared" si="2"/>
        <v>0</v>
      </c>
      <c r="T43" s="41">
        <f t="shared" si="3"/>
        <v>0</v>
      </c>
      <c r="U43" s="41">
        <f t="shared" si="4"/>
        <v>0</v>
      </c>
      <c r="V43" s="53">
        <v>1.1291</v>
      </c>
      <c r="W43" s="53">
        <v>1.3090999999999999</v>
      </c>
      <c r="X43" s="53">
        <v>1.5524</v>
      </c>
    </row>
    <row r="44" spans="1:26" ht="13.5" customHeight="1">
      <c r="K44" s="24"/>
      <c r="L44" s="24"/>
      <c r="M44" s="24"/>
      <c r="N44" s="24"/>
      <c r="O44" s="24"/>
      <c r="P44" s="24"/>
      <c r="Q44" s="23"/>
      <c r="R44" s="15"/>
      <c r="S44" s="15"/>
      <c r="T44" s="15"/>
      <c r="U44" s="15"/>
    </row>
    <row r="45" spans="1:26" ht="12.75" hidden="1" customHeight="1">
      <c r="K45" s="20"/>
      <c r="L45" s="20"/>
      <c r="M45" s="20"/>
      <c r="N45" s="20"/>
      <c r="O45" s="20"/>
      <c r="P45" s="20"/>
      <c r="Q45" s="15"/>
      <c r="R45" s="15"/>
      <c r="S45" s="15"/>
      <c r="T45" s="15"/>
      <c r="U45" s="15"/>
      <c r="V45" s="15"/>
      <c r="W45" s="15"/>
      <c r="X45" s="15"/>
      <c r="Y45" s="15"/>
      <c r="Z45" s="15"/>
    </row>
    <row r="46" spans="1:26" ht="12.75" hidden="1" customHeight="1">
      <c r="K46" s="20"/>
      <c r="L46" s="20"/>
      <c r="M46" s="20"/>
      <c r="N46" s="20"/>
      <c r="O46" s="20"/>
      <c r="P46" s="20"/>
      <c r="Q46" s="15"/>
      <c r="R46" s="15"/>
      <c r="S46" s="15"/>
      <c r="T46" s="15"/>
      <c r="U46" s="15"/>
      <c r="V46" s="15"/>
      <c r="W46" s="15"/>
      <c r="X46" s="15"/>
      <c r="Y46" s="15"/>
      <c r="Z46" s="15"/>
    </row>
    <row r="47" spans="1:26" ht="15" hidden="1" customHeight="1">
      <c r="G47" s="117" t="s">
        <v>27</v>
      </c>
      <c r="H47" s="118"/>
      <c r="I47" s="118"/>
      <c r="J47" s="118"/>
      <c r="K47" s="118"/>
      <c r="L47" s="125"/>
      <c r="M47" s="125"/>
      <c r="N47" s="125"/>
      <c r="O47" s="125"/>
      <c r="P47" s="125"/>
      <c r="Q47" s="125"/>
      <c r="R47" s="125"/>
      <c r="S47" s="125"/>
      <c r="T47" s="26" t="s">
        <v>27</v>
      </c>
      <c r="U47" s="15"/>
    </row>
    <row r="48" spans="1:26" ht="12.75" hidden="1" customHeight="1">
      <c r="G48" s="119" t="s">
        <v>48</v>
      </c>
      <c r="H48" s="119"/>
      <c r="I48" s="119"/>
      <c r="J48" s="119"/>
      <c r="K48" s="119"/>
      <c r="L48" s="116" t="s">
        <v>28</v>
      </c>
      <c r="M48" s="116"/>
      <c r="N48" s="116"/>
      <c r="O48" s="116"/>
      <c r="P48" s="116"/>
      <c r="Q48" s="116"/>
      <c r="R48" s="116"/>
      <c r="S48" s="25"/>
      <c r="T48" s="15"/>
      <c r="U48" s="54" t="s">
        <v>47</v>
      </c>
    </row>
    <row r="49" spans="5:27" ht="12.75" hidden="1" customHeight="1">
      <c r="K49" s="20"/>
      <c r="L49" s="20"/>
      <c r="M49" s="20"/>
      <c r="N49" s="20"/>
      <c r="O49" s="20"/>
      <c r="P49" s="20"/>
      <c r="Q49" s="23"/>
      <c r="R49" s="25"/>
      <c r="S49" s="25"/>
      <c r="T49" s="15"/>
      <c r="U49" s="15"/>
    </row>
    <row r="50" spans="5:27" ht="12.75" customHeight="1">
      <c r="K50" s="20"/>
      <c r="L50" s="20"/>
      <c r="M50" s="20"/>
      <c r="N50" s="20"/>
      <c r="O50" s="20"/>
      <c r="P50" s="20"/>
      <c r="Q50" s="23"/>
      <c r="R50" s="25"/>
      <c r="S50" s="25"/>
      <c r="T50" s="15"/>
      <c r="U50" s="15"/>
    </row>
    <row r="51" spans="5:27" ht="77.099999999999994" customHeight="1">
      <c r="E51" s="110" t="s">
        <v>75</v>
      </c>
      <c r="F51" s="111"/>
      <c r="G51" s="111"/>
      <c r="H51" s="111"/>
      <c r="I51" s="111"/>
      <c r="J51" s="111"/>
      <c r="K51" s="111"/>
      <c r="L51" s="111"/>
      <c r="M51" s="111"/>
      <c r="N51" s="111"/>
      <c r="O51" s="111"/>
      <c r="P51" s="111"/>
      <c r="Q51" s="111"/>
      <c r="R51" s="111"/>
      <c r="S51" s="111"/>
      <c r="T51" s="111"/>
      <c r="U51" s="111"/>
    </row>
    <row r="52" spans="5:27" ht="12.75" customHeight="1">
      <c r="K52" s="20"/>
      <c r="L52" s="20"/>
      <c r="M52" s="20"/>
      <c r="N52" s="20"/>
      <c r="O52" s="20"/>
      <c r="P52" s="20"/>
    </row>
    <row r="53" spans="5:27" ht="12.75" customHeight="1">
      <c r="K53" s="20"/>
      <c r="L53" s="20"/>
      <c r="M53" s="20"/>
      <c r="N53" s="20"/>
      <c r="O53" s="20"/>
      <c r="P53" s="20"/>
    </row>
    <row r="54" spans="5:27" ht="16.5" customHeight="1">
      <c r="K54" s="20"/>
      <c r="L54" s="20"/>
      <c r="M54" s="20"/>
      <c r="N54" s="20"/>
      <c r="O54" s="20"/>
      <c r="P54" s="20"/>
    </row>
    <row r="55" spans="5:27" ht="15.75">
      <c r="G55" s="17"/>
      <c r="H55" s="20"/>
      <c r="I55" s="20"/>
      <c r="J55" s="20"/>
      <c r="K55" s="20"/>
      <c r="L55" s="20"/>
      <c r="M55" s="20"/>
      <c r="N55" s="20"/>
      <c r="O55" s="20"/>
      <c r="P55" s="20"/>
    </row>
    <row r="56" spans="5:27" ht="15.75">
      <c r="G56" s="17"/>
      <c r="H56" s="20"/>
      <c r="I56" s="20"/>
      <c r="J56" s="20"/>
      <c r="K56" s="20"/>
      <c r="L56" s="20"/>
      <c r="M56" s="20"/>
      <c r="N56" s="20"/>
      <c r="O56" s="20"/>
      <c r="P56" s="20"/>
    </row>
    <row r="57" spans="5:27" ht="15.75">
      <c r="G57" s="17"/>
      <c r="H57" s="20"/>
      <c r="I57" s="20"/>
      <c r="J57" s="20"/>
      <c r="K57" s="20"/>
      <c r="L57" s="20"/>
      <c r="M57" s="20"/>
      <c r="N57" s="20"/>
      <c r="O57" s="20"/>
      <c r="P57" s="20"/>
      <c r="T57" s="15"/>
      <c r="U57" s="15"/>
      <c r="V57" s="15"/>
      <c r="W57" s="15"/>
      <c r="X57" s="15"/>
      <c r="Y57" s="15"/>
      <c r="Z57" s="15"/>
      <c r="AA57" s="15"/>
    </row>
    <row r="58" spans="5:27">
      <c r="T58" s="23"/>
      <c r="U58" s="23"/>
      <c r="V58" s="23"/>
      <c r="W58" s="23"/>
      <c r="X58" s="23"/>
      <c r="Y58" s="23"/>
      <c r="Z58" s="23"/>
      <c r="AA58" s="23"/>
    </row>
    <row r="59" spans="5:27" ht="14.25">
      <c r="G59" s="27"/>
      <c r="T59" s="23"/>
      <c r="U59" s="23"/>
      <c r="V59" s="23"/>
      <c r="W59" s="23"/>
      <c r="X59" s="23"/>
      <c r="Y59" s="23"/>
      <c r="Z59" s="23"/>
      <c r="AA59" s="23"/>
    </row>
    <row r="60" spans="5:27">
      <c r="Q60" s="15"/>
      <c r="R60" s="15"/>
      <c r="S60" s="15"/>
      <c r="T60" s="15"/>
      <c r="U60" s="15"/>
      <c r="V60" s="15"/>
      <c r="W60" s="15"/>
      <c r="X60" s="15"/>
      <c r="Y60" s="15"/>
      <c r="Z60" s="15"/>
      <c r="AA60" s="15"/>
    </row>
    <row r="61" spans="5:27">
      <c r="H61" s="14"/>
      <c r="I61" s="14"/>
      <c r="J61" s="14"/>
      <c r="K61" s="14"/>
      <c r="L61" s="14"/>
      <c r="M61" s="14"/>
      <c r="N61" s="14"/>
      <c r="O61" s="14"/>
      <c r="P61" s="14"/>
      <c r="Q61" s="15"/>
      <c r="R61" s="15"/>
      <c r="S61" s="15"/>
      <c r="T61" s="23"/>
      <c r="U61" s="23"/>
      <c r="V61" s="23"/>
      <c r="W61" s="23"/>
      <c r="X61" s="23"/>
      <c r="Y61" s="23"/>
      <c r="Z61" s="23"/>
      <c r="AA61" s="23"/>
    </row>
    <row r="62" spans="5:27" ht="13.5">
      <c r="G62" s="28"/>
      <c r="H62" s="24"/>
      <c r="I62" s="24"/>
      <c r="J62" s="24"/>
      <c r="K62" s="24"/>
      <c r="L62" s="24"/>
      <c r="M62" s="24"/>
      <c r="N62" s="24"/>
      <c r="O62" s="24"/>
      <c r="P62" s="24"/>
      <c r="Q62" s="15"/>
      <c r="R62" s="15"/>
      <c r="S62" s="15"/>
      <c r="T62" s="23"/>
      <c r="U62" s="23"/>
      <c r="V62" s="23"/>
      <c r="W62" s="23"/>
      <c r="X62" s="23"/>
      <c r="Y62" s="23"/>
      <c r="Z62" s="23"/>
      <c r="AA62" s="23"/>
    </row>
    <row r="63" spans="5:27" ht="15.75">
      <c r="G63" s="17"/>
      <c r="H63" s="20"/>
      <c r="I63" s="20"/>
      <c r="J63" s="20"/>
      <c r="K63" s="20"/>
      <c r="L63" s="20"/>
      <c r="M63" s="20"/>
      <c r="N63" s="20"/>
      <c r="O63" s="20"/>
      <c r="P63" s="20"/>
      <c r="R63" s="15"/>
      <c r="S63" s="15"/>
      <c r="X63" s="23"/>
      <c r="Y63" s="23"/>
      <c r="Z63" s="23"/>
      <c r="AA63" s="23"/>
    </row>
    <row r="64" spans="5:27" ht="15.75">
      <c r="G64" s="17"/>
      <c r="H64" s="20"/>
      <c r="I64" s="20"/>
      <c r="J64" s="20"/>
      <c r="K64" s="20"/>
      <c r="L64" s="20"/>
      <c r="M64" s="20"/>
      <c r="N64" s="20"/>
      <c r="O64" s="20"/>
      <c r="P64" s="20"/>
      <c r="R64" s="15"/>
      <c r="S64" s="15"/>
      <c r="T64" s="15"/>
      <c r="U64" s="15"/>
      <c r="V64" s="15"/>
      <c r="W64" s="15"/>
      <c r="X64" s="23"/>
      <c r="Y64" s="23"/>
      <c r="Z64" s="23"/>
      <c r="AA64" s="23"/>
    </row>
    <row r="65" spans="7:27" ht="15.75">
      <c r="G65" s="17"/>
      <c r="H65" s="20"/>
      <c r="I65" s="20"/>
      <c r="J65" s="20"/>
      <c r="K65" s="20"/>
      <c r="L65" s="20"/>
      <c r="M65" s="20"/>
      <c r="N65" s="20"/>
      <c r="O65" s="20"/>
      <c r="P65" s="20"/>
      <c r="R65" s="15"/>
      <c r="S65" s="15"/>
      <c r="T65" s="23"/>
      <c r="U65" s="23"/>
      <c r="V65" s="23"/>
      <c r="W65" s="23"/>
      <c r="X65" s="23"/>
      <c r="Y65" s="23"/>
      <c r="Z65" s="23"/>
      <c r="AA65" s="23"/>
    </row>
    <row r="66" spans="7:27" ht="15.75">
      <c r="G66" s="17"/>
      <c r="H66" s="20"/>
      <c r="I66" s="20"/>
      <c r="J66" s="20"/>
      <c r="K66" s="20"/>
      <c r="L66" s="20"/>
      <c r="M66" s="20"/>
      <c r="N66" s="20"/>
      <c r="O66" s="20"/>
      <c r="P66" s="20"/>
      <c r="R66" s="15"/>
      <c r="S66" s="15"/>
      <c r="T66" s="23"/>
      <c r="U66" s="23"/>
      <c r="V66" s="23"/>
      <c r="W66" s="23"/>
      <c r="X66" s="23"/>
      <c r="Y66" s="23"/>
      <c r="Z66" s="23"/>
      <c r="AA66" s="23"/>
    </row>
    <row r="67" spans="7:27" ht="15.75">
      <c r="G67" s="17"/>
      <c r="H67" s="20"/>
      <c r="I67" s="20"/>
      <c r="J67" s="20"/>
      <c r="K67" s="20"/>
      <c r="L67" s="20"/>
      <c r="M67" s="20"/>
      <c r="N67" s="20"/>
      <c r="O67" s="20"/>
      <c r="P67" s="20"/>
      <c r="Q67" s="15"/>
      <c r="R67" s="15"/>
      <c r="S67" s="15"/>
      <c r="T67" s="15"/>
      <c r="U67" s="15"/>
      <c r="V67" s="15"/>
      <c r="W67" s="15"/>
      <c r="X67" s="23"/>
      <c r="Y67" s="23"/>
      <c r="Z67" s="23"/>
      <c r="AA67" s="23"/>
    </row>
    <row r="68" spans="7:27" ht="15.75">
      <c r="G68" s="17"/>
      <c r="H68" s="20"/>
      <c r="I68" s="20"/>
      <c r="J68" s="20"/>
      <c r="K68" s="20"/>
      <c r="L68" s="20"/>
      <c r="M68" s="20"/>
      <c r="N68" s="20"/>
      <c r="O68" s="20"/>
      <c r="P68" s="20"/>
      <c r="Q68" s="15"/>
      <c r="R68" s="15"/>
      <c r="S68" s="15"/>
      <c r="T68" s="23"/>
      <c r="U68" s="23"/>
      <c r="V68" s="23"/>
      <c r="W68" s="23"/>
      <c r="X68" s="23"/>
      <c r="Y68" s="23"/>
      <c r="Z68" s="23"/>
      <c r="AA68" s="23"/>
    </row>
    <row r="69" spans="7:27" ht="15.75">
      <c r="G69" s="17"/>
      <c r="H69" s="20"/>
      <c r="I69" s="20"/>
      <c r="J69" s="20"/>
      <c r="K69" s="20"/>
      <c r="L69" s="20"/>
      <c r="M69" s="20"/>
      <c r="N69" s="20"/>
      <c r="O69" s="20"/>
      <c r="P69" s="20"/>
      <c r="Q69" s="15"/>
      <c r="R69" s="15"/>
      <c r="S69" s="15"/>
      <c r="T69" s="15"/>
      <c r="U69" s="15"/>
      <c r="V69" s="15"/>
      <c r="W69" s="15"/>
      <c r="X69" s="15"/>
      <c r="Y69" s="15"/>
      <c r="Z69" s="15"/>
    </row>
    <row r="70" spans="7:27" ht="15.75">
      <c r="G70" s="17"/>
      <c r="H70" s="20"/>
      <c r="I70" s="20"/>
      <c r="J70" s="20"/>
      <c r="K70" s="20"/>
      <c r="L70" s="20"/>
      <c r="M70" s="20"/>
      <c r="N70" s="20"/>
      <c r="O70" s="20"/>
      <c r="P70" s="20"/>
      <c r="Q70" s="15"/>
      <c r="R70" s="15"/>
      <c r="S70" s="15"/>
      <c r="T70" s="15"/>
      <c r="U70" s="15"/>
      <c r="V70" s="15"/>
      <c r="W70" s="15"/>
      <c r="X70" s="15"/>
      <c r="Y70" s="15"/>
      <c r="Z70" s="15"/>
    </row>
    <row r="71" spans="7:27" ht="15.75">
      <c r="G71" s="17"/>
      <c r="H71" s="20"/>
      <c r="I71" s="20"/>
      <c r="J71" s="20"/>
      <c r="K71" s="20"/>
      <c r="L71" s="20"/>
      <c r="M71" s="20"/>
      <c r="N71" s="20"/>
      <c r="O71" s="20"/>
      <c r="P71" s="20"/>
      <c r="Q71" s="15"/>
      <c r="R71" s="15"/>
      <c r="S71" s="15"/>
      <c r="T71" s="15"/>
      <c r="U71" s="15"/>
      <c r="V71" s="15"/>
      <c r="W71" s="15"/>
      <c r="X71" s="15"/>
      <c r="Y71" s="15"/>
    </row>
    <row r="72" spans="7:27" ht="15.75">
      <c r="G72" s="17"/>
      <c r="H72" s="20"/>
      <c r="I72" s="20"/>
      <c r="J72" s="20"/>
      <c r="K72" s="20"/>
      <c r="L72" s="20"/>
      <c r="M72" s="20"/>
      <c r="N72" s="20"/>
      <c r="O72" s="20"/>
      <c r="P72" s="20"/>
      <c r="Q72" s="15"/>
      <c r="R72" s="15"/>
      <c r="S72" s="15"/>
      <c r="T72" s="15"/>
      <c r="U72" s="15"/>
      <c r="V72" s="15"/>
      <c r="W72" s="15"/>
      <c r="X72" s="15"/>
      <c r="Y72" s="15"/>
    </row>
    <row r="73" spans="7:27" ht="15.75">
      <c r="G73" s="17"/>
      <c r="H73" s="20"/>
      <c r="I73" s="20"/>
      <c r="J73" s="20"/>
      <c r="K73" s="20"/>
      <c r="L73" s="20"/>
      <c r="M73" s="20"/>
      <c r="N73" s="20"/>
      <c r="O73" s="20"/>
      <c r="P73" s="20"/>
      <c r="Q73" s="15"/>
      <c r="R73" s="15"/>
      <c r="S73" s="15"/>
      <c r="T73" s="15"/>
      <c r="U73" s="15"/>
      <c r="V73" s="15"/>
      <c r="W73" s="15"/>
      <c r="X73" s="15"/>
      <c r="Y73" s="15"/>
      <c r="Z73" s="15"/>
    </row>
    <row r="74" spans="7:27" ht="15.75">
      <c r="G74" s="17"/>
      <c r="H74" s="20"/>
      <c r="I74" s="20"/>
      <c r="J74" s="20"/>
      <c r="K74" s="20"/>
      <c r="L74" s="20"/>
      <c r="M74" s="20"/>
      <c r="N74" s="20"/>
      <c r="O74" s="20"/>
      <c r="P74" s="20"/>
      <c r="Q74" s="15"/>
      <c r="R74" s="15"/>
      <c r="S74" s="15"/>
      <c r="T74" s="15"/>
      <c r="U74" s="15"/>
      <c r="V74" s="15"/>
      <c r="W74" s="15"/>
      <c r="X74" s="15"/>
      <c r="Y74" s="15"/>
      <c r="Z74" s="15"/>
    </row>
    <row r="75" spans="7:27" ht="15.75">
      <c r="G75" s="17"/>
      <c r="H75" s="20"/>
      <c r="I75" s="20"/>
      <c r="J75" s="20"/>
      <c r="K75" s="20"/>
      <c r="L75" s="20"/>
      <c r="M75" s="20"/>
      <c r="N75" s="20"/>
      <c r="O75" s="20"/>
      <c r="P75" s="20"/>
    </row>
    <row r="76" spans="7:27">
      <c r="H76" s="20"/>
      <c r="I76" s="20"/>
    </row>
    <row r="77" spans="7:27" ht="14.25">
      <c r="G77" s="27"/>
    </row>
    <row r="79" spans="7:27">
      <c r="H79" s="14"/>
      <c r="I79" s="14"/>
      <c r="J79" s="14"/>
      <c r="K79" s="14"/>
      <c r="L79" s="14"/>
      <c r="M79" s="14"/>
      <c r="N79" s="14"/>
      <c r="O79" s="14"/>
      <c r="P79" s="14"/>
    </row>
    <row r="80" spans="7:27" ht="13.5">
      <c r="G80" s="28"/>
      <c r="H80" s="24"/>
      <c r="I80" s="24"/>
      <c r="J80" s="24"/>
      <c r="K80" s="24"/>
      <c r="L80" s="24"/>
      <c r="M80" s="24"/>
      <c r="N80" s="24"/>
      <c r="O80" s="24"/>
      <c r="P80" s="24"/>
    </row>
    <row r="81" spans="7:16" ht="15.75">
      <c r="G81" s="17"/>
      <c r="H81" s="20"/>
      <c r="I81" s="20"/>
      <c r="J81" s="20"/>
      <c r="K81" s="20"/>
      <c r="L81" s="20"/>
      <c r="M81" s="20"/>
      <c r="N81" s="20"/>
      <c r="O81" s="20"/>
      <c r="P81" s="20"/>
    </row>
    <row r="82" spans="7:16" ht="15.75">
      <c r="G82" s="17"/>
      <c r="H82" s="20"/>
      <c r="I82" s="20"/>
      <c r="J82" s="20"/>
      <c r="K82" s="20"/>
      <c r="L82" s="20"/>
      <c r="M82" s="20"/>
      <c r="N82" s="20"/>
      <c r="O82" s="20"/>
      <c r="P82" s="20"/>
    </row>
    <row r="83" spans="7:16" ht="15.75">
      <c r="G83" s="17"/>
      <c r="H83" s="20"/>
      <c r="I83" s="20"/>
      <c r="J83" s="20"/>
      <c r="K83" s="20"/>
      <c r="L83" s="20"/>
      <c r="M83" s="20"/>
      <c r="N83" s="20"/>
      <c r="O83" s="20"/>
      <c r="P83" s="20"/>
    </row>
    <row r="84" spans="7:16" ht="15.75">
      <c r="G84" s="17"/>
      <c r="H84" s="20"/>
      <c r="I84" s="20"/>
      <c r="J84" s="20"/>
      <c r="K84" s="20"/>
      <c r="L84" s="20"/>
      <c r="M84" s="20"/>
      <c r="N84" s="20"/>
      <c r="O84" s="20"/>
      <c r="P84" s="20"/>
    </row>
    <row r="85" spans="7:16" ht="15.75">
      <c r="G85" s="17"/>
      <c r="H85" s="20"/>
      <c r="I85" s="20"/>
      <c r="J85" s="20"/>
      <c r="K85" s="20"/>
      <c r="L85" s="20"/>
      <c r="M85" s="20"/>
      <c r="N85" s="20"/>
      <c r="O85" s="20"/>
      <c r="P85" s="20"/>
    </row>
    <row r="86" spans="7:16" ht="15.75">
      <c r="G86" s="17"/>
      <c r="H86" s="20"/>
      <c r="I86" s="20"/>
      <c r="J86" s="20"/>
      <c r="K86" s="20"/>
      <c r="L86" s="20"/>
      <c r="M86" s="20"/>
      <c r="N86" s="20"/>
      <c r="O86" s="20"/>
      <c r="P86" s="20"/>
    </row>
    <row r="87" spans="7:16" ht="15.75">
      <c r="G87" s="17"/>
      <c r="H87" s="20"/>
      <c r="I87" s="20"/>
      <c r="J87" s="20"/>
      <c r="K87" s="20"/>
      <c r="L87" s="20"/>
      <c r="M87" s="20"/>
      <c r="N87" s="20"/>
      <c r="O87" s="20"/>
      <c r="P87" s="20"/>
    </row>
    <row r="88" spans="7:16" ht="15.75">
      <c r="G88" s="17"/>
      <c r="H88" s="20"/>
      <c r="I88" s="20"/>
      <c r="J88" s="20"/>
      <c r="K88" s="20"/>
      <c r="L88" s="20"/>
      <c r="M88" s="20"/>
      <c r="N88" s="20"/>
      <c r="O88" s="20"/>
      <c r="P88" s="20"/>
    </row>
    <row r="89" spans="7:16" ht="15.75">
      <c r="G89" s="17"/>
      <c r="H89" s="20"/>
      <c r="I89" s="20"/>
      <c r="J89" s="20"/>
      <c r="K89" s="20"/>
      <c r="L89" s="20"/>
      <c r="M89" s="20"/>
      <c r="N89" s="20"/>
      <c r="O89" s="20"/>
      <c r="P89" s="20"/>
    </row>
    <row r="90" spans="7:16" ht="15.75">
      <c r="G90" s="17"/>
      <c r="H90" s="20"/>
      <c r="I90" s="20"/>
      <c r="J90" s="20"/>
      <c r="K90" s="20"/>
      <c r="L90" s="20"/>
      <c r="M90" s="20"/>
      <c r="N90" s="20"/>
      <c r="O90" s="20"/>
      <c r="P90" s="20"/>
    </row>
    <row r="91" spans="7:16" ht="15.75">
      <c r="G91" s="17"/>
      <c r="H91" s="20"/>
      <c r="I91" s="20"/>
      <c r="J91" s="20"/>
      <c r="K91" s="20"/>
      <c r="L91" s="20"/>
      <c r="M91" s="20"/>
      <c r="N91" s="20"/>
      <c r="O91" s="20"/>
      <c r="P91" s="20"/>
    </row>
    <row r="92" spans="7:16" ht="15.75">
      <c r="G92" s="17"/>
      <c r="H92" s="20"/>
      <c r="I92" s="20"/>
      <c r="J92" s="20"/>
      <c r="K92" s="20"/>
      <c r="L92" s="20"/>
      <c r="M92" s="20"/>
      <c r="N92" s="20"/>
      <c r="O92" s="20"/>
      <c r="P92" s="20"/>
    </row>
    <row r="93" spans="7:16" ht="15.75">
      <c r="G93" s="17"/>
      <c r="H93" s="20"/>
      <c r="I93" s="20"/>
      <c r="J93" s="20"/>
      <c r="K93" s="20"/>
      <c r="L93" s="20"/>
      <c r="M93" s="20"/>
      <c r="N93" s="20"/>
      <c r="O93" s="20"/>
      <c r="P93" s="20"/>
    </row>
  </sheetData>
  <sheetProtection algorithmName="SHA-512" hashValue="ZxfOrKL8ns1n4L+IA4Lyd5sP2KTP8jpzEpdHg92SO1xS1xp+1scM6WpYNo1u0q+bKVbloBwj66nR6lad3enPuQ==" saltValue="xJ1Dy0WwUe0NsXf23Tm41w==" spinCount="100000" sheet="1" selectLockedCells="1"/>
  <dataConsolidate/>
  <mergeCells count="41">
    <mergeCell ref="E42:K42"/>
    <mergeCell ref="E43:K43"/>
    <mergeCell ref="G7:I7"/>
    <mergeCell ref="K7:L7"/>
    <mergeCell ref="G10:J10"/>
    <mergeCell ref="I8:K8"/>
    <mergeCell ref="L8:N8"/>
    <mergeCell ref="I9:K9"/>
    <mergeCell ref="L9:N9"/>
    <mergeCell ref="E51:U51"/>
    <mergeCell ref="X25:X26"/>
    <mergeCell ref="O17:T17"/>
    <mergeCell ref="W25:W26"/>
    <mergeCell ref="V25:V26"/>
    <mergeCell ref="E21:L22"/>
    <mergeCell ref="L48:R48"/>
    <mergeCell ref="G47:K47"/>
    <mergeCell ref="G48:K48"/>
    <mergeCell ref="N21:N22"/>
    <mergeCell ref="E40:K40"/>
    <mergeCell ref="E41:K41"/>
    <mergeCell ref="J25:J26"/>
    <mergeCell ref="E25:E26"/>
    <mergeCell ref="L47:S47"/>
    <mergeCell ref="P25:P26"/>
    <mergeCell ref="O8:U8"/>
    <mergeCell ref="O9:U9"/>
    <mergeCell ref="U13:U14"/>
    <mergeCell ref="T2:U2"/>
    <mergeCell ref="E19:J19"/>
    <mergeCell ref="K13:K14"/>
    <mergeCell ref="E15:J15"/>
    <mergeCell ref="E13:J14"/>
    <mergeCell ref="E17:J17"/>
    <mergeCell ref="G6:J6"/>
    <mergeCell ref="O13:T14"/>
    <mergeCell ref="G1:R4"/>
    <mergeCell ref="K6:R6"/>
    <mergeCell ref="O15:S15"/>
    <mergeCell ref="G9:H9"/>
    <mergeCell ref="G8:H8"/>
  </mergeCells>
  <phoneticPr fontId="8" type="noConversion"/>
  <conditionalFormatting sqref="K7:L7">
    <cfRule type="containsText" dxfId="0" priority="1" operator="containsText" text="gadi">
      <formula>NOT(ISERROR(SEARCH("gadi",K7)))</formula>
    </cfRule>
  </conditionalFormatting>
  <dataValidations count="5">
    <dataValidation type="list" allowBlank="1" showInputMessage="1" showErrorMessage="1" sqref="K7:L7" xr:uid="{00000000-0002-0000-0000-000000000000}">
      <formula1>$X$21:$X$24</formula1>
    </dataValidation>
    <dataValidation type="list" allowBlank="1" showInputMessage="1" showErrorMessage="1" sqref="G9" xr:uid="{00000000-0002-0000-0000-000003000000}">
      <formula1>$X$1:$X$9</formula1>
    </dataValidation>
    <dataValidation type="list" allowBlank="1" showInputMessage="1" showErrorMessage="1" sqref="L9:N9" xr:uid="{51CCA2F5-C4FA-4383-8808-3C380FEE273A}">
      <formula1>INDIRECT($I$9)</formula1>
    </dataValidation>
    <dataValidation type="list" allowBlank="1" showInputMessage="1" showErrorMessage="1" sqref="I9:K9" xr:uid="{AD1B3DB4-1642-4361-870E-22502CDE21F6}">
      <formula1>$X$13:$X$14</formula1>
    </dataValidation>
    <dataValidation type="list" allowBlank="1" showInputMessage="1" showErrorMessage="1" sqref="O9:U9" xr:uid="{15CFB474-1031-4C13-BE64-DEBF5669131B}">
      <formula1>$Y$21:$Y$23</formula1>
    </dataValidation>
  </dataValidations>
  <printOptions horizontalCentered="1"/>
  <pageMargins left="0.19685039370078741" right="0.19685039370078741" top="0.59055118110236227" bottom="0.19685039370078741" header="0" footer="0"/>
  <pageSetup paperSize="9" scale="70" orientation="landscape" r:id="rId1"/>
  <headerFooter alignWithMargins="0"/>
  <drawing r:id="rId2"/>
  <legacyDrawing r:id="rId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Darblapas</vt:lpstr>
      </vt:variant>
      <vt:variant>
        <vt:i4>1</vt:i4>
      </vt:variant>
      <vt:variant>
        <vt:lpstr>Diapazoni ar nosaukumiem</vt:lpstr>
      </vt:variant>
      <vt:variant>
        <vt:i4>9</vt:i4>
      </vt:variant>
    </vt:vector>
  </HeadingPairs>
  <TitlesOfParts>
    <vt:vector size="10" baseType="lpstr">
      <vt:lpstr>Finanšu piedāvājums</vt:lpstr>
      <vt:lpstr>_2_gadi</vt:lpstr>
      <vt:lpstr>_2_un_5_gadi</vt:lpstr>
      <vt:lpstr>_5_gadi</vt:lpstr>
      <vt:lpstr>'Finanšu piedāvājums'!Drukas_apgabals</vt:lpstr>
      <vt:lpstr>jā</vt:lpstr>
      <vt:lpstr>nē</vt:lpstr>
      <vt:lpstr>Sar_1</vt:lpstr>
      <vt:lpstr>Sar_2</vt:lpstr>
      <vt:lpstr>Sar_3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2020-04-17T12:04:17Z</cp:lastPrinted>
  <dcterms:created xsi:type="dcterms:W3CDTF">2006-09-14T17:58:42Z</dcterms:created>
  <dcterms:modified xsi:type="dcterms:W3CDTF">2024-10-11T08:56:39Z</dcterms:modified>
</cp:coreProperties>
</file>