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lvm.lv\public$\Strukturvienibas\LVM MS\KPRP\Iepirkumi un ligumi\Ieksejie dokumenti\IEPIRKUMI\Mezizstrade\2024\AC_KC_5_2_g_169_Ak\7.piel_Fin_pied_AC\"/>
    </mc:Choice>
  </mc:AlternateContent>
  <xr:revisionPtr revIDLastSave="0" documentId="13_ncr:1_{BA37ED11-4509-42EF-9168-EC0221AADB2D}" xr6:coauthVersionLast="47" xr6:coauthVersionMax="47" xr10:uidLastSave="{00000000-0000-0000-0000-000000000000}"/>
  <bookViews>
    <workbookView xWindow="-120" yWindow="-120" windowWidth="29040" windowHeight="15840" tabRatio="736" xr2:uid="{00000000-000D-0000-FFFF-FFFF00000000}"/>
  </bookViews>
  <sheets>
    <sheet name="Finanšu piedāvājums" sheetId="29" r:id="rId1"/>
  </sheets>
  <definedNames>
    <definedName name="_2_gadi">'Finanšu piedāvājums'!$AA$2:$AA$7</definedName>
    <definedName name="_2_un_5_gadi">'Finanšu piedāvājums'!$AC$2:$AC$7</definedName>
    <definedName name="_5_gadi">'Finanšu piedāvājums'!$Y$2:$Y$8</definedName>
    <definedName name="_xlnm.Print_Area" localSheetId="0">'Finanšu piedāvājums'!$B$1:$AB$51</definedName>
    <definedName name="jā">'Finanšu piedāvājums'!$X$2:$X$3</definedName>
    <definedName name="nē">'Finanšu piedāvājums'!$X$4:$X$9</definedName>
    <definedName name="Sar_1">'Finanšu piedāvājums'!$X$2:$X$8</definedName>
    <definedName name="Sar_2">'Finanšu piedāvājums'!$Z$2:$Z$7</definedName>
    <definedName name="Sar_3">'Finanšu piedāvājums'!$AB$2:$AB$7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 i="29" l="1"/>
  <c r="L43" i="29" s="1"/>
  <c r="S43" i="29"/>
  <c r="W43" i="29" l="1"/>
  <c r="R43" i="29"/>
  <c r="R35" i="29" s="1"/>
  <c r="F37" i="29"/>
  <c r="J37" i="29" s="1"/>
  <c r="I27" i="29"/>
  <c r="H27" i="29"/>
  <c r="Q43" i="29"/>
  <c r="F39" i="29"/>
  <c r="J27" i="29"/>
  <c r="F28" i="29"/>
  <c r="F29" i="29"/>
  <c r="F34" i="29"/>
  <c r="F33" i="29"/>
  <c r="L41" i="29" s="1"/>
  <c r="L44" i="29" s="1"/>
  <c r="F38" i="29"/>
  <c r="F30" i="29"/>
  <c r="F35" i="29"/>
  <c r="G27" i="29"/>
  <c r="F32" i="29"/>
  <c r="F31" i="29"/>
  <c r="F36" i="29"/>
  <c r="G37" i="29" l="1"/>
  <c r="I28" i="29"/>
  <c r="H28" i="29"/>
  <c r="I35" i="29"/>
  <c r="H35" i="29"/>
  <c r="I34" i="29"/>
  <c r="H34" i="29"/>
  <c r="I39" i="29"/>
  <c r="H39" i="29"/>
  <c r="I31" i="29"/>
  <c r="H31" i="29"/>
  <c r="I32" i="29"/>
  <c r="H32" i="29"/>
  <c r="I30" i="29"/>
  <c r="H30" i="29"/>
  <c r="H29" i="29"/>
  <c r="I29" i="29"/>
  <c r="I38" i="29"/>
  <c r="H38" i="29"/>
  <c r="I36" i="29"/>
  <c r="H36" i="29"/>
  <c r="H33" i="29"/>
  <c r="I33" i="29"/>
  <c r="I37" i="29"/>
  <c r="H37" i="29"/>
  <c r="R39" i="29"/>
  <c r="U39" i="29" s="1"/>
  <c r="R28" i="29"/>
  <c r="T28" i="29" s="1"/>
  <c r="R40" i="29"/>
  <c r="T40" i="29" s="1"/>
  <c r="V43" i="29"/>
  <c r="R30" i="29"/>
  <c r="T30" i="29" s="1"/>
  <c r="R37" i="29"/>
  <c r="T37" i="29" s="1"/>
  <c r="T43" i="29"/>
  <c r="R41" i="29"/>
  <c r="S41" i="29" s="1"/>
  <c r="R27" i="29"/>
  <c r="R29" i="29"/>
  <c r="L42" i="29" s="1"/>
  <c r="R36" i="29"/>
  <c r="R34" i="29"/>
  <c r="R38" i="29"/>
  <c r="R31" i="29"/>
  <c r="R32" i="29"/>
  <c r="R42" i="29"/>
  <c r="S42" i="29" s="1"/>
  <c r="U43" i="29"/>
  <c r="R33" i="29"/>
  <c r="J31" i="29"/>
  <c r="G31" i="29"/>
  <c r="G30" i="29"/>
  <c r="J30" i="29"/>
  <c r="J29" i="29"/>
  <c r="G29" i="29"/>
  <c r="G32" i="29"/>
  <c r="J32" i="29"/>
  <c r="J34" i="29"/>
  <c r="G34" i="29"/>
  <c r="G39" i="29"/>
  <c r="J39" i="29"/>
  <c r="J35" i="29"/>
  <c r="G35" i="29"/>
  <c r="J33" i="29"/>
  <c r="G33" i="29"/>
  <c r="G36" i="29"/>
  <c r="J36" i="29"/>
  <c r="G38" i="29"/>
  <c r="J38" i="29"/>
  <c r="G28" i="29"/>
  <c r="J28" i="29"/>
  <c r="U35" i="29"/>
  <c r="S35" i="29"/>
  <c r="T35" i="29"/>
  <c r="V35" i="29"/>
  <c r="V39" i="29" l="1"/>
  <c r="U41" i="29"/>
  <c r="S39" i="29"/>
  <c r="L17" i="29"/>
  <c r="T39" i="29"/>
  <c r="V30" i="29"/>
  <c r="S30" i="29"/>
  <c r="V28" i="29"/>
  <c r="U28" i="29"/>
  <c r="U30" i="29"/>
  <c r="V41" i="29"/>
  <c r="T41" i="29"/>
  <c r="S28" i="29"/>
  <c r="Q28" i="29" s="1"/>
  <c r="U37" i="29"/>
  <c r="V37" i="29"/>
  <c r="S37" i="29"/>
  <c r="Q37" i="29" s="1"/>
  <c r="S40" i="29"/>
  <c r="W40" i="29" s="1"/>
  <c r="V40" i="29"/>
  <c r="U40" i="29"/>
  <c r="S32" i="29"/>
  <c r="V32" i="29"/>
  <c r="U32" i="29"/>
  <c r="T32" i="29"/>
  <c r="U36" i="29"/>
  <c r="S36" i="29"/>
  <c r="T36" i="29"/>
  <c r="V36" i="29"/>
  <c r="U42" i="29"/>
  <c r="V42" i="29"/>
  <c r="T42" i="29"/>
  <c r="V34" i="29"/>
  <c r="U34" i="29"/>
  <c r="S34" i="29"/>
  <c r="T34" i="29"/>
  <c r="T38" i="29"/>
  <c r="V38" i="29"/>
  <c r="U38" i="29"/>
  <c r="S38" i="29"/>
  <c r="S27" i="29"/>
  <c r="T27" i="29"/>
  <c r="U27" i="29"/>
  <c r="V27" i="29"/>
  <c r="V33" i="29"/>
  <c r="U33" i="29"/>
  <c r="T33" i="29"/>
  <c r="S33" i="29"/>
  <c r="U31" i="29"/>
  <c r="S31" i="29"/>
  <c r="V31" i="29"/>
  <c r="T31" i="29"/>
  <c r="T29" i="29"/>
  <c r="V29" i="29"/>
  <c r="U29" i="29"/>
  <c r="S29" i="29"/>
  <c r="Q30" i="29"/>
  <c r="W30" i="29"/>
  <c r="W41" i="29"/>
  <c r="Q41" i="29"/>
  <c r="W39" i="29"/>
  <c r="Q39" i="29"/>
  <c r="W35" i="29"/>
  <c r="Q35" i="29"/>
  <c r="W37" i="29" l="1"/>
  <c r="Q40" i="29"/>
  <c r="W28" i="29"/>
  <c r="W33" i="29"/>
  <c r="Q33" i="29"/>
  <c r="W29" i="29"/>
  <c r="Q29" i="29"/>
  <c r="W27" i="29"/>
  <c r="Q27" i="29"/>
  <c r="W32" i="29"/>
  <c r="Q32" i="29"/>
  <c r="W31" i="29"/>
  <c r="Q31" i="29"/>
  <c r="Q36" i="29"/>
  <c r="W36" i="29"/>
  <c r="Q34" i="29"/>
  <c r="W34" i="29"/>
  <c r="Q42" i="29"/>
  <c r="W42" i="29"/>
  <c r="W38" i="29"/>
  <c r="Q38" i="29"/>
  <c r="W17" i="29" l="1"/>
  <c r="M21" i="29" s="1"/>
  <c r="L27" i="29" s="1"/>
  <c r="L35" i="29" l="1"/>
  <c r="K35" i="29" s="1"/>
  <c r="L31" i="29" l="1"/>
  <c r="K31" i="29" s="1"/>
  <c r="L30" i="29"/>
  <c r="K30" i="29" s="1"/>
  <c r="L34" i="29"/>
  <c r="K34" i="29" s="1"/>
  <c r="L37" i="29"/>
  <c r="K37" i="29" s="1"/>
  <c r="L33" i="29"/>
  <c r="K33" i="29" s="1"/>
  <c r="L28" i="29"/>
  <c r="K28" i="29" s="1"/>
  <c r="L29" i="29"/>
  <c r="K29" i="29" s="1"/>
  <c r="L32" i="29"/>
  <c r="K32" i="29" s="1"/>
  <c r="L39" i="29"/>
  <c r="K39" i="29" s="1"/>
  <c r="L36" i="29"/>
  <c r="K36" i="29" s="1"/>
  <c r="L38" i="29"/>
  <c r="K38" i="29" s="1"/>
  <c r="K27"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Oskars Baltais</author>
  </authors>
  <commentList>
    <comment ref="I9" authorId="0" shapeId="0" xr:uid="{4B9CB735-31B2-464B-92FD-04550721F559}">
      <text>
        <r>
          <rPr>
            <sz val="12"/>
            <color indexed="81"/>
            <rFont val="Tahoma"/>
            <family val="2"/>
            <charset val="186"/>
          </rPr>
          <t>Tikai divos reģionos var norādīt Bāzes reģionu (jā).
Vienā no Bāzes reģioniem jābūt Pretendenta bāzes vietai, otrs var būt bāzes vietas reģionam piekļaujošais reģions.</t>
        </r>
      </text>
    </comment>
    <comment ref="L9" authorId="0" shapeId="0" xr:uid="{51DDEB43-3A85-4213-A7E8-DBC35ACEAE83}">
      <text>
        <r>
          <rPr>
            <sz val="12"/>
            <color indexed="81"/>
            <rFont val="Tahoma"/>
            <family val="2"/>
            <charset val="186"/>
          </rPr>
          <t>Bāzes reģionam (-iem) var norādīt tikai 1 vai 2 prioritāti.
Pārējiem reģioniem var norādīt prioritātes no 3 līdz 8.</t>
        </r>
      </text>
    </comment>
  </commentList>
</comments>
</file>

<file path=xl/sharedStrings.xml><?xml version="1.0" encoding="utf-8"?>
<sst xmlns="http://schemas.openxmlformats.org/spreadsheetml/2006/main" count="110" uniqueCount="95">
  <si>
    <t>1601&lt;</t>
  </si>
  <si>
    <t>0-100</t>
  </si>
  <si>
    <t>101-200</t>
  </si>
  <si>
    <t>201-300</t>
  </si>
  <si>
    <t>301-400</t>
  </si>
  <si>
    <t>401-500</t>
  </si>
  <si>
    <t>501-600</t>
  </si>
  <si>
    <t>601-700</t>
  </si>
  <si>
    <t>701-800</t>
  </si>
  <si>
    <t>801-900</t>
  </si>
  <si>
    <t>901-1000</t>
  </si>
  <si>
    <t>1001-1100</t>
  </si>
  <si>
    <t>1101-1200</t>
  </si>
  <si>
    <t>1201-1300</t>
  </si>
  <si>
    <t>1301-1400</t>
  </si>
  <si>
    <t>1401-1500</t>
  </si>
  <si>
    <t>1501-1600</t>
  </si>
  <si>
    <t>Īpatsvars, Ks</t>
  </si>
  <si>
    <t>Skuju koku (P+E ≥ 7) cirsmās</t>
  </si>
  <si>
    <t>Lapu koku       (P+E ≤  3) cirsmās</t>
  </si>
  <si>
    <t>Jauktās             (3&lt; P+E &gt;7) cirsmās</t>
  </si>
  <si>
    <t xml:space="preserve">Celmu apstrāde ar AAL </t>
  </si>
  <si>
    <t>Cenu attiecību koefc., Kr</t>
  </si>
  <si>
    <t>Cenu attiecību koefc., Kp</t>
  </si>
  <si>
    <t>Līguma cenas kokmateriālu sagatavošanai</t>
  </si>
  <si>
    <t>Līguma cenas kokmateriālu pievešanai</t>
  </si>
  <si>
    <t>Vidējā svērtā sagatavošanas cena:</t>
  </si>
  <si>
    <t>Vidējā svērtā pievešanas cena:</t>
  </si>
  <si>
    <t>Cenas svēret.koef.</t>
  </si>
  <si>
    <t>AAL cenas svērt.koef.</t>
  </si>
  <si>
    <t>/</t>
  </si>
  <si>
    <t>(Vārds, Uzvārds, amats)</t>
  </si>
  <si>
    <t>Pievešanas attālums, m</t>
  </si>
  <si>
    <t>Pretendenta vidējā svērtā cena kokmateriālu sagatavošanas un pievešanas pakalpojumam:</t>
  </si>
  <si>
    <t>Izlases cirtēs</t>
  </si>
  <si>
    <t>Vidēji apstākļi</t>
  </si>
  <si>
    <t>Slikti apstākļi</t>
  </si>
  <si>
    <t>Ekstremāli apstākļi</t>
  </si>
  <si>
    <t>0.151-0.200</t>
  </si>
  <si>
    <t>0.201-0.250</t>
  </si>
  <si>
    <t>0.251-0.300</t>
  </si>
  <si>
    <t>0.301-0.350</t>
  </si>
  <si>
    <t>0.351-0.400</t>
  </si>
  <si>
    <t>0.401-0.500</t>
  </si>
  <si>
    <t>0.501-0.600</t>
  </si>
  <si>
    <t>0.601-0.700</t>
  </si>
  <si>
    <t>0.701-0.800</t>
  </si>
  <si>
    <t>0.801-0.900</t>
  </si>
  <si>
    <t>0.901-1.000</t>
  </si>
  <si>
    <t>Pie pievešanas attāluma 1601&lt; m Vidējos apstākļos.</t>
  </si>
  <si>
    <r>
      <rPr>
        <b/>
        <i/>
        <sz val="12"/>
        <rFont val="Arial"/>
        <family val="2"/>
        <charset val="186"/>
      </rPr>
      <t>Pretendenta piedāvātā cena kokmateriālu sagatavošanai:</t>
    </r>
    <r>
      <rPr>
        <i/>
        <sz val="12"/>
        <rFont val="Arial"/>
        <family val="2"/>
        <charset val="186"/>
      </rPr>
      <t xml:space="preserve"> </t>
    </r>
  </si>
  <si>
    <t xml:space="preserve">Pretendenta piedāvātā cena kokmateriālu pievešanai: </t>
  </si>
  <si>
    <t>Cenas svērt.koef.</t>
  </si>
  <si>
    <t>Cenu attiecību koefc., Kpv vidējiem</t>
  </si>
  <si>
    <t>Cenu attiecību koefc., Kps sliktiem</t>
  </si>
  <si>
    <t>Cenu attiecību koefc., Kpe ekstremāliem</t>
  </si>
  <si>
    <t>Cenu attiecību koefc., Kpi izlases</t>
  </si>
  <si>
    <t>Labi  apstākļi</t>
  </si>
  <si>
    <t>Pretendenta nosaukums:</t>
  </si>
  <si>
    <t>lpp.</t>
  </si>
  <si>
    <t>Līdz 0.150</t>
  </si>
  <si>
    <t>1.001 &lt;</t>
  </si>
  <si>
    <t>Piemaksa gariem sortimentiem</t>
  </si>
  <si>
    <t>Piemaksas koefc. Kpp</t>
  </si>
  <si>
    <t>(Paraksts)</t>
  </si>
  <si>
    <t>Stundas izcenojums kokmateriālu sagatavošanas tehnikai, euro/h:</t>
  </si>
  <si>
    <t>Stundas izcenojums kokmateriālu pievešanas tehnikai, euro/h:</t>
  </si>
  <si>
    <t>Stundas izcenojums zāģētājam, euro/h:</t>
  </si>
  <si>
    <t>Izcenojums pameža zāģēšanai un meža ainavas kopšanai, euro/ha:</t>
  </si>
  <si>
    <r>
      <t>Cena, €/m</t>
    </r>
    <r>
      <rPr>
        <b/>
        <vertAlign val="superscript"/>
        <sz val="9"/>
        <rFont val="Book Antiqua"/>
        <family val="1"/>
        <charset val="186"/>
      </rPr>
      <t>3</t>
    </r>
  </si>
  <si>
    <t>Austrumvidzeme</t>
  </si>
  <si>
    <t>Dienvidkurzeme</t>
  </si>
  <si>
    <t>Dienvidlatgale</t>
  </si>
  <si>
    <t>Rietumvidzeme</t>
  </si>
  <si>
    <t>Vidusdaugava</t>
  </si>
  <si>
    <t>Ziemeļkurzeme</t>
  </si>
  <si>
    <t>Ziemeļlatgale</t>
  </si>
  <si>
    <t>Zemgale</t>
  </si>
  <si>
    <t xml:space="preserve"> 5 gadi</t>
  </si>
  <si>
    <r>
      <t>Kokmateriālu sagatavošanas piedāvājuma cenas, euro/m</t>
    </r>
    <r>
      <rPr>
        <sz val="12"/>
        <rFont val="Calibri"/>
        <family val="2"/>
        <charset val="186"/>
      </rPr>
      <t>³</t>
    </r>
  </si>
  <si>
    <r>
      <t>Kokmateriālu pievešanas piedāvājuma cenas, euro/m</t>
    </r>
    <r>
      <rPr>
        <sz val="12"/>
        <rFont val="Calibri"/>
        <family val="2"/>
        <charset val="186"/>
      </rPr>
      <t>³</t>
    </r>
  </si>
  <si>
    <r>
      <t xml:space="preserve"> Pie vidējā koka tilpuma Līdz 0.150 m</t>
    </r>
    <r>
      <rPr>
        <sz val="8"/>
        <rFont val="Calibri"/>
        <family val="2"/>
        <charset val="186"/>
      </rPr>
      <t>³</t>
    </r>
    <r>
      <rPr>
        <i/>
        <sz val="8"/>
        <rFont val="Arial"/>
        <family val="2"/>
        <charset val="186"/>
      </rPr>
      <t xml:space="preserve"> skuju koku (P+E ≥7) cirsmās. </t>
    </r>
  </si>
  <si>
    <t>Līguma termiņš:</t>
  </si>
  <si>
    <t>Šī dokumenta parakstīšanas datums ir pēdējā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</si>
  <si>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r>
      <t>Vidējais koks, m</t>
    </r>
    <r>
      <rPr>
        <sz val="12"/>
        <rFont val="Calibri"/>
        <family val="2"/>
        <charset val="186"/>
      </rPr>
      <t>³</t>
    </r>
  </si>
  <si>
    <r>
      <t>Cena, €/m</t>
    </r>
    <r>
      <rPr>
        <b/>
        <vertAlign val="superscript"/>
        <sz val="9"/>
        <color theme="0"/>
        <rFont val="Book Antiqua"/>
        <family val="1"/>
        <charset val="186"/>
      </rPr>
      <t>3</t>
    </r>
  </si>
  <si>
    <t xml:space="preserve"> 2 gadi</t>
  </si>
  <si>
    <t>Bāzes reģions</t>
  </si>
  <si>
    <t>Reģiona prioritāte</t>
  </si>
  <si>
    <r>
      <t>Iepirkuma priekšmeta apjoms uz 1 tehnikas komplektu gadā, m</t>
    </r>
    <r>
      <rPr>
        <i/>
        <vertAlign val="superscript"/>
        <sz val="11"/>
        <rFont val="Arial"/>
        <family val="2"/>
        <charset val="186"/>
      </rPr>
      <t>3</t>
    </r>
  </si>
  <si>
    <t>jā</t>
  </si>
  <si>
    <t>nē</t>
  </si>
  <si>
    <t>Reģions</t>
  </si>
  <si>
    <r>
      <rPr>
        <b/>
        <sz val="14"/>
        <rFont val="Arial"/>
        <family val="2"/>
        <charset val="186"/>
      </rPr>
      <t>FINANŠU PIEDĀVĀJUMS</t>
    </r>
    <r>
      <rPr>
        <sz val="14"/>
        <rFont val="Arial"/>
        <family val="2"/>
        <charset val="186"/>
      </rPr>
      <t xml:space="preserve"> (</t>
    </r>
    <r>
      <rPr>
        <b/>
        <u/>
        <sz val="14"/>
        <rFont val="Arial"/>
        <family val="2"/>
        <charset val="186"/>
      </rPr>
      <t>ATJAUNOŠANAS CIRTE</t>
    </r>
    <r>
      <rPr>
        <sz val="14"/>
        <rFont val="Arial"/>
        <family val="2"/>
        <charset val="186"/>
      </rPr>
      <t xml:space="preserve">) 
</t>
    </r>
    <r>
      <rPr>
        <sz val="12"/>
        <rFont val="Arial"/>
        <family val="2"/>
        <charset val="186"/>
      </rPr>
      <t>„Apaļo kokmateriālu ražošanas pakalpojumi atjaunošanas un kopšanas cirtē 2025. – 2029.gadā” 
(id. Nr. AS LVM MS RP_2024_169_Ak)</t>
    </r>
  </si>
  <si>
    <t>7.pielikums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</si>
</sst>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39">
    <font>
      <sz val="10"/>
      <name val="Arial"/>
      <charset val="186"/>
    </font>
    <font>
      <sz val="10"/>
      <name val="Arial"/>
      <family val="2"/>
      <charset val="186"/>
    </font>
    <font>
      <b/>
      <i/>
      <sz val="11"/>
      <name val="Arial"/>
      <family val="2"/>
      <charset val="186"/>
    </font>
    <font>
      <b/>
      <i/>
      <sz val="14"/>
      <name val="Arial"/>
      <family val="2"/>
      <charset val="186"/>
    </font>
    <font>
      <b/>
      <i/>
      <sz val="12"/>
      <name val="Arial"/>
      <family val="2"/>
      <charset val="186"/>
    </font>
    <font>
      <i/>
      <sz val="10"/>
      <name val="Arial"/>
      <family val="2"/>
      <charset val="186"/>
    </font>
    <font>
      <sz val="10"/>
      <name val="Arial"/>
      <family val="2"/>
      <charset val="186"/>
    </font>
    <font>
      <sz val="12"/>
      <name val="Arial"/>
      <family val="2"/>
      <charset val="186"/>
    </font>
    <font>
      <sz val="8"/>
      <name val="Arial"/>
      <family val="2"/>
      <charset val="186"/>
    </font>
    <font>
      <i/>
      <sz val="12"/>
      <name val="Arial"/>
      <family val="2"/>
      <charset val="186"/>
    </font>
    <font>
      <sz val="12"/>
      <name val="Book Antiqua"/>
      <family val="1"/>
      <charset val="186"/>
    </font>
    <font>
      <b/>
      <i/>
      <sz val="16"/>
      <name val="Arial"/>
      <family val="2"/>
      <charset val="186"/>
    </font>
    <font>
      <b/>
      <sz val="8"/>
      <name val="Book Antiqua"/>
      <family val="1"/>
      <charset val="186"/>
    </font>
    <font>
      <i/>
      <sz val="8"/>
      <name val="Arial"/>
      <family val="2"/>
      <charset val="186"/>
    </font>
    <font>
      <sz val="14"/>
      <name val="Arial"/>
      <family val="2"/>
      <charset val="186"/>
    </font>
    <font>
      <b/>
      <vertAlign val="superscript"/>
      <sz val="9"/>
      <name val="Book Antiqua"/>
      <family val="1"/>
      <charset val="186"/>
    </font>
    <font>
      <sz val="11.5"/>
      <name val="Arial"/>
      <family val="2"/>
      <charset val="186"/>
    </font>
    <font>
      <b/>
      <sz val="11.5"/>
      <name val="Arial"/>
      <family val="2"/>
      <charset val="186"/>
    </font>
    <font>
      <b/>
      <i/>
      <sz val="11.5"/>
      <name val="Arial"/>
      <family val="2"/>
      <charset val="186"/>
    </font>
    <font>
      <i/>
      <sz val="11"/>
      <name val="Arial"/>
      <family val="2"/>
      <charset val="186"/>
    </font>
    <font>
      <i/>
      <sz val="10"/>
      <color indexed="23"/>
      <name val="Arial"/>
      <family val="2"/>
      <charset val="186"/>
    </font>
    <font>
      <sz val="9"/>
      <color indexed="23"/>
      <name val="Book Antiqua"/>
      <family val="1"/>
      <charset val="186"/>
    </font>
    <font>
      <i/>
      <sz val="12"/>
      <name val="Bookman Old Style"/>
      <family val="1"/>
      <charset val="186"/>
    </font>
    <font>
      <b/>
      <i/>
      <sz val="12"/>
      <name val="Bookman Old Style"/>
      <family val="1"/>
      <charset val="186"/>
    </font>
    <font>
      <b/>
      <i/>
      <sz val="20"/>
      <name val="CenturyOldst TL"/>
      <family val="1"/>
      <charset val="186"/>
    </font>
    <font>
      <sz val="10"/>
      <color indexed="9"/>
      <name val="Arial"/>
      <family val="2"/>
      <charset val="186"/>
    </font>
    <font>
      <b/>
      <sz val="11"/>
      <color rgb="FFFF0000"/>
      <name val="Arial"/>
      <family val="2"/>
      <charset val="186"/>
    </font>
    <font>
      <b/>
      <sz val="14"/>
      <name val="Arial"/>
      <family val="2"/>
      <charset val="186"/>
    </font>
    <font>
      <b/>
      <u/>
      <sz val="14"/>
      <name val="Arial"/>
      <family val="2"/>
      <charset val="186"/>
    </font>
    <font>
      <sz val="12"/>
      <name val="Calibri"/>
      <family val="2"/>
      <charset val="186"/>
    </font>
    <font>
      <sz val="8"/>
      <name val="Calibri"/>
      <family val="2"/>
      <charset val="186"/>
    </font>
    <font>
      <i/>
      <sz val="9"/>
      <name val="Arial"/>
      <family val="2"/>
      <charset val="186"/>
    </font>
    <font>
      <i/>
      <sz val="10"/>
      <color theme="0"/>
      <name val="Arial"/>
      <family val="2"/>
      <charset val="186"/>
    </font>
    <font>
      <b/>
      <vertAlign val="superscript"/>
      <sz val="9"/>
      <color theme="0"/>
      <name val="Book Antiqua"/>
      <family val="1"/>
      <charset val="186"/>
    </font>
    <font>
      <i/>
      <sz val="12"/>
      <color theme="0"/>
      <name val="Bookman Old Style"/>
      <family val="1"/>
      <charset val="186"/>
    </font>
    <font>
      <b/>
      <sz val="10"/>
      <name val="Arial"/>
      <family val="2"/>
      <charset val="186"/>
    </font>
    <font>
      <b/>
      <sz val="12"/>
      <name val="Arial"/>
      <family val="2"/>
      <charset val="186"/>
    </font>
    <font>
      <i/>
      <vertAlign val="superscript"/>
      <sz val="11"/>
      <name val="Arial"/>
      <family val="2"/>
      <charset val="186"/>
    </font>
    <font>
      <sz val="12"/>
      <color indexed="81"/>
      <name val="Tahoma"/>
      <family val="2"/>
      <charset val="186"/>
    </font>
  </fonts>
  <fills count="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51"/>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tted">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alignment vertical="top"/>
    </xf>
    <xf numFmtId="0" fontId="1" fillId="0" borderId="0"/>
  </cellStyleXfs>
  <cellXfs count="170">
    <xf numFmtId="0" fontId="0" fillId="0" borderId="0" xfId="0" applyAlignment="1"/>
    <xf numFmtId="0" fontId="0" fillId="2" borderId="0" xfId="0" applyFill="1" applyAlignment="1"/>
    <xf numFmtId="0" fontId="14" fillId="2" borderId="0" xfId="0" applyFont="1" applyFill="1" applyAlignment="1">
      <alignment wrapText="1"/>
    </xf>
    <xf numFmtId="0" fontId="4" fillId="2" borderId="0" xfId="0" applyFont="1" applyFill="1" applyAlignment="1">
      <alignment horizontal="center" vertical="center"/>
    </xf>
    <xf numFmtId="0" fontId="0" fillId="2" borderId="1" xfId="0" applyFill="1" applyBorder="1" applyAlignment="1"/>
    <xf numFmtId="0" fontId="7" fillId="2" borderId="0" xfId="0" applyFont="1" applyFill="1" applyAlignment="1">
      <alignment vertical="center"/>
    </xf>
    <xf numFmtId="0" fontId="17" fillId="2" borderId="0" xfId="0" applyFont="1" applyFill="1" applyAlignment="1">
      <alignment vertical="center" wrapText="1"/>
    </xf>
    <xf numFmtId="0" fontId="8" fillId="2" borderId="0" xfId="0" applyFont="1" applyFill="1" applyAlignment="1">
      <alignment horizontal="center" vertical="center" wrapText="1"/>
    </xf>
    <xf numFmtId="0" fontId="16" fillId="2" borderId="0" xfId="0" applyFont="1" applyFill="1" applyAlignment="1">
      <alignment vertical="center" wrapText="1"/>
    </xf>
    <xf numFmtId="0" fontId="3" fillId="2" borderId="0" xfId="0" applyFont="1" applyFill="1" applyAlignment="1"/>
    <xf numFmtId="0" fontId="16" fillId="2" borderId="0" xfId="0" applyFont="1" applyFill="1" applyAlignment="1">
      <alignment horizontal="center" vertical="center" wrapText="1"/>
    </xf>
    <xf numFmtId="0" fontId="11" fillId="2" borderId="0" xfId="0" applyFont="1" applyFill="1" applyAlignment="1"/>
    <xf numFmtId="0" fontId="3" fillId="2" borderId="0" xfId="0" applyFont="1" applyFill="1">
      <alignment vertical="top"/>
    </xf>
    <xf numFmtId="9" fontId="0" fillId="2" borderId="0" xfId="0" applyNumberFormat="1" applyFill="1" applyAlignment="1"/>
    <xf numFmtId="2" fontId="0" fillId="2" borderId="0" xfId="0" applyNumberFormat="1" applyFill="1" applyAlignment="1"/>
    <xf numFmtId="0" fontId="10" fillId="2" borderId="2" xfId="0" applyFont="1" applyFill="1" applyBorder="1" applyAlignment="1">
      <alignment horizontal="center"/>
    </xf>
    <xf numFmtId="0" fontId="10" fillId="2" borderId="0" xfId="0" applyFont="1" applyFill="1" applyAlignment="1">
      <alignment horizontal="center"/>
    </xf>
    <xf numFmtId="164" fontId="10" fillId="2" borderId="0" xfId="0" applyNumberFormat="1" applyFont="1" applyFill="1" applyAlignment="1">
      <alignment horizontal="center"/>
    </xf>
    <xf numFmtId="2" fontId="5" fillId="2" borderId="0" xfId="0" applyNumberFormat="1" applyFont="1" applyFill="1" applyAlignment="1"/>
    <xf numFmtId="0" fontId="10" fillId="2" borderId="3" xfId="0" applyFont="1" applyFill="1" applyBorder="1" applyAlignment="1">
      <alignment horizontal="center"/>
    </xf>
    <xf numFmtId="0" fontId="10" fillId="2" borderId="4" xfId="0" applyFont="1" applyFill="1" applyBorder="1" applyAlignment="1">
      <alignment horizontal="center"/>
    </xf>
    <xf numFmtId="164" fontId="0" fillId="2" borderId="0" xfId="0" applyNumberFormat="1" applyFill="1" applyAlignment="1"/>
    <xf numFmtId="0" fontId="12" fillId="2" borderId="0" xfId="0" applyFont="1" applyFill="1" applyAlignment="1">
      <alignment horizontal="center" vertical="center"/>
    </xf>
    <xf numFmtId="165" fontId="0" fillId="2" borderId="0" xfId="0" applyNumberFormat="1" applyFill="1" applyAlignment="1"/>
    <xf numFmtId="2" fontId="6" fillId="2" borderId="0" xfId="0" applyNumberFormat="1" applyFont="1" applyFill="1" applyAlignment="1"/>
    <xf numFmtId="0" fontId="2" fillId="2" borderId="0" xfId="0" applyFont="1" applyFill="1" applyAlignment="1"/>
    <xf numFmtId="0" fontId="13" fillId="2" borderId="0" xfId="0" applyFont="1" applyFill="1" applyAlignment="1">
      <alignment vertical="center" wrapText="1"/>
    </xf>
    <xf numFmtId="164" fontId="21" fillId="2" borderId="2" xfId="0" applyNumberFormat="1" applyFont="1" applyFill="1" applyBorder="1" applyAlignment="1">
      <alignment horizontal="center"/>
    </xf>
    <xf numFmtId="164" fontId="21" fillId="2" borderId="2" xfId="1" applyNumberFormat="1" applyFont="1" applyFill="1" applyBorder="1" applyAlignment="1">
      <alignment horizontal="center"/>
    </xf>
    <xf numFmtId="164" fontId="21" fillId="2" borderId="3" xfId="0" applyNumberFormat="1" applyFont="1" applyFill="1" applyBorder="1" applyAlignment="1">
      <alignment horizontal="center"/>
    </xf>
    <xf numFmtId="164" fontId="21" fillId="2" borderId="5" xfId="1" applyNumberFormat="1" applyFont="1" applyFill="1" applyBorder="1" applyAlignment="1">
      <alignment horizontal="center"/>
    </xf>
    <xf numFmtId="164" fontId="21" fillId="2" borderId="3" xfId="1" applyNumberFormat="1" applyFont="1" applyFill="1" applyBorder="1" applyAlignment="1">
      <alignment horizontal="center"/>
    </xf>
    <xf numFmtId="164" fontId="21" fillId="2" borderId="6" xfId="0" applyNumberFormat="1" applyFont="1" applyFill="1" applyBorder="1" applyAlignment="1">
      <alignment horizontal="center"/>
    </xf>
    <xf numFmtId="164" fontId="21" fillId="2" borderId="4" xfId="0" applyNumberFormat="1" applyFont="1" applyFill="1" applyBorder="1" applyAlignment="1">
      <alignment horizontal="center"/>
    </xf>
    <xf numFmtId="164" fontId="21" fillId="2" borderId="4" xfId="1" applyNumberFormat="1" applyFont="1" applyFill="1" applyBorder="1" applyAlignment="1">
      <alignment horizontal="center"/>
    </xf>
    <xf numFmtId="164" fontId="21" fillId="2" borderId="2" xfId="0" applyNumberFormat="1" applyFont="1" applyFill="1" applyBorder="1" applyAlignment="1">
      <alignment horizontal="center" vertical="center"/>
    </xf>
    <xf numFmtId="164" fontId="21" fillId="2" borderId="3" xfId="0" applyNumberFormat="1" applyFont="1" applyFill="1" applyBorder="1" applyAlignment="1">
      <alignment horizontal="center" vertical="center"/>
    </xf>
    <xf numFmtId="164" fontId="21" fillId="2" borderId="4" xfId="0" applyNumberFormat="1" applyFont="1" applyFill="1" applyBorder="1" applyAlignment="1">
      <alignment horizontal="center" vertical="center"/>
    </xf>
    <xf numFmtId="0" fontId="4" fillId="2" borderId="0" xfId="0" applyFont="1" applyFill="1" applyAlignment="1">
      <alignment horizontal="center" vertical="center" wrapText="1"/>
    </xf>
    <xf numFmtId="0" fontId="4" fillId="2" borderId="0" xfId="0" applyFont="1" applyFill="1" applyAlignment="1">
      <alignment vertical="center" wrapText="1"/>
    </xf>
    <xf numFmtId="2" fontId="11" fillId="2" borderId="0" xfId="0" applyNumberFormat="1" applyFont="1" applyFill="1" applyAlignment="1">
      <alignment horizontal="center" vertical="center"/>
    </xf>
    <xf numFmtId="0" fontId="4" fillId="2" borderId="7" xfId="0" applyFont="1" applyFill="1" applyBorder="1" applyAlignment="1">
      <alignment vertical="center" wrapText="1"/>
    </xf>
    <xf numFmtId="0" fontId="3" fillId="2" borderId="0" xfId="0" applyFont="1" applyFill="1" applyAlignment="1">
      <alignment horizontal="center" vertical="center"/>
    </xf>
    <xf numFmtId="0" fontId="16" fillId="2" borderId="0" xfId="0" applyFont="1" applyFill="1" applyAlignment="1">
      <alignment vertical="center"/>
    </xf>
    <xf numFmtId="0" fontId="3" fillId="2" borderId="0" xfId="0" applyFont="1" applyFill="1" applyAlignment="1">
      <alignment horizontal="center" vertical="center" wrapText="1"/>
    </xf>
    <xf numFmtId="2" fontId="11" fillId="2" borderId="0" xfId="0" applyNumberFormat="1" applyFont="1" applyFill="1" applyAlignment="1">
      <alignment vertical="center" wrapText="1"/>
    </xf>
    <xf numFmtId="2" fontId="11" fillId="2" borderId="0" xfId="0" applyNumberFormat="1" applyFont="1" applyFill="1" applyAlignment="1"/>
    <xf numFmtId="0" fontId="9" fillId="2" borderId="1" xfId="0" applyFont="1" applyFill="1" applyBorder="1" applyAlignment="1">
      <alignment vertical="center"/>
    </xf>
    <xf numFmtId="2" fontId="11" fillId="3" borderId="8" xfId="0" applyNumberFormat="1" applyFont="1" applyFill="1" applyBorder="1" applyAlignment="1">
      <alignment horizontal="center" vertical="center" wrapText="1"/>
    </xf>
    <xf numFmtId="2" fontId="22" fillId="2" borderId="9" xfId="0" applyNumberFormat="1" applyFont="1" applyFill="1" applyBorder="1" applyAlignment="1"/>
    <xf numFmtId="2" fontId="22" fillId="2" borderId="8" xfId="0" applyNumberFormat="1" applyFont="1" applyFill="1" applyBorder="1" applyAlignment="1"/>
    <xf numFmtId="2" fontId="23" fillId="2" borderId="8" xfId="0" applyNumberFormat="1" applyFont="1" applyFill="1" applyBorder="1" applyAlignment="1">
      <alignment horizontal="center" vertical="center"/>
    </xf>
    <xf numFmtId="0" fontId="5" fillId="4" borderId="8" xfId="0" applyFont="1" applyFill="1" applyBorder="1" applyAlignment="1">
      <alignment horizontal="center" vertical="center" wrapText="1"/>
    </xf>
    <xf numFmtId="164" fontId="5" fillId="2" borderId="0" xfId="0" applyNumberFormat="1" applyFont="1" applyFill="1" applyAlignment="1"/>
    <xf numFmtId="0" fontId="9" fillId="2" borderId="10" xfId="0" applyFont="1" applyFill="1" applyBorder="1" applyAlignment="1">
      <alignment vertical="center"/>
    </xf>
    <xf numFmtId="0" fontId="9" fillId="2" borderId="11" xfId="0" applyFont="1" applyFill="1" applyBorder="1" applyAlignment="1">
      <alignment vertical="center"/>
    </xf>
    <xf numFmtId="0" fontId="9" fillId="2" borderId="0" xfId="0" applyFont="1" applyFill="1" applyAlignment="1">
      <alignment vertical="center"/>
    </xf>
    <xf numFmtId="0" fontId="3" fillId="2" borderId="0" xfId="0" applyFont="1" applyFill="1" applyAlignment="1">
      <alignment vertical="center" wrapText="1"/>
    </xf>
    <xf numFmtId="0" fontId="18" fillId="2" borderId="0" xfId="0" applyFont="1" applyFill="1" applyAlignment="1">
      <alignment vertical="center" wrapText="1"/>
    </xf>
    <xf numFmtId="0" fontId="4" fillId="2" borderId="1" xfId="0" applyFont="1" applyFill="1" applyBorder="1" applyAlignment="1">
      <alignment vertical="center" wrapText="1"/>
    </xf>
    <xf numFmtId="0" fontId="13" fillId="2" borderId="7" xfId="0" applyFont="1" applyFill="1" applyBorder="1" applyAlignment="1">
      <alignment vertical="center"/>
    </xf>
    <xf numFmtId="0" fontId="3" fillId="2" borderId="10" xfId="0" applyFont="1" applyFill="1" applyBorder="1" applyAlignment="1">
      <alignment vertical="center"/>
    </xf>
    <xf numFmtId="0" fontId="10" fillId="2" borderId="12" xfId="0" applyFont="1" applyFill="1" applyBorder="1" applyAlignment="1">
      <alignment horizontal="center"/>
    </xf>
    <xf numFmtId="0" fontId="10" fillId="2" borderId="13" xfId="0" applyFont="1" applyFill="1" applyBorder="1" applyAlignment="1">
      <alignment horizontal="center"/>
    </xf>
    <xf numFmtId="0" fontId="10" fillId="2" borderId="14" xfId="0" applyFont="1" applyFill="1" applyBorder="1" applyAlignment="1">
      <alignment horizontal="center"/>
    </xf>
    <xf numFmtId="164" fontId="21" fillId="2" borderId="15" xfId="1" applyNumberFormat="1" applyFont="1" applyFill="1" applyBorder="1" applyAlignment="1">
      <alignment horizontal="center"/>
    </xf>
    <xf numFmtId="164" fontId="21" fillId="2" borderId="16" xfId="1" applyNumberFormat="1" applyFont="1" applyFill="1" applyBorder="1" applyAlignment="1">
      <alignment horizontal="center"/>
    </xf>
    <xf numFmtId="164" fontId="21" fillId="2" borderId="17" xfId="1" applyNumberFormat="1" applyFont="1" applyFill="1" applyBorder="1" applyAlignment="1">
      <alignment horizontal="center"/>
    </xf>
    <xf numFmtId="164" fontId="21" fillId="2" borderId="18" xfId="1" applyNumberFormat="1" applyFont="1" applyFill="1" applyBorder="1" applyAlignment="1">
      <alignment horizontal="center"/>
    </xf>
    <xf numFmtId="0" fontId="20" fillId="2" borderId="19" xfId="0" applyFont="1" applyFill="1" applyBorder="1" applyAlignment="1">
      <alignment horizontal="center" vertical="center" wrapText="1"/>
    </xf>
    <xf numFmtId="164" fontId="21" fillId="2" borderId="19" xfId="1" applyNumberFormat="1" applyFont="1" applyFill="1" applyBorder="1" applyAlignment="1">
      <alignment horizontal="center"/>
    </xf>
    <xf numFmtId="0" fontId="4" fillId="2" borderId="20" xfId="0" applyFont="1" applyFill="1" applyBorder="1" applyAlignment="1" applyProtection="1">
      <alignment vertical="center"/>
      <protection locked="0"/>
    </xf>
    <xf numFmtId="2" fontId="11" fillId="3" borderId="8" xfId="0" applyNumberFormat="1" applyFont="1" applyFill="1" applyBorder="1" applyAlignment="1">
      <alignment horizontal="center" vertical="center"/>
    </xf>
    <xf numFmtId="0" fontId="0" fillId="2" borderId="21" xfId="0" applyFill="1" applyBorder="1" applyAlignment="1"/>
    <xf numFmtId="2" fontId="1" fillId="2" borderId="0" xfId="0" applyNumberFormat="1" applyFont="1" applyFill="1" applyAlignment="1"/>
    <xf numFmtId="0" fontId="25" fillId="2" borderId="0" xfId="0" applyFont="1" applyFill="1" applyAlignment="1"/>
    <xf numFmtId="164" fontId="19" fillId="2" borderId="22" xfId="0" applyNumberFormat="1" applyFont="1" applyFill="1" applyBorder="1" applyAlignment="1"/>
    <xf numFmtId="0" fontId="19" fillId="2" borderId="23" xfId="0" applyFont="1" applyFill="1" applyBorder="1" applyAlignment="1">
      <alignment vertical="center"/>
    </xf>
    <xf numFmtId="0" fontId="0" fillId="2" borderId="10" xfId="0" applyFill="1" applyBorder="1" applyAlignment="1"/>
    <xf numFmtId="0" fontId="9" fillId="2" borderId="7" xfId="0" applyFont="1" applyFill="1" applyBorder="1" applyAlignment="1">
      <alignment vertical="center"/>
    </xf>
    <xf numFmtId="0" fontId="19" fillId="2" borderId="24" xfId="0" applyFont="1" applyFill="1" applyBorder="1" applyAlignment="1">
      <alignment vertical="center"/>
    </xf>
    <xf numFmtId="0" fontId="9" fillId="2" borderId="24" xfId="0" applyFont="1" applyFill="1" applyBorder="1" applyAlignment="1">
      <alignment vertical="center"/>
    </xf>
    <xf numFmtId="1" fontId="1" fillId="2" borderId="0" xfId="0" applyNumberFormat="1" applyFont="1" applyFill="1" applyAlignment="1" applyProtection="1">
      <protection locked="0"/>
    </xf>
    <xf numFmtId="0" fontId="19" fillId="2" borderId="23" xfId="0" applyFont="1" applyFill="1" applyBorder="1" applyAlignment="1">
      <alignment horizontal="left"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 fillId="2" borderId="0" xfId="0" applyFont="1" applyFill="1" applyAlignment="1"/>
    <xf numFmtId="0" fontId="5" fillId="3" borderId="8" xfId="0" applyFont="1" applyFill="1" applyBorder="1" applyAlignment="1">
      <alignment horizontal="center" vertical="center" wrapText="1"/>
    </xf>
    <xf numFmtId="0" fontId="9" fillId="2" borderId="0" xfId="0" applyFont="1" applyFill="1" applyAlignment="1">
      <alignment horizontal="center" vertical="center"/>
    </xf>
    <xf numFmtId="0" fontId="13" fillId="2" borderId="0" xfId="0" applyFont="1" applyFill="1" applyAlignment="1">
      <alignment horizontal="center" vertical="center"/>
    </xf>
    <xf numFmtId="0" fontId="5" fillId="2" borderId="0" xfId="0" applyFont="1" applyFill="1" applyAlignment="1"/>
    <xf numFmtId="0" fontId="1" fillId="2" borderId="0" xfId="0" applyFont="1" applyFill="1" applyAlignment="1">
      <alignment horizontal="right"/>
    </xf>
    <xf numFmtId="2" fontId="4" fillId="2" borderId="0" xfId="0" applyNumberFormat="1" applyFont="1" applyFill="1" applyAlignment="1">
      <alignment horizontal="center" vertical="center" wrapText="1"/>
    </xf>
    <xf numFmtId="0" fontId="5" fillId="2" borderId="25" xfId="0" applyFont="1" applyFill="1" applyBorder="1" applyAlignment="1"/>
    <xf numFmtId="0" fontId="0" fillId="2" borderId="21" xfId="0" applyFill="1" applyBorder="1" applyAlignment="1">
      <alignment horizontal="right"/>
    </xf>
    <xf numFmtId="0" fontId="1" fillId="2" borderId="0" xfId="0" applyFont="1" applyFill="1" applyAlignment="1">
      <alignment horizontal="left" vertical="center"/>
    </xf>
    <xf numFmtId="0" fontId="0" fillId="2" borderId="0" xfId="0" applyFill="1" applyAlignment="1">
      <alignment horizontal="left"/>
    </xf>
    <xf numFmtId="0" fontId="0" fillId="2" borderId="0" xfId="0" applyFill="1" applyAlignment="1">
      <alignment horizontal="right"/>
    </xf>
    <xf numFmtId="0" fontId="1" fillId="2" borderId="0" xfId="0" applyFont="1" applyFill="1" applyAlignment="1">
      <alignment horizontal="left"/>
    </xf>
    <xf numFmtId="0" fontId="4" fillId="2" borderId="0" xfId="0" applyFont="1" applyFill="1" applyAlignment="1">
      <alignment vertical="center"/>
    </xf>
    <xf numFmtId="0" fontId="32" fillId="7" borderId="28" xfId="0" applyFont="1" applyFill="1" applyBorder="1" applyAlignment="1">
      <alignment horizontal="center" vertical="center" wrapText="1"/>
    </xf>
    <xf numFmtId="2" fontId="34" fillId="7" borderId="28" xfId="0" applyNumberFormat="1" applyFont="1" applyFill="1" applyBorder="1" applyAlignment="1"/>
    <xf numFmtId="3" fontId="35" fillId="2" borderId="0" xfId="0" applyNumberFormat="1" applyFont="1" applyFill="1" applyAlignment="1">
      <alignment horizontal="left"/>
    </xf>
    <xf numFmtId="0" fontId="36" fillId="8" borderId="8" xfId="0" applyFont="1" applyFill="1" applyBorder="1" applyAlignment="1" applyProtection="1">
      <alignment vertical="center"/>
      <protection locked="0"/>
    </xf>
    <xf numFmtId="0" fontId="4" fillId="2" borderId="0" xfId="0" applyFont="1" applyFill="1" applyAlignment="1">
      <alignment horizontal="center"/>
    </xf>
    <xf numFmtId="0" fontId="19" fillId="2" borderId="8" xfId="0" applyFont="1" applyFill="1" applyBorder="1" applyAlignment="1">
      <alignment vertical="center"/>
    </xf>
    <xf numFmtId="0" fontId="35" fillId="8" borderId="8" xfId="0" applyFont="1" applyFill="1" applyBorder="1" applyAlignment="1" applyProtection="1">
      <alignment vertical="center"/>
      <protection locked="0"/>
    </xf>
    <xf numFmtId="0" fontId="20" fillId="2" borderId="8"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3" fillId="2" borderId="2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2" fontId="24" fillId="5" borderId="8" xfId="0" applyNumberFormat="1" applyFont="1" applyFill="1" applyBorder="1" applyAlignment="1">
      <alignment horizontal="center" vertical="center"/>
    </xf>
    <xf numFmtId="0" fontId="4" fillId="2" borderId="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8" fillId="2" borderId="0" xfId="0" applyFont="1" applyFill="1" applyAlignment="1">
      <alignment horizontal="center" vertical="center" wrapText="1"/>
    </xf>
    <xf numFmtId="2" fontId="11" fillId="6" borderId="8" xfId="0" applyNumberFormat="1" applyFont="1" applyFill="1" applyBorder="1" applyAlignment="1" applyProtection="1">
      <alignment horizontal="center" vertical="center"/>
      <protection locked="0"/>
    </xf>
    <xf numFmtId="0" fontId="13" fillId="2" borderId="7" xfId="0" applyFont="1" applyFill="1" applyBorder="1" applyAlignment="1">
      <alignment horizontal="center" vertical="center"/>
    </xf>
    <xf numFmtId="0" fontId="9" fillId="4" borderId="27" xfId="0" applyFont="1" applyFill="1" applyBorder="1" applyAlignment="1">
      <alignment horizontal="center" vertical="center" wrapText="1"/>
    </xf>
    <xf numFmtId="0" fontId="9" fillId="4" borderId="9" xfId="0" applyFont="1" applyFill="1" applyBorder="1" applyAlignment="1">
      <alignment horizontal="center" vertical="center" wrapText="1"/>
    </xf>
    <xf numFmtId="2" fontId="11" fillId="6" borderId="27" xfId="0" applyNumberFormat="1" applyFont="1" applyFill="1" applyBorder="1" applyAlignment="1" applyProtection="1">
      <alignment horizontal="center" vertical="center"/>
      <protection locked="0"/>
    </xf>
    <xf numFmtId="2" fontId="11" fillId="6" borderId="9" xfId="0" applyNumberFormat="1" applyFont="1" applyFill="1" applyBorder="1" applyAlignment="1" applyProtection="1">
      <alignment horizontal="center" vertical="center"/>
      <protection locked="0"/>
    </xf>
    <xf numFmtId="0" fontId="9" fillId="2" borderId="2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20" fillId="2" borderId="27"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7" fillId="2" borderId="0" xfId="0" applyFont="1" applyFill="1" applyAlignment="1">
      <alignment horizontal="center" wrapText="1"/>
    </xf>
    <xf numFmtId="0" fontId="27" fillId="2" borderId="0" xfId="0" applyFont="1" applyFill="1" applyAlignment="1">
      <alignment horizontal="center" wrapText="1"/>
    </xf>
    <xf numFmtId="0" fontId="36" fillId="8" borderId="8" xfId="0" applyFont="1" applyFill="1" applyBorder="1" applyAlignment="1" applyProtection="1">
      <alignment horizontal="center" vertical="center"/>
      <protection locked="0"/>
    </xf>
    <xf numFmtId="0" fontId="14" fillId="2" borderId="0" xfId="0" applyFont="1" applyFill="1" applyAlignment="1">
      <alignment horizontal="center" wrapText="1"/>
    </xf>
    <xf numFmtId="0" fontId="9" fillId="2" borderId="0" xfId="0" applyFont="1" applyFill="1" applyAlignment="1">
      <alignment horizontal="left" vertical="center"/>
    </xf>
    <xf numFmtId="0" fontId="9" fillId="2" borderId="8" xfId="0" applyFont="1" applyFill="1" applyBorder="1" applyAlignment="1">
      <alignment horizontal="right" vertical="center"/>
    </xf>
    <xf numFmtId="0" fontId="36" fillId="2" borderId="8" xfId="0" applyFont="1" applyFill="1" applyBorder="1" applyAlignment="1">
      <alignment horizontal="center" vertical="center"/>
    </xf>
    <xf numFmtId="0" fontId="26" fillId="2" borderId="0" xfId="0" applyFont="1" applyFill="1" applyAlignment="1">
      <alignment horizontal="center" vertical="center" wrapText="1"/>
    </xf>
    <xf numFmtId="0" fontId="14" fillId="2" borderId="0" xfId="0" applyFont="1" applyFill="1" applyAlignment="1">
      <alignment horizontal="center" vertical="center" wrapText="1"/>
    </xf>
    <xf numFmtId="0" fontId="4" fillId="2" borderId="0" xfId="0" applyFont="1" applyFill="1" applyAlignment="1">
      <alignment horizontal="left" vertical="center"/>
    </xf>
    <xf numFmtId="0" fontId="9" fillId="2" borderId="23" xfId="0" applyFont="1" applyFill="1" applyBorder="1" applyAlignment="1">
      <alignment horizontal="right" vertical="center"/>
    </xf>
    <xf numFmtId="0" fontId="9" fillId="2" borderId="10" xfId="0" applyFont="1" applyFill="1" applyBorder="1" applyAlignment="1">
      <alignment horizontal="right" vertical="center"/>
    </xf>
    <xf numFmtId="0" fontId="9" fillId="2" borderId="11" xfId="0" applyFont="1" applyFill="1" applyBorder="1" applyAlignment="1">
      <alignment horizontal="right" vertical="center"/>
    </xf>
    <xf numFmtId="0" fontId="13" fillId="2" borderId="7" xfId="0" applyFont="1" applyFill="1" applyBorder="1" applyAlignment="1">
      <alignment horizontal="center" vertical="center" wrapText="1"/>
    </xf>
    <xf numFmtId="0" fontId="9" fillId="2" borderId="0" xfId="0" applyFont="1" applyFill="1" applyAlignment="1">
      <alignment horizontal="center" vertical="center"/>
    </xf>
    <xf numFmtId="0" fontId="19" fillId="2" borderId="23"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36" fillId="8" borderId="23" xfId="0" applyFont="1" applyFill="1" applyBorder="1" applyAlignment="1" applyProtection="1">
      <alignment horizontal="center" vertical="center"/>
      <protection locked="0"/>
    </xf>
    <xf numFmtId="0" fontId="36" fillId="8" borderId="11" xfId="0" applyFont="1" applyFill="1" applyBorder="1" applyAlignment="1" applyProtection="1">
      <alignment horizontal="center" vertical="center"/>
      <protection locked="0"/>
    </xf>
    <xf numFmtId="3" fontId="36" fillId="8" borderId="23" xfId="0" applyNumberFormat="1" applyFont="1" applyFill="1" applyBorder="1" applyAlignment="1" applyProtection="1">
      <alignment horizontal="center" vertical="center"/>
      <protection locked="0"/>
    </xf>
    <xf numFmtId="3" fontId="36" fillId="8" borderId="10" xfId="0" applyNumberFormat="1" applyFont="1" applyFill="1" applyBorder="1" applyAlignment="1" applyProtection="1">
      <alignment horizontal="center" vertical="center"/>
      <protection locked="0"/>
    </xf>
    <xf numFmtId="3" fontId="36" fillId="8" borderId="11" xfId="0" applyNumberFormat="1" applyFont="1" applyFill="1" applyBorder="1" applyAlignment="1" applyProtection="1">
      <alignment horizontal="center" vertical="center"/>
      <protection locked="0"/>
    </xf>
    <xf numFmtId="0" fontId="31" fillId="2" borderId="0" xfId="0" applyFont="1" applyFill="1" applyAlignment="1">
      <alignment horizontal="left" vertical="top" wrapText="1"/>
    </xf>
    <xf numFmtId="2" fontId="7" fillId="2" borderId="1" xfId="0" applyNumberFormat="1" applyFont="1" applyFill="1" applyBorder="1" applyAlignment="1" applyProtection="1">
      <alignment horizontal="left" vertical="center"/>
      <protection locked="0"/>
    </xf>
    <xf numFmtId="0" fontId="36" fillId="2" borderId="23" xfId="0" applyFont="1" applyFill="1" applyBorder="1" applyAlignment="1">
      <alignment horizontal="center" vertical="center"/>
    </xf>
    <xf numFmtId="0" fontId="36" fillId="2" borderId="10" xfId="0" applyFont="1" applyFill="1" applyBorder="1" applyAlignment="1">
      <alignment horizontal="center" vertical="center"/>
    </xf>
    <xf numFmtId="0" fontId="36" fillId="2" borderId="11" xfId="0" applyFont="1" applyFill="1" applyBorder="1" applyAlignment="1">
      <alignment horizontal="center" vertical="center"/>
    </xf>
  </cellXfs>
  <cellStyles count="2">
    <cellStyle name="Normal_Finansu piedāvājums" xfId="1" xr:uid="{00000000-0005-0000-0000-000000000000}"/>
    <cellStyle name="Parasts" xfId="0" builtinId="0"/>
  </cellStyles>
  <dxfs count="1">
    <dxf>
      <font>
        <color auto="1"/>
      </font>
      <fill>
        <patternFill>
          <bgColor theme="0"/>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342900</xdr:colOff>
      <xdr:row>0</xdr:row>
      <xdr:rowOff>78442</xdr:rowOff>
    </xdr:from>
    <xdr:to>
      <xdr:col>5</xdr:col>
      <xdr:colOff>752475</xdr:colOff>
      <xdr:row>3</xdr:row>
      <xdr:rowOff>56030</xdr:rowOff>
    </xdr:to>
    <xdr:pic>
      <xdr:nvPicPr>
        <xdr:cNvPr id="1145" name="Picture 1" descr="Logo">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46312" y="78442"/>
          <a:ext cx="1563781" cy="7395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94"/>
  <sheetViews>
    <sheetView tabSelected="1" topLeftCell="D1" zoomScale="70" zoomScaleNormal="70" workbookViewId="0">
      <selection activeCell="J5" sqref="J5:S5"/>
    </sheetView>
  </sheetViews>
  <sheetFormatPr defaultColWidth="9.140625" defaultRowHeight="12.75"/>
  <cols>
    <col min="1" max="1" width="14.85546875" style="1" hidden="1" customWidth="1"/>
    <col min="2" max="2" width="12.140625" style="1" hidden="1" customWidth="1"/>
    <col min="3" max="3" width="13.140625" style="1" hidden="1" customWidth="1"/>
    <col min="4" max="4" width="6" style="1" customWidth="1"/>
    <col min="5" max="5" width="17.140625" style="1" customWidth="1"/>
    <col min="6" max="6" width="11.85546875" style="1" customWidth="1"/>
    <col min="7" max="7" width="8.85546875" style="1" hidden="1" customWidth="1"/>
    <col min="8" max="10" width="11.85546875" style="1" customWidth="1"/>
    <col min="11" max="11" width="11.140625" style="1" hidden="1" customWidth="1"/>
    <col min="12" max="13" width="11.140625" style="1" customWidth="1"/>
    <col min="14" max="14" width="9.140625" style="1" hidden="1" customWidth="1"/>
    <col min="15" max="15" width="8.42578125" style="1" hidden="1" customWidth="1"/>
    <col min="16" max="16" width="14.85546875" style="1" customWidth="1"/>
    <col min="17" max="17" width="9.5703125" style="1" hidden="1" customWidth="1"/>
    <col min="18" max="22" width="11.140625" style="1" customWidth="1"/>
    <col min="23" max="23" width="11.85546875" style="1" customWidth="1"/>
    <col min="24" max="24" width="12.85546875" style="1" hidden="1" customWidth="1"/>
    <col min="25" max="25" width="13.140625" style="1" hidden="1" customWidth="1"/>
    <col min="26" max="26" width="13.85546875" style="1" hidden="1" customWidth="1"/>
    <col min="27" max="27" width="12.85546875" style="1" hidden="1" customWidth="1"/>
    <col min="28" max="28" width="9.140625" style="1" hidden="1" customWidth="1"/>
    <col min="29" max="29" width="9.140625" style="1" customWidth="1"/>
    <col min="30" max="16384" width="9.140625" style="1"/>
  </cols>
  <sheetData>
    <row r="1" spans="2:30" ht="12.75" customHeight="1">
      <c r="E1" s="2"/>
      <c r="F1" s="2"/>
      <c r="G1" s="2"/>
      <c r="H1" s="145" t="s">
        <v>93</v>
      </c>
      <c r="I1" s="145"/>
      <c r="J1" s="145"/>
      <c r="K1" s="145"/>
      <c r="L1" s="145"/>
      <c r="M1" s="145"/>
      <c r="N1" s="145"/>
      <c r="O1" s="145"/>
      <c r="P1" s="145"/>
      <c r="Q1" s="145"/>
      <c r="R1" s="145"/>
      <c r="S1" s="145"/>
      <c r="T1" s="145"/>
      <c r="U1" s="142" t="s">
        <v>94</v>
      </c>
      <c r="V1" s="143"/>
      <c r="W1" s="143"/>
      <c r="X1" s="97"/>
      <c r="Y1" s="98"/>
      <c r="Z1" s="97"/>
      <c r="AA1" s="98"/>
      <c r="AB1" s="97"/>
      <c r="AC1" s="98"/>
      <c r="AD1" s="96"/>
    </row>
    <row r="2" spans="2:30" ht="12.75" customHeight="1">
      <c r="E2" s="2"/>
      <c r="F2" s="2"/>
      <c r="G2" s="2"/>
      <c r="H2" s="145"/>
      <c r="I2" s="145"/>
      <c r="J2" s="145"/>
      <c r="K2" s="145"/>
      <c r="L2" s="145"/>
      <c r="M2" s="145"/>
      <c r="N2" s="145"/>
      <c r="O2" s="145"/>
      <c r="P2" s="145"/>
      <c r="Q2" s="145"/>
      <c r="R2" s="145"/>
      <c r="S2" s="145"/>
      <c r="T2" s="145"/>
      <c r="U2" s="143"/>
      <c r="V2" s="143"/>
      <c r="W2" s="143"/>
      <c r="X2" s="97">
        <v>1</v>
      </c>
      <c r="Y2" s="96" t="s">
        <v>70</v>
      </c>
      <c r="Z2" s="97"/>
      <c r="AA2" s="96"/>
      <c r="AB2" s="97"/>
      <c r="AC2" s="96"/>
      <c r="AD2" s="96"/>
    </row>
    <row r="3" spans="2:30" ht="35.25" customHeight="1">
      <c r="E3" s="2"/>
      <c r="F3" s="2"/>
      <c r="G3" s="2"/>
      <c r="H3" s="145"/>
      <c r="I3" s="145"/>
      <c r="J3" s="145"/>
      <c r="K3" s="145"/>
      <c r="L3" s="145"/>
      <c r="M3" s="145"/>
      <c r="N3" s="145"/>
      <c r="O3" s="145"/>
      <c r="P3" s="145"/>
      <c r="Q3" s="145"/>
      <c r="R3" s="145"/>
      <c r="S3" s="145"/>
      <c r="T3" s="145"/>
      <c r="U3" s="2"/>
      <c r="V3" s="2"/>
      <c r="W3" s="2"/>
      <c r="X3" s="97">
        <v>2</v>
      </c>
      <c r="Y3" s="96" t="s">
        <v>71</v>
      </c>
      <c r="Z3" s="97"/>
      <c r="AA3" s="96"/>
      <c r="AB3" s="97"/>
      <c r="AC3" s="96"/>
      <c r="AD3" s="96"/>
    </row>
    <row r="4" spans="2:30" ht="13.5" customHeight="1">
      <c r="H4" s="149"/>
      <c r="I4" s="150"/>
      <c r="J4" s="150"/>
      <c r="K4" s="150"/>
      <c r="L4" s="150"/>
      <c r="M4" s="150"/>
      <c r="N4" s="150"/>
      <c r="O4" s="150"/>
      <c r="P4" s="150"/>
      <c r="Q4" s="150"/>
      <c r="R4" s="150"/>
      <c r="S4" s="150"/>
      <c r="X4" s="97">
        <v>3</v>
      </c>
      <c r="Y4" s="96" t="s">
        <v>72</v>
      </c>
      <c r="Z4" s="97"/>
      <c r="AA4" s="102">
        <v>60000</v>
      </c>
      <c r="AB4" s="97"/>
      <c r="AC4" s="96"/>
      <c r="AD4" s="96"/>
    </row>
    <row r="5" spans="2:30" ht="16.5" customHeight="1">
      <c r="F5" s="152" t="s">
        <v>58</v>
      </c>
      <c r="G5" s="153"/>
      <c r="H5" s="153"/>
      <c r="I5" s="154"/>
      <c r="J5" s="144"/>
      <c r="K5" s="144"/>
      <c r="L5" s="144"/>
      <c r="M5" s="144"/>
      <c r="N5" s="144"/>
      <c r="O5" s="144"/>
      <c r="P5" s="144"/>
      <c r="Q5" s="144"/>
      <c r="R5" s="144"/>
      <c r="S5" s="144"/>
      <c r="X5" s="97">
        <v>4</v>
      </c>
      <c r="Y5" s="96" t="s">
        <v>73</v>
      </c>
      <c r="Z5" s="97"/>
      <c r="AA5" s="102">
        <v>75000</v>
      </c>
      <c r="AB5" s="97"/>
      <c r="AC5" s="96"/>
      <c r="AD5" s="96"/>
    </row>
    <row r="6" spans="2:30" ht="16.5" customHeight="1">
      <c r="F6" s="147" t="s">
        <v>82</v>
      </c>
      <c r="G6" s="147"/>
      <c r="H6" s="147"/>
      <c r="I6" s="147"/>
      <c r="J6" s="148" t="s">
        <v>78</v>
      </c>
      <c r="K6" s="148"/>
      <c r="L6" s="148"/>
      <c r="N6" s="71"/>
      <c r="O6" s="3"/>
      <c r="P6" s="86"/>
      <c r="Q6" s="86"/>
      <c r="R6" s="86"/>
      <c r="S6" s="86"/>
      <c r="X6" s="97">
        <v>5</v>
      </c>
      <c r="Y6" s="96" t="s">
        <v>74</v>
      </c>
      <c r="Z6" s="97"/>
      <c r="AA6" s="102"/>
      <c r="AB6" s="97"/>
      <c r="AC6" s="96"/>
      <c r="AD6" s="96"/>
    </row>
    <row r="7" spans="2:30" ht="16.5" customHeight="1">
      <c r="F7" s="146"/>
      <c r="G7" s="146"/>
      <c r="H7" s="146"/>
      <c r="I7" s="146"/>
      <c r="J7" s="151"/>
      <c r="K7" s="151"/>
      <c r="L7" s="151"/>
      <c r="M7" s="99"/>
      <c r="N7" s="86"/>
      <c r="O7" s="86"/>
      <c r="P7" s="86"/>
      <c r="Q7" s="86"/>
      <c r="R7" s="86"/>
      <c r="S7" s="86"/>
      <c r="X7" s="97">
        <v>6</v>
      </c>
      <c r="Y7" s="96" t="s">
        <v>77</v>
      </c>
      <c r="Z7" s="97"/>
      <c r="AA7" s="96"/>
      <c r="AB7" s="97"/>
      <c r="AC7" s="96"/>
      <c r="AD7" s="96"/>
    </row>
    <row r="8" spans="2:30" ht="15.75" customHeight="1">
      <c r="F8" s="157" t="s">
        <v>92</v>
      </c>
      <c r="G8" s="158"/>
      <c r="H8" s="159"/>
      <c r="I8" s="157" t="s">
        <v>87</v>
      </c>
      <c r="J8" s="159"/>
      <c r="K8" s="105"/>
      <c r="L8" s="157" t="s">
        <v>88</v>
      </c>
      <c r="M8" s="159"/>
      <c r="N8" s="105"/>
      <c r="O8" s="105"/>
      <c r="P8" s="157" t="s">
        <v>89</v>
      </c>
      <c r="Q8" s="158"/>
      <c r="R8" s="158"/>
      <c r="S8" s="158"/>
      <c r="T8" s="158"/>
      <c r="U8" s="158"/>
      <c r="V8" s="159"/>
      <c r="X8" s="97">
        <v>7</v>
      </c>
      <c r="Y8" s="96" t="s">
        <v>75</v>
      </c>
      <c r="Z8" s="97"/>
      <c r="AA8" s="96"/>
      <c r="AB8" s="97"/>
      <c r="AC8" s="96"/>
      <c r="AD8" s="96"/>
    </row>
    <row r="9" spans="2:30" ht="16.7" customHeight="1">
      <c r="F9" s="167" t="s">
        <v>74</v>
      </c>
      <c r="G9" s="168"/>
      <c r="H9" s="169"/>
      <c r="I9" s="160"/>
      <c r="J9" s="161"/>
      <c r="K9" s="103"/>
      <c r="L9" s="160"/>
      <c r="M9" s="161"/>
      <c r="N9" s="106"/>
      <c r="O9" s="106"/>
      <c r="P9" s="162"/>
      <c r="Q9" s="163"/>
      <c r="R9" s="163"/>
      <c r="S9" s="163"/>
      <c r="T9" s="163"/>
      <c r="U9" s="163"/>
      <c r="V9" s="164"/>
      <c r="X9" s="97">
        <v>8</v>
      </c>
      <c r="Y9" s="96" t="s">
        <v>76</v>
      </c>
      <c r="Z9" s="97"/>
      <c r="AA9" s="96"/>
      <c r="AB9" s="97"/>
      <c r="AC9" s="96"/>
      <c r="AD9" s="96"/>
    </row>
    <row r="10" spans="2:30" ht="15.95" customHeight="1">
      <c r="F10" s="151"/>
      <c r="G10" s="151"/>
      <c r="H10" s="151"/>
      <c r="I10" s="151"/>
      <c r="J10" s="104"/>
      <c r="X10" s="97"/>
      <c r="Y10" s="96"/>
      <c r="AA10" s="96"/>
    </row>
    <row r="11" spans="2:30" ht="15.75" customHeight="1">
      <c r="E11" s="156" t="s">
        <v>79</v>
      </c>
      <c r="F11" s="156"/>
      <c r="G11" s="156"/>
      <c r="H11" s="156"/>
      <c r="I11" s="156"/>
      <c r="J11" s="156"/>
      <c r="K11" s="5"/>
      <c r="L11" s="5"/>
      <c r="N11" s="4"/>
      <c r="O11" s="4"/>
      <c r="P11" s="156" t="s">
        <v>80</v>
      </c>
      <c r="Q11" s="156"/>
      <c r="R11" s="156"/>
      <c r="S11" s="156"/>
      <c r="T11" s="156"/>
      <c r="U11" s="156"/>
      <c r="V11" s="88"/>
      <c r="Y11" s="96"/>
      <c r="AA11" s="96"/>
    </row>
    <row r="12" spans="2:30" ht="2.25" customHeight="1"/>
    <row r="13" spans="2:30" ht="15.75" customHeight="1">
      <c r="E13" s="129" t="s">
        <v>50</v>
      </c>
      <c r="F13" s="130"/>
      <c r="G13" s="130"/>
      <c r="H13" s="130"/>
      <c r="I13" s="130"/>
      <c r="J13" s="131"/>
      <c r="L13" s="127"/>
      <c r="N13" s="41"/>
      <c r="O13" s="41"/>
      <c r="P13" s="108" t="s">
        <v>51</v>
      </c>
      <c r="Q13" s="109"/>
      <c r="R13" s="109"/>
      <c r="S13" s="109"/>
      <c r="T13" s="109"/>
      <c r="U13" s="109"/>
      <c r="V13" s="110"/>
      <c r="W13" s="123"/>
    </row>
    <row r="14" spans="2:30" ht="15.75" customHeight="1">
      <c r="E14" s="132"/>
      <c r="F14" s="133"/>
      <c r="G14" s="133"/>
      <c r="H14" s="133"/>
      <c r="I14" s="133"/>
      <c r="J14" s="134"/>
      <c r="L14" s="128"/>
      <c r="M14" s="6"/>
      <c r="N14" s="59"/>
      <c r="O14" s="59"/>
      <c r="P14" s="111"/>
      <c r="Q14" s="112"/>
      <c r="R14" s="112"/>
      <c r="S14" s="112"/>
      <c r="T14" s="112"/>
      <c r="U14" s="112"/>
      <c r="V14" s="113"/>
      <c r="W14" s="123"/>
      <c r="Y14" s="95" t="s">
        <v>86</v>
      </c>
    </row>
    <row r="15" spans="2:30" ht="12.75" customHeight="1">
      <c r="C15" s="26"/>
      <c r="D15" s="26"/>
      <c r="E15" s="155" t="s">
        <v>81</v>
      </c>
      <c r="F15" s="155"/>
      <c r="G15" s="155"/>
      <c r="H15" s="155"/>
      <c r="I15" s="155"/>
      <c r="J15" s="155"/>
      <c r="N15" s="60"/>
      <c r="O15" s="60"/>
      <c r="P15" s="124" t="s">
        <v>49</v>
      </c>
      <c r="Q15" s="124"/>
      <c r="R15" s="124"/>
      <c r="S15" s="124"/>
      <c r="T15" s="124"/>
      <c r="U15" s="124"/>
      <c r="V15" s="89"/>
      <c r="Y15" s="95" t="s">
        <v>78</v>
      </c>
    </row>
    <row r="16" spans="2:30" ht="3" customHeight="1">
      <c r="B16" s="7"/>
      <c r="C16" s="7"/>
      <c r="D16" s="7"/>
      <c r="E16" s="7"/>
      <c r="F16" s="7"/>
      <c r="G16" s="7"/>
      <c r="H16" s="7"/>
      <c r="I16" s="8"/>
      <c r="Y16" s="95"/>
    </row>
    <row r="17" spans="1:28" ht="18.75" customHeight="1">
      <c r="C17" s="57"/>
      <c r="D17" s="57"/>
      <c r="E17" s="121" t="s">
        <v>26</v>
      </c>
      <c r="F17" s="121"/>
      <c r="G17" s="121"/>
      <c r="H17" s="121"/>
      <c r="I17" s="121"/>
      <c r="J17" s="121"/>
      <c r="L17" s="48">
        <f>ROUND((SUM(G27:G39)),2)</f>
        <v>0</v>
      </c>
      <c r="N17" s="61"/>
      <c r="O17" s="61"/>
      <c r="P17" s="114" t="s">
        <v>27</v>
      </c>
      <c r="Q17" s="115"/>
      <c r="R17" s="115"/>
      <c r="S17" s="115"/>
      <c r="T17" s="115"/>
      <c r="U17" s="115"/>
      <c r="V17" s="116"/>
      <c r="W17" s="72">
        <f>ROUND((SUM(Q27:Q43)),2)</f>
        <v>0</v>
      </c>
    </row>
    <row r="18" spans="1:28" ht="5.25" customHeight="1">
      <c r="B18" s="44"/>
      <c r="C18" s="44"/>
      <c r="D18" s="44"/>
      <c r="E18" s="44"/>
      <c r="F18" s="44"/>
      <c r="G18" s="44"/>
      <c r="H18" s="44"/>
      <c r="I18" s="45"/>
      <c r="N18" s="42"/>
      <c r="O18" s="42"/>
      <c r="P18" s="42"/>
      <c r="Q18" s="43"/>
      <c r="R18" s="46"/>
      <c r="S18" s="46"/>
      <c r="T18" s="46"/>
      <c r="U18" s="46"/>
      <c r="V18" s="46"/>
      <c r="W18" s="46"/>
    </row>
    <row r="19" spans="1:28" ht="15.75" customHeight="1">
      <c r="C19" s="58"/>
      <c r="D19" s="58"/>
      <c r="E19" s="122"/>
      <c r="F19" s="122"/>
      <c r="G19" s="122"/>
      <c r="H19" s="122"/>
      <c r="I19" s="122"/>
      <c r="J19" s="122"/>
      <c r="K19" s="75"/>
      <c r="L19" s="92"/>
      <c r="O19" s="9"/>
    </row>
    <row r="20" spans="1:28" ht="4.5" customHeight="1">
      <c r="B20" s="10"/>
      <c r="C20" s="10"/>
      <c r="D20" s="10"/>
      <c r="E20" s="10"/>
      <c r="F20" s="10"/>
      <c r="G20" s="10"/>
      <c r="H20" s="10"/>
      <c r="I20" s="11"/>
      <c r="O20" s="9"/>
      <c r="X20" s="1">
        <v>8</v>
      </c>
    </row>
    <row r="21" spans="1:28" ht="15" customHeight="1">
      <c r="B21" s="10"/>
      <c r="C21" s="10"/>
      <c r="D21" s="10"/>
      <c r="E21" s="39"/>
      <c r="F21" s="118" t="s">
        <v>33</v>
      </c>
      <c r="G21" s="118"/>
      <c r="H21" s="118"/>
      <c r="I21" s="118"/>
      <c r="J21" s="118"/>
      <c r="K21" s="118"/>
      <c r="L21" s="118"/>
      <c r="M21" s="117">
        <f>L17+W17</f>
        <v>0</v>
      </c>
      <c r="O21" s="9"/>
      <c r="P21" s="151"/>
      <c r="Y21" s="86" t="s">
        <v>90</v>
      </c>
    </row>
    <row r="22" spans="1:28" ht="15" customHeight="1">
      <c r="B22" s="10"/>
      <c r="C22" s="10"/>
      <c r="D22" s="10"/>
      <c r="E22" s="39"/>
      <c r="F22" s="118"/>
      <c r="G22" s="118"/>
      <c r="H22" s="118"/>
      <c r="I22" s="118"/>
      <c r="J22" s="118"/>
      <c r="K22" s="118"/>
      <c r="L22" s="118"/>
      <c r="M22" s="117"/>
      <c r="O22" s="9"/>
      <c r="P22" s="151"/>
      <c r="Y22" s="86" t="s">
        <v>91</v>
      </c>
    </row>
    <row r="23" spans="1:28" ht="5.25" customHeight="1">
      <c r="B23" s="10"/>
      <c r="C23" s="10"/>
      <c r="D23" s="10"/>
      <c r="E23" s="38"/>
      <c r="F23" s="38"/>
      <c r="G23" s="38"/>
      <c r="H23" s="38"/>
      <c r="I23" s="38"/>
      <c r="J23" s="38"/>
      <c r="K23" s="38"/>
      <c r="L23" s="39"/>
      <c r="M23" s="40"/>
      <c r="O23" s="9"/>
    </row>
    <row r="24" spans="1:28" ht="15.75" customHeight="1">
      <c r="E24" s="12"/>
      <c r="F24" s="47" t="s">
        <v>24</v>
      </c>
      <c r="G24" s="47"/>
      <c r="H24" s="47"/>
      <c r="I24" s="47"/>
      <c r="J24" s="47"/>
      <c r="K24" s="47"/>
      <c r="L24" s="56"/>
      <c r="M24" s="56"/>
      <c r="N24" s="47"/>
      <c r="O24" s="47"/>
      <c r="P24" s="47"/>
      <c r="Q24" s="47"/>
      <c r="R24" s="47" t="s">
        <v>25</v>
      </c>
      <c r="T24" s="47"/>
      <c r="U24" s="47"/>
      <c r="V24" s="47"/>
      <c r="W24" s="47"/>
      <c r="X24" s="47"/>
      <c r="Y24" s="13"/>
      <c r="Z24" s="13"/>
      <c r="AB24" s="14"/>
    </row>
    <row r="25" spans="1:28" ht="37.5" customHeight="1">
      <c r="A25" s="135" t="s">
        <v>17</v>
      </c>
      <c r="B25" s="135" t="s">
        <v>22</v>
      </c>
      <c r="C25" s="137" t="s">
        <v>23</v>
      </c>
      <c r="D25" s="69"/>
      <c r="E25" s="125" t="s">
        <v>84</v>
      </c>
      <c r="F25" s="52" t="s">
        <v>18</v>
      </c>
      <c r="G25" s="140" t="s">
        <v>28</v>
      </c>
      <c r="H25" s="52" t="s">
        <v>20</v>
      </c>
      <c r="I25" s="52" t="s">
        <v>19</v>
      </c>
      <c r="J25" s="52" t="s">
        <v>34</v>
      </c>
      <c r="K25" s="119" t="s">
        <v>29</v>
      </c>
      <c r="L25" s="100" t="s">
        <v>21</v>
      </c>
      <c r="N25" s="107" t="s">
        <v>17</v>
      </c>
      <c r="O25" s="107" t="s">
        <v>23</v>
      </c>
      <c r="P25" s="139" t="s">
        <v>32</v>
      </c>
      <c r="Q25" s="140" t="s">
        <v>52</v>
      </c>
      <c r="R25" s="52" t="s">
        <v>57</v>
      </c>
      <c r="S25" s="52" t="s">
        <v>35</v>
      </c>
      <c r="T25" s="52" t="s">
        <v>36</v>
      </c>
      <c r="U25" s="52" t="s">
        <v>37</v>
      </c>
      <c r="V25" s="52" t="s">
        <v>34</v>
      </c>
      <c r="W25" s="52" t="s">
        <v>62</v>
      </c>
      <c r="X25" s="107" t="s">
        <v>53</v>
      </c>
      <c r="Y25" s="107" t="s">
        <v>54</v>
      </c>
      <c r="Z25" s="107" t="s">
        <v>55</v>
      </c>
      <c r="AA25" s="107" t="s">
        <v>56</v>
      </c>
      <c r="AB25" s="107" t="s">
        <v>63</v>
      </c>
    </row>
    <row r="26" spans="1:28" ht="15.75" customHeight="1">
      <c r="A26" s="136"/>
      <c r="B26" s="136"/>
      <c r="C26" s="138"/>
      <c r="D26" s="69"/>
      <c r="E26" s="126"/>
      <c r="F26" s="87" t="s">
        <v>69</v>
      </c>
      <c r="G26" s="141"/>
      <c r="H26" s="87" t="s">
        <v>69</v>
      </c>
      <c r="I26" s="87" t="s">
        <v>69</v>
      </c>
      <c r="J26" s="87" t="s">
        <v>69</v>
      </c>
      <c r="K26" s="120"/>
      <c r="L26" s="100" t="s">
        <v>85</v>
      </c>
      <c r="N26" s="107"/>
      <c r="O26" s="107"/>
      <c r="P26" s="139"/>
      <c r="Q26" s="141"/>
      <c r="R26" s="87" t="s">
        <v>69</v>
      </c>
      <c r="S26" s="87" t="s">
        <v>69</v>
      </c>
      <c r="T26" s="87" t="s">
        <v>69</v>
      </c>
      <c r="U26" s="87" t="s">
        <v>69</v>
      </c>
      <c r="V26" s="87" t="s">
        <v>69</v>
      </c>
      <c r="W26" s="87" t="s">
        <v>69</v>
      </c>
      <c r="X26" s="107"/>
      <c r="Y26" s="107"/>
      <c r="Z26" s="107"/>
      <c r="AA26" s="107"/>
      <c r="AB26" s="107"/>
    </row>
    <row r="27" spans="1:28" ht="15.75">
      <c r="A27" s="27">
        <v>6.3E-3</v>
      </c>
      <c r="B27" s="28">
        <v>1</v>
      </c>
      <c r="C27" s="65">
        <v>1</v>
      </c>
      <c r="D27" s="70"/>
      <c r="E27" s="62" t="s">
        <v>60</v>
      </c>
      <c r="F27" s="49">
        <f>ROUND($L$13,2)</f>
        <v>0</v>
      </c>
      <c r="G27" s="17">
        <f t="shared" ref="G27:G39" si="0">ROUND((F27*A27),4)</f>
        <v>0</v>
      </c>
      <c r="H27" s="49">
        <f t="shared" ref="H27:H39" si="1">ROUND(F27*1.07,2)</f>
        <v>0</v>
      </c>
      <c r="I27" s="49">
        <f t="shared" ref="I27:I39" si="2">ROUND(F27*1.14,2)</f>
        <v>0</v>
      </c>
      <c r="J27" s="49">
        <f>ROUND(F27*1.15,2)</f>
        <v>0</v>
      </c>
      <c r="K27" s="76">
        <f t="shared" ref="K27:K39" si="3">ROUND((L27*A27),4)</f>
        <v>0</v>
      </c>
      <c r="L27" s="101">
        <f>ROUND(($M$21/5),2)</f>
        <v>0</v>
      </c>
      <c r="N27" s="35">
        <v>7.2400000000000006E-2</v>
      </c>
      <c r="O27" s="35">
        <v>0.5766</v>
      </c>
      <c r="P27" s="15" t="s">
        <v>1</v>
      </c>
      <c r="Q27" s="17">
        <f>ROUND((S27*N27),4)</f>
        <v>0</v>
      </c>
      <c r="R27" s="49">
        <f>ROUND($R$43*O27,2)</f>
        <v>0</v>
      </c>
      <c r="S27" s="49">
        <f>ROUND($R27*X27,2)</f>
        <v>0</v>
      </c>
      <c r="T27" s="49">
        <f>ROUND($R27*Y27,2)</f>
        <v>0</v>
      </c>
      <c r="U27" s="49">
        <f>ROUND($R27*Z27,2)</f>
        <v>0</v>
      </c>
      <c r="V27" s="49">
        <f>ROUND($R27*AA27,2)</f>
        <v>0</v>
      </c>
      <c r="W27" s="49">
        <f>ROUND(S27*AB27,2)</f>
        <v>0</v>
      </c>
      <c r="X27" s="53">
        <v>1.0365</v>
      </c>
      <c r="Y27" s="53">
        <v>1.1667000000000001</v>
      </c>
      <c r="Z27" s="53">
        <v>1.1979</v>
      </c>
      <c r="AA27" s="53">
        <v>1.125</v>
      </c>
      <c r="AB27" s="53">
        <v>1.0530999999999999</v>
      </c>
    </row>
    <row r="28" spans="1:28" ht="15.75">
      <c r="A28" s="29">
        <v>2.6599999999999999E-2</v>
      </c>
      <c r="B28" s="30">
        <v>0.9083</v>
      </c>
      <c r="C28" s="66">
        <v>0.82850000000000001</v>
      </c>
      <c r="D28" s="70"/>
      <c r="E28" s="63" t="s">
        <v>38</v>
      </c>
      <c r="F28" s="50">
        <f t="shared" ref="F28:F39" si="4">ROUND($F$27*C28,2)</f>
        <v>0</v>
      </c>
      <c r="G28" s="17">
        <f t="shared" si="0"/>
        <v>0</v>
      </c>
      <c r="H28" s="49">
        <f t="shared" si="1"/>
        <v>0</v>
      </c>
      <c r="I28" s="49">
        <f t="shared" si="2"/>
        <v>0</v>
      </c>
      <c r="J28" s="49">
        <f>ROUND(F28*1.15,2)</f>
        <v>0</v>
      </c>
      <c r="K28" s="76">
        <f t="shared" si="3"/>
        <v>0</v>
      </c>
      <c r="L28" s="101">
        <f t="shared" ref="L28:L39" si="5">ROUND(($L$27*B28),2)</f>
        <v>0</v>
      </c>
      <c r="N28" s="36">
        <v>0.12740000000000001</v>
      </c>
      <c r="O28" s="36">
        <v>0.60360000000000003</v>
      </c>
      <c r="P28" s="19" t="s">
        <v>2</v>
      </c>
      <c r="Q28" s="17">
        <f t="shared" ref="Q28:Q43" si="6">ROUND((S28*N28),4)</f>
        <v>0</v>
      </c>
      <c r="R28" s="50">
        <f t="shared" ref="R28:R42" si="7">ROUND($R$43*O28,2)</f>
        <v>0</v>
      </c>
      <c r="S28" s="49">
        <f t="shared" ref="S28:S41" si="8">ROUND($R28*X28,2)</f>
        <v>0</v>
      </c>
      <c r="T28" s="49">
        <f t="shared" ref="T28:T43" si="9">ROUND($R28*Y28,2)</f>
        <v>0</v>
      </c>
      <c r="U28" s="49">
        <f t="shared" ref="U28:U43" si="10">ROUND($R28*Z28,2)</f>
        <v>0</v>
      </c>
      <c r="V28" s="49">
        <f t="shared" ref="V28:V43" si="11">ROUND($R28*AA28,2)</f>
        <v>0</v>
      </c>
      <c r="W28" s="49">
        <f t="shared" ref="W28:W43" si="12">ROUND(S28*AB28,2)</f>
        <v>0</v>
      </c>
      <c r="X28" s="53">
        <v>1.0547</v>
      </c>
      <c r="Y28" s="53">
        <v>1.204</v>
      </c>
      <c r="Z28" s="53">
        <v>1.2637</v>
      </c>
      <c r="AA28" s="53">
        <v>1.1592</v>
      </c>
      <c r="AB28" s="53">
        <v>1.2443</v>
      </c>
    </row>
    <row r="29" spans="1:28" ht="15.75">
      <c r="A29" s="29">
        <v>7.2099999999999997E-2</v>
      </c>
      <c r="B29" s="31">
        <v>0.87160000000000004</v>
      </c>
      <c r="C29" s="67">
        <v>0.75990000000000002</v>
      </c>
      <c r="D29" s="70"/>
      <c r="E29" s="63" t="s">
        <v>39</v>
      </c>
      <c r="F29" s="50">
        <f t="shared" si="4"/>
        <v>0</v>
      </c>
      <c r="G29" s="17">
        <f t="shared" si="0"/>
        <v>0</v>
      </c>
      <c r="H29" s="49">
        <f t="shared" si="1"/>
        <v>0</v>
      </c>
      <c r="I29" s="49">
        <f t="shared" si="2"/>
        <v>0</v>
      </c>
      <c r="J29" s="49">
        <f>ROUND(F29*1.15,2)</f>
        <v>0</v>
      </c>
      <c r="K29" s="76">
        <f t="shared" si="3"/>
        <v>0</v>
      </c>
      <c r="L29" s="101">
        <f t="shared" si="5"/>
        <v>0</v>
      </c>
      <c r="N29" s="36">
        <v>0.13270000000000001</v>
      </c>
      <c r="O29" s="36">
        <v>0.63060000000000005</v>
      </c>
      <c r="P29" s="19" t="s">
        <v>3</v>
      </c>
      <c r="Q29" s="17">
        <f t="shared" si="6"/>
        <v>0</v>
      </c>
      <c r="R29" s="50">
        <f t="shared" si="7"/>
        <v>0</v>
      </c>
      <c r="S29" s="49">
        <f t="shared" si="8"/>
        <v>0</v>
      </c>
      <c r="T29" s="49">
        <f t="shared" si="9"/>
        <v>0</v>
      </c>
      <c r="U29" s="49">
        <f t="shared" si="10"/>
        <v>0</v>
      </c>
      <c r="V29" s="49">
        <f t="shared" si="11"/>
        <v>0</v>
      </c>
      <c r="W29" s="49">
        <f t="shared" si="12"/>
        <v>0</v>
      </c>
      <c r="X29" s="53">
        <v>1.0713999999999999</v>
      </c>
      <c r="Y29" s="53">
        <v>1.2381</v>
      </c>
      <c r="Z29" s="53">
        <v>1.3238000000000001</v>
      </c>
      <c r="AA29" s="53">
        <v>1.1904999999999999</v>
      </c>
      <c r="AB29" s="53">
        <v>1.4128000000000001</v>
      </c>
    </row>
    <row r="30" spans="1:28" ht="15.75">
      <c r="A30" s="29">
        <v>0.13059999999999999</v>
      </c>
      <c r="B30" s="31">
        <v>0.82569999999999999</v>
      </c>
      <c r="C30" s="67">
        <v>0.68589999999999995</v>
      </c>
      <c r="D30" s="70"/>
      <c r="E30" s="63" t="s">
        <v>40</v>
      </c>
      <c r="F30" s="50">
        <f t="shared" si="4"/>
        <v>0</v>
      </c>
      <c r="G30" s="17">
        <f t="shared" si="0"/>
        <v>0</v>
      </c>
      <c r="H30" s="49">
        <f t="shared" si="1"/>
        <v>0</v>
      </c>
      <c r="I30" s="49">
        <f t="shared" si="2"/>
        <v>0</v>
      </c>
      <c r="J30" s="49">
        <f>ROUND(F30*1.15,2)</f>
        <v>0</v>
      </c>
      <c r="K30" s="76">
        <f t="shared" si="3"/>
        <v>0</v>
      </c>
      <c r="L30" s="101">
        <f t="shared" si="5"/>
        <v>0</v>
      </c>
      <c r="N30" s="36">
        <v>9.9199999999999997E-2</v>
      </c>
      <c r="O30" s="36">
        <v>0.65469999999999995</v>
      </c>
      <c r="P30" s="19" t="s">
        <v>4</v>
      </c>
      <c r="Q30" s="17">
        <f t="shared" si="6"/>
        <v>0</v>
      </c>
      <c r="R30" s="50">
        <f t="shared" si="7"/>
        <v>0</v>
      </c>
      <c r="S30" s="49">
        <f t="shared" si="8"/>
        <v>0</v>
      </c>
      <c r="T30" s="49">
        <f t="shared" si="9"/>
        <v>0</v>
      </c>
      <c r="U30" s="49">
        <f t="shared" si="10"/>
        <v>0</v>
      </c>
      <c r="V30" s="49">
        <f t="shared" si="11"/>
        <v>0</v>
      </c>
      <c r="W30" s="49">
        <f t="shared" si="12"/>
        <v>0</v>
      </c>
      <c r="X30" s="53">
        <v>1.0916999999999999</v>
      </c>
      <c r="Y30" s="53">
        <v>1.2751999999999999</v>
      </c>
      <c r="Z30" s="53">
        <v>1.3853</v>
      </c>
      <c r="AA30" s="53">
        <v>1.2248000000000001</v>
      </c>
      <c r="AB30" s="53">
        <v>1.5622</v>
      </c>
    </row>
    <row r="31" spans="1:28" ht="15.75">
      <c r="A31" s="29">
        <v>0.18770000000000001</v>
      </c>
      <c r="B31" s="31">
        <v>0.8165</v>
      </c>
      <c r="C31" s="67">
        <v>0.64439999999999997</v>
      </c>
      <c r="D31" s="70"/>
      <c r="E31" s="63" t="s">
        <v>41</v>
      </c>
      <c r="F31" s="50">
        <f t="shared" si="4"/>
        <v>0</v>
      </c>
      <c r="G31" s="17">
        <f t="shared" si="0"/>
        <v>0</v>
      </c>
      <c r="H31" s="49">
        <f t="shared" si="1"/>
        <v>0</v>
      </c>
      <c r="I31" s="49">
        <f t="shared" si="2"/>
        <v>0</v>
      </c>
      <c r="J31" s="49">
        <f t="shared" ref="J31:J39" si="13">ROUND(F31*1.15,2)</f>
        <v>0</v>
      </c>
      <c r="K31" s="76">
        <f t="shared" si="3"/>
        <v>0</v>
      </c>
      <c r="L31" s="101">
        <f t="shared" si="5"/>
        <v>0</v>
      </c>
      <c r="N31" s="36">
        <v>0.1212</v>
      </c>
      <c r="O31" s="36">
        <v>0.68169999999999997</v>
      </c>
      <c r="P31" s="19" t="s">
        <v>5</v>
      </c>
      <c r="Q31" s="17">
        <f t="shared" si="6"/>
        <v>0</v>
      </c>
      <c r="R31" s="50">
        <f t="shared" si="7"/>
        <v>0</v>
      </c>
      <c r="S31" s="49">
        <f t="shared" si="8"/>
        <v>0</v>
      </c>
      <c r="T31" s="49">
        <f t="shared" si="9"/>
        <v>0</v>
      </c>
      <c r="U31" s="49">
        <f t="shared" si="10"/>
        <v>0</v>
      </c>
      <c r="V31" s="49">
        <f t="shared" si="11"/>
        <v>0</v>
      </c>
      <c r="W31" s="49">
        <f t="shared" si="12"/>
        <v>0</v>
      </c>
      <c r="X31" s="53">
        <v>1.1056999999999999</v>
      </c>
      <c r="Y31" s="53">
        <v>1.304</v>
      </c>
      <c r="Z31" s="53">
        <v>1.4360999999999999</v>
      </c>
      <c r="AA31" s="53">
        <v>1.2511000000000001</v>
      </c>
      <c r="AB31" s="53">
        <v>1.6958</v>
      </c>
    </row>
    <row r="32" spans="1:28" ht="15.75">
      <c r="A32" s="32">
        <v>0.15970000000000001</v>
      </c>
      <c r="B32" s="31">
        <v>0.79820000000000002</v>
      </c>
      <c r="C32" s="67">
        <v>0.61009999999999998</v>
      </c>
      <c r="D32" s="70"/>
      <c r="E32" s="63" t="s">
        <v>42</v>
      </c>
      <c r="F32" s="50">
        <f t="shared" si="4"/>
        <v>0</v>
      </c>
      <c r="G32" s="17">
        <f t="shared" si="0"/>
        <v>0</v>
      </c>
      <c r="H32" s="49">
        <f t="shared" si="1"/>
        <v>0</v>
      </c>
      <c r="I32" s="49">
        <f t="shared" si="2"/>
        <v>0</v>
      </c>
      <c r="J32" s="49">
        <f t="shared" si="13"/>
        <v>0</v>
      </c>
      <c r="K32" s="76">
        <f t="shared" si="3"/>
        <v>0</v>
      </c>
      <c r="L32" s="101">
        <f t="shared" si="5"/>
        <v>0</v>
      </c>
      <c r="N32" s="36">
        <v>9.2799999999999994E-2</v>
      </c>
      <c r="O32" s="36">
        <v>0.7087</v>
      </c>
      <c r="P32" s="19" t="s">
        <v>6</v>
      </c>
      <c r="Q32" s="17">
        <f t="shared" si="6"/>
        <v>0</v>
      </c>
      <c r="R32" s="50">
        <f t="shared" si="7"/>
        <v>0</v>
      </c>
      <c r="S32" s="49">
        <f t="shared" si="8"/>
        <v>0</v>
      </c>
      <c r="T32" s="49">
        <f t="shared" si="9"/>
        <v>0</v>
      </c>
      <c r="U32" s="49">
        <f t="shared" si="10"/>
        <v>0</v>
      </c>
      <c r="V32" s="49">
        <f t="shared" si="11"/>
        <v>0</v>
      </c>
      <c r="W32" s="49">
        <f t="shared" si="12"/>
        <v>0</v>
      </c>
      <c r="X32" s="53">
        <v>1.1186</v>
      </c>
      <c r="Y32" s="53">
        <v>1.3305</v>
      </c>
      <c r="Z32" s="53">
        <v>1.4787999999999999</v>
      </c>
      <c r="AA32" s="53">
        <v>1.2712000000000001</v>
      </c>
      <c r="AB32" s="53">
        <v>1.8159000000000001</v>
      </c>
    </row>
    <row r="33" spans="1:28" ht="15.75">
      <c r="A33" s="29">
        <v>0.2301</v>
      </c>
      <c r="B33" s="31">
        <v>0.77059999999999995</v>
      </c>
      <c r="C33" s="67">
        <v>0.56499999999999995</v>
      </c>
      <c r="D33" s="70"/>
      <c r="E33" s="63" t="s">
        <v>43</v>
      </c>
      <c r="F33" s="50">
        <f t="shared" si="4"/>
        <v>0</v>
      </c>
      <c r="G33" s="17">
        <f t="shared" si="0"/>
        <v>0</v>
      </c>
      <c r="H33" s="49">
        <f t="shared" si="1"/>
        <v>0</v>
      </c>
      <c r="I33" s="49">
        <f t="shared" si="2"/>
        <v>0</v>
      </c>
      <c r="J33" s="49">
        <f t="shared" si="13"/>
        <v>0</v>
      </c>
      <c r="K33" s="76">
        <f t="shared" si="3"/>
        <v>0</v>
      </c>
      <c r="L33" s="101">
        <f t="shared" si="5"/>
        <v>0</v>
      </c>
      <c r="N33" s="36">
        <v>8.3400000000000002E-2</v>
      </c>
      <c r="O33" s="36">
        <v>0.73570000000000002</v>
      </c>
      <c r="P33" s="19" t="s">
        <v>7</v>
      </c>
      <c r="Q33" s="17">
        <f t="shared" si="6"/>
        <v>0</v>
      </c>
      <c r="R33" s="50">
        <f t="shared" si="7"/>
        <v>0</v>
      </c>
      <c r="S33" s="49">
        <f t="shared" si="8"/>
        <v>0</v>
      </c>
      <c r="T33" s="49">
        <f t="shared" si="9"/>
        <v>0</v>
      </c>
      <c r="U33" s="49">
        <f t="shared" si="10"/>
        <v>0</v>
      </c>
      <c r="V33" s="49">
        <f t="shared" si="11"/>
        <v>0</v>
      </c>
      <c r="W33" s="49">
        <f t="shared" si="12"/>
        <v>0</v>
      </c>
      <c r="X33" s="53">
        <v>1.1306</v>
      </c>
      <c r="Y33" s="53">
        <v>1.351</v>
      </c>
      <c r="Z33" s="53">
        <v>1.5224</v>
      </c>
      <c r="AA33" s="53">
        <v>1.2939000000000001</v>
      </c>
      <c r="AB33" s="53">
        <v>1.9244000000000001</v>
      </c>
    </row>
    <row r="34" spans="1:28" ht="15.75">
      <c r="A34" s="29">
        <v>9.3799999999999994E-2</v>
      </c>
      <c r="B34" s="31">
        <v>0.75229999999999997</v>
      </c>
      <c r="C34" s="67">
        <v>0.52710000000000001</v>
      </c>
      <c r="D34" s="70"/>
      <c r="E34" s="63" t="s">
        <v>44</v>
      </c>
      <c r="F34" s="50">
        <f t="shared" si="4"/>
        <v>0</v>
      </c>
      <c r="G34" s="17">
        <f t="shared" si="0"/>
        <v>0</v>
      </c>
      <c r="H34" s="49">
        <f t="shared" si="1"/>
        <v>0</v>
      </c>
      <c r="I34" s="49">
        <f t="shared" si="2"/>
        <v>0</v>
      </c>
      <c r="J34" s="49">
        <f t="shared" si="13"/>
        <v>0</v>
      </c>
      <c r="K34" s="76">
        <f t="shared" si="3"/>
        <v>0</v>
      </c>
      <c r="L34" s="101">
        <f t="shared" si="5"/>
        <v>0</v>
      </c>
      <c r="N34" s="36">
        <v>7.0099999999999996E-2</v>
      </c>
      <c r="O34" s="36">
        <v>0.76280000000000003</v>
      </c>
      <c r="P34" s="19" t="s">
        <v>8</v>
      </c>
      <c r="Q34" s="17">
        <f t="shared" si="6"/>
        <v>0</v>
      </c>
      <c r="R34" s="50">
        <f t="shared" si="7"/>
        <v>0</v>
      </c>
      <c r="S34" s="49">
        <f t="shared" si="8"/>
        <v>0</v>
      </c>
      <c r="T34" s="49">
        <f t="shared" si="9"/>
        <v>0</v>
      </c>
      <c r="U34" s="49">
        <f t="shared" si="10"/>
        <v>0</v>
      </c>
      <c r="V34" s="49">
        <f t="shared" si="11"/>
        <v>0</v>
      </c>
      <c r="W34" s="49">
        <f t="shared" si="12"/>
        <v>0</v>
      </c>
      <c r="X34" s="53">
        <v>1.1416999999999999</v>
      </c>
      <c r="Y34" s="53">
        <v>1.3740000000000001</v>
      </c>
      <c r="Z34" s="53">
        <v>1.5629999999999999</v>
      </c>
      <c r="AA34" s="53">
        <v>1.3149999999999999</v>
      </c>
      <c r="AB34" s="53">
        <v>2.0230000000000001</v>
      </c>
    </row>
    <row r="35" spans="1:28" ht="15.75">
      <c r="A35" s="29">
        <v>4.8399999999999999E-2</v>
      </c>
      <c r="B35" s="31">
        <v>0.75229999999999997</v>
      </c>
      <c r="C35" s="67">
        <v>0.52710000000000001</v>
      </c>
      <c r="D35" s="70"/>
      <c r="E35" s="63" t="s">
        <v>45</v>
      </c>
      <c r="F35" s="50">
        <f t="shared" si="4"/>
        <v>0</v>
      </c>
      <c r="G35" s="17">
        <f t="shared" si="0"/>
        <v>0</v>
      </c>
      <c r="H35" s="49">
        <f t="shared" si="1"/>
        <v>0</v>
      </c>
      <c r="I35" s="49">
        <f t="shared" si="2"/>
        <v>0</v>
      </c>
      <c r="J35" s="49">
        <f t="shared" si="13"/>
        <v>0</v>
      </c>
      <c r="K35" s="76">
        <f t="shared" si="3"/>
        <v>0</v>
      </c>
      <c r="L35" s="101">
        <f t="shared" si="5"/>
        <v>0</v>
      </c>
      <c r="N35" s="36">
        <v>5.11E-2</v>
      </c>
      <c r="O35" s="36">
        <v>0.78680000000000005</v>
      </c>
      <c r="P35" s="19" t="s">
        <v>9</v>
      </c>
      <c r="Q35" s="17">
        <f t="shared" si="6"/>
        <v>0</v>
      </c>
      <c r="R35" s="50">
        <f t="shared" si="7"/>
        <v>0</v>
      </c>
      <c r="S35" s="49">
        <f t="shared" si="8"/>
        <v>0</v>
      </c>
      <c r="T35" s="49">
        <f t="shared" si="9"/>
        <v>0</v>
      </c>
      <c r="U35" s="49">
        <f t="shared" si="10"/>
        <v>0</v>
      </c>
      <c r="V35" s="49">
        <f t="shared" si="11"/>
        <v>0</v>
      </c>
      <c r="W35" s="49">
        <f t="shared" si="12"/>
        <v>0</v>
      </c>
      <c r="X35" s="53">
        <v>1.1565000000000001</v>
      </c>
      <c r="Y35" s="53">
        <v>1.4008</v>
      </c>
      <c r="Z35" s="53">
        <v>1.6069</v>
      </c>
      <c r="AA35" s="53">
        <v>1.3396999999999999</v>
      </c>
      <c r="AB35" s="53">
        <v>2.1128999999999998</v>
      </c>
    </row>
    <row r="36" spans="1:28" ht="15.75">
      <c r="A36" s="29">
        <v>2.69E-2</v>
      </c>
      <c r="B36" s="31">
        <v>0.75229999999999997</v>
      </c>
      <c r="C36" s="67">
        <v>0.52890000000000004</v>
      </c>
      <c r="D36" s="70"/>
      <c r="E36" s="63" t="s">
        <v>46</v>
      </c>
      <c r="F36" s="50">
        <f t="shared" si="4"/>
        <v>0</v>
      </c>
      <c r="G36" s="17">
        <f t="shared" si="0"/>
        <v>0</v>
      </c>
      <c r="H36" s="49">
        <f t="shared" si="1"/>
        <v>0</v>
      </c>
      <c r="I36" s="49">
        <f t="shared" si="2"/>
        <v>0</v>
      </c>
      <c r="J36" s="49">
        <f t="shared" si="13"/>
        <v>0</v>
      </c>
      <c r="K36" s="76">
        <f t="shared" si="3"/>
        <v>0</v>
      </c>
      <c r="L36" s="101">
        <f t="shared" si="5"/>
        <v>0</v>
      </c>
      <c r="N36" s="36">
        <v>3.8699999999999998E-2</v>
      </c>
      <c r="O36" s="36">
        <v>0.81379999999999997</v>
      </c>
      <c r="P36" s="19" t="s">
        <v>10</v>
      </c>
      <c r="Q36" s="17">
        <f t="shared" si="6"/>
        <v>0</v>
      </c>
      <c r="R36" s="50">
        <f t="shared" si="7"/>
        <v>0</v>
      </c>
      <c r="S36" s="49">
        <f t="shared" si="8"/>
        <v>0</v>
      </c>
      <c r="T36" s="49">
        <f t="shared" si="9"/>
        <v>0</v>
      </c>
      <c r="U36" s="49">
        <f t="shared" si="10"/>
        <v>0</v>
      </c>
      <c r="V36" s="49">
        <f t="shared" si="11"/>
        <v>0</v>
      </c>
      <c r="W36" s="49">
        <f t="shared" si="12"/>
        <v>0</v>
      </c>
      <c r="X36" s="53">
        <v>1.1660999999999999</v>
      </c>
      <c r="Y36" s="53">
        <v>1.4207000000000001</v>
      </c>
      <c r="Z36" s="53">
        <v>1.6420999999999999</v>
      </c>
      <c r="AA36" s="53">
        <v>1.3579000000000001</v>
      </c>
      <c r="AB36" s="53">
        <v>2.1951999999999998</v>
      </c>
    </row>
    <row r="37" spans="1:28" ht="15.75">
      <c r="A37" s="29">
        <v>0.01</v>
      </c>
      <c r="B37" s="31">
        <v>0.75229999999999997</v>
      </c>
      <c r="C37" s="67">
        <v>0.53069999999999995</v>
      </c>
      <c r="D37" s="70"/>
      <c r="E37" s="63" t="s">
        <v>47</v>
      </c>
      <c r="F37" s="50">
        <f t="shared" si="4"/>
        <v>0</v>
      </c>
      <c r="G37" s="17">
        <f t="shared" si="0"/>
        <v>0</v>
      </c>
      <c r="H37" s="49">
        <f t="shared" si="1"/>
        <v>0</v>
      </c>
      <c r="I37" s="49">
        <f t="shared" si="2"/>
        <v>0</v>
      </c>
      <c r="J37" s="49">
        <f t="shared" si="13"/>
        <v>0</v>
      </c>
      <c r="K37" s="76">
        <f t="shared" si="3"/>
        <v>0</v>
      </c>
      <c r="L37" s="101">
        <f t="shared" si="5"/>
        <v>0</v>
      </c>
      <c r="N37" s="36">
        <v>4.2500000000000003E-2</v>
      </c>
      <c r="O37" s="36">
        <v>0.84079999999999999</v>
      </c>
      <c r="P37" s="19" t="s">
        <v>11</v>
      </c>
      <c r="Q37" s="17">
        <f t="shared" si="6"/>
        <v>0</v>
      </c>
      <c r="R37" s="50">
        <f t="shared" si="7"/>
        <v>0</v>
      </c>
      <c r="S37" s="49">
        <f t="shared" si="8"/>
        <v>0</v>
      </c>
      <c r="T37" s="49">
        <f t="shared" si="9"/>
        <v>0</v>
      </c>
      <c r="U37" s="49">
        <f t="shared" si="10"/>
        <v>0</v>
      </c>
      <c r="V37" s="49">
        <f t="shared" si="11"/>
        <v>0</v>
      </c>
      <c r="W37" s="49">
        <f t="shared" si="12"/>
        <v>0</v>
      </c>
      <c r="X37" s="53">
        <v>1.175</v>
      </c>
      <c r="Y37" s="53">
        <v>1.4393</v>
      </c>
      <c r="Z37" s="53">
        <v>1.675</v>
      </c>
      <c r="AA37" s="53">
        <v>1.375</v>
      </c>
      <c r="AB37" s="53">
        <v>2.2709000000000001</v>
      </c>
    </row>
    <row r="38" spans="1:28" ht="15.75">
      <c r="A38" s="29">
        <v>5.1999999999999998E-3</v>
      </c>
      <c r="B38" s="31">
        <v>0.75229999999999997</v>
      </c>
      <c r="C38" s="67">
        <v>0.53069999999999995</v>
      </c>
      <c r="D38" s="70"/>
      <c r="E38" s="63" t="s">
        <v>48</v>
      </c>
      <c r="F38" s="50">
        <f t="shared" si="4"/>
        <v>0</v>
      </c>
      <c r="G38" s="17">
        <f t="shared" si="0"/>
        <v>0</v>
      </c>
      <c r="H38" s="49">
        <f t="shared" si="1"/>
        <v>0</v>
      </c>
      <c r="I38" s="49">
        <f t="shared" si="2"/>
        <v>0</v>
      </c>
      <c r="J38" s="49">
        <f t="shared" si="13"/>
        <v>0</v>
      </c>
      <c r="K38" s="76">
        <f t="shared" si="3"/>
        <v>0</v>
      </c>
      <c r="L38" s="101">
        <f t="shared" si="5"/>
        <v>0</v>
      </c>
      <c r="N38" s="36">
        <v>2.6800000000000001E-2</v>
      </c>
      <c r="O38" s="36">
        <v>0.8679</v>
      </c>
      <c r="P38" s="19" t="s">
        <v>12</v>
      </c>
      <c r="Q38" s="17">
        <f t="shared" si="6"/>
        <v>0</v>
      </c>
      <c r="R38" s="50">
        <f t="shared" si="7"/>
        <v>0</v>
      </c>
      <c r="S38" s="49">
        <f t="shared" si="8"/>
        <v>0</v>
      </c>
      <c r="T38" s="49">
        <f t="shared" si="9"/>
        <v>0</v>
      </c>
      <c r="U38" s="49">
        <f t="shared" si="10"/>
        <v>0</v>
      </c>
      <c r="V38" s="49">
        <f t="shared" si="11"/>
        <v>0</v>
      </c>
      <c r="W38" s="49">
        <f t="shared" si="12"/>
        <v>0</v>
      </c>
      <c r="X38" s="53">
        <v>1.1834</v>
      </c>
      <c r="Y38" s="53">
        <v>1.4567000000000001</v>
      </c>
      <c r="Z38" s="53">
        <v>1.7059</v>
      </c>
      <c r="AA38" s="53">
        <v>1.3875</v>
      </c>
      <c r="AB38" s="53">
        <v>2.3407</v>
      </c>
    </row>
    <row r="39" spans="1:28" ht="15.75">
      <c r="A39" s="33">
        <v>2.5000000000000001E-3</v>
      </c>
      <c r="B39" s="34">
        <v>0.75229999999999997</v>
      </c>
      <c r="C39" s="68">
        <v>0.53249999999999997</v>
      </c>
      <c r="D39" s="70"/>
      <c r="E39" s="64" t="s">
        <v>61</v>
      </c>
      <c r="F39" s="50">
        <f t="shared" si="4"/>
        <v>0</v>
      </c>
      <c r="G39" s="17">
        <f t="shared" si="0"/>
        <v>0</v>
      </c>
      <c r="H39" s="49">
        <f t="shared" si="1"/>
        <v>0</v>
      </c>
      <c r="I39" s="49">
        <f t="shared" si="2"/>
        <v>0</v>
      </c>
      <c r="J39" s="49">
        <f t="shared" si="13"/>
        <v>0</v>
      </c>
      <c r="K39" s="76">
        <f t="shared" si="3"/>
        <v>0</v>
      </c>
      <c r="L39" s="101">
        <f t="shared" si="5"/>
        <v>0</v>
      </c>
      <c r="N39" s="36">
        <v>1.6299999999999999E-2</v>
      </c>
      <c r="O39" s="36">
        <v>0.89490000000000003</v>
      </c>
      <c r="P39" s="19" t="s">
        <v>13</v>
      </c>
      <c r="Q39" s="17">
        <f t="shared" si="6"/>
        <v>0</v>
      </c>
      <c r="R39" s="50">
        <f t="shared" si="7"/>
        <v>0</v>
      </c>
      <c r="S39" s="49">
        <f t="shared" si="8"/>
        <v>0</v>
      </c>
      <c r="T39" s="49">
        <f t="shared" si="9"/>
        <v>0</v>
      </c>
      <c r="U39" s="49">
        <f t="shared" si="10"/>
        <v>0</v>
      </c>
      <c r="V39" s="49">
        <f t="shared" si="11"/>
        <v>0</v>
      </c>
      <c r="W39" s="49">
        <f t="shared" si="12"/>
        <v>0</v>
      </c>
      <c r="X39" s="53">
        <v>1.1913</v>
      </c>
      <c r="Y39" s="53">
        <v>1.4732000000000001</v>
      </c>
      <c r="Z39" s="53">
        <v>1.7315</v>
      </c>
      <c r="AA39" s="53">
        <v>1.4027000000000001</v>
      </c>
      <c r="AB39" s="53">
        <v>2.4053</v>
      </c>
    </row>
    <row r="40" spans="1:28" ht="15.75">
      <c r="E40" s="21"/>
      <c r="H40" s="21"/>
      <c r="I40" s="14"/>
      <c r="J40" s="21"/>
      <c r="K40" s="21"/>
      <c r="L40" s="21"/>
      <c r="M40" s="14"/>
      <c r="N40" s="36">
        <v>1.01E-2</v>
      </c>
      <c r="O40" s="36">
        <v>0.91890000000000005</v>
      </c>
      <c r="P40" s="19" t="s">
        <v>14</v>
      </c>
      <c r="Q40" s="17">
        <f t="shared" si="6"/>
        <v>0</v>
      </c>
      <c r="R40" s="50">
        <f t="shared" si="7"/>
        <v>0</v>
      </c>
      <c r="S40" s="49">
        <f t="shared" si="8"/>
        <v>0</v>
      </c>
      <c r="T40" s="49">
        <f t="shared" si="9"/>
        <v>0</v>
      </c>
      <c r="U40" s="49">
        <f t="shared" si="10"/>
        <v>0</v>
      </c>
      <c r="V40" s="49">
        <f t="shared" si="11"/>
        <v>0</v>
      </c>
      <c r="W40" s="49">
        <f t="shared" si="12"/>
        <v>0</v>
      </c>
      <c r="X40" s="53">
        <v>1.2025999999999999</v>
      </c>
      <c r="Y40" s="53">
        <v>1.4935</v>
      </c>
      <c r="Z40" s="53">
        <v>1.7646999999999999</v>
      </c>
      <c r="AA40" s="53">
        <v>1.4216</v>
      </c>
      <c r="AB40" s="53">
        <v>2.4653</v>
      </c>
    </row>
    <row r="41" spans="1:28" ht="15.75" customHeight="1">
      <c r="E41" s="77" t="s">
        <v>65</v>
      </c>
      <c r="F41" s="78"/>
      <c r="G41" s="54"/>
      <c r="H41" s="54"/>
      <c r="I41" s="54"/>
      <c r="J41" s="55"/>
      <c r="K41" s="55"/>
      <c r="L41" s="51">
        <f>ROUND(($F$33*23.11),2)</f>
        <v>0</v>
      </c>
      <c r="N41" s="36">
        <v>6.6E-3</v>
      </c>
      <c r="O41" s="36">
        <v>0.94589999999999996</v>
      </c>
      <c r="P41" s="19" t="s">
        <v>15</v>
      </c>
      <c r="Q41" s="17">
        <f t="shared" si="6"/>
        <v>0</v>
      </c>
      <c r="R41" s="50">
        <f t="shared" si="7"/>
        <v>0</v>
      </c>
      <c r="S41" s="49">
        <f t="shared" si="8"/>
        <v>0</v>
      </c>
      <c r="T41" s="49">
        <f t="shared" si="9"/>
        <v>0</v>
      </c>
      <c r="U41" s="49">
        <f t="shared" si="10"/>
        <v>0</v>
      </c>
      <c r="V41" s="49">
        <f t="shared" si="11"/>
        <v>0</v>
      </c>
      <c r="W41" s="49">
        <f t="shared" si="12"/>
        <v>0</v>
      </c>
      <c r="X41" s="53">
        <v>1.2095</v>
      </c>
      <c r="Y41" s="53">
        <v>1.5079</v>
      </c>
      <c r="Z41" s="53">
        <v>1.7905</v>
      </c>
      <c r="AA41" s="53">
        <v>1.4349000000000001</v>
      </c>
      <c r="AB41" s="53">
        <v>2.5211000000000001</v>
      </c>
    </row>
    <row r="42" spans="1:28" ht="15.75">
      <c r="E42" s="80" t="s">
        <v>66</v>
      </c>
      <c r="F42" s="81"/>
      <c r="G42" s="79"/>
      <c r="H42" s="79"/>
      <c r="I42" s="79"/>
      <c r="J42" s="79"/>
      <c r="K42" s="55"/>
      <c r="L42" s="51">
        <f>ROUND(($R$29*18.92),2)</f>
        <v>0</v>
      </c>
      <c r="N42" s="36">
        <v>4.8999999999999998E-3</v>
      </c>
      <c r="O42" s="36">
        <v>0.97299999999999998</v>
      </c>
      <c r="P42" s="19" t="s">
        <v>16</v>
      </c>
      <c r="Q42" s="17">
        <f t="shared" si="6"/>
        <v>0</v>
      </c>
      <c r="R42" s="50">
        <f t="shared" si="7"/>
        <v>0</v>
      </c>
      <c r="S42" s="49">
        <f>ROUND($R42*X42,2)</f>
        <v>0</v>
      </c>
      <c r="T42" s="49">
        <f t="shared" si="9"/>
        <v>0</v>
      </c>
      <c r="U42" s="49">
        <f t="shared" si="10"/>
        <v>0</v>
      </c>
      <c r="V42" s="49">
        <f t="shared" si="11"/>
        <v>0</v>
      </c>
      <c r="W42" s="49">
        <f t="shared" si="12"/>
        <v>0</v>
      </c>
      <c r="X42" s="53">
        <v>1.216</v>
      </c>
      <c r="Y42" s="53">
        <v>1.5216000000000001</v>
      </c>
      <c r="Z42" s="53">
        <v>1.8148</v>
      </c>
      <c r="AA42" s="53">
        <v>1.4475</v>
      </c>
      <c r="AB42" s="53">
        <v>2.5731000000000002</v>
      </c>
    </row>
    <row r="43" spans="1:28" ht="15.75">
      <c r="E43" s="77" t="s">
        <v>67</v>
      </c>
      <c r="F43" s="78"/>
      <c r="G43" s="54"/>
      <c r="H43" s="54"/>
      <c r="I43" s="54"/>
      <c r="J43" s="55"/>
      <c r="K43" s="55"/>
      <c r="L43" s="51">
        <f>ROUND(($F$27*2.73),2)</f>
        <v>0</v>
      </c>
      <c r="N43" s="37">
        <v>3.8E-3</v>
      </c>
      <c r="O43" s="37">
        <v>1</v>
      </c>
      <c r="P43" s="20" t="s">
        <v>0</v>
      </c>
      <c r="Q43" s="17">
        <f t="shared" si="6"/>
        <v>0</v>
      </c>
      <c r="R43" s="50">
        <f>ROUND(S43/X43,2)</f>
        <v>0</v>
      </c>
      <c r="S43" s="50">
        <f>ROUND($W$13,2)</f>
        <v>0</v>
      </c>
      <c r="T43" s="49">
        <f t="shared" si="9"/>
        <v>0</v>
      </c>
      <c r="U43" s="49">
        <f t="shared" si="10"/>
        <v>0</v>
      </c>
      <c r="V43" s="49">
        <f t="shared" si="11"/>
        <v>0</v>
      </c>
      <c r="W43" s="49">
        <f t="shared" si="12"/>
        <v>0</v>
      </c>
      <c r="X43" s="53">
        <v>1.2222</v>
      </c>
      <c r="Y43" s="53">
        <v>1.5345</v>
      </c>
      <c r="Z43" s="53">
        <v>1.8378000000000001</v>
      </c>
      <c r="AA43" s="53">
        <v>1.4595</v>
      </c>
      <c r="AB43" s="53">
        <v>2.6217999999999999</v>
      </c>
    </row>
    <row r="44" spans="1:28" ht="15.75" customHeight="1">
      <c r="E44" s="83" t="s">
        <v>68</v>
      </c>
      <c r="F44" s="78"/>
      <c r="G44" s="78"/>
      <c r="H44" s="78"/>
      <c r="I44" s="84"/>
      <c r="J44" s="85"/>
      <c r="K44" s="22"/>
      <c r="L44" s="51">
        <f>ROUND(L41*2.1,2)</f>
        <v>0</v>
      </c>
      <c r="M44" s="22"/>
      <c r="N44" s="22"/>
      <c r="O44" s="21"/>
      <c r="P44" s="14"/>
      <c r="Q44" s="14"/>
      <c r="R44" s="14"/>
      <c r="S44" s="14"/>
      <c r="T44" s="14"/>
      <c r="U44" s="14"/>
      <c r="V44" s="14"/>
      <c r="W44" s="14"/>
    </row>
    <row r="45" spans="1:28" ht="13.5" customHeight="1">
      <c r="I45" s="22"/>
      <c r="J45" s="22"/>
      <c r="K45" s="22"/>
      <c r="L45" s="22"/>
      <c r="M45" s="22"/>
      <c r="N45" s="22"/>
      <c r="O45" s="21"/>
      <c r="P45" s="14"/>
      <c r="Q45" s="14"/>
      <c r="R45" s="14"/>
      <c r="S45" s="14"/>
      <c r="T45" s="14"/>
      <c r="U45" s="14"/>
      <c r="V45" s="14"/>
      <c r="W45" s="14"/>
    </row>
    <row r="46" spans="1:28" ht="13.5" hidden="1" customHeight="1">
      <c r="I46" s="22"/>
      <c r="J46" s="22"/>
      <c r="K46" s="22"/>
      <c r="L46" s="22"/>
      <c r="M46" s="22"/>
      <c r="N46" s="22"/>
      <c r="O46" s="21"/>
      <c r="P46" s="14"/>
      <c r="Q46" s="14"/>
      <c r="R46" s="14"/>
      <c r="S46" s="14"/>
      <c r="T46" s="14"/>
      <c r="U46" s="14"/>
      <c r="V46" s="14"/>
      <c r="W46" s="14"/>
    </row>
    <row r="47" spans="1:28" ht="15.75" hidden="1" customHeight="1">
      <c r="F47" s="73"/>
      <c r="G47" s="73"/>
      <c r="H47" s="73"/>
      <c r="I47" s="94" t="s">
        <v>30</v>
      </c>
      <c r="J47" s="166"/>
      <c r="K47" s="166"/>
      <c r="L47" s="166"/>
      <c r="M47" s="166"/>
      <c r="N47" s="166"/>
      <c r="O47" s="166"/>
      <c r="P47" s="166"/>
      <c r="Q47" s="166"/>
      <c r="R47" s="166"/>
      <c r="S47" s="166"/>
      <c r="T47" s="74" t="s">
        <v>30</v>
      </c>
      <c r="U47" s="14"/>
      <c r="V47" s="14"/>
      <c r="W47" s="82" t="s">
        <v>59</v>
      </c>
      <c r="X47" s="14"/>
      <c r="Y47" s="14"/>
      <c r="Z47" s="14"/>
      <c r="AA47" s="14"/>
    </row>
    <row r="48" spans="1:28" ht="12.75" hidden="1" customHeight="1">
      <c r="D48" s="91"/>
      <c r="H48" s="90" t="s">
        <v>64</v>
      </c>
      <c r="M48" s="90" t="s">
        <v>31</v>
      </c>
      <c r="U48" s="74"/>
      <c r="V48" s="74"/>
      <c r="W48" s="24"/>
    </row>
    <row r="49" spans="5:29" ht="12.75" hidden="1" customHeight="1">
      <c r="G49" s="93"/>
      <c r="K49" s="90"/>
      <c r="L49" s="90"/>
      <c r="N49" s="18"/>
      <c r="O49" s="18"/>
      <c r="P49" s="18"/>
      <c r="Q49" s="23"/>
      <c r="S49" s="90"/>
      <c r="T49" s="90"/>
      <c r="U49" s="90"/>
      <c r="V49" s="90"/>
      <c r="W49" s="14"/>
    </row>
    <row r="50" spans="5:29" ht="12.75" hidden="1" customHeight="1">
      <c r="I50" s="18"/>
      <c r="J50" s="18"/>
      <c r="K50" s="18"/>
      <c r="L50" s="18"/>
      <c r="M50" s="18"/>
      <c r="N50" s="18"/>
      <c r="O50" s="21"/>
      <c r="P50" s="23"/>
      <c r="Q50" s="23"/>
      <c r="R50" s="14"/>
      <c r="S50" s="14"/>
      <c r="T50" s="14"/>
      <c r="U50" s="14"/>
      <c r="V50" s="14"/>
      <c r="W50" s="14"/>
    </row>
    <row r="51" spans="5:29" ht="71.45" customHeight="1">
      <c r="E51" s="165" t="s">
        <v>83</v>
      </c>
      <c r="F51" s="165"/>
      <c r="G51" s="165"/>
      <c r="H51" s="165"/>
      <c r="I51" s="165"/>
      <c r="J51" s="165"/>
      <c r="K51" s="165"/>
      <c r="L51" s="165"/>
      <c r="M51" s="165"/>
      <c r="N51" s="165"/>
      <c r="O51" s="165"/>
      <c r="P51" s="165"/>
      <c r="Q51" s="165"/>
      <c r="R51" s="165"/>
      <c r="S51" s="165"/>
      <c r="T51" s="165"/>
      <c r="U51" s="165"/>
      <c r="V51" s="165"/>
      <c r="W51" s="165"/>
    </row>
    <row r="52" spans="5:29" ht="12.75" customHeight="1">
      <c r="I52" s="18"/>
      <c r="J52" s="18"/>
      <c r="K52" s="18"/>
      <c r="L52" s="18"/>
      <c r="M52" s="18"/>
      <c r="N52" s="18"/>
      <c r="O52" s="21"/>
      <c r="P52" s="23"/>
      <c r="Q52" s="23"/>
      <c r="R52" s="14"/>
      <c r="S52" s="14"/>
      <c r="T52" s="14"/>
      <c r="V52" s="14"/>
      <c r="W52" s="14"/>
    </row>
    <row r="53" spans="5:29" ht="12.75" customHeight="1">
      <c r="I53" s="18"/>
      <c r="J53" s="18"/>
      <c r="K53" s="18"/>
      <c r="L53" s="18"/>
      <c r="M53" s="18"/>
      <c r="N53" s="18"/>
      <c r="AB53" s="14"/>
    </row>
    <row r="54" spans="5:29" ht="12.75" customHeight="1">
      <c r="I54" s="18"/>
      <c r="J54" s="18"/>
      <c r="K54" s="18"/>
      <c r="L54" s="18"/>
      <c r="M54" s="18"/>
      <c r="N54" s="18"/>
    </row>
    <row r="55" spans="5:29" ht="16.5" customHeight="1">
      <c r="I55" s="18"/>
      <c r="J55" s="18"/>
      <c r="K55" s="18"/>
      <c r="L55" s="18"/>
      <c r="M55" s="18"/>
      <c r="N55" s="18"/>
    </row>
    <row r="56" spans="5:29" ht="15.75">
      <c r="E56" s="16"/>
      <c r="F56" s="18"/>
      <c r="G56" s="18"/>
      <c r="H56" s="18"/>
      <c r="I56" s="18"/>
      <c r="J56" s="18"/>
      <c r="K56" s="18"/>
      <c r="L56" s="18"/>
      <c r="M56" s="18"/>
      <c r="N56" s="18"/>
    </row>
    <row r="57" spans="5:29" ht="15.75">
      <c r="E57" s="16"/>
      <c r="F57" s="18"/>
      <c r="G57" s="18"/>
      <c r="H57" s="18"/>
      <c r="I57" s="18"/>
      <c r="J57" s="18"/>
      <c r="K57" s="18"/>
      <c r="L57" s="18"/>
      <c r="M57" s="18"/>
      <c r="N57" s="18"/>
    </row>
    <row r="58" spans="5:29" ht="15.75">
      <c r="E58" s="16"/>
      <c r="F58" s="18"/>
      <c r="G58" s="18"/>
      <c r="H58" s="18"/>
      <c r="I58" s="18"/>
      <c r="J58" s="18"/>
      <c r="K58" s="18"/>
      <c r="L58" s="18"/>
      <c r="M58" s="18"/>
      <c r="N58" s="18"/>
      <c r="R58" s="14"/>
      <c r="S58" s="14"/>
      <c r="T58" s="14"/>
      <c r="U58" s="14"/>
      <c r="V58" s="14"/>
      <c r="W58" s="14"/>
      <c r="X58" s="14"/>
      <c r="Y58" s="14"/>
      <c r="Z58" s="14"/>
      <c r="AA58" s="14"/>
      <c r="AB58" s="14"/>
      <c r="AC58" s="14"/>
    </row>
    <row r="59" spans="5:29">
      <c r="R59" s="21"/>
      <c r="S59" s="21"/>
      <c r="T59" s="21"/>
      <c r="U59" s="21"/>
      <c r="V59" s="21"/>
      <c r="W59" s="21"/>
      <c r="X59" s="21"/>
      <c r="Y59" s="21"/>
      <c r="Z59" s="21"/>
      <c r="AA59" s="21"/>
      <c r="AB59" s="21"/>
      <c r="AC59" s="21"/>
    </row>
    <row r="60" spans="5:29" ht="14.25">
      <c r="E60" s="25"/>
      <c r="R60" s="21"/>
      <c r="S60" s="21"/>
      <c r="T60" s="21"/>
      <c r="U60" s="21"/>
      <c r="V60" s="21"/>
      <c r="W60" s="21"/>
      <c r="X60" s="21"/>
      <c r="Y60" s="21"/>
      <c r="Z60" s="21"/>
      <c r="AA60" s="21"/>
      <c r="AB60" s="21"/>
      <c r="AC60" s="21"/>
    </row>
    <row r="61" spans="5:29">
      <c r="O61" s="14"/>
      <c r="P61" s="14"/>
      <c r="Q61" s="14"/>
      <c r="R61" s="14"/>
      <c r="S61" s="14"/>
      <c r="T61" s="14"/>
      <c r="U61" s="14"/>
      <c r="V61" s="14"/>
      <c r="W61" s="14"/>
      <c r="X61" s="14"/>
      <c r="Y61" s="14"/>
      <c r="Z61" s="14"/>
      <c r="AA61" s="14"/>
      <c r="AB61" s="14"/>
      <c r="AC61" s="14"/>
    </row>
    <row r="62" spans="5:29">
      <c r="F62" s="13"/>
      <c r="G62" s="13"/>
      <c r="H62" s="13"/>
      <c r="I62" s="13"/>
      <c r="J62" s="13"/>
      <c r="K62" s="13"/>
      <c r="L62" s="13"/>
      <c r="M62" s="13"/>
      <c r="N62" s="13"/>
      <c r="O62" s="14"/>
      <c r="P62" s="14"/>
      <c r="Q62" s="14"/>
      <c r="R62" s="21"/>
      <c r="S62" s="21"/>
      <c r="T62" s="21"/>
      <c r="U62" s="21"/>
      <c r="V62" s="21"/>
      <c r="W62" s="21"/>
      <c r="X62" s="21"/>
      <c r="Y62" s="21"/>
      <c r="Z62" s="21"/>
      <c r="AA62" s="21"/>
      <c r="AB62" s="21"/>
      <c r="AC62" s="21"/>
    </row>
    <row r="63" spans="5:29" ht="13.5">
      <c r="E63" s="26"/>
      <c r="F63" s="22"/>
      <c r="G63" s="22"/>
      <c r="H63" s="22"/>
      <c r="I63" s="22"/>
      <c r="J63" s="22"/>
      <c r="K63" s="22"/>
      <c r="L63" s="22"/>
      <c r="M63" s="22"/>
      <c r="N63" s="22"/>
      <c r="O63" s="14"/>
      <c r="P63" s="14"/>
      <c r="Q63" s="14"/>
      <c r="R63" s="21"/>
      <c r="S63" s="21"/>
      <c r="T63" s="21"/>
      <c r="U63" s="21"/>
      <c r="V63" s="21"/>
      <c r="W63" s="21"/>
      <c r="X63" s="21"/>
      <c r="Y63" s="21"/>
      <c r="Z63" s="21"/>
      <c r="AA63" s="21"/>
      <c r="AB63" s="21"/>
      <c r="AC63" s="21"/>
    </row>
    <row r="64" spans="5:29" ht="15.75">
      <c r="E64" s="16"/>
      <c r="F64" s="18"/>
      <c r="G64" s="18"/>
      <c r="H64" s="18"/>
      <c r="I64" s="18"/>
      <c r="J64" s="18"/>
      <c r="K64" s="18"/>
      <c r="L64" s="18"/>
      <c r="M64" s="18"/>
      <c r="N64" s="18"/>
      <c r="P64" s="14"/>
      <c r="Q64" s="14"/>
      <c r="Y64" s="21"/>
      <c r="Z64" s="21"/>
      <c r="AA64" s="21"/>
      <c r="AB64" s="21"/>
      <c r="AC64" s="21"/>
    </row>
    <row r="65" spans="5:29" ht="15.75">
      <c r="E65" s="16"/>
      <c r="F65" s="18"/>
      <c r="G65" s="18"/>
      <c r="H65" s="18"/>
      <c r="I65" s="18"/>
      <c r="J65" s="18"/>
      <c r="K65" s="18"/>
      <c r="L65" s="18"/>
      <c r="M65" s="18"/>
      <c r="N65" s="18"/>
      <c r="P65" s="14"/>
      <c r="Q65" s="14"/>
      <c r="R65" s="14"/>
      <c r="S65" s="14"/>
      <c r="T65" s="14"/>
      <c r="U65" s="14"/>
      <c r="V65" s="14"/>
      <c r="W65" s="14"/>
      <c r="X65" s="14"/>
      <c r="Y65" s="21"/>
      <c r="Z65" s="21"/>
      <c r="AA65" s="21"/>
      <c r="AB65" s="21"/>
      <c r="AC65" s="21"/>
    </row>
    <row r="66" spans="5:29" ht="15.75">
      <c r="E66" s="16"/>
      <c r="F66" s="18"/>
      <c r="G66" s="18"/>
      <c r="H66" s="18"/>
      <c r="I66" s="18"/>
      <c r="J66" s="18"/>
      <c r="K66" s="18"/>
      <c r="L66" s="18"/>
      <c r="M66" s="18"/>
      <c r="N66" s="18"/>
      <c r="P66" s="14"/>
      <c r="Q66" s="14"/>
      <c r="R66" s="21"/>
      <c r="S66" s="21"/>
      <c r="T66" s="21"/>
      <c r="U66" s="21"/>
      <c r="V66" s="21"/>
      <c r="W66" s="21"/>
      <c r="X66" s="21"/>
      <c r="Y66" s="21"/>
      <c r="Z66" s="21"/>
      <c r="AA66" s="21"/>
      <c r="AB66" s="21"/>
      <c r="AC66" s="21"/>
    </row>
    <row r="67" spans="5:29" ht="15.75">
      <c r="E67" s="16"/>
      <c r="F67" s="18"/>
      <c r="G67" s="18"/>
      <c r="H67" s="18"/>
      <c r="I67" s="18"/>
      <c r="J67" s="18"/>
      <c r="K67" s="18"/>
      <c r="L67" s="18"/>
      <c r="M67" s="18"/>
      <c r="N67" s="18"/>
      <c r="P67" s="14"/>
      <c r="Q67" s="14"/>
      <c r="R67" s="21"/>
      <c r="S67" s="21"/>
      <c r="T67" s="21"/>
      <c r="U67" s="21"/>
      <c r="V67" s="21"/>
      <c r="W67" s="21"/>
      <c r="X67" s="21"/>
      <c r="Y67" s="21"/>
      <c r="Z67" s="21"/>
      <c r="AA67" s="21"/>
      <c r="AB67" s="21"/>
      <c r="AC67" s="21"/>
    </row>
    <row r="68" spans="5:29" ht="15.75">
      <c r="E68" s="16"/>
      <c r="F68" s="18"/>
      <c r="G68" s="18"/>
      <c r="H68" s="18"/>
      <c r="I68" s="18"/>
      <c r="J68" s="18"/>
      <c r="K68" s="18"/>
      <c r="L68" s="18"/>
      <c r="M68" s="18"/>
      <c r="N68" s="18"/>
      <c r="O68" s="14"/>
      <c r="P68" s="14"/>
      <c r="Q68" s="14"/>
      <c r="R68" s="14"/>
      <c r="S68" s="14"/>
      <c r="T68" s="14"/>
      <c r="U68" s="14"/>
      <c r="V68" s="14"/>
      <c r="W68" s="14"/>
      <c r="X68" s="14"/>
      <c r="Y68" s="21"/>
      <c r="Z68" s="21"/>
      <c r="AA68" s="21"/>
      <c r="AB68" s="21"/>
      <c r="AC68" s="21"/>
    </row>
    <row r="69" spans="5:29" ht="15.75">
      <c r="E69" s="16"/>
      <c r="F69" s="18"/>
      <c r="G69" s="18"/>
      <c r="H69" s="18"/>
      <c r="I69" s="18"/>
      <c r="J69" s="18"/>
      <c r="K69" s="18"/>
      <c r="L69" s="18"/>
      <c r="M69" s="18"/>
      <c r="N69" s="18"/>
      <c r="O69" s="14"/>
      <c r="P69" s="14"/>
      <c r="Q69" s="14"/>
      <c r="R69" s="21"/>
      <c r="S69" s="21"/>
      <c r="T69" s="21"/>
      <c r="U69" s="21"/>
      <c r="V69" s="21"/>
      <c r="W69" s="21"/>
      <c r="X69" s="21"/>
      <c r="Y69" s="21"/>
      <c r="Z69" s="21"/>
      <c r="AA69" s="21"/>
      <c r="AB69" s="21"/>
      <c r="AC69" s="21"/>
    </row>
    <row r="70" spans="5:29" ht="15.75">
      <c r="E70" s="16"/>
      <c r="F70" s="18"/>
      <c r="G70" s="18"/>
      <c r="H70" s="18"/>
      <c r="I70" s="18"/>
      <c r="J70" s="18"/>
      <c r="K70" s="18"/>
      <c r="L70" s="18"/>
      <c r="M70" s="18"/>
      <c r="N70" s="18"/>
      <c r="O70" s="14"/>
      <c r="P70" s="14"/>
      <c r="Q70" s="14"/>
      <c r="R70" s="14"/>
      <c r="S70" s="14"/>
      <c r="T70" s="14"/>
      <c r="U70" s="14"/>
      <c r="V70" s="14"/>
      <c r="W70" s="14"/>
      <c r="X70" s="14"/>
      <c r="Y70" s="14"/>
      <c r="Z70" s="14"/>
      <c r="AA70" s="14"/>
      <c r="AB70" s="14"/>
    </row>
    <row r="71" spans="5:29" ht="15.75">
      <c r="E71" s="16"/>
      <c r="F71" s="18"/>
      <c r="G71" s="18"/>
      <c r="H71" s="18"/>
      <c r="I71" s="18"/>
      <c r="J71" s="18"/>
      <c r="K71" s="18"/>
      <c r="L71" s="18"/>
      <c r="M71" s="18"/>
      <c r="N71" s="18"/>
      <c r="O71" s="14"/>
      <c r="P71" s="14"/>
      <c r="Q71" s="14"/>
      <c r="R71" s="14"/>
      <c r="S71" s="14"/>
      <c r="T71" s="14"/>
      <c r="U71" s="14"/>
      <c r="V71" s="14"/>
      <c r="W71" s="14"/>
      <c r="X71" s="14"/>
      <c r="Y71" s="14"/>
      <c r="Z71" s="14"/>
      <c r="AA71" s="14"/>
      <c r="AB71" s="14"/>
    </row>
    <row r="72" spans="5:29" ht="15.75">
      <c r="E72" s="16"/>
      <c r="F72" s="18"/>
      <c r="G72" s="18"/>
      <c r="H72" s="18"/>
      <c r="I72" s="18"/>
      <c r="J72" s="18"/>
      <c r="K72" s="18"/>
      <c r="L72" s="18"/>
      <c r="M72" s="18"/>
      <c r="N72" s="18"/>
      <c r="O72" s="14"/>
      <c r="P72" s="14"/>
      <c r="Q72" s="14"/>
      <c r="R72" s="14"/>
      <c r="S72" s="14"/>
      <c r="T72" s="14"/>
      <c r="U72" s="14"/>
      <c r="V72" s="14"/>
      <c r="W72" s="14"/>
      <c r="X72" s="14"/>
      <c r="Y72" s="14"/>
      <c r="Z72" s="14"/>
      <c r="AB72" s="14"/>
    </row>
    <row r="73" spans="5:29" ht="15.75">
      <c r="E73" s="16"/>
      <c r="F73" s="18"/>
      <c r="G73" s="18"/>
      <c r="H73" s="18"/>
      <c r="I73" s="18"/>
      <c r="J73" s="18"/>
      <c r="K73" s="18"/>
      <c r="L73" s="18"/>
      <c r="M73" s="18"/>
      <c r="N73" s="18"/>
      <c r="O73" s="14"/>
      <c r="P73" s="14"/>
      <c r="Q73" s="14"/>
      <c r="R73" s="14"/>
      <c r="S73" s="14"/>
      <c r="T73" s="14"/>
      <c r="U73" s="14"/>
      <c r="V73" s="14"/>
      <c r="W73" s="14"/>
      <c r="X73" s="14"/>
      <c r="Y73" s="14"/>
      <c r="Z73" s="14"/>
      <c r="AB73" s="14"/>
    </row>
    <row r="74" spans="5:29" ht="15.75">
      <c r="E74" s="16"/>
      <c r="F74" s="18"/>
      <c r="G74" s="18"/>
      <c r="H74" s="18"/>
      <c r="I74" s="18"/>
      <c r="J74" s="18"/>
      <c r="K74" s="18"/>
      <c r="L74" s="18"/>
      <c r="M74" s="18"/>
      <c r="N74" s="18"/>
      <c r="O74" s="14"/>
      <c r="P74" s="14"/>
      <c r="Q74" s="14"/>
      <c r="R74" s="14"/>
      <c r="S74" s="14"/>
      <c r="T74" s="14"/>
      <c r="U74" s="14"/>
      <c r="V74" s="14"/>
      <c r="W74" s="14"/>
      <c r="X74" s="14"/>
      <c r="Y74" s="14"/>
      <c r="Z74" s="14"/>
      <c r="AA74" s="14"/>
      <c r="AB74" s="14"/>
    </row>
    <row r="75" spans="5:29" ht="15.75">
      <c r="E75" s="16"/>
      <c r="F75" s="18"/>
      <c r="G75" s="18"/>
      <c r="H75" s="18"/>
      <c r="I75" s="18"/>
      <c r="J75" s="18"/>
      <c r="K75" s="18"/>
      <c r="L75" s="18"/>
      <c r="M75" s="18"/>
      <c r="N75" s="18"/>
      <c r="O75" s="14"/>
      <c r="P75" s="14"/>
      <c r="Q75" s="14"/>
      <c r="R75" s="14"/>
      <c r="S75" s="14"/>
      <c r="T75" s="14"/>
      <c r="U75" s="14"/>
      <c r="V75" s="14"/>
      <c r="W75" s="14"/>
      <c r="X75" s="14"/>
      <c r="Y75" s="14"/>
      <c r="Z75" s="14"/>
      <c r="AA75" s="14"/>
      <c r="AB75" s="14"/>
    </row>
    <row r="76" spans="5:29" ht="15.75">
      <c r="E76" s="16"/>
      <c r="F76" s="18"/>
      <c r="G76" s="18"/>
      <c r="H76" s="18"/>
      <c r="I76" s="18"/>
      <c r="J76" s="18"/>
      <c r="K76" s="18"/>
      <c r="L76" s="18"/>
      <c r="M76" s="18"/>
      <c r="N76" s="18"/>
    </row>
    <row r="77" spans="5:29">
      <c r="F77" s="18"/>
      <c r="G77" s="18"/>
    </row>
    <row r="78" spans="5:29" ht="14.25">
      <c r="E78" s="25"/>
    </row>
    <row r="80" spans="5:29">
      <c r="F80" s="13"/>
      <c r="G80" s="13"/>
      <c r="H80" s="13"/>
      <c r="I80" s="13"/>
      <c r="J80" s="13"/>
      <c r="K80" s="13"/>
      <c r="L80" s="13"/>
      <c r="M80" s="13"/>
      <c r="N80" s="13"/>
    </row>
    <row r="81" spans="5:14" ht="13.5">
      <c r="E81" s="26"/>
      <c r="F81" s="22"/>
      <c r="G81" s="22"/>
      <c r="H81" s="22"/>
      <c r="I81" s="22"/>
      <c r="J81" s="22"/>
      <c r="K81" s="22"/>
      <c r="L81" s="22"/>
      <c r="M81" s="22"/>
      <c r="N81" s="22"/>
    </row>
    <row r="82" spans="5:14" ht="15.75">
      <c r="E82" s="16"/>
      <c r="F82" s="18"/>
      <c r="G82" s="18"/>
      <c r="H82" s="18"/>
      <c r="I82" s="18"/>
      <c r="J82" s="18"/>
      <c r="K82" s="18"/>
      <c r="L82" s="18"/>
      <c r="M82" s="18"/>
      <c r="N82" s="18"/>
    </row>
    <row r="83" spans="5:14" ht="15.75">
      <c r="E83" s="16"/>
      <c r="F83" s="18"/>
      <c r="G83" s="18"/>
      <c r="H83" s="18"/>
      <c r="I83" s="18"/>
      <c r="J83" s="18"/>
      <c r="K83" s="18"/>
      <c r="L83" s="18"/>
      <c r="M83" s="18"/>
      <c r="N83" s="18"/>
    </row>
    <row r="84" spans="5:14" ht="15.75">
      <c r="E84" s="16"/>
      <c r="F84" s="18"/>
      <c r="G84" s="18"/>
      <c r="H84" s="18"/>
      <c r="I84" s="18"/>
      <c r="J84" s="18"/>
      <c r="K84" s="18"/>
      <c r="L84" s="18"/>
      <c r="M84" s="18"/>
      <c r="N84" s="18"/>
    </row>
    <row r="85" spans="5:14" ht="15.75">
      <c r="E85" s="16"/>
      <c r="F85" s="18"/>
      <c r="G85" s="18"/>
      <c r="H85" s="18"/>
      <c r="I85" s="18"/>
      <c r="J85" s="18"/>
      <c r="K85" s="18"/>
      <c r="L85" s="18"/>
      <c r="M85" s="18"/>
      <c r="N85" s="18"/>
    </row>
    <row r="86" spans="5:14" ht="15.75">
      <c r="E86" s="16"/>
      <c r="F86" s="18"/>
      <c r="G86" s="18"/>
      <c r="H86" s="18"/>
      <c r="I86" s="18"/>
      <c r="J86" s="18"/>
      <c r="K86" s="18"/>
      <c r="L86" s="18"/>
      <c r="M86" s="18"/>
      <c r="N86" s="18"/>
    </row>
    <row r="87" spans="5:14" ht="15.75">
      <c r="E87" s="16"/>
      <c r="F87" s="18"/>
      <c r="G87" s="18"/>
      <c r="H87" s="18"/>
      <c r="I87" s="18"/>
      <c r="J87" s="18"/>
      <c r="K87" s="18"/>
      <c r="L87" s="18"/>
      <c r="M87" s="18"/>
      <c r="N87" s="18"/>
    </row>
    <row r="88" spans="5:14" ht="15.75">
      <c r="E88" s="16"/>
      <c r="F88" s="18"/>
      <c r="G88" s="18"/>
      <c r="H88" s="18"/>
      <c r="I88" s="18"/>
      <c r="J88" s="18"/>
      <c r="K88" s="18"/>
      <c r="L88" s="18"/>
      <c r="M88" s="18"/>
      <c r="N88" s="18"/>
    </row>
    <row r="89" spans="5:14" ht="15.75">
      <c r="E89" s="16"/>
      <c r="F89" s="18"/>
      <c r="G89" s="18"/>
      <c r="H89" s="18"/>
      <c r="I89" s="18"/>
      <c r="J89" s="18"/>
      <c r="K89" s="18"/>
      <c r="L89" s="18"/>
      <c r="M89" s="18"/>
      <c r="N89" s="18"/>
    </row>
    <row r="90" spans="5:14" ht="15.75">
      <c r="E90" s="16"/>
      <c r="F90" s="18"/>
      <c r="G90" s="18"/>
      <c r="H90" s="18"/>
      <c r="I90" s="18"/>
      <c r="J90" s="18"/>
      <c r="K90" s="18"/>
      <c r="L90" s="18"/>
      <c r="M90" s="18"/>
      <c r="N90" s="18"/>
    </row>
    <row r="91" spans="5:14" ht="15.75">
      <c r="E91" s="16"/>
      <c r="F91" s="18"/>
      <c r="G91" s="18"/>
      <c r="H91" s="18"/>
      <c r="I91" s="18"/>
      <c r="J91" s="18"/>
      <c r="K91" s="18"/>
      <c r="L91" s="18"/>
      <c r="M91" s="18"/>
      <c r="N91" s="18"/>
    </row>
    <row r="92" spans="5:14" ht="15.75">
      <c r="E92" s="16"/>
      <c r="F92" s="18"/>
      <c r="G92" s="18"/>
      <c r="H92" s="18"/>
      <c r="I92" s="18"/>
      <c r="J92" s="18"/>
      <c r="K92" s="18"/>
      <c r="L92" s="18"/>
      <c r="M92" s="18"/>
      <c r="N92" s="18"/>
    </row>
    <row r="93" spans="5:14" ht="15.75">
      <c r="E93" s="16"/>
      <c r="F93" s="18"/>
      <c r="G93" s="18"/>
      <c r="H93" s="18"/>
      <c r="I93" s="18"/>
      <c r="J93" s="18"/>
      <c r="K93" s="18"/>
      <c r="L93" s="18"/>
      <c r="M93" s="18"/>
      <c r="N93" s="18"/>
    </row>
    <row r="94" spans="5:14" ht="15.75">
      <c r="E94" s="16"/>
      <c r="F94" s="18"/>
      <c r="G94" s="18"/>
      <c r="H94" s="18"/>
      <c r="I94" s="18"/>
      <c r="J94" s="18"/>
      <c r="K94" s="18"/>
      <c r="L94" s="18"/>
      <c r="M94" s="18"/>
      <c r="N94" s="18"/>
    </row>
  </sheetData>
  <sheetProtection algorithmName="SHA-512" hashValue="eMl+cbRXw4t4sMaBQX1KbCU5DDc0dUTy5DQAdonrTsAfe91A6xgYvOWi0e0r/fClLnMhTpOnLf7mb3hgqfBrnQ==" saltValue="Lznb0v3j2s56bCZC0C6eoA==" spinCount="100000" sheet="1" selectLockedCells="1"/>
  <mergeCells count="49">
    <mergeCell ref="P8:V8"/>
    <mergeCell ref="I9:J9"/>
    <mergeCell ref="L9:M9"/>
    <mergeCell ref="P9:V9"/>
    <mergeCell ref="E51:W51"/>
    <mergeCell ref="J47:S47"/>
    <mergeCell ref="F10:I10"/>
    <mergeCell ref="F8:H8"/>
    <mergeCell ref="F9:H9"/>
    <mergeCell ref="I8:J8"/>
    <mergeCell ref="L8:M8"/>
    <mergeCell ref="Y25:Y26"/>
    <mergeCell ref="Q25:Q26"/>
    <mergeCell ref="O25:O26"/>
    <mergeCell ref="U1:W2"/>
    <mergeCell ref="J5:S5"/>
    <mergeCell ref="H1:T3"/>
    <mergeCell ref="F7:I7"/>
    <mergeCell ref="F6:I6"/>
    <mergeCell ref="J6:L6"/>
    <mergeCell ref="H4:S4"/>
    <mergeCell ref="J7:L7"/>
    <mergeCell ref="F5:I5"/>
    <mergeCell ref="E15:J15"/>
    <mergeCell ref="E11:J11"/>
    <mergeCell ref="P11:U11"/>
    <mergeCell ref="P21:P22"/>
    <mergeCell ref="A25:A26"/>
    <mergeCell ref="B25:B26"/>
    <mergeCell ref="C25:C26"/>
    <mergeCell ref="P25:P26"/>
    <mergeCell ref="N25:N26"/>
    <mergeCell ref="G25:G26"/>
    <mergeCell ref="AB25:AB26"/>
    <mergeCell ref="P13:V14"/>
    <mergeCell ref="P17:V17"/>
    <mergeCell ref="M21:M22"/>
    <mergeCell ref="F21:L22"/>
    <mergeCell ref="K25:K26"/>
    <mergeCell ref="Z25:Z26"/>
    <mergeCell ref="AA25:AA26"/>
    <mergeCell ref="X25:X26"/>
    <mergeCell ref="E17:J17"/>
    <mergeCell ref="E19:J19"/>
    <mergeCell ref="W13:W14"/>
    <mergeCell ref="P15:U15"/>
    <mergeCell ref="E25:E26"/>
    <mergeCell ref="L13:L14"/>
    <mergeCell ref="E13:J14"/>
  </mergeCells>
  <phoneticPr fontId="8" type="noConversion"/>
  <conditionalFormatting sqref="J6:L6">
    <cfRule type="containsText" dxfId="0" priority="1" operator="containsText" text="gadi">
      <formula>NOT(ISERROR(SEARCH("gadi",J6)))</formula>
    </cfRule>
  </conditionalFormatting>
  <dataValidations count="7">
    <dataValidation type="list" allowBlank="1" showInputMessage="1" showErrorMessage="1" sqref="M7" xr:uid="{00000000-0002-0000-0000-000000000000}">
      <formula1>INDIRECT($J$6)</formula1>
    </dataValidation>
    <dataValidation type="list" allowBlank="1" showInputMessage="1" showErrorMessage="1" sqref="J7:L7" xr:uid="{00000000-0002-0000-0000-000002000000}">
      <formula1>$Y$1:$Y$10</formula1>
    </dataValidation>
    <dataValidation type="list" allowBlank="1" showInputMessage="1" showErrorMessage="1" sqref="J6:L6" xr:uid="{00000000-0002-0000-0000-000003000000}">
      <formula1>$Y$13:$Y$15</formula1>
    </dataValidation>
    <dataValidation type="list" allowBlank="1" showInputMessage="1" showErrorMessage="1" sqref="F9:H9" xr:uid="{A3F34284-F512-4756-9642-165363C20FDC}">
      <formula1>$Y$2:$Y$9</formula1>
    </dataValidation>
    <dataValidation type="list" allowBlank="1" showInputMessage="1" showErrorMessage="1" sqref="L9:M9" xr:uid="{5382C24A-344E-4D8C-B940-9B8118F614B4}">
      <formula1>INDIRECT($I$9)</formula1>
    </dataValidation>
    <dataValidation type="list" allowBlank="1" showInputMessage="1" showErrorMessage="1" sqref="P9:V9" xr:uid="{F3597755-3A52-4855-94B0-9C2164470047}">
      <formula1>$AA$4:$AA$6</formula1>
    </dataValidation>
    <dataValidation type="list" allowBlank="1" showInputMessage="1" showErrorMessage="1" sqref="I9:J9" xr:uid="{34D76AEE-EBA5-4D9C-8625-76D5968DDCDC}">
      <formula1>$Y$21:$Y$22</formula1>
    </dataValidation>
  </dataValidations>
  <printOptions horizontalCentered="1"/>
  <pageMargins left="0.19685039370078741" right="0.19685039370078741" top="0.59055118110236227" bottom="0.19685039370078741" header="0" footer="0"/>
  <pageSetup paperSize="9" scale="72"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Darblapas</vt:lpstr>
      </vt:variant>
      <vt:variant>
        <vt:i4>1</vt:i4>
      </vt:variant>
      <vt:variant>
        <vt:lpstr>Diapazoni ar nosaukumiem</vt:lpstr>
      </vt:variant>
      <vt:variant>
        <vt:i4>9</vt:i4>
      </vt:variant>
    </vt:vector>
  </HeadingPairs>
  <TitlesOfParts>
    <vt:vector size="10" baseType="lpstr">
      <vt:lpstr>Finanšu piedāvājums</vt:lpstr>
      <vt:lpstr>_2_gadi</vt:lpstr>
      <vt:lpstr>_2_un_5_gadi</vt:lpstr>
      <vt:lpstr>_5_gadi</vt:lpstr>
      <vt:lpstr>'Finanšu piedāvājums'!Drukas_apgabals</vt:lpstr>
      <vt:lpstr>jā</vt:lpstr>
      <vt:lpstr>nē</vt:lpstr>
      <vt:lpstr>Sar_1</vt:lpstr>
      <vt:lpstr>Sar_2</vt:lpstr>
      <vt:lpstr>Sar_3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2022-07-14T09:46:37Z</cp:lastPrinted>
  <dcterms:created xsi:type="dcterms:W3CDTF">2006-09-14T17:58:42Z</dcterms:created>
  <dcterms:modified xsi:type="dcterms:W3CDTF">2024-10-11T09:07:09Z</dcterms:modified>
</cp:coreProperties>
</file>