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miltenesnovads.namejs.lv/Portal/webdav/d62b275c-b072-441a-8b4b-16f2ee03621d/"/>
    </mc:Choice>
  </mc:AlternateContent>
  <xr:revisionPtr revIDLastSave="0" documentId="13_ncr:1_{B3050FAD-0F1C-42C6-909B-8D36C34C7D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MILTE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5" i="1" l="1"/>
  <c r="E53" i="1" l="1"/>
  <c r="H80" i="1"/>
  <c r="H53" i="1"/>
  <c r="H31" i="1"/>
  <c r="E31" i="1"/>
  <c r="H30" i="1"/>
  <c r="E30" i="1"/>
  <c r="E100" i="1" l="1"/>
  <c r="E101" i="1"/>
  <c r="E99" i="1"/>
  <c r="E80" i="1"/>
  <c r="F8" i="1"/>
  <c r="F4" i="1"/>
  <c r="E5" i="1"/>
  <c r="F6" i="1"/>
  <c r="F7" i="1"/>
  <c r="F11" i="1"/>
  <c r="F12" i="1"/>
  <c r="F13" i="1"/>
  <c r="F73" i="1"/>
  <c r="H73" i="1" s="1"/>
  <c r="F72" i="1"/>
  <c r="H72" i="1" s="1"/>
  <c r="H85" i="1" l="1"/>
  <c r="H101" i="1" l="1"/>
  <c r="H100" i="1"/>
  <c r="H99" i="1"/>
  <c r="G123" i="1" l="1"/>
  <c r="F122" i="1" l="1"/>
  <c r="H122" i="1" s="1"/>
  <c r="F115" i="1"/>
  <c r="H115" i="1" s="1"/>
  <c r="F110" i="1"/>
  <c r="H110" i="1" s="1"/>
  <c r="F111" i="1"/>
  <c r="H111" i="1" s="1"/>
  <c r="F112" i="1"/>
  <c r="H112" i="1" s="1"/>
  <c r="F113" i="1"/>
  <c r="H113" i="1" s="1"/>
  <c r="F104" i="1"/>
  <c r="H104" i="1" s="1"/>
  <c r="F105" i="1"/>
  <c r="H105" i="1" s="1"/>
  <c r="F106" i="1"/>
  <c r="H106" i="1" s="1"/>
  <c r="F107" i="1"/>
  <c r="H107" i="1" s="1"/>
  <c r="F103" i="1"/>
  <c r="H103" i="1" s="1"/>
  <c r="F109" i="1"/>
  <c r="H109" i="1" s="1"/>
  <c r="F83" i="1"/>
  <c r="H83" i="1" s="1"/>
  <c r="F86" i="1"/>
  <c r="H86" i="1" s="1"/>
  <c r="F87" i="1"/>
  <c r="H87" i="1" s="1"/>
  <c r="F88" i="1"/>
  <c r="H88" i="1" s="1"/>
  <c r="F89" i="1"/>
  <c r="H89" i="1" s="1"/>
  <c r="H90" i="1"/>
  <c r="F91" i="1"/>
  <c r="F94" i="1"/>
  <c r="F95" i="1"/>
  <c r="F96" i="1"/>
  <c r="F97" i="1"/>
  <c r="H97" i="1" s="1"/>
  <c r="F98" i="1"/>
  <c r="H98" i="1" s="1"/>
  <c r="F82" i="1"/>
  <c r="H82" i="1" s="1"/>
  <c r="F79" i="1"/>
  <c r="H79" i="1" s="1"/>
  <c r="F78" i="1"/>
  <c r="H78" i="1" s="1"/>
  <c r="F77" i="1"/>
  <c r="H77" i="1" s="1"/>
  <c r="F76" i="1"/>
  <c r="H76" i="1" s="1"/>
  <c r="F75" i="1"/>
  <c r="H7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65" i="1"/>
  <c r="F61" i="1"/>
  <c r="F62" i="1"/>
  <c r="F63" i="1"/>
  <c r="F59" i="1"/>
  <c r="F58" i="1"/>
  <c r="F57" i="1"/>
  <c r="F56" i="1"/>
  <c r="F55" i="1"/>
  <c r="F54" i="1"/>
  <c r="F52" i="1"/>
  <c r="F51" i="1"/>
  <c r="F49" i="1"/>
  <c r="F48" i="1"/>
  <c r="F46" i="1"/>
  <c r="F45" i="1"/>
  <c r="F43" i="1"/>
  <c r="F41" i="1"/>
  <c r="F40" i="1"/>
  <c r="F39" i="1"/>
  <c r="F23" i="1"/>
  <c r="F24" i="1"/>
  <c r="F25" i="1"/>
  <c r="F26" i="1"/>
  <c r="F22" i="1"/>
  <c r="H7" i="1"/>
  <c r="F37" i="1"/>
  <c r="F36" i="1"/>
  <c r="F35" i="1"/>
  <c r="F34" i="1"/>
  <c r="F21" i="1"/>
  <c r="F19" i="1"/>
  <c r="F20" i="1"/>
  <c r="H91" i="1" l="1"/>
  <c r="H65" i="1"/>
  <c r="H5" i="1"/>
  <c r="H6" i="1"/>
  <c r="H8" i="1"/>
  <c r="H9" i="1"/>
  <c r="H10" i="1"/>
  <c r="H11" i="1"/>
  <c r="H12" i="1"/>
  <c r="H13" i="1"/>
  <c r="H14" i="1"/>
  <c r="H15" i="1"/>
  <c r="H16" i="1"/>
  <c r="H17" i="1"/>
  <c r="H18" i="1"/>
  <c r="H19" i="1"/>
  <c r="H22" i="1"/>
  <c r="H23" i="1"/>
  <c r="H24" i="1"/>
  <c r="H25" i="1"/>
  <c r="H34" i="1"/>
  <c r="H35" i="1"/>
  <c r="H36" i="1"/>
  <c r="H37" i="1"/>
  <c r="H39" i="1"/>
  <c r="H40" i="1"/>
  <c r="H41" i="1"/>
  <c r="H43" i="1"/>
  <c r="H45" i="1"/>
  <c r="H46" i="1"/>
  <c r="H48" i="1"/>
  <c r="H49" i="1"/>
  <c r="H51" i="1"/>
  <c r="H52" i="1"/>
  <c r="H54" i="1"/>
  <c r="H55" i="1"/>
  <c r="H56" i="1"/>
  <c r="H57" i="1"/>
  <c r="H58" i="1"/>
  <c r="H59" i="1"/>
  <c r="H61" i="1"/>
  <c r="H26" i="1"/>
  <c r="F27" i="1"/>
  <c r="F28" i="1"/>
  <c r="H28" i="1" s="1"/>
  <c r="F29" i="1"/>
  <c r="H29" i="1" s="1"/>
  <c r="F32" i="1"/>
  <c r="H32" i="1" s="1"/>
  <c r="H27" i="1" l="1"/>
  <c r="H62" i="1"/>
  <c r="F119" i="1"/>
  <c r="H119" i="1" s="1"/>
  <c r="F118" i="1"/>
  <c r="H118" i="1" s="1"/>
  <c r="F117" i="1"/>
  <c r="H117" i="1" s="1"/>
  <c r="F116" i="1"/>
  <c r="F120" i="1"/>
  <c r="H120" i="1" s="1"/>
  <c r="F123" i="1" l="1"/>
  <c r="H4" i="1"/>
  <c r="H116" i="1"/>
  <c r="H123" i="1" l="1"/>
  <c r="H124" i="1" s="1"/>
</calcChain>
</file>

<file path=xl/sharedStrings.xml><?xml version="1.0" encoding="utf-8"?>
<sst xmlns="http://schemas.openxmlformats.org/spreadsheetml/2006/main" count="413" uniqueCount="285">
  <si>
    <t>Adrese</t>
  </si>
  <si>
    <t xml:space="preserve">Iestāde, ēka/  Pamatlīdzeklis (piem., biroja ēka, skola, kustamie pamatlīdzekļi, tehnoloģiskās iekārtas) </t>
  </si>
  <si>
    <t>Dārza iela 3, Smiltene</t>
  </si>
  <si>
    <t>Pils iela 2, Smiltene</t>
  </si>
  <si>
    <t>Pils iela 6, Smiltene</t>
  </si>
  <si>
    <t>Dārza iela 11, Smiltene</t>
  </si>
  <si>
    <t>Gaujas iela 1, Smiltene</t>
  </si>
  <si>
    <t>sporta halle</t>
  </si>
  <si>
    <t>Rīgas iela 8a, Smiltene</t>
  </si>
  <si>
    <t>Mētras iela 11a, Smiltene</t>
  </si>
  <si>
    <t>Rīgas iela 16c, Smiltene</t>
  </si>
  <si>
    <t>Dakteru iela 27, Smiltene</t>
  </si>
  <si>
    <t>Dārza iela 17, Smiltene</t>
  </si>
  <si>
    <t>Gaujas iela 2, Smiltene</t>
  </si>
  <si>
    <t>Galdnieku iela 10, Smiltene</t>
  </si>
  <si>
    <t>Smiltene</t>
  </si>
  <si>
    <t>Bilska</t>
  </si>
  <si>
    <t>Blome</t>
  </si>
  <si>
    <t>Branti/ Smiltene</t>
  </si>
  <si>
    <t>Kalnamuiža 2, Smiltenes pagasts</t>
  </si>
  <si>
    <t>Grundzāle</t>
  </si>
  <si>
    <t>Launkalne</t>
  </si>
  <si>
    <t>Palsmane</t>
  </si>
  <si>
    <t>Variņi</t>
  </si>
  <si>
    <t>biroja ēka</t>
  </si>
  <si>
    <t>kultūras nams</t>
  </si>
  <si>
    <t>šķūnis</t>
  </si>
  <si>
    <t>sporta skola</t>
  </si>
  <si>
    <t>muzejs</t>
  </si>
  <si>
    <t>bērnudārzs</t>
  </si>
  <si>
    <t>Līvu iela 5, Launkalnes pagasts</t>
  </si>
  <si>
    <t>Pilskalni, Ezera iela 2a, Launkalnes pagasts</t>
  </si>
  <si>
    <t>sporta zāle</t>
  </si>
  <si>
    <t xml:space="preserve">bērnudārzs </t>
  </si>
  <si>
    <t>Kultūras nams, Palsmanes pagasts</t>
  </si>
  <si>
    <t>Pagasta nams, Palsmanes pagasts</t>
  </si>
  <si>
    <t>Cēsu iela 9, Blome, Blomes pagasts</t>
  </si>
  <si>
    <t>Cēsu iela 13, Blome, Blomes pagasts</t>
  </si>
  <si>
    <t>sporta angārs</t>
  </si>
  <si>
    <t>Oktobra iela 13, Variņi, Variņu pagasts</t>
  </si>
  <si>
    <t>Tilta iela 6, Grundzāle, Grundzāles pagasts</t>
  </si>
  <si>
    <t>Tilta iela 5, Grundzāle, Grundzāles pagasts</t>
  </si>
  <si>
    <t>Pamatskola, Bilska, Bilskas pagasts</t>
  </si>
  <si>
    <t>Pašvaldības ēka, Bilska, Bilskas pagasts</t>
  </si>
  <si>
    <t>Pils skolas ēka, Palsmane, Palsmanes pagasts</t>
  </si>
  <si>
    <t>Internāta ēka, Palsmane, Palsmanes pagasts</t>
  </si>
  <si>
    <t>speciālā pamatskola</t>
  </si>
  <si>
    <t>speciālās pamatskolas internāts</t>
  </si>
  <si>
    <t>vidusskola</t>
  </si>
  <si>
    <t>vidusskola- vecā ēka</t>
  </si>
  <si>
    <t>vidusskola- jaunā ēka</t>
  </si>
  <si>
    <t>vidusskola- palīgēka</t>
  </si>
  <si>
    <t>vidusskola- piebūve</t>
  </si>
  <si>
    <t>virtuves piebūve</t>
  </si>
  <si>
    <t>pamatskola, bērnudārzs</t>
  </si>
  <si>
    <t>sākumskola, bērnudārzs</t>
  </si>
  <si>
    <t>pamatskola</t>
  </si>
  <si>
    <t>pamatskolas internāts</t>
  </si>
  <si>
    <t>ģimenes centrs</t>
  </si>
  <si>
    <t>Birzuļu tautas nams, Mēri, Bilskas pagasts</t>
  </si>
  <si>
    <t>Mēru muiža, Mēri, Bilskas pagasts</t>
  </si>
  <si>
    <t>Bērnudārzs, Palsmane, Palsmanes pagasts</t>
  </si>
  <si>
    <t>Pamatskola, Palsmane, Palsmanes pagasts</t>
  </si>
  <si>
    <t>Pamatskolas internāts, Palsmane, Palsmanes pagasts</t>
  </si>
  <si>
    <t>biroja ēka, kultūras nams u.c.</t>
  </si>
  <si>
    <t>biroja ēka, kultūras nams</t>
  </si>
  <si>
    <t>Centra katlu māja, Palsmanes pagasts</t>
  </si>
  <si>
    <t>internāts</t>
  </si>
  <si>
    <t>mūzikas skola</t>
  </si>
  <si>
    <t>mākslas skola</t>
  </si>
  <si>
    <t>Pils iela 3, Smiltene</t>
  </si>
  <si>
    <t>Vaļņu iela 2, Smiltene</t>
  </si>
  <si>
    <t>mākslas skola- piebūve</t>
  </si>
  <si>
    <t>lietišķās mākslas studija</t>
  </si>
  <si>
    <t>Atmodas iela 2, Smiltene</t>
  </si>
  <si>
    <t>rūpnieciskās ražošanas ēka</t>
  </si>
  <si>
    <t>mūzikas skola, iznomātās telpas</t>
  </si>
  <si>
    <t>Variņu pamatskola, Variņi, Variņu pagasts</t>
  </si>
  <si>
    <t>vidusskola, bērnudārzs</t>
  </si>
  <si>
    <t xml:space="preserve">vidusskola- darbnīca </t>
  </si>
  <si>
    <t>1.</t>
  </si>
  <si>
    <t>2.</t>
  </si>
  <si>
    <t>11.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</si>
  <si>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</si>
  <si>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</si>
  <si>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</si>
  <si>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</si>
  <si>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</si>
  <si>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</si>
  <si>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</si>
  <si>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</si>
  <si>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</si>
  <si>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</si>
  <si>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</si>
  <si>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</si>
  <si>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</si>
  <si>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</si>
  <si>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</si>
  <si>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</si>
  <si>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</si>
  <si>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</si>
  <si>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 xml:space="preserve">sporta ēka </t>
  </si>
  <si>
    <t xml:space="preserve">stadions </t>
  </si>
  <si>
    <t xml:space="preserve"> Stadiona servisa ēka, “Sporta komplekss”, Smiltenes pagasts, Smiltenes novads</t>
  </si>
  <si>
    <t>Raunas pagasts</t>
  </si>
  <si>
    <t>Drustu pagasts</t>
  </si>
  <si>
    <t>Sociālais aprūpes centrs "Trapene"</t>
  </si>
  <si>
    <t>Apes pilsēta un Apes pagasts</t>
  </si>
  <si>
    <t>Gaujienas pagasts</t>
  </si>
  <si>
    <t>Virešu pagasts</t>
  </si>
  <si>
    <t>Trapenes pagasts</t>
  </si>
  <si>
    <t>Skolas 3, Rauna</t>
  </si>
  <si>
    <t>Raunas pamatskolas dabaszinību klase</t>
  </si>
  <si>
    <t>Skolas 1, Rauna</t>
  </si>
  <si>
    <t xml:space="preserve">Raunas pamatskola </t>
  </si>
  <si>
    <t>Kalna 4, Rauna</t>
  </si>
  <si>
    <t>Raunas pamatskolas PII</t>
  </si>
  <si>
    <t>Dīķa iela 6, Rauna</t>
  </si>
  <si>
    <t>Biroja ēka/dalīts</t>
  </si>
  <si>
    <t>Vidzemes 2, Rauna</t>
  </si>
  <si>
    <t xml:space="preserve">Biroja </t>
  </si>
  <si>
    <t xml:space="preserve">Dīķa 4, Rauna </t>
  </si>
  <si>
    <t>Raunas p-sk.sporta zāle</t>
  </si>
  <si>
    <t>Rīgas 2, Rauna</t>
  </si>
  <si>
    <t>Raunas bibliotēka/muzejs</t>
  </si>
  <si>
    <t>,,Bitītes”,Trapenes pagasts, Smiltenes novads, LV-4348</t>
  </si>
  <si>
    <t>sociālās aprūpes centrs</t>
  </si>
  <si>
    <t>"Vecvireši",  Virešu pag.</t>
  </si>
  <si>
    <t>Biroja ēka</t>
  </si>
  <si>
    <t>360,80</t>
  </si>
  <si>
    <t xml:space="preserve">"Mākonīši", Virešu pag., </t>
  </si>
  <si>
    <t>Saieta nams</t>
  </si>
  <si>
    <t>Saimniecības ēka</t>
  </si>
  <si>
    <t>Sikšņu skola, Vidaga, Virešu pag.</t>
  </si>
  <si>
    <t>Sākumskola, pirmsskola</t>
  </si>
  <si>
    <t>"Gaismas", Vidaga, Virešu pag.</t>
  </si>
  <si>
    <t>Pirmsskola</t>
  </si>
  <si>
    <t>Šķūnis</t>
  </si>
  <si>
    <t>Saimniecības ēka (granulu novietne)</t>
  </si>
  <si>
    <t>Stacijas iela 2, Ape Domes ēka</t>
  </si>
  <si>
    <t>Skolas iela 4, Ape</t>
  </si>
  <si>
    <t>Kultūras nams</t>
  </si>
  <si>
    <t>Bibliotēka</t>
  </si>
  <si>
    <t xml:space="preserve">Dzirnavu iela 14, Ape </t>
  </si>
  <si>
    <t>Biroja ēka, garāžas</t>
  </si>
  <si>
    <t>Muzejs</t>
  </si>
  <si>
    <t xml:space="preserve">Dzirnavu iela 24, Ape </t>
  </si>
  <si>
    <t>Tirgus iela 5, Ape</t>
  </si>
  <si>
    <t>Mūzikas skola, sociālais dienests, bāriņtiesa</t>
  </si>
  <si>
    <t>Pasta iela 25, Ape</t>
  </si>
  <si>
    <t>Bērnudārzs</t>
  </si>
  <si>
    <t>Bērnudārzs - jaunā piebūve</t>
  </si>
  <si>
    <t>Pasta iela 26, Ape</t>
  </si>
  <si>
    <t>Skola (vecais korpuss)</t>
  </si>
  <si>
    <t>Skolas datormācību klases</t>
  </si>
  <si>
    <t>Skolas bibliotēka</t>
  </si>
  <si>
    <t xml:space="preserve">Skolas sporta piebūve </t>
  </si>
  <si>
    <t>Jaunais korpuss</t>
  </si>
  <si>
    <t>Sporta zāle</t>
  </si>
  <si>
    <t>Dārza iela 10, Ape</t>
  </si>
  <si>
    <t>"Jaunrozes'', Apes pagasts</t>
  </si>
  <si>
    <t>Dzīvojamā māja</t>
  </si>
  <si>
    <t>"Pilskalni", Gaujiena, Gaujienas pag.</t>
  </si>
  <si>
    <t>Bibliotēka/Tautas nams</t>
  </si>
  <si>
    <t>"Vidusskola", Gaujiena, Gaujienas pag.</t>
  </si>
  <si>
    <t>Pils</t>
  </si>
  <si>
    <t>"Gaismas", Gaujiena, Gaujienas pag.</t>
  </si>
  <si>
    <t>Skola</t>
  </si>
  <si>
    <t>"Anniņas", Gaujiena, Gaujienas pag.</t>
  </si>
  <si>
    <t>"Muižkungi", Gaujiena, Gaujienas pagasts</t>
  </si>
  <si>
    <t>Bijušais internāts</t>
  </si>
  <si>
    <t>"Pagastnams" Trapene, Trapenes pag.</t>
  </si>
  <si>
    <t>"Vēji" Trapene, Trapenes pag.</t>
  </si>
  <si>
    <t>"Skola" Trapene, Trapenes pag.</t>
  </si>
  <si>
    <t>Pamatskola</t>
  </si>
  <si>
    <t>"Bormaņi": Trapene, Trapenes pag.</t>
  </si>
  <si>
    <t>"Doktorāts" Trapene, Trapenes pag.</t>
  </si>
  <si>
    <t>Feldšeru-vecmāšu punkts</t>
  </si>
  <si>
    <t>"Vairogi" Trapene, Trapenes pag.</t>
  </si>
  <si>
    <t>Muzeja ēka</t>
  </si>
  <si>
    <t>Skolas iela 7, Drusti</t>
  </si>
  <si>
    <t>Skolas sporta zāle</t>
  </si>
  <si>
    <t>Garāža</t>
  </si>
  <si>
    <t>Palsas iela 11, Drusti</t>
  </si>
  <si>
    <t>Tautas nams + bibliotēka</t>
  </si>
  <si>
    <t>Meistaru iela 4, Drusti</t>
  </si>
  <si>
    <t>71.</t>
  </si>
  <si>
    <t>Ēkas apdrošināšanas esošā polise derīga līdz</t>
  </si>
  <si>
    <t>ēkas orientējošā vērtība   EUR</t>
  </si>
  <si>
    <t>mantas, inventāra, iekārtu iegādes vērtība  EUR</t>
  </si>
  <si>
    <t>īpašuma kopējā vērtība, EUR</t>
  </si>
  <si>
    <t>Biroja ēka, nomas telpas</t>
  </si>
  <si>
    <t>Valmieras iela 1, Rauna</t>
  </si>
  <si>
    <t>Dabas māja pie Eniķu ezera, tai skaitā āra tualete, Apes pagasts</t>
  </si>
  <si>
    <t>Skolas iela 4A, Ape</t>
  </si>
  <si>
    <t>Amatu māja/Biroja telpas</t>
  </si>
  <si>
    <t>Atpūtas un dabas izziņas vieta</t>
  </si>
  <si>
    <t>Pašapkalpošanās tūrisma informācijas punkts</t>
  </si>
  <si>
    <t>Katlu māja, tai skaitā apkures katls</t>
  </si>
  <si>
    <t>pamatskola, pirmsskola</t>
  </si>
  <si>
    <t>kultūras nams, bibliotēka, feldšerpunkts u.c.</t>
  </si>
  <si>
    <t>Šķeldas konteinera tipa katlu māja ar aprīkojumu</t>
  </si>
  <si>
    <t>Dīķa 3, Rauna</t>
  </si>
  <si>
    <t>PII, muzeja krājumu glabātuve, šobrīd Ukrainas iedzīvotāju izmitināšnas vieta</t>
  </si>
  <si>
    <t>29.</t>
  </si>
  <si>
    <t>30.</t>
  </si>
  <si>
    <t>31.</t>
  </si>
  <si>
    <t>34.</t>
  </si>
  <si>
    <t>35.</t>
  </si>
  <si>
    <t>36.</t>
  </si>
  <si>
    <t>37.</t>
  </si>
  <si>
    <t>38.</t>
  </si>
  <si>
    <t>40.</t>
  </si>
  <si>
    <t>53.</t>
  </si>
  <si>
    <t>58.</t>
  </si>
  <si>
    <t>60.</t>
  </si>
  <si>
    <t>61.</t>
  </si>
  <si>
    <t>62.</t>
  </si>
  <si>
    <t>78.</t>
  </si>
  <si>
    <t>79.</t>
  </si>
  <si>
    <t>80.</t>
  </si>
  <si>
    <t>81.</t>
  </si>
  <si>
    <t>82.</t>
  </si>
  <si>
    <t>83.</t>
  </si>
  <si>
    <t>84.</t>
  </si>
  <si>
    <t>Dakteru iela 14a, Smiltene</t>
  </si>
  <si>
    <t>sociālais centrs</t>
  </si>
  <si>
    <t>Dakteru iela 14b, Smiltene</t>
  </si>
  <si>
    <t>43.</t>
  </si>
  <si>
    <t>55.</t>
  </si>
  <si>
    <t>85.</t>
  </si>
  <si>
    <t>Prēmija 12 mēneši EUR</t>
  </si>
  <si>
    <r>
      <t>Kopējā platība, m</t>
    </r>
    <r>
      <rPr>
        <b/>
        <vertAlign val="superscript"/>
        <sz val="10"/>
        <color theme="1"/>
        <rFont val="Times New Roman"/>
        <family val="1"/>
      </rPr>
      <t>2</t>
    </r>
  </si>
  <si>
    <r>
      <t>1 m</t>
    </r>
    <r>
      <rPr>
        <b/>
        <vertAlign val="superscript"/>
        <sz val="10"/>
        <rFont val="Times New Roman"/>
        <family val="1"/>
      </rPr>
      <t>2</t>
    </r>
    <r>
      <rPr>
        <b/>
        <sz val="10"/>
        <rFont val="Times New Roman"/>
        <family val="1"/>
        <charset val="186"/>
      </rPr>
      <t xml:space="preserve"> vērtība</t>
    </r>
  </si>
  <si>
    <t>04.08.2025.</t>
  </si>
  <si>
    <t>Finanšu piedāvājums, EUR bez PVN</t>
  </si>
  <si>
    <t>63.</t>
  </si>
  <si>
    <t>65.</t>
  </si>
  <si>
    <t>66.</t>
  </si>
  <si>
    <t>67.</t>
  </si>
  <si>
    <t>Nr. p.k.</t>
  </si>
  <si>
    <t>Novadā kopā</t>
  </si>
  <si>
    <t>22.</t>
  </si>
  <si>
    <t>23.</t>
  </si>
  <si>
    <t>24.</t>
  </si>
  <si>
    <t>25.</t>
  </si>
  <si>
    <t>26.</t>
  </si>
  <si>
    <t>27.</t>
  </si>
  <si>
    <t>28.</t>
  </si>
  <si>
    <t>32.</t>
  </si>
  <si>
    <t>33.</t>
  </si>
  <si>
    <t>75.</t>
  </si>
  <si>
    <t>50.</t>
  </si>
  <si>
    <t>48.</t>
  </si>
  <si>
    <t>39.</t>
  </si>
  <si>
    <t>41.</t>
  </si>
  <si>
    <t>42.</t>
  </si>
  <si>
    <t>44.</t>
  </si>
  <si>
    <t>45.</t>
  </si>
  <si>
    <t>46.</t>
  </si>
  <si>
    <t>47.</t>
  </si>
  <si>
    <t>49.</t>
  </si>
  <si>
    <t>51.</t>
  </si>
  <si>
    <t>52.</t>
  </si>
  <si>
    <t>54.</t>
  </si>
  <si>
    <t>56.</t>
  </si>
  <si>
    <t>57.</t>
  </si>
  <si>
    <t>59.</t>
  </si>
  <si>
    <t>68.</t>
  </si>
  <si>
    <t>69.</t>
  </si>
  <si>
    <t>70.</t>
  </si>
  <si>
    <t>72.</t>
  </si>
  <si>
    <t>73.</t>
  </si>
  <si>
    <t>74.</t>
  </si>
  <si>
    <t>76.</t>
  </si>
  <si>
    <t>77.</t>
  </si>
  <si>
    <t>86.</t>
  </si>
  <si>
    <t xml:space="preserve">!!!!!Aizpildot Finanšu piedāvājumu ailē “Prēmija 12 mēneši EUR” piedāvātā apdrošināšanas prēmijas summa jānorāda katram ailē “Iestāde, ēka/  Pamatlīdzeklis (piem., biroja ēka, skola, kustamie pamatlīdzekļi, tehnoloģiskās iekārtas)” norādītajam objektam. </t>
  </si>
  <si>
    <t xml:space="preserve"> vārds, uzvārds                                 amats                                           paraksts</t>
  </si>
  <si>
    <t xml:space="preserve">04.08.2026. </t>
  </si>
  <si>
    <t xml:space="preserve">64. </t>
  </si>
  <si>
    <t>04.08.2026.</t>
  </si>
  <si>
    <t>2026. gada _____. ___________</t>
  </si>
  <si>
    <t xml:space="preserve">3. pielikums iepirkumā “Smiltenes novada pašvaldības 
nekustamā īpašumu apdrošināšana”, 
Id.Nr.SNP/2026/16/M
</t>
  </si>
  <si>
    <t>Dzirnavu iela 1, Blome, Blomes pagasts īpašums "Pils"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</si>
</sst>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.00_-;\-* #,##0.00_-;_-* \-??_-;_-@_-"/>
    <numFmt numFmtId="166" formatCode="0.0"/>
  </numFmts>
  <fonts count="21" x14ac:knownFonts="1">
    <font>
      <sz val="11"/>
      <color theme="1"/>
      <name val="Tahoma"/>
      <family val="2"/>
      <charset val="186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Tahoma"/>
      <family val="2"/>
      <charset val="186"/>
    </font>
    <font>
      <sz val="11"/>
      <color theme="1"/>
      <name val="Tahoma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name val="Tahoma"/>
      <family val="2"/>
      <charset val="186"/>
    </font>
    <font>
      <sz val="11"/>
      <color rgb="FF000000"/>
      <name val="Tahoma"/>
      <family val="2"/>
      <charset val="186"/>
    </font>
    <font>
      <sz val="10"/>
      <color theme="1"/>
      <name val="Tahoma"/>
      <family val="2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ahoma"/>
      <family val="2"/>
      <charset val="186"/>
    </font>
    <font>
      <b/>
      <vertAlign val="superscript"/>
      <sz val="10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0"/>
      <name val="Times New Roman"/>
      <family val="1"/>
    </font>
    <font>
      <sz val="10"/>
      <name val="Tahoma"/>
      <family val="2"/>
      <charset val="186"/>
    </font>
    <font>
      <sz val="10"/>
      <color rgb="FF00000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8" fillId="0" borderId="0"/>
    <xf numFmtId="165" fontId="8" fillId="0" borderId="0" applyBorder="0" applyProtection="0"/>
    <xf numFmtId="43" fontId="4" fillId="0" borderId="0" applyFont="0" applyFill="0" applyBorder="0" applyAlignment="0" applyProtection="0"/>
  </cellStyleXfs>
  <cellXfs count="2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3" fontId="11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2" fillId="2" borderId="0" xfId="0" applyFont="1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2" fontId="11" fillId="2" borderId="1" xfId="0" applyNumberFormat="1" applyFont="1" applyFill="1" applyBorder="1" applyAlignment="1">
      <alignment horizontal="center" vertical="center"/>
    </xf>
    <xf numFmtId="43" fontId="11" fillId="0" borderId="1" xfId="1" applyFont="1" applyFill="1" applyBorder="1" applyAlignment="1">
      <alignment horizontal="center" vertical="center"/>
    </xf>
    <xf numFmtId="43" fontId="11" fillId="2" borderId="1" xfId="1" applyFont="1" applyFill="1" applyBorder="1" applyAlignment="1">
      <alignment horizontal="right" vertical="center"/>
    </xf>
    <xf numFmtId="43" fontId="16" fillId="0" borderId="2" xfId="1" applyFont="1" applyFill="1" applyBorder="1" applyAlignment="1">
      <alignment horizontal="center" vertical="center"/>
    </xf>
    <xf numFmtId="0" fontId="10" fillId="0" borderId="1" xfId="0" applyFont="1" applyBorder="1"/>
    <xf numFmtId="0" fontId="11" fillId="2" borderId="1" xfId="0" applyFont="1" applyFill="1" applyBorder="1" applyAlignment="1">
      <alignment horizontal="center" vertical="center" wrapText="1"/>
    </xf>
    <xf numFmtId="2" fontId="16" fillId="2" borderId="1" xfId="0" applyNumberFormat="1" applyFont="1" applyFill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/>
    </xf>
    <xf numFmtId="43" fontId="16" fillId="2" borderId="1" xfId="1" applyFont="1" applyFill="1" applyBorder="1" applyAlignment="1">
      <alignment horizontal="center" vertical="center"/>
    </xf>
    <xf numFmtId="43" fontId="16" fillId="2" borderId="1" xfId="1" applyFont="1" applyFill="1" applyBorder="1" applyAlignment="1">
      <alignment horizontal="right" vertical="center"/>
    </xf>
    <xf numFmtId="43" fontId="16" fillId="0" borderId="2" xfId="1" applyFont="1" applyFill="1" applyBorder="1" applyAlignment="1">
      <alignment horizontal="right" vertical="center"/>
    </xf>
    <xf numFmtId="43" fontId="11" fillId="0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3" fontId="11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43" fontId="10" fillId="0" borderId="1" xfId="1" applyFont="1" applyBorder="1" applyAlignment="1">
      <alignment horizontal="right" vertical="center"/>
    </xf>
    <xf numFmtId="43" fontId="11" fillId="0" borderId="2" xfId="1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3" fontId="11" fillId="0" borderId="1" xfId="1" applyFont="1" applyBorder="1" applyAlignment="1">
      <alignment horizontal="center" vertical="center" wrapText="1"/>
    </xf>
    <xf numFmtId="43" fontId="11" fillId="0" borderId="1" xfId="1" applyFont="1" applyBorder="1" applyAlignment="1">
      <alignment horizontal="right" vertical="center" wrapText="1"/>
    </xf>
    <xf numFmtId="43" fontId="11" fillId="0" borderId="2" xfId="1" applyFont="1" applyBorder="1" applyAlignment="1">
      <alignment vertical="center"/>
    </xf>
    <xf numFmtId="43" fontId="11" fillId="2" borderId="1" xfId="1" applyFont="1" applyFill="1" applyBorder="1" applyAlignment="1">
      <alignment horizontal="center" vertical="center" wrapText="1"/>
    </xf>
    <xf numFmtId="43" fontId="11" fillId="2" borderId="1" xfId="1" applyFont="1" applyFill="1" applyBorder="1" applyAlignment="1">
      <alignment horizontal="right" vertical="center" wrapText="1"/>
    </xf>
    <xf numFmtId="43" fontId="11" fillId="2" borderId="2" xfId="1" applyFont="1" applyFill="1" applyBorder="1" applyAlignment="1">
      <alignment vertical="center"/>
    </xf>
    <xf numFmtId="43" fontId="11" fillId="0" borderId="1" xfId="1" applyFont="1" applyBorder="1" applyAlignment="1">
      <alignment horizontal="right"/>
    </xf>
    <xf numFmtId="43" fontId="10" fillId="0" borderId="1" xfId="1" applyFont="1" applyBorder="1" applyAlignment="1">
      <alignment horizontal="right" vertical="center" wrapText="1"/>
    </xf>
    <xf numFmtId="43" fontId="10" fillId="0" borderId="1" xfId="1" applyFont="1" applyBorder="1" applyAlignment="1">
      <alignment horizontal="right"/>
    </xf>
    <xf numFmtId="43" fontId="11" fillId="0" borderId="2" xfId="1" applyFont="1" applyBorder="1"/>
    <xf numFmtId="0" fontId="10" fillId="2" borderId="4" xfId="0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horizontal="center" vertical="center" wrapText="1"/>
    </xf>
    <xf numFmtId="43" fontId="10" fillId="2" borderId="1" xfId="1" applyFont="1" applyFill="1" applyBorder="1" applyAlignment="1">
      <alignment vertical="center"/>
    </xf>
    <xf numFmtId="43" fontId="10" fillId="2" borderId="1" xfId="1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4" fontId="11" fillId="0" borderId="2" xfId="2" applyNumberFormat="1" applyFont="1" applyBorder="1" applyAlignment="1">
      <alignment horizontal="right" vertical="center"/>
    </xf>
    <xf numFmtId="4" fontId="11" fillId="0" borderId="1" xfId="0" applyNumberFormat="1" applyFont="1" applyBorder="1" applyAlignment="1">
      <alignment horizontal="right" vertical="center"/>
    </xf>
    <xf numFmtId="4" fontId="10" fillId="0" borderId="1" xfId="0" applyNumberFormat="1" applyFont="1" applyBorder="1" applyAlignment="1">
      <alignment horizontal="right" vertical="center"/>
    </xf>
    <xf numFmtId="4" fontId="11" fillId="0" borderId="1" xfId="0" applyNumberFormat="1" applyFont="1" applyBorder="1" applyAlignment="1">
      <alignment horizontal="center" vertical="center" wrapText="1"/>
    </xf>
    <xf numFmtId="14" fontId="11" fillId="2" borderId="2" xfId="0" applyNumberFormat="1" applyFont="1" applyFill="1" applyBorder="1" applyAlignment="1">
      <alignment horizontal="center" vertical="center"/>
    </xf>
    <xf numFmtId="0" fontId="10" fillId="0" borderId="11" xfId="0" applyFont="1" applyBorder="1"/>
    <xf numFmtId="0" fontId="9" fillId="0" borderId="11" xfId="0" applyFont="1" applyBorder="1"/>
    <xf numFmtId="0" fontId="17" fillId="0" borderId="11" xfId="0" applyFont="1" applyBorder="1" applyAlignment="1">
      <alignment vertical="center"/>
    </xf>
    <xf numFmtId="0" fontId="9" fillId="2" borderId="11" xfId="0" quotePrefix="1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2" borderId="11" xfId="0" applyFont="1" applyFill="1" applyBorder="1"/>
    <xf numFmtId="0" fontId="1" fillId="0" borderId="14" xfId="0" applyFont="1" applyBorder="1"/>
    <xf numFmtId="2" fontId="13" fillId="0" borderId="7" xfId="0" applyNumberFormat="1" applyFont="1" applyBorder="1" applyAlignment="1">
      <alignment horizont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2" fontId="11" fillId="2" borderId="3" xfId="0" applyNumberFormat="1" applyFont="1" applyFill="1" applyBorder="1" applyAlignment="1">
      <alignment horizontal="center" vertical="center"/>
    </xf>
    <xf numFmtId="43" fontId="11" fillId="0" borderId="3" xfId="1" applyFont="1" applyFill="1" applyBorder="1" applyAlignment="1">
      <alignment horizontal="center" vertical="center"/>
    </xf>
    <xf numFmtId="43" fontId="11" fillId="2" borderId="3" xfId="1" applyFont="1" applyFill="1" applyBorder="1" applyAlignment="1">
      <alignment horizontal="right" vertical="center"/>
    </xf>
    <xf numFmtId="43" fontId="16" fillId="0" borderId="6" xfId="1" applyFont="1" applyFill="1" applyBorder="1" applyAlignment="1">
      <alignment horizontal="center" vertical="center"/>
    </xf>
    <xf numFmtId="14" fontId="11" fillId="2" borderId="6" xfId="0" applyNumberFormat="1" applyFont="1" applyFill="1" applyBorder="1" applyAlignment="1">
      <alignment horizontal="center" vertical="center"/>
    </xf>
    <xf numFmtId="0" fontId="10" fillId="0" borderId="13" xfId="0" applyFont="1" applyBorder="1"/>
    <xf numFmtId="0" fontId="10" fillId="3" borderId="7" xfId="0" applyFont="1" applyFill="1" applyBorder="1"/>
    <xf numFmtId="0" fontId="10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2" fontId="11" fillId="2" borderId="4" xfId="0" applyNumberFormat="1" applyFont="1" applyFill="1" applyBorder="1" applyAlignment="1">
      <alignment horizontal="center" vertical="center"/>
    </xf>
    <xf numFmtId="43" fontId="11" fillId="0" borderId="4" xfId="1" applyFont="1" applyBorder="1" applyAlignment="1">
      <alignment horizontal="center" vertical="center"/>
    </xf>
    <xf numFmtId="43" fontId="11" fillId="2" borderId="4" xfId="1" applyFont="1" applyFill="1" applyBorder="1" applyAlignment="1">
      <alignment horizontal="right" vertical="center"/>
    </xf>
    <xf numFmtId="43" fontId="16" fillId="0" borderId="8" xfId="1" applyFont="1" applyFill="1" applyBorder="1" applyAlignment="1">
      <alignment horizontal="center" vertical="center"/>
    </xf>
    <xf numFmtId="14" fontId="11" fillId="2" borderId="8" xfId="0" applyNumberFormat="1" applyFont="1" applyFill="1" applyBorder="1" applyAlignment="1">
      <alignment horizontal="center" vertical="center"/>
    </xf>
    <xf numFmtId="0" fontId="10" fillId="0" borderId="12" xfId="0" applyFont="1" applyBorder="1"/>
    <xf numFmtId="2" fontId="16" fillId="2" borderId="3" xfId="0" applyNumberFormat="1" applyFont="1" applyFill="1" applyBorder="1" applyAlignment="1">
      <alignment horizontal="center" vertical="center"/>
    </xf>
    <xf numFmtId="43" fontId="16" fillId="2" borderId="3" xfId="1" applyFont="1" applyFill="1" applyBorder="1" applyAlignment="1">
      <alignment horizontal="right" vertical="center"/>
    </xf>
    <xf numFmtId="43" fontId="16" fillId="0" borderId="6" xfId="1" applyFont="1" applyFill="1" applyBorder="1" applyAlignment="1">
      <alignment horizontal="right" vertical="center"/>
    </xf>
    <xf numFmtId="0" fontId="6" fillId="4" borderId="17" xfId="0" applyFont="1" applyFill="1" applyBorder="1" applyAlignment="1">
      <alignment horizontal="center" vertical="center"/>
    </xf>
    <xf numFmtId="0" fontId="10" fillId="4" borderId="7" xfId="0" applyFont="1" applyFill="1" applyBorder="1"/>
    <xf numFmtId="2" fontId="16" fillId="2" borderId="4" xfId="0" applyNumberFormat="1" applyFont="1" applyFill="1" applyBorder="1" applyAlignment="1">
      <alignment horizontal="center" vertical="center"/>
    </xf>
    <xf numFmtId="43" fontId="16" fillId="2" borderId="4" xfId="1" applyFont="1" applyFill="1" applyBorder="1" applyAlignment="1">
      <alignment horizontal="right" vertical="center"/>
    </xf>
    <xf numFmtId="43" fontId="16" fillId="0" borderId="8" xfId="1" applyFont="1" applyFill="1" applyBorder="1" applyAlignment="1">
      <alignment horizontal="right" vertical="center"/>
    </xf>
    <xf numFmtId="43" fontId="11" fillId="0" borderId="3" xfId="1" applyFont="1" applyBorder="1" applyAlignment="1">
      <alignment horizontal="center" vertical="center"/>
    </xf>
    <xf numFmtId="43" fontId="11" fillId="0" borderId="3" xfId="1" applyFont="1" applyFill="1" applyBorder="1" applyAlignment="1">
      <alignment horizontal="right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 wrapText="1"/>
    </xf>
    <xf numFmtId="2" fontId="16" fillId="2" borderId="5" xfId="0" applyNumberFormat="1" applyFont="1" applyFill="1" applyBorder="1" applyAlignment="1">
      <alignment horizontal="center" vertical="center"/>
    </xf>
    <xf numFmtId="43" fontId="11" fillId="0" borderId="5" xfId="1" applyFont="1" applyBorder="1" applyAlignment="1">
      <alignment horizontal="center" vertical="center"/>
    </xf>
    <xf numFmtId="43" fontId="11" fillId="0" borderId="5" xfId="1" applyFont="1" applyFill="1" applyBorder="1" applyAlignment="1">
      <alignment horizontal="right" vertical="center"/>
    </xf>
    <xf numFmtId="43" fontId="16" fillId="0" borderId="18" xfId="1" applyFont="1" applyFill="1" applyBorder="1" applyAlignment="1">
      <alignment horizontal="center" vertical="center"/>
    </xf>
    <xf numFmtId="14" fontId="11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/>
    <xf numFmtId="43" fontId="11" fillId="0" borderId="4" xfId="1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43" fontId="16" fillId="0" borderId="3" xfId="1" applyFont="1" applyFill="1" applyBorder="1" applyAlignment="1">
      <alignment horizontal="right" vertical="center"/>
    </xf>
    <xf numFmtId="0" fontId="10" fillId="2" borderId="4" xfId="0" applyFont="1" applyFill="1" applyBorder="1" applyAlignment="1">
      <alignment vertical="center"/>
    </xf>
    <xf numFmtId="0" fontId="10" fillId="0" borderId="3" xfId="0" applyFont="1" applyBorder="1" applyAlignment="1">
      <alignment wrapText="1"/>
    </xf>
    <xf numFmtId="0" fontId="11" fillId="0" borderId="3" xfId="0" applyFont="1" applyBorder="1" applyAlignment="1">
      <alignment horizontal="center"/>
    </xf>
    <xf numFmtId="2" fontId="11" fillId="0" borderId="3" xfId="0" applyNumberFormat="1" applyFont="1" applyBorder="1" applyAlignment="1">
      <alignment horizontal="right" vertical="center"/>
    </xf>
    <xf numFmtId="0" fontId="9" fillId="0" borderId="13" xfId="0" applyFont="1" applyBorder="1"/>
    <xf numFmtId="0" fontId="10" fillId="4" borderId="15" xfId="0" applyFont="1" applyFill="1" applyBorder="1" applyAlignment="1">
      <alignment horizontal="center"/>
    </xf>
    <xf numFmtId="0" fontId="9" fillId="4" borderId="7" xfId="0" applyFont="1" applyFill="1" applyBorder="1"/>
    <xf numFmtId="0" fontId="11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43" fontId="11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43" fontId="10" fillId="0" borderId="3" xfId="1" applyFont="1" applyBorder="1" applyAlignment="1">
      <alignment horizontal="right" vertical="center"/>
    </xf>
    <xf numFmtId="43" fontId="11" fillId="0" borderId="6" xfId="1" applyFont="1" applyBorder="1" applyAlignment="1">
      <alignment horizontal="center" vertical="center"/>
    </xf>
    <xf numFmtId="0" fontId="10" fillId="2" borderId="13" xfId="0" quotePrefix="1" applyFont="1" applyFill="1" applyBorder="1" applyAlignment="1">
      <alignment horizontal="center"/>
    </xf>
    <xf numFmtId="43" fontId="10" fillId="0" borderId="4" xfId="1" applyFont="1" applyBorder="1" applyAlignment="1">
      <alignment horizontal="center" vertical="center"/>
    </xf>
    <xf numFmtId="43" fontId="10" fillId="0" borderId="4" xfId="1" applyFont="1" applyBorder="1" applyAlignment="1">
      <alignment horizontal="right" vertical="center"/>
    </xf>
    <xf numFmtId="43" fontId="11" fillId="0" borderId="8" xfId="1" applyFont="1" applyBorder="1" applyAlignment="1">
      <alignment horizontal="center" vertical="center"/>
    </xf>
    <xf numFmtId="0" fontId="9" fillId="0" borderId="12" xfId="0" applyFont="1" applyBorder="1"/>
    <xf numFmtId="0" fontId="10" fillId="0" borderId="3" xfId="0" applyFont="1" applyBorder="1" applyAlignment="1">
      <alignment horizontal="center" vertical="center" wrapText="1"/>
    </xf>
    <xf numFmtId="43" fontId="11" fillId="0" borderId="3" xfId="1" applyFont="1" applyBorder="1" applyAlignment="1">
      <alignment horizontal="center" vertical="center" wrapText="1"/>
    </xf>
    <xf numFmtId="43" fontId="11" fillId="0" borderId="3" xfId="1" applyFont="1" applyBorder="1" applyAlignment="1">
      <alignment horizontal="right" vertical="center" wrapText="1"/>
    </xf>
    <xf numFmtId="43" fontId="11" fillId="0" borderId="6" xfId="1" applyFont="1" applyBorder="1" applyAlignment="1">
      <alignment vertical="center"/>
    </xf>
    <xf numFmtId="0" fontId="10" fillId="2" borderId="4" xfId="0" applyFont="1" applyFill="1" applyBorder="1" applyAlignment="1">
      <alignment horizontal="right" vertical="center"/>
    </xf>
    <xf numFmtId="43" fontId="10" fillId="2" borderId="4" xfId="1" applyFont="1" applyFill="1" applyBorder="1" applyAlignment="1">
      <alignment horizontal="right" vertical="center"/>
    </xf>
    <xf numFmtId="4" fontId="10" fillId="0" borderId="3" xfId="0" applyNumberFormat="1" applyFont="1" applyBorder="1" applyAlignment="1">
      <alignment horizontal="right" vertical="center" wrapText="1"/>
    </xf>
    <xf numFmtId="4" fontId="11" fillId="0" borderId="6" xfId="2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4" fontId="11" fillId="0" borderId="8" xfId="2" applyNumberFormat="1" applyFont="1" applyBorder="1" applyAlignment="1">
      <alignment horizontal="right" vertical="center"/>
    </xf>
    <xf numFmtId="0" fontId="10" fillId="0" borderId="3" xfId="0" applyFont="1" applyBorder="1"/>
    <xf numFmtId="4" fontId="11" fillId="0" borderId="3" xfId="0" applyNumberFormat="1" applyFont="1" applyBorder="1" applyAlignment="1">
      <alignment horizontal="right" vertical="center"/>
    </xf>
    <xf numFmtId="0" fontId="10" fillId="0" borderId="13" xfId="0" quotePrefix="1" applyFont="1" applyBorder="1" applyAlignment="1">
      <alignment horizontal="center" vertical="center"/>
    </xf>
    <xf numFmtId="0" fontId="10" fillId="0" borderId="4" xfId="0" applyFont="1" applyBorder="1"/>
    <xf numFmtId="0" fontId="10" fillId="0" borderId="4" xfId="0" applyFont="1" applyBorder="1" applyAlignment="1">
      <alignment horizontal="center"/>
    </xf>
    <xf numFmtId="4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/>
    </xf>
    <xf numFmtId="4" fontId="11" fillId="0" borderId="3" xfId="0" applyNumberFormat="1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4" fontId="11" fillId="0" borderId="5" xfId="0" applyNumberFormat="1" applyFont="1" applyBorder="1" applyAlignment="1">
      <alignment horizontal="center" vertical="center" wrapText="1"/>
    </xf>
    <xf numFmtId="4" fontId="11" fillId="0" borderId="5" xfId="1" applyNumberFormat="1" applyFont="1" applyBorder="1" applyAlignment="1">
      <alignment horizontal="right" vertical="center"/>
    </xf>
    <xf numFmtId="4" fontId="11" fillId="0" borderId="18" xfId="2" applyNumberFormat="1" applyFont="1" applyBorder="1" applyAlignment="1">
      <alignment horizontal="right" vertical="center"/>
    </xf>
    <xf numFmtId="43" fontId="12" fillId="0" borderId="10" xfId="0" applyNumberFormat="1" applyFont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2" fontId="10" fillId="0" borderId="7" xfId="0" applyNumberFormat="1" applyFont="1" applyBorder="1" applyAlignment="1">
      <alignment horizontal="center"/>
    </xf>
    <xf numFmtId="43" fontId="12" fillId="0" borderId="16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1" fillId="2" borderId="21" xfId="0" applyFont="1" applyFill="1" applyBorder="1" applyAlignment="1">
      <alignment horizontal="left" vertical="center" wrapText="1"/>
    </xf>
    <xf numFmtId="0" fontId="11" fillId="2" borderId="21" xfId="0" applyFont="1" applyFill="1" applyBorder="1" applyAlignment="1">
      <alignment horizontal="left" vertical="center"/>
    </xf>
    <xf numFmtId="0" fontId="16" fillId="2" borderId="21" xfId="0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0" fillId="2" borderId="23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0" borderId="21" xfId="0" quotePrefix="1" applyFont="1" applyBorder="1" applyAlignment="1">
      <alignment horizontal="center" vertical="center" wrapText="1"/>
    </xf>
    <xf numFmtId="0" fontId="10" fillId="2" borderId="22" xfId="0" quotePrefix="1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  <xf numFmtId="0" fontId="18" fillId="0" borderId="23" xfId="2" applyFont="1" applyBorder="1" applyAlignment="1">
      <alignment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/>
    </xf>
    <xf numFmtId="16" fontId="10" fillId="0" borderId="1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9" fillId="4" borderId="15" xfId="0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4" xfId="0" applyFont="1" applyBorder="1"/>
    <xf numFmtId="0" fontId="10" fillId="0" borderId="0" xfId="0" applyFont="1"/>
    <xf numFmtId="0" fontId="20" fillId="0" borderId="0" xfId="0" applyFont="1" applyAlignment="1">
      <alignment vertical="center"/>
    </xf>
    <xf numFmtId="4" fontId="10" fillId="0" borderId="0" xfId="0" applyNumberFormat="1" applyFont="1" applyAlignment="1">
      <alignment horizontal="right" vertical="center"/>
    </xf>
    <xf numFmtId="2" fontId="10" fillId="2" borderId="4" xfId="0" applyNumberFormat="1" applyFont="1" applyFill="1" applyBorder="1" applyAlignment="1">
      <alignment horizontal="right" vertical="center"/>
    </xf>
    <xf numFmtId="0" fontId="9" fillId="0" borderId="2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43" fontId="11" fillId="0" borderId="4" xfId="1" applyFont="1" applyFill="1" applyBorder="1" applyAlignment="1">
      <alignment horizontal="center" vertical="center"/>
    </xf>
    <xf numFmtId="43" fontId="11" fillId="0" borderId="3" xfId="1" applyFont="1" applyFill="1" applyBorder="1" applyAlignment="1">
      <alignment horizontal="center" vertical="center"/>
    </xf>
    <xf numFmtId="43" fontId="11" fillId="0" borderId="5" xfId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2" fontId="16" fillId="2" borderId="4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3" fontId="11" fillId="0" borderId="4" xfId="1" applyFont="1" applyFill="1" applyBorder="1" applyAlignment="1">
      <alignment horizontal="right" vertical="center" wrapText="1"/>
    </xf>
    <xf numFmtId="43" fontId="11" fillId="0" borderId="3" xfId="1" applyFont="1" applyFill="1" applyBorder="1" applyAlignment="1">
      <alignment horizontal="righ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3" fontId="11" fillId="0" borderId="4" xfId="1" applyFont="1" applyFill="1" applyBorder="1" applyAlignment="1">
      <alignment horizontal="center" vertical="center" wrapText="1"/>
    </xf>
    <xf numFmtId="43" fontId="11" fillId="0" borderId="5" xfId="1" applyFont="1" applyFill="1" applyBorder="1" applyAlignment="1">
      <alignment horizontal="center" vertical="center" wrapText="1"/>
    </xf>
    <xf numFmtId="43" fontId="11" fillId="0" borderId="3" xfId="1" applyFont="1" applyFill="1" applyBorder="1" applyAlignment="1">
      <alignment horizontal="center" vertical="center" wrapText="1"/>
    </xf>
    <xf numFmtId="43" fontId="11" fillId="0" borderId="4" xfId="1" applyFont="1" applyBorder="1" applyAlignment="1">
      <alignment horizontal="center" vertical="center" wrapText="1"/>
    </xf>
    <xf numFmtId="43" fontId="11" fillId="0" borderId="3" xfId="1" applyFont="1" applyBorder="1" applyAlignment="1">
      <alignment horizontal="center" vertical="center" wrapText="1"/>
    </xf>
    <xf numFmtId="43" fontId="10" fillId="2" borderId="4" xfId="1" applyFont="1" applyFill="1" applyBorder="1" applyAlignment="1">
      <alignment vertical="center"/>
    </xf>
    <xf numFmtId="43" fontId="10" fillId="2" borderId="5" xfId="1" applyFont="1" applyFill="1" applyBorder="1" applyAlignment="1">
      <alignment vertical="center"/>
    </xf>
    <xf numFmtId="43" fontId="10" fillId="2" borderId="3" xfId="1" applyFont="1" applyFill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11" fillId="2" borderId="21" xfId="0" applyFont="1" applyFill="1" applyBorder="1" applyAlignment="1">
      <alignment horizontal="left" vertical="center" wrapText="1"/>
    </xf>
    <xf numFmtId="0" fontId="10" fillId="0" borderId="25" xfId="0" applyFont="1" applyBorder="1" applyAlignment="1">
      <alignment horizontal="center"/>
    </xf>
    <xf numFmtId="43" fontId="16" fillId="0" borderId="2" xfId="1" applyFont="1" applyFill="1" applyBorder="1" applyAlignment="1">
      <alignment horizontal="right" vertical="center"/>
    </xf>
    <xf numFmtId="43" fontId="16" fillId="0" borderId="8" xfId="1" applyFont="1" applyFill="1" applyBorder="1" applyAlignment="1">
      <alignment horizontal="right" vertical="center"/>
    </xf>
    <xf numFmtId="43" fontId="16" fillId="0" borderId="1" xfId="1" applyFont="1" applyFill="1" applyBorder="1" applyAlignment="1">
      <alignment horizontal="right" vertical="center"/>
    </xf>
    <xf numFmtId="43" fontId="16" fillId="0" borderId="4" xfId="1" applyFont="1" applyFill="1" applyBorder="1" applyAlignment="1">
      <alignment horizontal="right" vertical="center"/>
    </xf>
    <xf numFmtId="0" fontId="10" fillId="2" borderId="21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6" fillId="4" borderId="19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/>
    </xf>
    <xf numFmtId="0" fontId="6" fillId="4" borderId="17" xfId="0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12" fillId="4" borderId="17" xfId="0" applyFont="1" applyFill="1" applyBorder="1" applyAlignment="1">
      <alignment horizontal="center"/>
    </xf>
    <xf numFmtId="14" fontId="16" fillId="2" borderId="8" xfId="0" applyNumberFormat="1" applyFont="1" applyFill="1" applyBorder="1" applyAlignment="1">
      <alignment horizontal="center" vertical="center"/>
    </xf>
    <xf numFmtId="14" fontId="16" fillId="2" borderId="18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wrapText="1"/>
    </xf>
    <xf numFmtId="43" fontId="11" fillId="2" borderId="1" xfId="1" applyFont="1" applyFill="1" applyBorder="1" applyAlignment="1">
      <alignment horizontal="right" vertical="center"/>
    </xf>
    <xf numFmtId="43" fontId="16" fillId="0" borderId="2" xfId="1" applyFont="1" applyFill="1" applyBorder="1" applyAlignment="1">
      <alignment horizontal="center" vertical="center"/>
    </xf>
    <xf numFmtId="43" fontId="11" fillId="2" borderId="4" xfId="1" applyFont="1" applyFill="1" applyBorder="1" applyAlignment="1">
      <alignment horizontal="right" vertical="center"/>
    </xf>
    <xf numFmtId="43" fontId="11" fillId="2" borderId="5" xfId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10" fillId="0" borderId="2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left" vertical="center" wrapText="1"/>
    </xf>
    <xf numFmtId="43" fontId="11" fillId="2" borderId="1" xfId="1" applyFont="1" applyFill="1" applyBorder="1" applyAlignment="1">
      <alignment horizontal="center" vertical="center"/>
    </xf>
    <xf numFmtId="43" fontId="16" fillId="2" borderId="2" xfId="1" applyFont="1" applyFill="1" applyBorder="1" applyAlignment="1">
      <alignment horizontal="center" vertical="center"/>
    </xf>
  </cellXfs>
  <cellStyles count="5">
    <cellStyle name="Komats" xfId="1" builtinId="3"/>
    <cellStyle name="Komats 2" xfId="3" xr:uid="{00000000-0005-0000-0000-000001000000}"/>
    <cellStyle name="Komats 3" xfId="4" xr:uid="{00000000-0005-0000-0000-000002000000}"/>
    <cellStyle name="Parasts" xfId="0" builtinId="0"/>
    <cellStyle name="Parasts 2" xfId="2" xr:uid="{00000000-0005-0000-0000-000004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1"/>
  <sheetViews>
    <sheetView tabSelected="1" zoomScale="95" zoomScaleNormal="95" workbookViewId="0">
      <pane ySplit="2" topLeftCell="A81" activePane="bottomLeft" state="frozen"/>
      <selection pane="bottomLeft" activeCell="D23" sqref="D23"/>
    </sheetView>
  </sheetViews>
  <sheetFormatPr defaultColWidth="9" defaultRowHeight="12.75" x14ac:dyDescent="0.2"/>
  <cols>
    <col min="1" max="1" width="9" style="9"/>
    <col min="2" max="2" width="18" style="1" customWidth="1"/>
    <col min="3" max="3" width="16.125" style="1" customWidth="1"/>
    <col min="4" max="4" width="10.25" style="12" customWidth="1"/>
    <col min="5" max="5" width="11.625" style="11" customWidth="1"/>
    <col min="6" max="6" width="14.5" style="2" customWidth="1"/>
    <col min="7" max="7" width="12.75" style="13" bestFit="1" customWidth="1"/>
    <col min="8" max="8" width="14.75" style="2" bestFit="1" customWidth="1"/>
    <col min="9" max="9" width="9.625" style="2" customWidth="1"/>
    <col min="10" max="10" width="12.375" style="1" customWidth="1"/>
    <col min="11" max="16384" width="9" style="1"/>
  </cols>
  <sheetData>
    <row r="1" spans="1:11" ht="51.75" customHeight="1" thickBot="1" x14ac:dyDescent="0.25">
      <c r="C1" s="273" t="s">
        <v>283</v>
      </c>
      <c r="D1" s="273"/>
      <c r="E1" s="273"/>
      <c r="F1" s="273"/>
      <c r="G1" s="273"/>
      <c r="H1" s="273"/>
      <c r="I1" s="273"/>
      <c r="J1" s="273"/>
    </row>
    <row r="2" spans="1:11" customFormat="1" ht="90" thickBot="1" x14ac:dyDescent="0.25">
      <c r="A2" s="203" t="s">
        <v>240</v>
      </c>
      <c r="B2" s="178" t="s">
        <v>0</v>
      </c>
      <c r="C2" s="80" t="s">
        <v>1</v>
      </c>
      <c r="D2" s="79" t="s">
        <v>232</v>
      </c>
      <c r="E2" s="81" t="s">
        <v>233</v>
      </c>
      <c r="F2" s="81" t="s">
        <v>188</v>
      </c>
      <c r="G2" s="81" t="s">
        <v>189</v>
      </c>
      <c r="H2" s="81" t="s">
        <v>190</v>
      </c>
      <c r="I2" s="82" t="s">
        <v>187</v>
      </c>
      <c r="J2" s="83" t="s">
        <v>231</v>
      </c>
      <c r="K2" s="10"/>
    </row>
    <row r="3" spans="1:11" ht="20.25" customHeight="1" thickBot="1" x14ac:dyDescent="0.25">
      <c r="A3" s="204"/>
      <c r="B3" s="279" t="s">
        <v>15</v>
      </c>
      <c r="C3" s="279"/>
      <c r="D3" s="279"/>
      <c r="E3" s="279"/>
      <c r="F3" s="279"/>
      <c r="G3" s="279"/>
      <c r="H3" s="279"/>
      <c r="I3" s="279"/>
      <c r="J3" s="94"/>
    </row>
    <row r="4" spans="1:11" x14ac:dyDescent="0.2">
      <c r="A4" s="126" t="s">
        <v>80</v>
      </c>
      <c r="B4" s="179" t="s">
        <v>2</v>
      </c>
      <c r="C4" s="86" t="s">
        <v>24</v>
      </c>
      <c r="D4" s="87">
        <v>834</v>
      </c>
      <c r="E4" s="88">
        <v>1600</v>
      </c>
      <c r="F4" s="89">
        <f>E4*D4</f>
        <v>1334400</v>
      </c>
      <c r="G4" s="90">
        <v>200000</v>
      </c>
      <c r="H4" s="91">
        <f t="shared" ref="H4:H18" si="0">F4+G4</f>
        <v>1534400</v>
      </c>
      <c r="I4" s="92" t="s">
        <v>279</v>
      </c>
      <c r="J4" s="93"/>
    </row>
    <row r="5" spans="1:11" x14ac:dyDescent="0.2">
      <c r="A5" s="4" t="s">
        <v>81</v>
      </c>
      <c r="B5" s="180" t="s">
        <v>3</v>
      </c>
      <c r="C5" s="21" t="s">
        <v>24</v>
      </c>
      <c r="D5" s="27">
        <v>324</v>
      </c>
      <c r="E5" s="22">
        <f>F5/D5</f>
        <v>1515.3611111111111</v>
      </c>
      <c r="F5" s="23">
        <v>490977</v>
      </c>
      <c r="G5" s="24">
        <v>30000</v>
      </c>
      <c r="H5" s="25">
        <f t="shared" si="0"/>
        <v>520977</v>
      </c>
      <c r="I5" s="92" t="s">
        <v>279</v>
      </c>
      <c r="J5" s="71"/>
    </row>
    <row r="6" spans="1:11" x14ac:dyDescent="0.2">
      <c r="A6" s="4" t="s">
        <v>83</v>
      </c>
      <c r="B6" s="180" t="s">
        <v>5</v>
      </c>
      <c r="C6" s="21" t="s">
        <v>24</v>
      </c>
      <c r="D6" s="17">
        <v>714.1</v>
      </c>
      <c r="E6" s="28">
        <v>1400</v>
      </c>
      <c r="F6" s="23">
        <f>E6*D6</f>
        <v>999740</v>
      </c>
      <c r="G6" s="24">
        <v>50000</v>
      </c>
      <c r="H6" s="25">
        <f t="shared" si="0"/>
        <v>1049740</v>
      </c>
      <c r="I6" s="92" t="s">
        <v>279</v>
      </c>
      <c r="J6" s="71"/>
    </row>
    <row r="7" spans="1:11" x14ac:dyDescent="0.2">
      <c r="A7" s="4" t="s">
        <v>84</v>
      </c>
      <c r="B7" s="180" t="s">
        <v>6</v>
      </c>
      <c r="C7" s="21" t="s">
        <v>7</v>
      </c>
      <c r="D7" s="18">
        <v>2080.6</v>
      </c>
      <c r="E7" s="28">
        <v>1400</v>
      </c>
      <c r="F7" s="23">
        <f>E7*D7</f>
        <v>2912840</v>
      </c>
      <c r="G7" s="24">
        <v>983090</v>
      </c>
      <c r="H7" s="25">
        <f t="shared" si="0"/>
        <v>3895930</v>
      </c>
      <c r="I7" s="92" t="s">
        <v>279</v>
      </c>
      <c r="J7" s="71"/>
    </row>
    <row r="8" spans="1:11" x14ac:dyDescent="0.2">
      <c r="A8" s="4" t="s">
        <v>85</v>
      </c>
      <c r="B8" s="180" t="s">
        <v>6</v>
      </c>
      <c r="C8" s="21" t="s">
        <v>25</v>
      </c>
      <c r="D8" s="17">
        <v>2483.8000000000002</v>
      </c>
      <c r="E8" s="28">
        <v>1400</v>
      </c>
      <c r="F8" s="23">
        <f>E8*D8</f>
        <v>3477320.0000000005</v>
      </c>
      <c r="G8" s="24">
        <v>89000</v>
      </c>
      <c r="H8" s="29">
        <f t="shared" si="0"/>
        <v>3566320.0000000005</v>
      </c>
      <c r="I8" s="92" t="s">
        <v>279</v>
      </c>
      <c r="J8" s="71"/>
    </row>
    <row r="9" spans="1:11" ht="18" customHeight="1" x14ac:dyDescent="0.2">
      <c r="A9" s="218" t="s">
        <v>86</v>
      </c>
      <c r="B9" s="248" t="s">
        <v>103</v>
      </c>
      <c r="C9" s="20" t="s">
        <v>101</v>
      </c>
      <c r="D9" s="27">
        <v>335.5</v>
      </c>
      <c r="E9" s="22">
        <v>2151.87</v>
      </c>
      <c r="F9" s="23">
        <v>421953</v>
      </c>
      <c r="G9" s="24">
        <v>8970</v>
      </c>
      <c r="H9" s="25">
        <f t="shared" si="0"/>
        <v>430923</v>
      </c>
      <c r="I9" s="92" t="s">
        <v>279</v>
      </c>
      <c r="J9" s="71"/>
    </row>
    <row r="10" spans="1:11" ht="16.5" customHeight="1" x14ac:dyDescent="0.2">
      <c r="A10" s="219"/>
      <c r="B10" s="248"/>
      <c r="C10" s="20" t="s">
        <v>102</v>
      </c>
      <c r="D10" s="27"/>
      <c r="E10" s="22"/>
      <c r="F10" s="23">
        <v>433245</v>
      </c>
      <c r="G10" s="24">
        <v>3829</v>
      </c>
      <c r="H10" s="25">
        <f t="shared" si="0"/>
        <v>437074</v>
      </c>
      <c r="I10" s="92" t="s">
        <v>279</v>
      </c>
      <c r="J10" s="71"/>
    </row>
    <row r="11" spans="1:11" x14ac:dyDescent="0.2">
      <c r="A11" s="4" t="s">
        <v>87</v>
      </c>
      <c r="B11" s="180" t="s">
        <v>8</v>
      </c>
      <c r="C11" s="20" t="s">
        <v>33</v>
      </c>
      <c r="D11" s="17">
        <v>3094</v>
      </c>
      <c r="E11" s="28">
        <v>1400</v>
      </c>
      <c r="F11" s="23">
        <f t="shared" ref="F11:F26" si="1">E11*D11</f>
        <v>4331600</v>
      </c>
      <c r="G11" s="24">
        <v>137000</v>
      </c>
      <c r="H11" s="25">
        <f t="shared" si="0"/>
        <v>4468600</v>
      </c>
      <c r="I11" s="92" t="s">
        <v>279</v>
      </c>
      <c r="J11" s="71"/>
    </row>
    <row r="12" spans="1:11" x14ac:dyDescent="0.2">
      <c r="A12" s="4" t="s">
        <v>88</v>
      </c>
      <c r="B12" s="180" t="s">
        <v>9</v>
      </c>
      <c r="C12" s="21" t="s">
        <v>29</v>
      </c>
      <c r="D12" s="17">
        <v>350</v>
      </c>
      <c r="E12" s="28">
        <v>1400</v>
      </c>
      <c r="F12" s="23">
        <f t="shared" si="1"/>
        <v>490000</v>
      </c>
      <c r="G12" s="24">
        <v>25000</v>
      </c>
      <c r="H12" s="25">
        <f t="shared" si="0"/>
        <v>515000</v>
      </c>
      <c r="I12" s="92" t="s">
        <v>279</v>
      </c>
      <c r="J12" s="71"/>
    </row>
    <row r="13" spans="1:11" ht="25.5" x14ac:dyDescent="0.2">
      <c r="A13" s="4" t="s">
        <v>89</v>
      </c>
      <c r="B13" s="180" t="s">
        <v>10</v>
      </c>
      <c r="C13" s="20" t="s">
        <v>78</v>
      </c>
      <c r="D13" s="18">
        <v>4809.3</v>
      </c>
      <c r="E13" s="28">
        <v>1400</v>
      </c>
      <c r="F13" s="23">
        <f t="shared" si="1"/>
        <v>6733020</v>
      </c>
      <c r="G13" s="24">
        <v>27767</v>
      </c>
      <c r="H13" s="25">
        <f t="shared" si="0"/>
        <v>6760787</v>
      </c>
      <c r="I13" s="92" t="s">
        <v>279</v>
      </c>
      <c r="J13" s="71"/>
    </row>
    <row r="14" spans="1:11" x14ac:dyDescent="0.2">
      <c r="A14" s="218" t="s">
        <v>90</v>
      </c>
      <c r="B14" s="254" t="s">
        <v>11</v>
      </c>
      <c r="C14" s="20" t="s">
        <v>49</v>
      </c>
      <c r="D14" s="17">
        <v>1085</v>
      </c>
      <c r="E14" s="22">
        <v>1600</v>
      </c>
      <c r="F14" s="23">
        <v>984998</v>
      </c>
      <c r="G14" s="267">
        <v>674820</v>
      </c>
      <c r="H14" s="25">
        <f t="shared" si="0"/>
        <v>1659818</v>
      </c>
      <c r="I14" s="92" t="s">
        <v>279</v>
      </c>
      <c r="J14" s="71"/>
    </row>
    <row r="15" spans="1:11" x14ac:dyDescent="0.2">
      <c r="A15" s="220"/>
      <c r="B15" s="254"/>
      <c r="C15" s="20" t="s">
        <v>50</v>
      </c>
      <c r="D15" s="17">
        <v>4052</v>
      </c>
      <c r="E15" s="28">
        <v>1400</v>
      </c>
      <c r="F15" s="23">
        <v>4114013</v>
      </c>
      <c r="G15" s="268"/>
      <c r="H15" s="25">
        <f t="shared" si="0"/>
        <v>4114013</v>
      </c>
      <c r="I15" s="92" t="s">
        <v>279</v>
      </c>
      <c r="J15" s="71"/>
    </row>
    <row r="16" spans="1:11" x14ac:dyDescent="0.2">
      <c r="A16" s="220"/>
      <c r="B16" s="254"/>
      <c r="C16" s="20" t="s">
        <v>79</v>
      </c>
      <c r="D16" s="17">
        <v>124.3</v>
      </c>
      <c r="E16" s="28">
        <v>1400</v>
      </c>
      <c r="F16" s="23">
        <v>33279</v>
      </c>
      <c r="G16" s="268"/>
      <c r="H16" s="25">
        <f t="shared" si="0"/>
        <v>33279</v>
      </c>
      <c r="I16" s="92" t="s">
        <v>279</v>
      </c>
      <c r="J16" s="71"/>
    </row>
    <row r="17" spans="1:10" x14ac:dyDescent="0.2">
      <c r="A17" s="219"/>
      <c r="B17" s="254"/>
      <c r="C17" s="20" t="s">
        <v>38</v>
      </c>
      <c r="D17" s="17">
        <v>619.29999999999995</v>
      </c>
      <c r="E17" s="28">
        <v>1400</v>
      </c>
      <c r="F17" s="23">
        <v>193536</v>
      </c>
      <c r="G17" s="268"/>
      <c r="H17" s="25">
        <f t="shared" si="0"/>
        <v>193536</v>
      </c>
      <c r="I17" s="92" t="s">
        <v>279</v>
      </c>
      <c r="J17" s="71"/>
    </row>
    <row r="18" spans="1:10" x14ac:dyDescent="0.2">
      <c r="A18" s="4" t="s">
        <v>82</v>
      </c>
      <c r="B18" s="180" t="s">
        <v>11</v>
      </c>
      <c r="C18" s="20" t="s">
        <v>67</v>
      </c>
      <c r="D18" s="30">
        <v>1270.3900000000001</v>
      </c>
      <c r="E18" s="28">
        <v>1400</v>
      </c>
      <c r="F18" s="23">
        <v>1379916</v>
      </c>
      <c r="G18" s="269"/>
      <c r="H18" s="25">
        <f t="shared" si="0"/>
        <v>1379916</v>
      </c>
      <c r="I18" s="92" t="s">
        <v>279</v>
      </c>
      <c r="J18" s="71"/>
    </row>
    <row r="19" spans="1:10" x14ac:dyDescent="0.2">
      <c r="A19" s="218" t="s">
        <v>91</v>
      </c>
      <c r="B19" s="254" t="s">
        <v>12</v>
      </c>
      <c r="C19" s="20" t="s">
        <v>48</v>
      </c>
      <c r="D19" s="18">
        <v>816.4</v>
      </c>
      <c r="E19" s="28">
        <v>1400</v>
      </c>
      <c r="F19" s="23">
        <f t="shared" si="1"/>
        <v>1142960</v>
      </c>
      <c r="G19" s="265">
        <v>14355</v>
      </c>
      <c r="H19" s="266">
        <f>F19+F20+F21+G19</f>
        <v>1506125</v>
      </c>
      <c r="I19" s="92" t="s">
        <v>279</v>
      </c>
      <c r="J19" s="71"/>
    </row>
    <row r="20" spans="1:10" x14ac:dyDescent="0.2">
      <c r="A20" s="220"/>
      <c r="B20" s="254"/>
      <c r="C20" s="20" t="s">
        <v>51</v>
      </c>
      <c r="D20" s="18">
        <v>158.94999999999999</v>
      </c>
      <c r="E20" s="28">
        <v>1400</v>
      </c>
      <c r="F20" s="23">
        <f t="shared" si="1"/>
        <v>222529.99999999997</v>
      </c>
      <c r="G20" s="265"/>
      <c r="H20" s="266"/>
      <c r="I20" s="92" t="s">
        <v>279</v>
      </c>
      <c r="J20" s="71"/>
    </row>
    <row r="21" spans="1:10" x14ac:dyDescent="0.2">
      <c r="A21" s="219"/>
      <c r="B21" s="254"/>
      <c r="C21" s="31" t="s">
        <v>26</v>
      </c>
      <c r="D21" s="17">
        <v>114.8</v>
      </c>
      <c r="E21" s="22">
        <v>1100</v>
      </c>
      <c r="F21" s="23">
        <f t="shared" si="1"/>
        <v>126280</v>
      </c>
      <c r="G21" s="265"/>
      <c r="H21" s="266"/>
      <c r="I21" s="92" t="s">
        <v>279</v>
      </c>
      <c r="J21" s="71"/>
    </row>
    <row r="22" spans="1:10" x14ac:dyDescent="0.2">
      <c r="A22" s="218" t="s">
        <v>92</v>
      </c>
      <c r="B22" s="254" t="s">
        <v>12</v>
      </c>
      <c r="C22" s="20" t="s">
        <v>52</v>
      </c>
      <c r="D22" s="27">
        <v>263.3</v>
      </c>
      <c r="E22" s="28">
        <v>1400</v>
      </c>
      <c r="F22" s="23">
        <f t="shared" si="1"/>
        <v>368620</v>
      </c>
      <c r="G22" s="24">
        <v>103000</v>
      </c>
      <c r="H22" s="25">
        <f t="shared" ref="H22:H29" si="2">F22+G22</f>
        <v>471620</v>
      </c>
      <c r="I22" s="92" t="s">
        <v>279</v>
      </c>
      <c r="J22" s="71"/>
    </row>
    <row r="23" spans="1:10" x14ac:dyDescent="0.2">
      <c r="A23" s="219"/>
      <c r="B23" s="254"/>
      <c r="C23" s="20" t="s">
        <v>53</v>
      </c>
      <c r="D23" s="18">
        <v>139.80000000000001</v>
      </c>
      <c r="E23" s="28">
        <v>1400</v>
      </c>
      <c r="F23" s="23">
        <f t="shared" si="1"/>
        <v>195720.00000000003</v>
      </c>
      <c r="G23" s="24">
        <v>35000</v>
      </c>
      <c r="H23" s="25">
        <f t="shared" si="2"/>
        <v>230720.00000000003</v>
      </c>
      <c r="I23" s="92" t="s">
        <v>279</v>
      </c>
      <c r="J23" s="71"/>
    </row>
    <row r="24" spans="1:10" x14ac:dyDescent="0.2">
      <c r="A24" s="4" t="s">
        <v>93</v>
      </c>
      <c r="B24" s="181" t="s">
        <v>13</v>
      </c>
      <c r="C24" s="21" t="s">
        <v>27</v>
      </c>
      <c r="D24" s="17">
        <v>567.9</v>
      </c>
      <c r="E24" s="28">
        <v>1400</v>
      </c>
      <c r="F24" s="23">
        <f t="shared" si="1"/>
        <v>795060</v>
      </c>
      <c r="G24" s="24">
        <v>15000</v>
      </c>
      <c r="H24" s="25">
        <f t="shared" si="2"/>
        <v>810060</v>
      </c>
      <c r="I24" s="92" t="s">
        <v>279</v>
      </c>
      <c r="J24" s="71"/>
    </row>
    <row r="25" spans="1:10" ht="25.5" x14ac:dyDescent="0.2">
      <c r="A25" s="280" t="s">
        <v>94</v>
      </c>
      <c r="B25" s="181" t="s">
        <v>14</v>
      </c>
      <c r="C25" s="281" t="s">
        <v>58</v>
      </c>
      <c r="D25" s="30">
        <v>307.89999999999998</v>
      </c>
      <c r="E25" s="28">
        <v>1400</v>
      </c>
      <c r="F25" s="282">
        <f t="shared" si="1"/>
        <v>431059.99999999994</v>
      </c>
      <c r="G25" s="24">
        <v>50000</v>
      </c>
      <c r="H25" s="283">
        <f t="shared" si="2"/>
        <v>481059.99999999994</v>
      </c>
      <c r="I25" s="92" t="s">
        <v>279</v>
      </c>
      <c r="J25" s="76"/>
    </row>
    <row r="26" spans="1:10" ht="25.5" x14ac:dyDescent="0.2">
      <c r="A26" s="4" t="s">
        <v>95</v>
      </c>
      <c r="B26" s="182" t="s">
        <v>4</v>
      </c>
      <c r="C26" s="20" t="s">
        <v>76</v>
      </c>
      <c r="D26" s="17">
        <v>708.8</v>
      </c>
      <c r="E26" s="28">
        <v>1400</v>
      </c>
      <c r="F26" s="23">
        <f t="shared" si="1"/>
        <v>992319.99999999988</v>
      </c>
      <c r="G26" s="24">
        <v>10000</v>
      </c>
      <c r="H26" s="25">
        <f t="shared" si="2"/>
        <v>1002319.9999999999</v>
      </c>
      <c r="I26" s="92" t="s">
        <v>279</v>
      </c>
      <c r="J26" s="71"/>
    </row>
    <row r="27" spans="1:10" x14ac:dyDescent="0.2">
      <c r="A27" s="4" t="s">
        <v>96</v>
      </c>
      <c r="B27" s="182" t="s">
        <v>70</v>
      </c>
      <c r="C27" s="21" t="s">
        <v>68</v>
      </c>
      <c r="D27" s="17">
        <v>528.5</v>
      </c>
      <c r="E27" s="22">
        <v>1600</v>
      </c>
      <c r="F27" s="8">
        <f>D27*E27</f>
        <v>845600</v>
      </c>
      <c r="G27" s="24">
        <v>10000</v>
      </c>
      <c r="H27" s="25">
        <f t="shared" si="2"/>
        <v>855600</v>
      </c>
      <c r="I27" s="92" t="s">
        <v>279</v>
      </c>
      <c r="J27" s="71"/>
    </row>
    <row r="28" spans="1:10" x14ac:dyDescent="0.2">
      <c r="A28" s="4" t="s">
        <v>97</v>
      </c>
      <c r="B28" s="248" t="s">
        <v>71</v>
      </c>
      <c r="C28" s="21" t="s">
        <v>69</v>
      </c>
      <c r="D28" s="17">
        <v>224.6</v>
      </c>
      <c r="E28" s="28">
        <v>1400</v>
      </c>
      <c r="F28" s="8">
        <f>D28*E28</f>
        <v>314440</v>
      </c>
      <c r="G28" s="24">
        <v>10000</v>
      </c>
      <c r="H28" s="25">
        <f t="shared" si="2"/>
        <v>324440</v>
      </c>
      <c r="I28" s="92" t="s">
        <v>279</v>
      </c>
      <c r="J28" s="71"/>
    </row>
    <row r="29" spans="1:10" ht="25.5" x14ac:dyDescent="0.2">
      <c r="A29" s="4" t="s">
        <v>98</v>
      </c>
      <c r="B29" s="248"/>
      <c r="C29" s="20" t="s">
        <v>72</v>
      </c>
      <c r="D29" s="17">
        <v>129</v>
      </c>
      <c r="E29" s="28">
        <v>1400</v>
      </c>
      <c r="F29" s="8">
        <f>D29*E29</f>
        <v>180600</v>
      </c>
      <c r="G29" s="24">
        <v>10000</v>
      </c>
      <c r="H29" s="25">
        <f t="shared" si="2"/>
        <v>190600</v>
      </c>
      <c r="I29" s="92" t="s">
        <v>279</v>
      </c>
      <c r="J29" s="71"/>
    </row>
    <row r="30" spans="1:10" x14ac:dyDescent="0.2">
      <c r="A30" s="4" t="s">
        <v>99</v>
      </c>
      <c r="B30" s="183" t="s">
        <v>225</v>
      </c>
      <c r="C30" s="32" t="s">
        <v>226</v>
      </c>
      <c r="D30" s="33">
        <v>1212.2</v>
      </c>
      <c r="E30" s="28">
        <f>F30/D30</f>
        <v>2969.930094043887</v>
      </c>
      <c r="F30" s="34">
        <v>3600149.26</v>
      </c>
      <c r="G30" s="34">
        <v>190000</v>
      </c>
      <c r="H30" s="34">
        <f t="shared" ref="H30:H31" si="3">F30+G30</f>
        <v>3790149.26</v>
      </c>
      <c r="I30" s="92" t="s">
        <v>279</v>
      </c>
      <c r="J30" s="71"/>
    </row>
    <row r="31" spans="1:10" ht="25.5" x14ac:dyDescent="0.2">
      <c r="A31" s="4" t="s">
        <v>100</v>
      </c>
      <c r="B31" s="183" t="s">
        <v>227</v>
      </c>
      <c r="C31" s="32" t="s">
        <v>226</v>
      </c>
      <c r="D31" s="33">
        <v>785.7</v>
      </c>
      <c r="E31" s="28">
        <f>F31/D31</f>
        <v>2224.7190912562046</v>
      </c>
      <c r="F31" s="34">
        <v>1747961.79</v>
      </c>
      <c r="G31" s="34">
        <v>190000</v>
      </c>
      <c r="H31" s="34">
        <f t="shared" si="3"/>
        <v>1937961.79</v>
      </c>
      <c r="I31" s="92" t="s">
        <v>279</v>
      </c>
      <c r="J31" s="71"/>
    </row>
    <row r="32" spans="1:10" ht="26.25" thickBot="1" x14ac:dyDescent="0.25">
      <c r="A32" s="4" t="s">
        <v>242</v>
      </c>
      <c r="B32" s="184" t="s">
        <v>74</v>
      </c>
      <c r="C32" s="97" t="s">
        <v>73</v>
      </c>
      <c r="D32" s="95">
        <v>178.2</v>
      </c>
      <c r="E32" s="98">
        <v>1600</v>
      </c>
      <c r="F32" s="99">
        <f>D32*E32</f>
        <v>285120</v>
      </c>
      <c r="G32" s="100">
        <v>10000</v>
      </c>
      <c r="H32" s="101">
        <f>F32+G32</f>
        <v>295120</v>
      </c>
      <c r="I32" s="92" t="s">
        <v>279</v>
      </c>
      <c r="J32" s="103"/>
    </row>
    <row r="33" spans="1:10" ht="14.1" customHeight="1" thickBot="1" x14ac:dyDescent="0.25">
      <c r="A33" s="133"/>
      <c r="B33" s="270" t="s">
        <v>16</v>
      </c>
      <c r="C33" s="271"/>
      <c r="D33" s="271"/>
      <c r="E33" s="271"/>
      <c r="F33" s="271"/>
      <c r="G33" s="271"/>
      <c r="H33" s="272"/>
      <c r="I33" s="107"/>
      <c r="J33" s="108"/>
    </row>
    <row r="34" spans="1:10" ht="27.75" customHeight="1" x14ac:dyDescent="0.2">
      <c r="A34" s="126" t="s">
        <v>243</v>
      </c>
      <c r="B34" s="179" t="s">
        <v>43</v>
      </c>
      <c r="C34" s="86" t="s">
        <v>24</v>
      </c>
      <c r="D34" s="84">
        <v>919.9</v>
      </c>
      <c r="E34" s="104">
        <v>1400</v>
      </c>
      <c r="F34" s="112">
        <f>D34*E34</f>
        <v>1287860</v>
      </c>
      <c r="G34" s="105">
        <v>10000</v>
      </c>
      <c r="H34" s="106">
        <f>F34+G34</f>
        <v>1297860</v>
      </c>
      <c r="I34" s="92" t="s">
        <v>279</v>
      </c>
      <c r="J34" s="93"/>
    </row>
    <row r="35" spans="1:10" ht="25.5" x14ac:dyDescent="0.2">
      <c r="A35" s="205" t="s">
        <v>244</v>
      </c>
      <c r="B35" s="180" t="s">
        <v>59</v>
      </c>
      <c r="C35" s="21" t="s">
        <v>25</v>
      </c>
      <c r="D35" s="17">
        <v>893.4</v>
      </c>
      <c r="E35" s="28">
        <v>1400</v>
      </c>
      <c r="F35" s="8">
        <f>D35*E35</f>
        <v>1250760</v>
      </c>
      <c r="G35" s="35">
        <v>10000</v>
      </c>
      <c r="H35" s="36">
        <f>F35+G35</f>
        <v>1260760</v>
      </c>
      <c r="I35" s="92" t="s">
        <v>279</v>
      </c>
      <c r="J35" s="71"/>
    </row>
    <row r="36" spans="1:10" ht="25.5" x14ac:dyDescent="0.2">
      <c r="A36" s="4" t="s">
        <v>245</v>
      </c>
      <c r="B36" s="180" t="s">
        <v>60</v>
      </c>
      <c r="C36" s="31" t="s">
        <v>28</v>
      </c>
      <c r="D36" s="17">
        <v>1476.5</v>
      </c>
      <c r="E36" s="22">
        <v>2300</v>
      </c>
      <c r="F36" s="8">
        <f>D36*E36</f>
        <v>3395950</v>
      </c>
      <c r="G36" s="35">
        <v>10000</v>
      </c>
      <c r="H36" s="36">
        <f>F36+G36</f>
        <v>3405950</v>
      </c>
      <c r="I36" s="92" t="s">
        <v>279</v>
      </c>
      <c r="J36" s="71"/>
    </row>
    <row r="37" spans="1:10" ht="26.25" thickBot="1" x14ac:dyDescent="0.25">
      <c r="A37" s="163" t="s">
        <v>246</v>
      </c>
      <c r="B37" s="185" t="s">
        <v>42</v>
      </c>
      <c r="C37" s="97" t="s">
        <v>54</v>
      </c>
      <c r="D37" s="61">
        <v>2577.9</v>
      </c>
      <c r="E37" s="109">
        <v>1400</v>
      </c>
      <c r="F37" s="99">
        <f>D37*E37</f>
        <v>3609060</v>
      </c>
      <c r="G37" s="110">
        <v>15000</v>
      </c>
      <c r="H37" s="111">
        <f>F37+G37</f>
        <v>3624060</v>
      </c>
      <c r="I37" s="92" t="s">
        <v>279</v>
      </c>
      <c r="J37" s="103"/>
    </row>
    <row r="38" spans="1:10" ht="14.1" customHeight="1" thickBot="1" x14ac:dyDescent="0.25">
      <c r="A38" s="133"/>
      <c r="B38" s="270" t="s">
        <v>17</v>
      </c>
      <c r="C38" s="271"/>
      <c r="D38" s="271"/>
      <c r="E38" s="271"/>
      <c r="F38" s="271"/>
      <c r="G38" s="271"/>
      <c r="H38" s="272"/>
      <c r="I38" s="107"/>
      <c r="J38" s="108"/>
    </row>
    <row r="39" spans="1:10" ht="24.75" customHeight="1" x14ac:dyDescent="0.2">
      <c r="A39" s="126" t="s">
        <v>247</v>
      </c>
      <c r="B39" s="179" t="s">
        <v>36</v>
      </c>
      <c r="C39" s="85" t="s">
        <v>24</v>
      </c>
      <c r="D39" s="84">
        <v>361.8</v>
      </c>
      <c r="E39" s="104">
        <v>1400</v>
      </c>
      <c r="F39" s="112">
        <f>D39*E39</f>
        <v>506520</v>
      </c>
      <c r="G39" s="105">
        <v>2000</v>
      </c>
      <c r="H39" s="106">
        <f>F39+G39</f>
        <v>508520</v>
      </c>
      <c r="I39" s="92" t="s">
        <v>279</v>
      </c>
      <c r="J39" s="93"/>
    </row>
    <row r="40" spans="1:10" ht="36" customHeight="1" x14ac:dyDescent="0.2">
      <c r="A40" s="4" t="s">
        <v>248</v>
      </c>
      <c r="B40" s="180" t="s">
        <v>284</v>
      </c>
      <c r="C40" s="21" t="s">
        <v>25</v>
      </c>
      <c r="D40" s="17">
        <v>1410.8</v>
      </c>
      <c r="E40" s="22">
        <v>1600</v>
      </c>
      <c r="F40" s="8">
        <f>D40*E40</f>
        <v>2257280</v>
      </c>
      <c r="G40" s="35">
        <v>10000</v>
      </c>
      <c r="H40" s="36">
        <f>F40+G40</f>
        <v>2267280</v>
      </c>
      <c r="I40" s="92" t="s">
        <v>279</v>
      </c>
      <c r="J40" s="71"/>
    </row>
    <row r="41" spans="1:10" ht="24.75" customHeight="1" thickBot="1" x14ac:dyDescent="0.25">
      <c r="A41" s="163" t="s">
        <v>204</v>
      </c>
      <c r="B41" s="185" t="s">
        <v>37</v>
      </c>
      <c r="C41" s="97" t="s">
        <v>54</v>
      </c>
      <c r="D41" s="95">
        <v>3167.5</v>
      </c>
      <c r="E41" s="109">
        <v>1400</v>
      </c>
      <c r="F41" s="99">
        <f>D41*E41</f>
        <v>4434500</v>
      </c>
      <c r="G41" s="110">
        <v>40000</v>
      </c>
      <c r="H41" s="111">
        <f>F41+G41</f>
        <v>4474500</v>
      </c>
      <c r="I41" s="92" t="s">
        <v>279</v>
      </c>
      <c r="J41" s="103"/>
    </row>
    <row r="42" spans="1:10" ht="14.1" customHeight="1" thickBot="1" x14ac:dyDescent="0.25">
      <c r="A42" s="133"/>
      <c r="B42" s="270" t="s">
        <v>18</v>
      </c>
      <c r="C42" s="271"/>
      <c r="D42" s="271"/>
      <c r="E42" s="271"/>
      <c r="F42" s="271"/>
      <c r="G42" s="271"/>
      <c r="H42" s="272"/>
      <c r="I42" s="107"/>
      <c r="J42" s="108"/>
    </row>
    <row r="43" spans="1:10" ht="26.25" thickBot="1" x14ac:dyDescent="0.25">
      <c r="A43" s="206" t="s">
        <v>205</v>
      </c>
      <c r="B43" s="186" t="s">
        <v>19</v>
      </c>
      <c r="C43" s="115" t="s">
        <v>24</v>
      </c>
      <c r="D43" s="114">
        <v>101.3</v>
      </c>
      <c r="E43" s="116">
        <v>1400</v>
      </c>
      <c r="F43" s="117">
        <f>D43*E43</f>
        <v>141820</v>
      </c>
      <c r="G43" s="118">
        <v>15000</v>
      </c>
      <c r="H43" s="119">
        <f>F43+G43</f>
        <v>156820</v>
      </c>
      <c r="I43" s="92" t="s">
        <v>279</v>
      </c>
      <c r="J43" s="121"/>
    </row>
    <row r="44" spans="1:10" ht="14.1" customHeight="1" thickBot="1" x14ac:dyDescent="0.25">
      <c r="A44" s="133"/>
      <c r="B44" s="259" t="s">
        <v>20</v>
      </c>
      <c r="C44" s="260"/>
      <c r="D44" s="260"/>
      <c r="E44" s="260"/>
      <c r="F44" s="260"/>
      <c r="G44" s="260"/>
      <c r="H44" s="261"/>
      <c r="I44" s="124"/>
      <c r="J44" s="108"/>
    </row>
    <row r="45" spans="1:10" ht="25.5" x14ac:dyDescent="0.2">
      <c r="A45" s="126" t="s">
        <v>206</v>
      </c>
      <c r="B45" s="179" t="s">
        <v>41</v>
      </c>
      <c r="C45" s="85" t="s">
        <v>64</v>
      </c>
      <c r="D45" s="87">
        <v>1537.7</v>
      </c>
      <c r="E45" s="104">
        <v>1400</v>
      </c>
      <c r="F45" s="112">
        <f>D45*E45</f>
        <v>2152780</v>
      </c>
      <c r="G45" s="113">
        <v>100000</v>
      </c>
      <c r="H45" s="91">
        <f>F45+G45</f>
        <v>2252780</v>
      </c>
      <c r="I45" s="92" t="s">
        <v>279</v>
      </c>
      <c r="J45" s="93"/>
    </row>
    <row r="46" spans="1:10" ht="26.25" thickBot="1" x14ac:dyDescent="0.25">
      <c r="A46" s="163" t="s">
        <v>249</v>
      </c>
      <c r="B46" s="185" t="s">
        <v>40</v>
      </c>
      <c r="C46" s="96" t="s">
        <v>54</v>
      </c>
      <c r="D46" s="61">
        <v>1550.8</v>
      </c>
      <c r="E46" s="109">
        <v>1400</v>
      </c>
      <c r="F46" s="99">
        <f>D46*E46</f>
        <v>2171120</v>
      </c>
      <c r="G46" s="122">
        <v>100000</v>
      </c>
      <c r="H46" s="101">
        <f>F46+G46</f>
        <v>2271120</v>
      </c>
      <c r="I46" s="92" t="s">
        <v>279</v>
      </c>
      <c r="J46" s="103"/>
    </row>
    <row r="47" spans="1:10" ht="14.1" customHeight="1" thickBot="1" x14ac:dyDescent="0.25">
      <c r="A47" s="133"/>
      <c r="B47" s="256" t="s">
        <v>21</v>
      </c>
      <c r="C47" s="257"/>
      <c r="D47" s="257"/>
      <c r="E47" s="257"/>
      <c r="F47" s="257"/>
      <c r="G47" s="257"/>
      <c r="H47" s="258"/>
      <c r="I47" s="124"/>
      <c r="J47" s="108"/>
    </row>
    <row r="48" spans="1:10" ht="25.5" x14ac:dyDescent="0.2">
      <c r="A48" s="126" t="s">
        <v>250</v>
      </c>
      <c r="B48" s="179" t="s">
        <v>31</v>
      </c>
      <c r="C48" s="85" t="s">
        <v>65</v>
      </c>
      <c r="D48" s="123">
        <v>889</v>
      </c>
      <c r="E48" s="104">
        <v>1400</v>
      </c>
      <c r="F48" s="112">
        <f>D48*E48</f>
        <v>1244600</v>
      </c>
      <c r="G48" s="113">
        <v>40000</v>
      </c>
      <c r="H48" s="106">
        <f>F48+G48</f>
        <v>1284600</v>
      </c>
      <c r="I48" s="92" t="s">
        <v>279</v>
      </c>
      <c r="J48" s="93"/>
    </row>
    <row r="49" spans="1:10" ht="26.25" thickBot="1" x14ac:dyDescent="0.25">
      <c r="A49" s="163" t="s">
        <v>207</v>
      </c>
      <c r="B49" s="185" t="s">
        <v>30</v>
      </c>
      <c r="C49" s="97" t="s">
        <v>55</v>
      </c>
      <c r="D49" s="125">
        <v>939.4</v>
      </c>
      <c r="E49" s="109">
        <v>1400</v>
      </c>
      <c r="F49" s="99">
        <f>D49*E49</f>
        <v>1315160</v>
      </c>
      <c r="G49" s="122">
        <v>13000</v>
      </c>
      <c r="H49" s="111">
        <f>F49+G49</f>
        <v>1328160</v>
      </c>
      <c r="I49" s="92" t="s">
        <v>279</v>
      </c>
      <c r="J49" s="103"/>
    </row>
    <row r="50" spans="1:10" ht="14.1" customHeight="1" thickBot="1" x14ac:dyDescent="0.25">
      <c r="A50" s="133"/>
      <c r="B50" s="259" t="s">
        <v>22</v>
      </c>
      <c r="C50" s="260"/>
      <c r="D50" s="260"/>
      <c r="E50" s="260"/>
      <c r="F50" s="260"/>
      <c r="G50" s="260"/>
      <c r="H50" s="261"/>
      <c r="I50" s="124"/>
      <c r="J50" s="108"/>
    </row>
    <row r="51" spans="1:10" ht="25.5" x14ac:dyDescent="0.2">
      <c r="A51" s="126" t="s">
        <v>208</v>
      </c>
      <c r="B51" s="179" t="s">
        <v>35</v>
      </c>
      <c r="C51" s="86" t="s">
        <v>24</v>
      </c>
      <c r="D51" s="84">
        <v>468.2</v>
      </c>
      <c r="E51" s="88">
        <v>1600</v>
      </c>
      <c r="F51" s="112">
        <f t="shared" ref="F51:F59" si="4">D51*E51</f>
        <v>749120</v>
      </c>
      <c r="G51" s="113">
        <v>35000</v>
      </c>
      <c r="H51" s="106">
        <f>F51+G51</f>
        <v>784120</v>
      </c>
      <c r="I51" s="92" t="s">
        <v>279</v>
      </c>
      <c r="J51" s="93"/>
    </row>
    <row r="52" spans="1:10" ht="24.75" customHeight="1" x14ac:dyDescent="0.2">
      <c r="A52" s="4" t="s">
        <v>209</v>
      </c>
      <c r="B52" s="180" t="s">
        <v>66</v>
      </c>
      <c r="C52" s="20" t="s">
        <v>75</v>
      </c>
      <c r="D52" s="27">
        <v>189.2</v>
      </c>
      <c r="E52" s="28">
        <v>1400</v>
      </c>
      <c r="F52" s="8">
        <f t="shared" si="4"/>
        <v>264880</v>
      </c>
      <c r="G52" s="37">
        <v>30000</v>
      </c>
      <c r="H52" s="36">
        <f>F52+G52</f>
        <v>294880</v>
      </c>
      <c r="I52" s="92" t="s">
        <v>279</v>
      </c>
      <c r="J52" s="71"/>
    </row>
    <row r="53" spans="1:10" ht="38.25" x14ac:dyDescent="0.2">
      <c r="A53" s="4" t="s">
        <v>210</v>
      </c>
      <c r="B53" s="180" t="s">
        <v>66</v>
      </c>
      <c r="C53" s="38" t="s">
        <v>201</v>
      </c>
      <c r="D53" s="27">
        <v>58</v>
      </c>
      <c r="E53" s="28">
        <f>F53/D53</f>
        <v>9301.363965517241</v>
      </c>
      <c r="F53" s="213">
        <v>539479.11</v>
      </c>
      <c r="G53" s="37"/>
      <c r="H53" s="36">
        <f>F53+G53</f>
        <v>539479.11</v>
      </c>
      <c r="I53" s="92" t="s">
        <v>279</v>
      </c>
      <c r="J53" s="71"/>
    </row>
    <row r="54" spans="1:10" ht="24.75" customHeight="1" x14ac:dyDescent="0.2">
      <c r="A54" s="4" t="s">
        <v>211</v>
      </c>
      <c r="B54" s="180" t="s">
        <v>34</v>
      </c>
      <c r="C54" s="21" t="s">
        <v>25</v>
      </c>
      <c r="D54" s="17">
        <v>895</v>
      </c>
      <c r="E54" s="28">
        <v>1400</v>
      </c>
      <c r="F54" s="8">
        <f t="shared" si="4"/>
        <v>1253000</v>
      </c>
      <c r="G54" s="37">
        <v>75000</v>
      </c>
      <c r="H54" s="36">
        <f>F54+G54</f>
        <v>1328000</v>
      </c>
      <c r="I54" s="92" t="s">
        <v>279</v>
      </c>
      <c r="J54" s="71"/>
    </row>
    <row r="55" spans="1:10" ht="24.75" customHeight="1" x14ac:dyDescent="0.2">
      <c r="A55" s="4" t="s">
        <v>254</v>
      </c>
      <c r="B55" s="180" t="s">
        <v>61</v>
      </c>
      <c r="C55" s="20" t="s">
        <v>29</v>
      </c>
      <c r="D55" s="17">
        <v>1222.3</v>
      </c>
      <c r="E55" s="28">
        <v>1400</v>
      </c>
      <c r="F55" s="8">
        <f t="shared" si="4"/>
        <v>1711220</v>
      </c>
      <c r="G55" s="37">
        <v>300000</v>
      </c>
      <c r="H55" s="36">
        <f>F55+G55</f>
        <v>2011220</v>
      </c>
      <c r="I55" s="92" t="s">
        <v>279</v>
      </c>
      <c r="J55" s="71"/>
    </row>
    <row r="56" spans="1:10" ht="24.75" customHeight="1" x14ac:dyDescent="0.2">
      <c r="A56" s="4" t="s">
        <v>212</v>
      </c>
      <c r="B56" s="180" t="s">
        <v>62</v>
      </c>
      <c r="C56" s="21" t="s">
        <v>56</v>
      </c>
      <c r="D56" s="18">
        <v>793</v>
      </c>
      <c r="E56" s="28">
        <v>1400</v>
      </c>
      <c r="F56" s="8">
        <f t="shared" si="4"/>
        <v>1110200</v>
      </c>
      <c r="G56" s="37">
        <v>200000</v>
      </c>
      <c r="H56" s="36">
        <f>SUM(F56+G56)</f>
        <v>1310200</v>
      </c>
      <c r="I56" s="92" t="s">
        <v>279</v>
      </c>
      <c r="J56" s="71"/>
    </row>
    <row r="57" spans="1:10" ht="38.25" customHeight="1" x14ac:dyDescent="0.2">
      <c r="A57" s="4" t="s">
        <v>255</v>
      </c>
      <c r="B57" s="180" t="s">
        <v>63</v>
      </c>
      <c r="C57" s="20" t="s">
        <v>57</v>
      </c>
      <c r="D57" s="18">
        <v>850.4</v>
      </c>
      <c r="E57" s="28">
        <v>1400</v>
      </c>
      <c r="F57" s="8">
        <f t="shared" si="4"/>
        <v>1190560</v>
      </c>
      <c r="G57" s="37">
        <v>200000</v>
      </c>
      <c r="H57" s="36">
        <f>SUM(F57+G57)</f>
        <v>1390560</v>
      </c>
      <c r="I57" s="92" t="s">
        <v>279</v>
      </c>
      <c r="J57" s="71"/>
    </row>
    <row r="58" spans="1:10" ht="40.5" customHeight="1" x14ac:dyDescent="0.2">
      <c r="A58" s="4" t="s">
        <v>256</v>
      </c>
      <c r="B58" s="180" t="s">
        <v>44</v>
      </c>
      <c r="C58" s="20" t="s">
        <v>46</v>
      </c>
      <c r="D58" s="17">
        <v>1243.2</v>
      </c>
      <c r="E58" s="28">
        <v>1500</v>
      </c>
      <c r="F58" s="8">
        <f t="shared" si="4"/>
        <v>1864800</v>
      </c>
      <c r="G58" s="37">
        <v>50000</v>
      </c>
      <c r="H58" s="36">
        <f>F58+G58</f>
        <v>1914800</v>
      </c>
      <c r="I58" s="70" t="s">
        <v>279</v>
      </c>
      <c r="J58" s="71"/>
    </row>
    <row r="59" spans="1:10" ht="24.75" customHeight="1" thickBot="1" x14ac:dyDescent="0.25">
      <c r="A59" s="163" t="s">
        <v>228</v>
      </c>
      <c r="B59" s="185" t="s">
        <v>45</v>
      </c>
      <c r="C59" s="97" t="s">
        <v>47</v>
      </c>
      <c r="D59" s="95">
        <v>2289.8000000000002</v>
      </c>
      <c r="E59" s="109">
        <v>1400</v>
      </c>
      <c r="F59" s="99">
        <f t="shared" si="4"/>
        <v>3205720.0000000005</v>
      </c>
      <c r="G59" s="122">
        <v>50000</v>
      </c>
      <c r="H59" s="111">
        <f>F59+G59</f>
        <v>3255720.0000000005</v>
      </c>
      <c r="I59" s="92" t="s">
        <v>279</v>
      </c>
      <c r="J59" s="103"/>
    </row>
    <row r="60" spans="1:10" ht="14.1" customHeight="1" thickBot="1" x14ac:dyDescent="0.25">
      <c r="A60" s="133"/>
      <c r="B60" s="259" t="s">
        <v>23</v>
      </c>
      <c r="C60" s="260"/>
      <c r="D60" s="260"/>
      <c r="E60" s="260"/>
      <c r="F60" s="260"/>
      <c r="G60" s="260"/>
      <c r="H60" s="261"/>
      <c r="I60" s="124"/>
      <c r="J60" s="108"/>
    </row>
    <row r="61" spans="1:10" ht="39.950000000000003" customHeight="1" x14ac:dyDescent="0.2">
      <c r="A61" s="126" t="s">
        <v>257</v>
      </c>
      <c r="B61" s="179" t="s">
        <v>39</v>
      </c>
      <c r="C61" s="85" t="s">
        <v>200</v>
      </c>
      <c r="D61" s="87">
        <v>1051.0999999999999</v>
      </c>
      <c r="E61" s="104">
        <v>1400</v>
      </c>
      <c r="F61" s="112">
        <f>D61*E61</f>
        <v>1471539.9999999998</v>
      </c>
      <c r="G61" s="127">
        <v>15000</v>
      </c>
      <c r="H61" s="106">
        <f>F61+G61</f>
        <v>1486539.9999999998</v>
      </c>
      <c r="I61" s="92" t="s">
        <v>279</v>
      </c>
      <c r="J61" s="93"/>
    </row>
    <row r="62" spans="1:10" x14ac:dyDescent="0.2">
      <c r="A62" s="218" t="s">
        <v>258</v>
      </c>
      <c r="B62" s="254" t="s">
        <v>77</v>
      </c>
      <c r="C62" s="21" t="s">
        <v>199</v>
      </c>
      <c r="D62" s="18">
        <v>2387.1</v>
      </c>
      <c r="E62" s="28">
        <v>1400</v>
      </c>
      <c r="F62" s="8">
        <f>D62*E62</f>
        <v>3341940</v>
      </c>
      <c r="G62" s="252">
        <v>55000</v>
      </c>
      <c r="H62" s="250">
        <f>F62+F63+G62</f>
        <v>5163180</v>
      </c>
      <c r="I62" s="262" t="s">
        <v>279</v>
      </c>
      <c r="J62" s="71"/>
    </row>
    <row r="63" spans="1:10" ht="13.5" thickBot="1" x14ac:dyDescent="0.25">
      <c r="A63" s="249"/>
      <c r="B63" s="255"/>
      <c r="C63" s="128" t="s">
        <v>32</v>
      </c>
      <c r="D63" s="95">
        <v>1261.5999999999999</v>
      </c>
      <c r="E63" s="109">
        <v>1400</v>
      </c>
      <c r="F63" s="99">
        <f>D63*E63</f>
        <v>1766239.9999999998</v>
      </c>
      <c r="G63" s="253"/>
      <c r="H63" s="251"/>
      <c r="I63" s="263"/>
      <c r="J63" s="210"/>
    </row>
    <row r="64" spans="1:10" customFormat="1" ht="15" thickBot="1" x14ac:dyDescent="0.25">
      <c r="A64" s="207"/>
      <c r="B64" s="259" t="s">
        <v>104</v>
      </c>
      <c r="C64" s="260"/>
      <c r="D64" s="260"/>
      <c r="E64" s="260"/>
      <c r="F64" s="260"/>
      <c r="G64" s="260"/>
      <c r="H64" s="261"/>
      <c r="I64" s="124"/>
      <c r="J64" s="134"/>
    </row>
    <row r="65" spans="1:10" customFormat="1" ht="25.5" x14ac:dyDescent="0.2">
      <c r="A65" s="208" t="s">
        <v>259</v>
      </c>
      <c r="B65" s="187" t="s">
        <v>111</v>
      </c>
      <c r="C65" s="129" t="s">
        <v>112</v>
      </c>
      <c r="D65" s="130">
        <v>300.3</v>
      </c>
      <c r="E65" s="104">
        <v>1400</v>
      </c>
      <c r="F65" s="112">
        <f t="shared" ref="F65:F73" si="5">E65*D65</f>
        <v>420420</v>
      </c>
      <c r="G65" s="131">
        <v>50094</v>
      </c>
      <c r="H65" s="91">
        <f>F65+G65</f>
        <v>470514</v>
      </c>
      <c r="I65" s="92" t="s">
        <v>279</v>
      </c>
      <c r="J65" s="132"/>
    </row>
    <row r="66" spans="1:10" customFormat="1" ht="14.25" x14ac:dyDescent="0.2">
      <c r="A66" s="209" t="s">
        <v>260</v>
      </c>
      <c r="B66" s="19" t="s">
        <v>113</v>
      </c>
      <c r="C66" s="39" t="s">
        <v>114</v>
      </c>
      <c r="D66" s="40">
        <v>1822.6</v>
      </c>
      <c r="E66" s="28">
        <v>1400</v>
      </c>
      <c r="F66" s="8">
        <f t="shared" si="5"/>
        <v>2551640</v>
      </c>
      <c r="G66" s="41">
        <v>65569</v>
      </c>
      <c r="H66" s="25">
        <f t="shared" ref="H66:H71" si="6">F66+G66</f>
        <v>2617209</v>
      </c>
      <c r="I66" s="92" t="s">
        <v>279</v>
      </c>
      <c r="J66" s="72"/>
    </row>
    <row r="67" spans="1:10" customFormat="1" ht="25.5" x14ac:dyDescent="0.2">
      <c r="A67" s="209" t="s">
        <v>253</v>
      </c>
      <c r="B67" s="188" t="s">
        <v>115</v>
      </c>
      <c r="C67" s="39" t="s">
        <v>116</v>
      </c>
      <c r="D67" s="40">
        <v>2326.3000000000002</v>
      </c>
      <c r="E67" s="28">
        <v>1400</v>
      </c>
      <c r="F67" s="8">
        <f t="shared" si="5"/>
        <v>3256820.0000000005</v>
      </c>
      <c r="G67" s="41">
        <v>7893</v>
      </c>
      <c r="H67" s="25">
        <f t="shared" si="6"/>
        <v>3264713.0000000005</v>
      </c>
      <c r="I67" s="92" t="s">
        <v>279</v>
      </c>
      <c r="J67" s="72"/>
    </row>
    <row r="68" spans="1:10" customFormat="1" ht="14.25" x14ac:dyDescent="0.2">
      <c r="A68" s="209" t="s">
        <v>261</v>
      </c>
      <c r="B68" s="188" t="s">
        <v>117</v>
      </c>
      <c r="C68" s="26" t="s">
        <v>118</v>
      </c>
      <c r="D68" s="40">
        <v>1525.8</v>
      </c>
      <c r="E68" s="28">
        <v>1400</v>
      </c>
      <c r="F68" s="8">
        <f t="shared" si="5"/>
        <v>2136120</v>
      </c>
      <c r="G68" s="41">
        <v>5000</v>
      </c>
      <c r="H68" s="25">
        <f t="shared" si="6"/>
        <v>2141120</v>
      </c>
      <c r="I68" s="92" t="s">
        <v>279</v>
      </c>
      <c r="J68" s="72"/>
    </row>
    <row r="69" spans="1:10" customFormat="1" ht="14.25" x14ac:dyDescent="0.2">
      <c r="A69" s="209" t="s">
        <v>252</v>
      </c>
      <c r="B69" s="188" t="s">
        <v>119</v>
      </c>
      <c r="C69" s="26" t="s">
        <v>120</v>
      </c>
      <c r="D69" s="40">
        <v>491.6</v>
      </c>
      <c r="E69" s="28">
        <v>1400</v>
      </c>
      <c r="F69" s="8">
        <f t="shared" si="5"/>
        <v>688240</v>
      </c>
      <c r="G69" s="41">
        <v>36509</v>
      </c>
      <c r="H69" s="25">
        <f t="shared" si="6"/>
        <v>724749</v>
      </c>
      <c r="I69" s="92" t="s">
        <v>279</v>
      </c>
      <c r="J69" s="72"/>
    </row>
    <row r="70" spans="1:10" customFormat="1" ht="25.5" x14ac:dyDescent="0.2">
      <c r="A70" s="209" t="s">
        <v>262</v>
      </c>
      <c r="B70" s="188" t="s">
        <v>121</v>
      </c>
      <c r="C70" s="39" t="s">
        <v>122</v>
      </c>
      <c r="D70" s="40">
        <v>983.2</v>
      </c>
      <c r="E70" s="28">
        <v>1400</v>
      </c>
      <c r="F70" s="8">
        <f t="shared" si="5"/>
        <v>1376480</v>
      </c>
      <c r="G70" s="41">
        <v>30000</v>
      </c>
      <c r="H70" s="25">
        <f t="shared" si="6"/>
        <v>1406480</v>
      </c>
      <c r="I70" s="92" t="s">
        <v>279</v>
      </c>
      <c r="J70" s="72"/>
    </row>
    <row r="71" spans="1:10" s="7" customFormat="1" ht="25.5" x14ac:dyDescent="0.2">
      <c r="A71" s="209" t="s">
        <v>263</v>
      </c>
      <c r="B71" s="189" t="s">
        <v>123</v>
      </c>
      <c r="C71" s="42" t="s">
        <v>124</v>
      </c>
      <c r="D71" s="43">
        <v>599.29999999999995</v>
      </c>
      <c r="E71" s="28">
        <v>1400</v>
      </c>
      <c r="F71" s="8">
        <f t="shared" si="5"/>
        <v>839019.99999999988</v>
      </c>
      <c r="G71" s="41">
        <v>10000</v>
      </c>
      <c r="H71" s="25">
        <f t="shared" si="6"/>
        <v>849019.99999999988</v>
      </c>
      <c r="I71" s="92" t="s">
        <v>279</v>
      </c>
      <c r="J71" s="73"/>
    </row>
    <row r="72" spans="1:10" s="7" customFormat="1" ht="24.75" customHeight="1" x14ac:dyDescent="0.2">
      <c r="A72" s="209" t="s">
        <v>213</v>
      </c>
      <c r="B72" s="189" t="s">
        <v>192</v>
      </c>
      <c r="C72" s="42" t="s">
        <v>191</v>
      </c>
      <c r="D72" s="43">
        <v>408</v>
      </c>
      <c r="E72" s="22">
        <v>1600</v>
      </c>
      <c r="F72" s="8">
        <f t="shared" si="5"/>
        <v>652800</v>
      </c>
      <c r="G72" s="44">
        <v>20500</v>
      </c>
      <c r="H72" s="25">
        <f>SUM(F72+G72)</f>
        <v>673300</v>
      </c>
      <c r="I72" s="92" t="s">
        <v>279</v>
      </c>
      <c r="J72" s="73"/>
    </row>
    <row r="73" spans="1:10" s="7" customFormat="1" ht="51" customHeight="1" thickBot="1" x14ac:dyDescent="0.25">
      <c r="A73" s="209" t="s">
        <v>264</v>
      </c>
      <c r="B73" s="190" t="s">
        <v>202</v>
      </c>
      <c r="C73" s="135" t="s">
        <v>203</v>
      </c>
      <c r="D73" s="136">
        <v>979.5</v>
      </c>
      <c r="E73" s="109">
        <v>1400</v>
      </c>
      <c r="F73" s="99">
        <f t="shared" si="5"/>
        <v>1371300</v>
      </c>
      <c r="G73" s="137">
        <v>22000</v>
      </c>
      <c r="H73" s="101">
        <f>SUM(F73+G73)</f>
        <v>1393300</v>
      </c>
      <c r="I73" s="92" t="s">
        <v>279</v>
      </c>
      <c r="J73" s="138"/>
    </row>
    <row r="74" spans="1:10" customFormat="1" ht="15" thickBot="1" x14ac:dyDescent="0.25">
      <c r="A74" s="207"/>
      <c r="B74" s="256" t="s">
        <v>105</v>
      </c>
      <c r="C74" s="257"/>
      <c r="D74" s="257"/>
      <c r="E74" s="257"/>
      <c r="F74" s="257"/>
      <c r="G74" s="257"/>
      <c r="H74" s="258"/>
      <c r="I74" s="124"/>
      <c r="J74" s="134"/>
    </row>
    <row r="75" spans="1:10" customFormat="1" ht="14.25" x14ac:dyDescent="0.2">
      <c r="A75" s="215" t="s">
        <v>229</v>
      </c>
      <c r="B75" s="277" t="s">
        <v>180</v>
      </c>
      <c r="C75" s="139" t="s">
        <v>167</v>
      </c>
      <c r="D75" s="140">
        <v>1902.3</v>
      </c>
      <c r="E75" s="88">
        <v>1600</v>
      </c>
      <c r="F75" s="112">
        <f t="shared" ref="F75:F79" si="7">E75*D75</f>
        <v>3043680</v>
      </c>
      <c r="G75" s="141">
        <v>66888</v>
      </c>
      <c r="H75" s="142">
        <f>F75+G75</f>
        <v>3110568</v>
      </c>
      <c r="I75" s="92" t="s">
        <v>279</v>
      </c>
      <c r="J75" s="143"/>
    </row>
    <row r="76" spans="1:10" customFormat="1" ht="14.25" x14ac:dyDescent="0.2">
      <c r="A76" s="216"/>
      <c r="B76" s="277"/>
      <c r="C76" s="45" t="s">
        <v>181</v>
      </c>
      <c r="D76" s="5">
        <v>493.9</v>
      </c>
      <c r="E76" s="28">
        <v>1400</v>
      </c>
      <c r="F76" s="8">
        <f t="shared" si="7"/>
        <v>691460</v>
      </c>
      <c r="G76" s="46">
        <v>24000</v>
      </c>
      <c r="H76" s="47">
        <f t="shared" ref="H76:H80" si="8">F76+G76</f>
        <v>715460</v>
      </c>
      <c r="I76" s="92" t="s">
        <v>279</v>
      </c>
      <c r="J76" s="74"/>
    </row>
    <row r="77" spans="1:10" customFormat="1" ht="14.25" x14ac:dyDescent="0.2">
      <c r="A77" s="216"/>
      <c r="B77" s="277"/>
      <c r="C77" s="45" t="s">
        <v>182</v>
      </c>
      <c r="D77" s="48">
        <v>75</v>
      </c>
      <c r="E77" s="28">
        <v>1400</v>
      </c>
      <c r="F77" s="8">
        <f t="shared" si="7"/>
        <v>105000</v>
      </c>
      <c r="G77" s="46">
        <v>0</v>
      </c>
      <c r="H77" s="47">
        <f t="shared" si="8"/>
        <v>105000</v>
      </c>
      <c r="I77" s="92" t="s">
        <v>279</v>
      </c>
      <c r="J77" s="74"/>
    </row>
    <row r="78" spans="1:10" customFormat="1" ht="14.25" x14ac:dyDescent="0.2">
      <c r="A78" s="217"/>
      <c r="B78" s="278"/>
      <c r="C78" s="45" t="s">
        <v>137</v>
      </c>
      <c r="D78" s="48">
        <v>117.4</v>
      </c>
      <c r="E78" s="22">
        <v>1000</v>
      </c>
      <c r="F78" s="8">
        <f t="shared" si="7"/>
        <v>117400</v>
      </c>
      <c r="G78" s="46">
        <v>0</v>
      </c>
      <c r="H78" s="47">
        <f t="shared" si="8"/>
        <v>117400</v>
      </c>
      <c r="I78" s="92" t="s">
        <v>279</v>
      </c>
      <c r="J78" s="75"/>
    </row>
    <row r="79" spans="1:10" customFormat="1" ht="25.5" x14ac:dyDescent="0.2">
      <c r="A79" s="209" t="s">
        <v>265</v>
      </c>
      <c r="B79" s="191" t="s">
        <v>183</v>
      </c>
      <c r="C79" s="49" t="s">
        <v>184</v>
      </c>
      <c r="D79" s="5">
        <v>1222.5999999999999</v>
      </c>
      <c r="E79" s="28">
        <v>1400</v>
      </c>
      <c r="F79" s="8">
        <f t="shared" si="7"/>
        <v>1711639.9999999998</v>
      </c>
      <c r="G79" s="46">
        <v>50307</v>
      </c>
      <c r="H79" s="47">
        <f t="shared" si="8"/>
        <v>1761946.9999999998</v>
      </c>
      <c r="I79" s="92" t="s">
        <v>279</v>
      </c>
      <c r="J79" s="72"/>
    </row>
    <row r="80" spans="1:10" customFormat="1" ht="39" thickBot="1" x14ac:dyDescent="0.25">
      <c r="A80" s="209" t="s">
        <v>266</v>
      </c>
      <c r="B80" s="192" t="s">
        <v>185</v>
      </c>
      <c r="C80" s="96" t="s">
        <v>201</v>
      </c>
      <c r="D80" s="16">
        <v>58.4</v>
      </c>
      <c r="E80" s="98">
        <f>F80/D80</f>
        <v>6677.7910958904113</v>
      </c>
      <c r="F80" s="144">
        <v>389983</v>
      </c>
      <c r="G80" s="145"/>
      <c r="H80" s="146">
        <f t="shared" si="8"/>
        <v>389983</v>
      </c>
      <c r="I80" s="92" t="s">
        <v>279</v>
      </c>
      <c r="J80" s="147"/>
    </row>
    <row r="81" spans="1:10" s="3" customFormat="1" ht="15.75" thickBot="1" x14ac:dyDescent="0.3">
      <c r="A81" s="133"/>
      <c r="B81" s="259" t="s">
        <v>107</v>
      </c>
      <c r="C81" s="260"/>
      <c r="D81" s="260"/>
      <c r="E81" s="260"/>
      <c r="F81" s="260"/>
      <c r="G81" s="260"/>
      <c r="H81" s="261"/>
      <c r="I81" s="124"/>
      <c r="J81" s="108"/>
    </row>
    <row r="82" spans="1:10" s="3" customFormat="1" ht="25.5" x14ac:dyDescent="0.25">
      <c r="A82" s="126" t="s">
        <v>214</v>
      </c>
      <c r="B82" s="193" t="s">
        <v>139</v>
      </c>
      <c r="C82" s="148" t="s">
        <v>128</v>
      </c>
      <c r="D82" s="148">
        <v>272</v>
      </c>
      <c r="E82" s="104">
        <v>1400</v>
      </c>
      <c r="F82" s="149">
        <f t="shared" ref="F82:F98" si="9">E82*D82</f>
        <v>380800</v>
      </c>
      <c r="G82" s="150">
        <v>50000</v>
      </c>
      <c r="H82" s="151">
        <f>F82+G82</f>
        <v>430800</v>
      </c>
      <c r="I82" s="92" t="s">
        <v>279</v>
      </c>
      <c r="J82" s="93"/>
    </row>
    <row r="83" spans="1:10" s="3" customFormat="1" ht="15" x14ac:dyDescent="0.25">
      <c r="A83" s="218" t="s">
        <v>267</v>
      </c>
      <c r="B83" s="194" t="s">
        <v>140</v>
      </c>
      <c r="C83" s="50" t="s">
        <v>141</v>
      </c>
      <c r="D83" s="236">
        <v>887.3</v>
      </c>
      <c r="E83" s="231">
        <v>1400</v>
      </c>
      <c r="F83" s="239">
        <f t="shared" si="9"/>
        <v>1242220</v>
      </c>
      <c r="G83" s="234">
        <v>136727</v>
      </c>
      <c r="H83" s="227">
        <f t="shared" ref="H83:H101" si="10">F83+G83</f>
        <v>1378947</v>
      </c>
      <c r="I83" s="92" t="s">
        <v>279</v>
      </c>
      <c r="J83" s="71"/>
    </row>
    <row r="84" spans="1:10" s="3" customFormat="1" ht="15" x14ac:dyDescent="0.25">
      <c r="A84" s="219"/>
      <c r="B84" s="194" t="s">
        <v>140</v>
      </c>
      <c r="C84" s="50" t="s">
        <v>142</v>
      </c>
      <c r="D84" s="238"/>
      <c r="E84" s="232"/>
      <c r="F84" s="241"/>
      <c r="G84" s="235"/>
      <c r="H84" s="228"/>
      <c r="I84" s="92" t="s">
        <v>279</v>
      </c>
      <c r="J84" s="71"/>
    </row>
    <row r="85" spans="1:10" s="3" customFormat="1" ht="28.5" customHeight="1" x14ac:dyDescent="0.25">
      <c r="A85" s="4" t="s">
        <v>215</v>
      </c>
      <c r="B85" s="195" t="s">
        <v>140</v>
      </c>
      <c r="C85" s="18" t="s">
        <v>198</v>
      </c>
      <c r="D85" s="18">
        <v>25.6</v>
      </c>
      <c r="E85" s="28">
        <v>1400</v>
      </c>
      <c r="F85" s="54">
        <v>199994.85</v>
      </c>
      <c r="G85" s="55"/>
      <c r="H85" s="56">
        <f t="shared" si="10"/>
        <v>199994.85</v>
      </c>
      <c r="I85" s="92" t="s">
        <v>279</v>
      </c>
      <c r="J85" s="76"/>
    </row>
    <row r="86" spans="1:10" s="3" customFormat="1" ht="15" x14ac:dyDescent="0.25">
      <c r="A86" s="4" t="s">
        <v>216</v>
      </c>
      <c r="B86" s="194" t="s">
        <v>143</v>
      </c>
      <c r="C86" s="50" t="s">
        <v>144</v>
      </c>
      <c r="D86" s="50">
        <v>120</v>
      </c>
      <c r="E86" s="28">
        <v>1400</v>
      </c>
      <c r="F86" s="51">
        <f t="shared" si="9"/>
        <v>168000</v>
      </c>
      <c r="G86" s="57">
        <v>10000</v>
      </c>
      <c r="H86" s="53">
        <f t="shared" si="10"/>
        <v>178000</v>
      </c>
      <c r="I86" s="92" t="s">
        <v>279</v>
      </c>
      <c r="J86" s="71"/>
    </row>
    <row r="87" spans="1:10" s="3" customFormat="1" ht="15" x14ac:dyDescent="0.25">
      <c r="A87" s="4" t="s">
        <v>217</v>
      </c>
      <c r="B87" s="194" t="s">
        <v>146</v>
      </c>
      <c r="C87" s="50" t="s">
        <v>145</v>
      </c>
      <c r="D87" s="50">
        <v>78.2</v>
      </c>
      <c r="E87" s="28">
        <v>1400</v>
      </c>
      <c r="F87" s="51">
        <f t="shared" si="9"/>
        <v>109480</v>
      </c>
      <c r="G87" s="52">
        <v>18232.66</v>
      </c>
      <c r="H87" s="53">
        <f t="shared" si="10"/>
        <v>127712.66</v>
      </c>
      <c r="I87" s="92" t="s">
        <v>279</v>
      </c>
      <c r="J87" s="71"/>
    </row>
    <row r="88" spans="1:10" s="3" customFormat="1" ht="38.25" x14ac:dyDescent="0.25">
      <c r="A88" s="4" t="s">
        <v>236</v>
      </c>
      <c r="B88" s="194" t="s">
        <v>147</v>
      </c>
      <c r="C88" s="50" t="s">
        <v>148</v>
      </c>
      <c r="D88" s="50">
        <v>348</v>
      </c>
      <c r="E88" s="28">
        <v>1400</v>
      </c>
      <c r="F88" s="51">
        <f t="shared" si="9"/>
        <v>487200</v>
      </c>
      <c r="G88" s="52">
        <v>29092.7</v>
      </c>
      <c r="H88" s="53">
        <f t="shared" si="10"/>
        <v>516292.7</v>
      </c>
      <c r="I88" s="92" t="s">
        <v>279</v>
      </c>
      <c r="J88" s="71"/>
    </row>
    <row r="89" spans="1:10" s="3" customFormat="1" ht="15" x14ac:dyDescent="0.25">
      <c r="A89" s="218" t="s">
        <v>280</v>
      </c>
      <c r="B89" s="274" t="s">
        <v>149</v>
      </c>
      <c r="C89" s="50" t="s">
        <v>150</v>
      </c>
      <c r="D89" s="236">
        <v>618.25</v>
      </c>
      <c r="E89" s="231">
        <v>1400</v>
      </c>
      <c r="F89" s="242">
        <f t="shared" si="9"/>
        <v>865550</v>
      </c>
      <c r="G89" s="58">
        <v>69658</v>
      </c>
      <c r="H89" s="53">
        <f>F89+G89</f>
        <v>935208</v>
      </c>
      <c r="I89" s="92" t="s">
        <v>279</v>
      </c>
      <c r="J89" s="71"/>
    </row>
    <row r="90" spans="1:10" s="3" customFormat="1" ht="25.5" x14ac:dyDescent="0.25">
      <c r="A90" s="219"/>
      <c r="B90" s="275"/>
      <c r="C90" s="50" t="s">
        <v>151</v>
      </c>
      <c r="D90" s="238"/>
      <c r="E90" s="232"/>
      <c r="F90" s="243"/>
      <c r="G90" s="59">
        <v>10000</v>
      </c>
      <c r="H90" s="53">
        <f t="shared" si="10"/>
        <v>10000</v>
      </c>
      <c r="I90" s="92" t="s">
        <v>279</v>
      </c>
      <c r="J90" s="71"/>
    </row>
    <row r="91" spans="1:10" s="3" customFormat="1" ht="23.25" customHeight="1" x14ac:dyDescent="0.25">
      <c r="A91" s="218" t="s">
        <v>237</v>
      </c>
      <c r="B91" s="274" t="s">
        <v>152</v>
      </c>
      <c r="C91" s="50" t="s">
        <v>153</v>
      </c>
      <c r="D91" s="236">
        <v>1550</v>
      </c>
      <c r="E91" s="231">
        <v>1400</v>
      </c>
      <c r="F91" s="239">
        <f t="shared" si="9"/>
        <v>2170000</v>
      </c>
      <c r="G91" s="244">
        <v>249000</v>
      </c>
      <c r="H91" s="227">
        <f>F91+F94+F95+F96+G96</f>
        <v>5390000</v>
      </c>
      <c r="I91" s="92" t="s">
        <v>279</v>
      </c>
      <c r="J91" s="71"/>
    </row>
    <row r="92" spans="1:10" s="3" customFormat="1" ht="25.5" x14ac:dyDescent="0.25">
      <c r="A92" s="220"/>
      <c r="B92" s="276"/>
      <c r="C92" s="50" t="s">
        <v>154</v>
      </c>
      <c r="D92" s="237"/>
      <c r="E92" s="233"/>
      <c r="F92" s="240"/>
      <c r="G92" s="245"/>
      <c r="H92" s="229"/>
      <c r="I92" s="92" t="s">
        <v>279</v>
      </c>
      <c r="J92" s="71"/>
    </row>
    <row r="93" spans="1:10" s="3" customFormat="1" ht="15" x14ac:dyDescent="0.25">
      <c r="A93" s="220"/>
      <c r="B93" s="276"/>
      <c r="C93" s="50" t="s">
        <v>155</v>
      </c>
      <c r="D93" s="238"/>
      <c r="E93" s="232"/>
      <c r="F93" s="241"/>
      <c r="G93" s="245"/>
      <c r="H93" s="229"/>
      <c r="I93" s="92" t="s">
        <v>279</v>
      </c>
      <c r="J93" s="71"/>
    </row>
    <row r="94" spans="1:10" s="3" customFormat="1" ht="15" x14ac:dyDescent="0.25">
      <c r="A94" s="220"/>
      <c r="B94" s="276"/>
      <c r="C94" s="50" t="s">
        <v>156</v>
      </c>
      <c r="D94" s="50">
        <v>606</v>
      </c>
      <c r="E94" s="28">
        <v>1400</v>
      </c>
      <c r="F94" s="51">
        <f t="shared" si="9"/>
        <v>848400</v>
      </c>
      <c r="G94" s="245"/>
      <c r="H94" s="229"/>
      <c r="I94" s="92" t="s">
        <v>279</v>
      </c>
      <c r="J94" s="71"/>
    </row>
    <row r="95" spans="1:10" s="3" customFormat="1" ht="15" x14ac:dyDescent="0.25">
      <c r="A95" s="220"/>
      <c r="B95" s="276"/>
      <c r="C95" s="50" t="s">
        <v>157</v>
      </c>
      <c r="D95" s="50">
        <v>881</v>
      </c>
      <c r="E95" s="28">
        <v>1400</v>
      </c>
      <c r="F95" s="51">
        <f t="shared" si="9"/>
        <v>1233400</v>
      </c>
      <c r="G95" s="245"/>
      <c r="H95" s="229"/>
      <c r="I95" s="92" t="s">
        <v>279</v>
      </c>
      <c r="J95" s="71"/>
    </row>
    <row r="96" spans="1:10" s="3" customFormat="1" ht="15" x14ac:dyDescent="0.25">
      <c r="A96" s="219"/>
      <c r="B96" s="275"/>
      <c r="C96" s="50" t="s">
        <v>158</v>
      </c>
      <c r="D96" s="50">
        <v>813</v>
      </c>
      <c r="E96" s="28">
        <v>1400</v>
      </c>
      <c r="F96" s="51">
        <f t="shared" si="9"/>
        <v>1138200</v>
      </c>
      <c r="G96" s="246"/>
      <c r="H96" s="228"/>
      <c r="I96" s="92" t="s">
        <v>279</v>
      </c>
      <c r="J96" s="71"/>
    </row>
    <row r="97" spans="1:10" s="3" customFormat="1" ht="15" x14ac:dyDescent="0.25">
      <c r="A97" s="4" t="s">
        <v>238</v>
      </c>
      <c r="B97" s="194" t="s">
        <v>159</v>
      </c>
      <c r="C97" s="50" t="s">
        <v>132</v>
      </c>
      <c r="D97" s="50">
        <v>179.4</v>
      </c>
      <c r="E97" s="28">
        <v>1400</v>
      </c>
      <c r="F97" s="51">
        <f t="shared" si="9"/>
        <v>251160</v>
      </c>
      <c r="G97" s="58">
        <v>20834.43</v>
      </c>
      <c r="H97" s="60">
        <f t="shared" si="10"/>
        <v>271994.43</v>
      </c>
      <c r="I97" s="92" t="s">
        <v>279</v>
      </c>
      <c r="J97" s="71"/>
    </row>
    <row r="98" spans="1:10" s="3" customFormat="1" ht="25.5" x14ac:dyDescent="0.25">
      <c r="A98" s="4" t="s">
        <v>239</v>
      </c>
      <c r="B98" s="196" t="s">
        <v>160</v>
      </c>
      <c r="C98" s="50" t="s">
        <v>161</v>
      </c>
      <c r="D98" s="50">
        <v>309.39999999999998</v>
      </c>
      <c r="E98" s="28">
        <v>1400</v>
      </c>
      <c r="F98" s="51">
        <f t="shared" si="9"/>
        <v>433159.99999999994</v>
      </c>
      <c r="G98" s="59">
        <v>10000</v>
      </c>
      <c r="H98" s="60">
        <f t="shared" si="10"/>
        <v>443159.99999999994</v>
      </c>
      <c r="I98" s="92" t="s">
        <v>279</v>
      </c>
      <c r="J98" s="71"/>
    </row>
    <row r="99" spans="1:10" s="3" customFormat="1" ht="25.5" x14ac:dyDescent="0.25">
      <c r="A99" s="4" t="s">
        <v>268</v>
      </c>
      <c r="B99" s="197" t="s">
        <v>140</v>
      </c>
      <c r="C99" s="61" t="s">
        <v>195</v>
      </c>
      <c r="D99" s="18">
        <v>320.8</v>
      </c>
      <c r="E99" s="22">
        <f>F99/D99</f>
        <v>1496.2593516209477</v>
      </c>
      <c r="F99" s="62">
        <v>480000</v>
      </c>
      <c r="G99" s="59">
        <v>10000</v>
      </c>
      <c r="H99" s="63">
        <f t="shared" si="10"/>
        <v>490000</v>
      </c>
      <c r="I99" s="92" t="s">
        <v>279</v>
      </c>
      <c r="J99" s="71"/>
    </row>
    <row r="100" spans="1:10" s="3" customFormat="1" ht="38.25" x14ac:dyDescent="0.25">
      <c r="A100" s="4" t="s">
        <v>269</v>
      </c>
      <c r="B100" s="197" t="s">
        <v>193</v>
      </c>
      <c r="C100" s="61" t="s">
        <v>196</v>
      </c>
      <c r="D100" s="18">
        <v>40.799999999999997</v>
      </c>
      <c r="E100" s="22">
        <f t="shared" ref="E100:E101" si="11">F100/D100</f>
        <v>2254.9019607843138</v>
      </c>
      <c r="F100" s="62">
        <v>92000</v>
      </c>
      <c r="G100" s="64">
        <v>6322</v>
      </c>
      <c r="H100" s="63">
        <f t="shared" si="10"/>
        <v>98322</v>
      </c>
      <c r="I100" s="92" t="s">
        <v>279</v>
      </c>
      <c r="J100" s="71"/>
    </row>
    <row r="101" spans="1:10" s="3" customFormat="1" ht="39" thickBot="1" x14ac:dyDescent="0.3">
      <c r="A101" s="4" t="s">
        <v>270</v>
      </c>
      <c r="B101" s="198" t="s">
        <v>194</v>
      </c>
      <c r="C101" s="61" t="s">
        <v>197</v>
      </c>
      <c r="D101" s="95">
        <v>11.7</v>
      </c>
      <c r="E101" s="98">
        <f t="shared" si="11"/>
        <v>2985.1282051282055</v>
      </c>
      <c r="F101" s="214">
        <v>34926</v>
      </c>
      <c r="G101" s="152">
        <v>25824.31</v>
      </c>
      <c r="H101" s="153">
        <f t="shared" si="10"/>
        <v>60750.31</v>
      </c>
      <c r="I101" s="92" t="s">
        <v>279</v>
      </c>
      <c r="J101" s="103"/>
    </row>
    <row r="102" spans="1:10" s="3" customFormat="1" ht="15.75" thickBot="1" x14ac:dyDescent="0.3">
      <c r="A102" s="133"/>
      <c r="B102" s="259" t="s">
        <v>108</v>
      </c>
      <c r="C102" s="260"/>
      <c r="D102" s="260"/>
      <c r="E102" s="260"/>
      <c r="F102" s="260"/>
      <c r="G102" s="260"/>
      <c r="H102" s="261"/>
      <c r="I102" s="124"/>
      <c r="J102" s="108"/>
    </row>
    <row r="103" spans="1:10" s="3" customFormat="1" ht="25.5" x14ac:dyDescent="0.25">
      <c r="A103" s="126" t="s">
        <v>186</v>
      </c>
      <c r="B103" s="193" t="s">
        <v>162</v>
      </c>
      <c r="C103" s="148" t="s">
        <v>163</v>
      </c>
      <c r="D103" s="148">
        <v>804.07</v>
      </c>
      <c r="E103" s="88">
        <v>1600</v>
      </c>
      <c r="F103" s="167">
        <f t="shared" ref="F103:F107" si="12">E103*D103</f>
        <v>1286512</v>
      </c>
      <c r="G103" s="154">
        <v>76708.45</v>
      </c>
      <c r="H103" s="155">
        <f>F103+G103</f>
        <v>1363220.45</v>
      </c>
      <c r="I103" s="92" t="s">
        <v>281</v>
      </c>
      <c r="J103" s="93"/>
    </row>
    <row r="104" spans="1:10" s="3" customFormat="1" ht="25.5" x14ac:dyDescent="0.25">
      <c r="A104" s="4" t="s">
        <v>271</v>
      </c>
      <c r="B104" s="194" t="s">
        <v>164</v>
      </c>
      <c r="C104" s="50" t="s">
        <v>165</v>
      </c>
      <c r="D104" s="50">
        <v>2028</v>
      </c>
      <c r="E104" s="22">
        <v>2300</v>
      </c>
      <c r="F104" s="69">
        <f t="shared" si="12"/>
        <v>4664400</v>
      </c>
      <c r="G104" s="65">
        <v>10000</v>
      </c>
      <c r="H104" s="66">
        <f t="shared" ref="H104:H107" si="13">F104+G104</f>
        <v>4674400</v>
      </c>
      <c r="I104" s="92" t="s">
        <v>281</v>
      </c>
      <c r="J104" s="71"/>
    </row>
    <row r="105" spans="1:10" s="3" customFormat="1" ht="25.5" x14ac:dyDescent="0.25">
      <c r="A105" s="4" t="s">
        <v>272</v>
      </c>
      <c r="B105" s="194" t="s">
        <v>166</v>
      </c>
      <c r="C105" s="50" t="s">
        <v>167</v>
      </c>
      <c r="D105" s="50">
        <v>2477.6999999999998</v>
      </c>
      <c r="E105" s="28">
        <v>1400</v>
      </c>
      <c r="F105" s="69">
        <f t="shared" si="12"/>
        <v>3468779.9999999995</v>
      </c>
      <c r="G105" s="65">
        <v>10000</v>
      </c>
      <c r="H105" s="66">
        <f t="shared" si="13"/>
        <v>3478779.9999999995</v>
      </c>
      <c r="I105" s="92" t="s">
        <v>281</v>
      </c>
      <c r="J105" s="71"/>
    </row>
    <row r="106" spans="1:10" s="3" customFormat="1" ht="25.5" x14ac:dyDescent="0.25">
      <c r="A106" s="4" t="s">
        <v>273</v>
      </c>
      <c r="B106" s="194" t="s">
        <v>168</v>
      </c>
      <c r="C106" s="6" t="s">
        <v>145</v>
      </c>
      <c r="D106" s="50">
        <v>373.1</v>
      </c>
      <c r="E106" s="22">
        <v>1500</v>
      </c>
      <c r="F106" s="69">
        <f t="shared" si="12"/>
        <v>559650</v>
      </c>
      <c r="G106" s="65">
        <v>10000</v>
      </c>
      <c r="H106" s="66">
        <f t="shared" si="13"/>
        <v>569650</v>
      </c>
      <c r="I106" s="92" t="s">
        <v>281</v>
      </c>
      <c r="J106" s="71"/>
    </row>
    <row r="107" spans="1:10" s="3" customFormat="1" ht="36.75" customHeight="1" thickBot="1" x14ac:dyDescent="0.3">
      <c r="A107" s="163" t="s">
        <v>251</v>
      </c>
      <c r="B107" s="199" t="s">
        <v>169</v>
      </c>
      <c r="C107" s="156" t="s">
        <v>170</v>
      </c>
      <c r="D107" s="156">
        <v>831.7</v>
      </c>
      <c r="E107" s="109">
        <v>1400</v>
      </c>
      <c r="F107" s="177">
        <f t="shared" si="12"/>
        <v>1164380</v>
      </c>
      <c r="G107" s="157">
        <v>10000</v>
      </c>
      <c r="H107" s="158">
        <f t="shared" si="13"/>
        <v>1174380</v>
      </c>
      <c r="I107" s="92" t="s">
        <v>281</v>
      </c>
      <c r="J107" s="103"/>
    </row>
    <row r="108" spans="1:10" s="3" customFormat="1" ht="15.75" thickBot="1" x14ac:dyDescent="0.3">
      <c r="A108" s="133"/>
      <c r="B108" s="259" t="s">
        <v>109</v>
      </c>
      <c r="C108" s="260"/>
      <c r="D108" s="260"/>
      <c r="E108" s="260"/>
      <c r="F108" s="260"/>
      <c r="G108" s="260"/>
      <c r="H108" s="261"/>
      <c r="I108" s="124"/>
      <c r="J108" s="108"/>
    </row>
    <row r="109" spans="1:10" s="3" customFormat="1" ht="15" x14ac:dyDescent="0.25">
      <c r="A109" s="126" t="s">
        <v>274</v>
      </c>
      <c r="B109" s="200" t="s">
        <v>127</v>
      </c>
      <c r="C109" s="159" t="s">
        <v>128</v>
      </c>
      <c r="D109" s="126" t="s">
        <v>129</v>
      </c>
      <c r="E109" s="104">
        <v>1400</v>
      </c>
      <c r="F109" s="167">
        <f t="shared" ref="F109:F113" si="14">E109*D109</f>
        <v>505120</v>
      </c>
      <c r="G109" s="160">
        <v>30000</v>
      </c>
      <c r="H109" s="155">
        <f>F109+G109</f>
        <v>535120</v>
      </c>
      <c r="I109" s="92" t="s">
        <v>234</v>
      </c>
      <c r="J109" s="161"/>
    </row>
    <row r="110" spans="1:10" s="3" customFormat="1" ht="15" x14ac:dyDescent="0.25">
      <c r="A110" s="4" t="s">
        <v>275</v>
      </c>
      <c r="B110" s="188" t="s">
        <v>130</v>
      </c>
      <c r="C110" s="26" t="s">
        <v>131</v>
      </c>
      <c r="D110" s="4">
        <v>598.79999999999995</v>
      </c>
      <c r="E110" s="28">
        <v>1400</v>
      </c>
      <c r="F110" s="69">
        <f t="shared" si="14"/>
        <v>838319.99999999988</v>
      </c>
      <c r="G110" s="67">
        <v>32941.61</v>
      </c>
      <c r="H110" s="66">
        <f t="shared" ref="H110:H113" si="15">F110+G110</f>
        <v>871261.60999999987</v>
      </c>
      <c r="I110" s="70" t="s">
        <v>234</v>
      </c>
      <c r="J110" s="71"/>
    </row>
    <row r="111" spans="1:10" s="3" customFormat="1" ht="26.25" x14ac:dyDescent="0.25">
      <c r="A111" s="218" t="s">
        <v>218</v>
      </c>
      <c r="B111" s="274" t="s">
        <v>133</v>
      </c>
      <c r="C111" s="39" t="s">
        <v>134</v>
      </c>
      <c r="D111" s="4">
        <v>863.1</v>
      </c>
      <c r="E111" s="22">
        <v>1600</v>
      </c>
      <c r="F111" s="69">
        <f t="shared" si="14"/>
        <v>1380960</v>
      </c>
      <c r="G111" s="67">
        <v>25951</v>
      </c>
      <c r="H111" s="66">
        <f t="shared" si="15"/>
        <v>1406911</v>
      </c>
      <c r="I111" s="70" t="s">
        <v>234</v>
      </c>
      <c r="J111" s="71"/>
    </row>
    <row r="112" spans="1:10" s="3" customFormat="1" ht="26.25" x14ac:dyDescent="0.25">
      <c r="A112" s="219"/>
      <c r="B112" s="275"/>
      <c r="C112" s="39" t="s">
        <v>138</v>
      </c>
      <c r="D112" s="4">
        <v>85</v>
      </c>
      <c r="E112" s="28">
        <v>1400</v>
      </c>
      <c r="F112" s="69">
        <f t="shared" si="14"/>
        <v>119000</v>
      </c>
      <c r="G112" s="67">
        <v>9000</v>
      </c>
      <c r="H112" s="66">
        <f t="shared" si="15"/>
        <v>128000</v>
      </c>
      <c r="I112" s="70" t="s">
        <v>234</v>
      </c>
      <c r="J112" s="71"/>
    </row>
    <row r="113" spans="1:10" s="3" customFormat="1" ht="30" customHeight="1" thickBot="1" x14ac:dyDescent="0.3">
      <c r="A113" s="163" t="s">
        <v>219</v>
      </c>
      <c r="B113" s="201" t="s">
        <v>135</v>
      </c>
      <c r="C113" s="162" t="s">
        <v>136</v>
      </c>
      <c r="D113" s="163">
        <v>394</v>
      </c>
      <c r="E113" s="109">
        <v>1400</v>
      </c>
      <c r="F113" s="177">
        <f t="shared" si="14"/>
        <v>551600</v>
      </c>
      <c r="G113" s="164">
        <v>37902</v>
      </c>
      <c r="H113" s="158">
        <f t="shared" si="15"/>
        <v>589502</v>
      </c>
      <c r="I113" s="102" t="s">
        <v>234</v>
      </c>
      <c r="J113" s="103"/>
    </row>
    <row r="114" spans="1:10" s="3" customFormat="1" ht="15.75" thickBot="1" x14ac:dyDescent="0.3">
      <c r="A114" s="133"/>
      <c r="B114" s="259" t="s">
        <v>110</v>
      </c>
      <c r="C114" s="260"/>
      <c r="D114" s="260"/>
      <c r="E114" s="260"/>
      <c r="F114" s="260"/>
      <c r="G114" s="260"/>
      <c r="H114" s="261"/>
      <c r="I114" s="124"/>
      <c r="J114" s="108"/>
    </row>
    <row r="115" spans="1:10" s="3" customFormat="1" ht="25.5" x14ac:dyDescent="0.25">
      <c r="A115" s="126" t="s">
        <v>220</v>
      </c>
      <c r="B115" s="193" t="s">
        <v>171</v>
      </c>
      <c r="C115" s="140" t="s">
        <v>128</v>
      </c>
      <c r="D115" s="148">
        <v>325.39999999999998</v>
      </c>
      <c r="E115" s="104">
        <v>1400</v>
      </c>
      <c r="F115" s="167">
        <f t="shared" ref="F115:F120" si="16">E115*D115</f>
        <v>455559.99999999994</v>
      </c>
      <c r="G115" s="160">
        <v>14228.72</v>
      </c>
      <c r="H115" s="155">
        <f>F115+G115</f>
        <v>469788.71999999991</v>
      </c>
      <c r="I115" s="92" t="s">
        <v>234</v>
      </c>
      <c r="J115" s="93"/>
    </row>
    <row r="116" spans="1:10" s="3" customFormat="1" ht="25.5" x14ac:dyDescent="0.25">
      <c r="A116" s="4" t="s">
        <v>221</v>
      </c>
      <c r="B116" s="194" t="s">
        <v>172</v>
      </c>
      <c r="C116" s="5" t="s">
        <v>158</v>
      </c>
      <c r="D116" s="5">
        <v>556.70000000000005</v>
      </c>
      <c r="E116" s="28">
        <v>1400</v>
      </c>
      <c r="F116" s="69">
        <f t="shared" si="16"/>
        <v>779380.00000000012</v>
      </c>
      <c r="G116" s="67">
        <v>10000</v>
      </c>
      <c r="H116" s="66">
        <f t="shared" ref="H116:H120" si="17">F116+G116</f>
        <v>789380.00000000012</v>
      </c>
      <c r="I116" s="70" t="s">
        <v>234</v>
      </c>
      <c r="J116" s="71"/>
    </row>
    <row r="117" spans="1:10" s="3" customFormat="1" ht="25.5" x14ac:dyDescent="0.25">
      <c r="A117" s="4" t="s">
        <v>222</v>
      </c>
      <c r="B117" s="194" t="s">
        <v>173</v>
      </c>
      <c r="C117" s="5" t="s">
        <v>174</v>
      </c>
      <c r="D117" s="5">
        <v>1430.4</v>
      </c>
      <c r="E117" s="28">
        <v>1400</v>
      </c>
      <c r="F117" s="69">
        <f t="shared" si="16"/>
        <v>2002560.0000000002</v>
      </c>
      <c r="G117" s="67">
        <v>80000</v>
      </c>
      <c r="H117" s="66">
        <f t="shared" si="17"/>
        <v>2082560.0000000002</v>
      </c>
      <c r="I117" s="70" t="s">
        <v>234</v>
      </c>
      <c r="J117" s="71"/>
    </row>
    <row r="118" spans="1:10" s="3" customFormat="1" ht="25.5" x14ac:dyDescent="0.25">
      <c r="A118" s="4" t="s">
        <v>223</v>
      </c>
      <c r="B118" s="194" t="s">
        <v>175</v>
      </c>
      <c r="C118" s="50" t="s">
        <v>141</v>
      </c>
      <c r="D118" s="50">
        <v>802.4</v>
      </c>
      <c r="E118" s="22">
        <v>1600</v>
      </c>
      <c r="F118" s="69">
        <f t="shared" si="16"/>
        <v>1283840</v>
      </c>
      <c r="G118" s="67">
        <v>90003.25</v>
      </c>
      <c r="H118" s="66">
        <f t="shared" si="17"/>
        <v>1373843.25</v>
      </c>
      <c r="I118" s="70" t="s">
        <v>234</v>
      </c>
      <c r="J118" s="71"/>
    </row>
    <row r="119" spans="1:10" s="3" customFormat="1" ht="25.5" x14ac:dyDescent="0.25">
      <c r="A119" s="4" t="s">
        <v>224</v>
      </c>
      <c r="B119" s="194" t="s">
        <v>176</v>
      </c>
      <c r="C119" s="50" t="s">
        <v>177</v>
      </c>
      <c r="D119" s="50">
        <v>191.2</v>
      </c>
      <c r="E119" s="28">
        <v>1400</v>
      </c>
      <c r="F119" s="69">
        <f t="shared" si="16"/>
        <v>267680</v>
      </c>
      <c r="G119" s="68">
        <v>2000</v>
      </c>
      <c r="H119" s="66">
        <f t="shared" si="17"/>
        <v>269680</v>
      </c>
      <c r="I119" s="70" t="s">
        <v>234</v>
      </c>
      <c r="J119" s="71"/>
    </row>
    <row r="120" spans="1:10" s="3" customFormat="1" ht="26.25" thickBot="1" x14ac:dyDescent="0.3">
      <c r="A120" s="163" t="s">
        <v>230</v>
      </c>
      <c r="B120" s="199" t="s">
        <v>178</v>
      </c>
      <c r="C120" s="165" t="s">
        <v>179</v>
      </c>
      <c r="D120" s="156">
        <v>569.29999999999995</v>
      </c>
      <c r="E120" s="98">
        <v>1600</v>
      </c>
      <c r="F120" s="177">
        <f t="shared" si="16"/>
        <v>910879.99999999988</v>
      </c>
      <c r="G120" s="166">
        <v>13500</v>
      </c>
      <c r="H120" s="158">
        <f t="shared" si="17"/>
        <v>924379.99999999988</v>
      </c>
      <c r="I120" s="102" t="s">
        <v>234</v>
      </c>
      <c r="J120" s="103"/>
    </row>
    <row r="121" spans="1:10" s="3" customFormat="1" ht="15.75" thickBot="1" x14ac:dyDescent="0.3">
      <c r="A121" s="133"/>
      <c r="B121" s="259" t="s">
        <v>106</v>
      </c>
      <c r="C121" s="260"/>
      <c r="D121" s="260"/>
      <c r="E121" s="260"/>
      <c r="F121" s="260"/>
      <c r="G121" s="260"/>
      <c r="H121" s="261"/>
      <c r="I121" s="124"/>
      <c r="J121" s="108"/>
    </row>
    <row r="122" spans="1:10" s="3" customFormat="1" ht="39" thickBot="1" x14ac:dyDescent="0.3">
      <c r="A122" s="206" t="s">
        <v>276</v>
      </c>
      <c r="B122" s="202" t="s">
        <v>125</v>
      </c>
      <c r="C122" s="168" t="s">
        <v>126</v>
      </c>
      <c r="D122" s="169">
        <v>1209</v>
      </c>
      <c r="E122" s="116">
        <v>1400</v>
      </c>
      <c r="F122" s="170">
        <f>E122*D122</f>
        <v>1692600</v>
      </c>
      <c r="G122" s="171">
        <v>50000</v>
      </c>
      <c r="H122" s="172">
        <f>F122+G122</f>
        <v>1742600</v>
      </c>
      <c r="I122" s="120" t="s">
        <v>234</v>
      </c>
      <c r="J122" s="121"/>
    </row>
    <row r="123" spans="1:10" s="3" customFormat="1" ht="13.5" customHeight="1" thickBot="1" x14ac:dyDescent="0.3">
      <c r="A123" s="224" t="s">
        <v>241</v>
      </c>
      <c r="B123" s="225"/>
      <c r="C123" s="225"/>
      <c r="D123" s="225"/>
      <c r="E123" s="226"/>
      <c r="F123" s="176">
        <f>SUM(F4:F122)</f>
        <v>133233083.00999999</v>
      </c>
      <c r="G123" s="173">
        <f>SUM(G4:G122)</f>
        <v>5798517.1299999999</v>
      </c>
      <c r="H123" s="176">
        <f>SUM(H4:H122)</f>
        <v>138782600.14000002</v>
      </c>
      <c r="I123" s="174"/>
      <c r="J123" s="175"/>
    </row>
    <row r="124" spans="1:10" ht="13.5" hidden="1" thickBot="1" x14ac:dyDescent="0.25">
      <c r="A124" s="206"/>
      <c r="G124" s="14"/>
      <c r="H124" s="15">
        <f>145531075.14-H123</f>
        <v>6748474.9999999702</v>
      </c>
      <c r="J124" s="77"/>
    </row>
    <row r="125" spans="1:10" ht="15" thickBot="1" x14ac:dyDescent="0.25">
      <c r="A125" s="221" t="s">
        <v>235</v>
      </c>
      <c r="B125" s="222"/>
      <c r="C125" s="222"/>
      <c r="D125" s="222"/>
      <c r="E125" s="222"/>
      <c r="F125" s="222"/>
      <c r="G125" s="222"/>
      <c r="H125" s="222"/>
      <c r="I125" s="223"/>
      <c r="J125" s="78">
        <f>ROUND(SUM(J4:J122),2)</f>
        <v>0</v>
      </c>
    </row>
    <row r="127" spans="1:10" ht="38.25" customHeight="1" x14ac:dyDescent="0.2">
      <c r="A127" s="264" t="s">
        <v>277</v>
      </c>
      <c r="B127" s="264"/>
      <c r="C127" s="264"/>
      <c r="D127" s="264"/>
      <c r="E127" s="264"/>
      <c r="F127" s="264"/>
      <c r="G127" s="264"/>
      <c r="H127" s="264"/>
      <c r="I127" s="264"/>
      <c r="J127" s="264"/>
    </row>
    <row r="128" spans="1:10" ht="12.75" customHeight="1" x14ac:dyDescent="0.2">
      <c r="B128" s="211"/>
      <c r="C128" s="211"/>
      <c r="D128" s="211"/>
      <c r="E128" s="211"/>
      <c r="F128" s="211"/>
      <c r="G128" s="211"/>
      <c r="H128" s="211"/>
      <c r="I128" s="211"/>
      <c r="J128" s="211"/>
    </row>
    <row r="129" spans="1:11" ht="18.75" customHeight="1" x14ac:dyDescent="0.2">
      <c r="A129" s="247" t="s">
        <v>278</v>
      </c>
      <c r="B129" s="247"/>
      <c r="C129" s="247"/>
      <c r="D129" s="247"/>
      <c r="E129" s="247"/>
      <c r="F129" s="247"/>
      <c r="G129" s="247"/>
      <c r="H129" s="247"/>
      <c r="I129" s="247"/>
      <c r="J129" s="247"/>
      <c r="K129" s="212"/>
    </row>
    <row r="130" spans="1:11" ht="18.75" customHeight="1" x14ac:dyDescent="0.2">
      <c r="A130" s="212" t="s">
        <v>282</v>
      </c>
      <c r="B130" s="212"/>
      <c r="C130" s="212"/>
      <c r="D130" s="212"/>
      <c r="E130" s="212"/>
      <c r="F130" s="212"/>
      <c r="G130" s="212"/>
      <c r="H130" s="212"/>
      <c r="I130" s="212"/>
      <c r="J130" s="212"/>
      <c r="K130" s="212"/>
    </row>
    <row r="131" spans="1:11" x14ac:dyDescent="0.2">
      <c r="B131" s="230"/>
      <c r="C131" s="230"/>
      <c r="D131" s="230"/>
      <c r="E131" s="230"/>
      <c r="F131" s="230"/>
    </row>
  </sheetData>
  <mergeCells count="60">
    <mergeCell ref="C1:J1"/>
    <mergeCell ref="B121:H121"/>
    <mergeCell ref="B102:H102"/>
    <mergeCell ref="B108:H108"/>
    <mergeCell ref="B111:B112"/>
    <mergeCell ref="B114:H114"/>
    <mergeCell ref="B89:B90"/>
    <mergeCell ref="B91:B96"/>
    <mergeCell ref="B81:H81"/>
    <mergeCell ref="D89:D90"/>
    <mergeCell ref="B64:H64"/>
    <mergeCell ref="B74:H74"/>
    <mergeCell ref="B75:B78"/>
    <mergeCell ref="B3:I3"/>
    <mergeCell ref="B19:B21"/>
    <mergeCell ref="B9:B10"/>
    <mergeCell ref="I62:I63"/>
    <mergeCell ref="A127:J127"/>
    <mergeCell ref="A9:A10"/>
    <mergeCell ref="G19:G21"/>
    <mergeCell ref="H19:H21"/>
    <mergeCell ref="A19:A21"/>
    <mergeCell ref="B50:H50"/>
    <mergeCell ref="A14:A17"/>
    <mergeCell ref="B14:B17"/>
    <mergeCell ref="G14:G18"/>
    <mergeCell ref="B22:B23"/>
    <mergeCell ref="A22:A23"/>
    <mergeCell ref="B38:H38"/>
    <mergeCell ref="B42:H42"/>
    <mergeCell ref="B44:H44"/>
    <mergeCell ref="B33:H33"/>
    <mergeCell ref="B28:B29"/>
    <mergeCell ref="A62:A63"/>
    <mergeCell ref="H62:H63"/>
    <mergeCell ref="G62:G63"/>
    <mergeCell ref="B62:B63"/>
    <mergeCell ref="B47:H47"/>
    <mergeCell ref="B60:H60"/>
    <mergeCell ref="B131:F131"/>
    <mergeCell ref="E83:E84"/>
    <mergeCell ref="E89:E90"/>
    <mergeCell ref="E91:E93"/>
    <mergeCell ref="G83:G84"/>
    <mergeCell ref="D91:D93"/>
    <mergeCell ref="F91:F93"/>
    <mergeCell ref="F89:F90"/>
    <mergeCell ref="F83:F84"/>
    <mergeCell ref="G91:G96"/>
    <mergeCell ref="D83:D84"/>
    <mergeCell ref="A129:J129"/>
    <mergeCell ref="A75:A78"/>
    <mergeCell ref="A89:A90"/>
    <mergeCell ref="A91:A96"/>
    <mergeCell ref="A111:A112"/>
    <mergeCell ref="A125:I125"/>
    <mergeCell ref="A123:E123"/>
    <mergeCell ref="A83:A84"/>
    <mergeCell ref="H83:H84"/>
    <mergeCell ref="H91:H96"/>
  </mergeCells>
  <phoneticPr fontId="3" type="noConversion"/>
  <pageMargins left="0" right="0" top="0.35433070866141736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SMILTENE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Lauma Damberga</dc:creator>
  <cp:lastModifiedBy>Laura Plesa</cp:lastModifiedBy>
  <cp:lastPrinted>2022-06-08T19:25:22Z</cp:lastPrinted>
  <dcterms:created xsi:type="dcterms:W3CDTF">2020-03-26T06:12:22Z</dcterms:created>
  <dcterms:modified xsi:type="dcterms:W3CDTF">2026-07-09T08:57:21Z</dcterms:modified>
</cp:coreProperties>
</file>