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smiltenesnovads.namejs.lv/Portal/webdav/11597c5c-e438-44a9-a8a9-5cbecaeb48ab/"/>
    </mc:Choice>
  </mc:AlternateContent>
  <xr:revisionPtr revIDLastSave="0" documentId="13_ncr:1_{CBDBE9A1-4249-4E9E-AA19-499B6BEEA7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MILTENE" sheetId="1" r:id="rId1"/>
  </sheets>
  <definedNames>
    <definedName name="_xlnm._FilterDatabase" localSheetId="0" hidden="1">SMILTENE!$A$3:$R$3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1" l="1"/>
  <c r="O53" i="1" l="1"/>
  <c r="O80" i="1"/>
  <c r="O30" i="1" l="1"/>
  <c r="O31" i="1"/>
  <c r="L31" i="1"/>
  <c r="L30" i="1"/>
  <c r="L99" i="1"/>
  <c r="N87" i="1" l="1"/>
  <c r="M72" i="1" l="1"/>
  <c r="O72" i="1" s="1"/>
  <c r="L100" i="1" l="1"/>
  <c r="L101" i="1"/>
  <c r="L80" i="1"/>
  <c r="M73" i="1"/>
  <c r="O73" i="1" s="1"/>
  <c r="L53" i="1"/>
  <c r="O85" i="1" l="1"/>
  <c r="O101" i="1" l="1"/>
  <c r="O100" i="1"/>
  <c r="O99" i="1"/>
  <c r="M109" i="1" l="1"/>
  <c r="N123" i="1"/>
  <c r="M122" i="1" l="1"/>
  <c r="O122" i="1" s="1"/>
  <c r="M115" i="1"/>
  <c r="O115" i="1" s="1"/>
  <c r="M110" i="1"/>
  <c r="O110" i="1" s="1"/>
  <c r="M111" i="1"/>
  <c r="O111" i="1" s="1"/>
  <c r="M112" i="1"/>
  <c r="O112" i="1" s="1"/>
  <c r="M113" i="1"/>
  <c r="O113" i="1" s="1"/>
  <c r="M104" i="1"/>
  <c r="O104" i="1" s="1"/>
  <c r="M105" i="1"/>
  <c r="O105" i="1" s="1"/>
  <c r="M106" i="1"/>
  <c r="O106" i="1" s="1"/>
  <c r="M107" i="1"/>
  <c r="O107" i="1" s="1"/>
  <c r="M103" i="1"/>
  <c r="O103" i="1" s="1"/>
  <c r="O109" i="1"/>
  <c r="M83" i="1"/>
  <c r="O83" i="1" s="1"/>
  <c r="M86" i="1"/>
  <c r="O86" i="1" s="1"/>
  <c r="M87" i="1"/>
  <c r="O87" i="1" s="1"/>
  <c r="M88" i="1"/>
  <c r="O88" i="1" s="1"/>
  <c r="M89" i="1"/>
  <c r="O89" i="1" s="1"/>
  <c r="M91" i="1"/>
  <c r="M94" i="1"/>
  <c r="M95" i="1"/>
  <c r="M96" i="1"/>
  <c r="M97" i="1"/>
  <c r="O97" i="1" s="1"/>
  <c r="M98" i="1"/>
  <c r="O98" i="1" s="1"/>
  <c r="M82" i="1"/>
  <c r="O82" i="1" s="1"/>
  <c r="O90" i="1"/>
  <c r="M79" i="1"/>
  <c r="O79" i="1" s="1"/>
  <c r="M78" i="1"/>
  <c r="O78" i="1" s="1"/>
  <c r="M77" i="1"/>
  <c r="O77" i="1" s="1"/>
  <c r="M76" i="1"/>
  <c r="O76" i="1" s="1"/>
  <c r="M75" i="1"/>
  <c r="O75" i="1" s="1"/>
  <c r="M66" i="1"/>
  <c r="O66" i="1" s="1"/>
  <c r="M67" i="1"/>
  <c r="O67" i="1" s="1"/>
  <c r="M68" i="1"/>
  <c r="O68" i="1" s="1"/>
  <c r="M69" i="1"/>
  <c r="O69" i="1" s="1"/>
  <c r="M70" i="1"/>
  <c r="O70" i="1" s="1"/>
  <c r="M71" i="1"/>
  <c r="O71" i="1" s="1"/>
  <c r="M65" i="1"/>
  <c r="M61" i="1"/>
  <c r="M62" i="1"/>
  <c r="M63" i="1"/>
  <c r="M59" i="1"/>
  <c r="M58" i="1"/>
  <c r="M57" i="1"/>
  <c r="M56" i="1"/>
  <c r="M55" i="1"/>
  <c r="M54" i="1"/>
  <c r="M52" i="1"/>
  <c r="M51" i="1"/>
  <c r="M49" i="1"/>
  <c r="M48" i="1"/>
  <c r="M46" i="1"/>
  <c r="M45" i="1"/>
  <c r="M43" i="1"/>
  <c r="M41" i="1"/>
  <c r="M40" i="1"/>
  <c r="M39" i="1"/>
  <c r="M23" i="1"/>
  <c r="M24" i="1"/>
  <c r="M25" i="1"/>
  <c r="M26" i="1"/>
  <c r="M22" i="1"/>
  <c r="M6" i="1"/>
  <c r="M7" i="1"/>
  <c r="M37" i="1"/>
  <c r="M36" i="1"/>
  <c r="M35" i="1"/>
  <c r="M34" i="1"/>
  <c r="M21" i="1"/>
  <c r="M12" i="1"/>
  <c r="M13" i="1"/>
  <c r="M19" i="1"/>
  <c r="M20" i="1"/>
  <c r="M11" i="1"/>
  <c r="O91" i="1" l="1"/>
  <c r="O65" i="1"/>
  <c r="L5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2" i="1"/>
  <c r="O23" i="1"/>
  <c r="O24" i="1"/>
  <c r="O25" i="1"/>
  <c r="O34" i="1"/>
  <c r="O35" i="1"/>
  <c r="O36" i="1"/>
  <c r="O37" i="1"/>
  <c r="O39" i="1"/>
  <c r="O40" i="1"/>
  <c r="O41" i="1"/>
  <c r="O43" i="1"/>
  <c r="O45" i="1"/>
  <c r="O46" i="1"/>
  <c r="O48" i="1"/>
  <c r="O49" i="1"/>
  <c r="O51" i="1"/>
  <c r="O52" i="1"/>
  <c r="O54" i="1"/>
  <c r="O55" i="1"/>
  <c r="O56" i="1"/>
  <c r="O57" i="1"/>
  <c r="O58" i="1"/>
  <c r="O59" i="1"/>
  <c r="O61" i="1"/>
  <c r="O26" i="1"/>
  <c r="M27" i="1"/>
  <c r="O27" i="1" s="1"/>
  <c r="M28" i="1"/>
  <c r="O28" i="1" s="1"/>
  <c r="M29" i="1"/>
  <c r="O29" i="1" s="1"/>
  <c r="M32" i="1"/>
  <c r="O32" i="1" s="1"/>
  <c r="O62" i="1" l="1"/>
  <c r="M4" i="1"/>
  <c r="M119" i="1"/>
  <c r="O119" i="1" s="1"/>
  <c r="M118" i="1"/>
  <c r="O118" i="1" s="1"/>
  <c r="M117" i="1"/>
  <c r="O117" i="1" s="1"/>
  <c r="M116" i="1"/>
  <c r="M120" i="1"/>
  <c r="O120" i="1" s="1"/>
  <c r="O4" i="1" l="1"/>
  <c r="O116" i="1"/>
  <c r="O123" i="1" l="1"/>
  <c r="M123" i="1"/>
</calcChain>
</file>

<file path=xl/sharedStrings.xml><?xml version="1.0" encoding="utf-8"?>
<sst xmlns="http://schemas.openxmlformats.org/spreadsheetml/2006/main" count="926" uniqueCount="501">
  <si>
    <t>Nr.p.k.</t>
  </si>
  <si>
    <t>Adrese</t>
  </si>
  <si>
    <t xml:space="preserve">Iestāde, ēka/  Pamatlīdzeklis (piem., biroja ēka, skola, kustamie pamatlīdzekļi, tehnoloģiskās iekārtas) </t>
  </si>
  <si>
    <t>Jumta seguma materiāls</t>
  </si>
  <si>
    <t>Būvniecības materiāli (piem, koks, mūris, jaukta tipa, metāls)</t>
  </si>
  <si>
    <t>Kopējā platība, kvm</t>
  </si>
  <si>
    <t>Apkures veids (piem., pilsētas, centrālā ar granulām, krāsns)</t>
  </si>
  <si>
    <t>Dārza iela 3, Smiltene</t>
  </si>
  <si>
    <t>Pils iela 2, Smiltene</t>
  </si>
  <si>
    <t>Pils iela 6, Smiltene</t>
  </si>
  <si>
    <t>Dārza iela 11, Smiltene</t>
  </si>
  <si>
    <t>Gaujas iela 1, Smiltene</t>
  </si>
  <si>
    <t>sporta halle</t>
  </si>
  <si>
    <t>Dakteru iela 27, Smiltene</t>
  </si>
  <si>
    <t>Dārza iela 17, Smiltene</t>
  </si>
  <si>
    <t>Gaujas iela 2, Smiltene</t>
  </si>
  <si>
    <t>Galdnieku iela 10, Smiltene</t>
  </si>
  <si>
    <t>Smiltene</t>
  </si>
  <si>
    <t>Bilska</t>
  </si>
  <si>
    <t>Blome</t>
  </si>
  <si>
    <t>Branti/ Smiltene</t>
  </si>
  <si>
    <t>Kalnamuiža 2, Smiltenes pagasts</t>
  </si>
  <si>
    <t>Grundzāle</t>
  </si>
  <si>
    <t>Launkalne</t>
  </si>
  <si>
    <t>Palsmane</t>
  </si>
  <si>
    <t>Variņi</t>
  </si>
  <si>
    <t>azbestcementa loksnes</t>
  </si>
  <si>
    <t>skārda loksnes RR23 PE</t>
  </si>
  <si>
    <t>rannila cinkotais skārds</t>
  </si>
  <si>
    <t>biroja ēka</t>
  </si>
  <si>
    <t>kultūras nams</t>
  </si>
  <si>
    <t>skārda loksnes ar antikorozijas pārklājumu</t>
  </si>
  <si>
    <t>metāla loksnes</t>
  </si>
  <si>
    <t>pamati- dzelzbetons, betons, būves pārsegumi- koks, ārsienas- koks</t>
  </si>
  <si>
    <t>šķūnis</t>
  </si>
  <si>
    <t>pamati- dzelzbetona, betona, ārsienas- koks</t>
  </si>
  <si>
    <t>metāla  rannila steel loksnes</t>
  </si>
  <si>
    <t>sporta skola</t>
  </si>
  <si>
    <t>sienas- ķieģeļu</t>
  </si>
  <si>
    <t>muzejs</t>
  </si>
  <si>
    <t>kārniņi</t>
  </si>
  <si>
    <t>ķieģeļu mūris</t>
  </si>
  <si>
    <t>bērnudārzs</t>
  </si>
  <si>
    <t xml:space="preserve">pamati- dzelzbetons, betons, ārsienas- ķieģeļi, paneļi, </t>
  </si>
  <si>
    <t>azbestcementa, ruberoīda piķētais</t>
  </si>
  <si>
    <t>Līvu iela 5, Launkalnes pagasts</t>
  </si>
  <si>
    <t>Pilskalni, Ezera iela 2a, Launkalnes pagasts</t>
  </si>
  <si>
    <t>ruberoīds</t>
  </si>
  <si>
    <t>pamati- dzelzbetons, betons, ārsienas- ķieģeļu mūris, pārsegumi- dzelzbetons, betons</t>
  </si>
  <si>
    <t>sporta zāle</t>
  </si>
  <si>
    <t>Apdrošinājuma summa kopā, EUR</t>
  </si>
  <si>
    <t xml:space="preserve">bērnudārzs </t>
  </si>
  <si>
    <t>jaukta- ķieģeļi, betons, koks</t>
  </si>
  <si>
    <t>dzelzbetona bloki</t>
  </si>
  <si>
    <t>metāla</t>
  </si>
  <si>
    <t>mūra, dzelzbetona</t>
  </si>
  <si>
    <t>Kultūras nams, Palsmanes pagasts</t>
  </si>
  <si>
    <t>Pagasta nams, Palsmanes pagasts</t>
  </si>
  <si>
    <t>manta, inventārs, iekārtas</t>
  </si>
  <si>
    <t>Cēsu iela 9, Blome, Blomes pagasts</t>
  </si>
  <si>
    <t>Cēsu iela 13, Blome, Blomes pagasts</t>
  </si>
  <si>
    <t>sporta angārs</t>
  </si>
  <si>
    <t>Tilta iela 6, Grundzāle, Grundzāles pagasts</t>
  </si>
  <si>
    <t>Tilta iela 5, Grundzāle, Grundzāles pagasts</t>
  </si>
  <si>
    <t>Pamatskola, Bilska, Bilskas pagasts</t>
  </si>
  <si>
    <t>Pašvaldības ēka, Bilska, Bilskas pagasts</t>
  </si>
  <si>
    <t>pamati- betona, dzelzbetona, vertikālā konstrukcija- mūris- metāls, stikla karkass, pārsegumi- saliekamaie dzelzbetona paneļi, fasāde- dekoratīvais apmetums, krāsojums</t>
  </si>
  <si>
    <t>pamati- dzelzbetons, vertikālā konstrukcija- mūris</t>
  </si>
  <si>
    <t>Internāta ēka, Palsmane, Palsmanes pagasts</t>
  </si>
  <si>
    <t>speciālā pamatskola</t>
  </si>
  <si>
    <t>speciālās pamatskolas internāts</t>
  </si>
  <si>
    <t>vidusskola</t>
  </si>
  <si>
    <t>vidusskola- vecā ēka</t>
  </si>
  <si>
    <t>vidusskola- jaunā ēka</t>
  </si>
  <si>
    <t>vidusskola- palīgēka</t>
  </si>
  <si>
    <t>vidusskola- piebūve</t>
  </si>
  <si>
    <t>virtuves piebūve</t>
  </si>
  <si>
    <t>pamatskola, bērnudārzs</t>
  </si>
  <si>
    <t>sākumskola, bērnudārzs</t>
  </si>
  <si>
    <t>pamatskola</t>
  </si>
  <si>
    <t>pamatskolas internāts</t>
  </si>
  <si>
    <t>pilsētas centrālā apkure</t>
  </si>
  <si>
    <t>pamati- dzelzbetons, ārsienas, pārsegumi- dzelzbetona paneļi</t>
  </si>
  <si>
    <t>krāsnis- malka</t>
  </si>
  <si>
    <t>ģimenes centrs</t>
  </si>
  <si>
    <t>profilētā tērauda loksnes</t>
  </si>
  <si>
    <t>Būvēšanas gads- nodošana ekspluatācijā</t>
  </si>
  <si>
    <t>Birzuļu tautas nams, Mēri, Bilskas pagasts</t>
  </si>
  <si>
    <t>Mēru muiža, Mēri, Bilskas pagasts</t>
  </si>
  <si>
    <t>sienas- dzelzbetona paneļi, pamati- betona</t>
  </si>
  <si>
    <t>pamati- dzelzbetona, betona, ārsienas- ķieģeļu mūris, pārsegumi- dzelzbetons, betons</t>
  </si>
  <si>
    <t>Bērnudārzs, Palsmane, Palsmanes pagasts</t>
  </si>
  <si>
    <t>Pamatskola, Palsmane, Palsmanes pagasts</t>
  </si>
  <si>
    <t>Pamatskolas internāts, Palsmane, Palsmanes pagasts</t>
  </si>
  <si>
    <t>biroja ēka, kultūras nams u.c.</t>
  </si>
  <si>
    <t>biroja ēka, kultūras nams</t>
  </si>
  <si>
    <t>centrālā apkure- tehnikums</t>
  </si>
  <si>
    <t>vietējā centrālā dīzeļdegvielas apkure</t>
  </si>
  <si>
    <t>vietējā centrālā malkas apkure</t>
  </si>
  <si>
    <t>vietējā centrālā granulu apkure</t>
  </si>
  <si>
    <t>vietējā zemes siltums- elektrība, centrālā malkas apkure</t>
  </si>
  <si>
    <t>-</t>
  </si>
  <si>
    <t>pamati- dzelzbetons, betons, ārsienas- ķieģeļi, paneļi, pārsegumi- dzelzbetons, betons</t>
  </si>
  <si>
    <t>Centra katlu māja, Palsmanes pagasts</t>
  </si>
  <si>
    <t>profilēta tērauda loksnes</t>
  </si>
  <si>
    <t>internāts</t>
  </si>
  <si>
    <t>mūzikas skola</t>
  </si>
  <si>
    <t>mākslas skola</t>
  </si>
  <si>
    <t>Pils iela 3, Smiltene</t>
  </si>
  <si>
    <t>Vaļņu iela 2, Smiltene</t>
  </si>
  <si>
    <t>mākslas skola- piebūve</t>
  </si>
  <si>
    <t>pamati- betons, dzelzbetons, mūris, pārsegumi- dzelzbetona paneļi, fasāde- betona apmetums</t>
  </si>
  <si>
    <t>skārda loksnes</t>
  </si>
  <si>
    <t>Atmodas iela 2, Smiltene</t>
  </si>
  <si>
    <t>mūzikas skola, iznomātās telpas</t>
  </si>
  <si>
    <t>krāsnis- briketes</t>
  </si>
  <si>
    <t>pamati- monolītais dzelzbetons, ārsienas un karkasi- keramzītbetona bloki, mponolītais dzelzbetons, pārsegumi- dzelzbetona paneļi</t>
  </si>
  <si>
    <t>minerālvates plātnes, ruberoīds</t>
  </si>
  <si>
    <t>pamati- monolītais betons, dzelzbetons, ārsienas un karkasi- koka karkasa konstrukcijas, monolītais dzelzbetons, pārsegumi- monolītais dzelzbetons</t>
  </si>
  <si>
    <t>pamati- dzelzbetons, betons, ārsienas- metāla konstrukcijas</t>
  </si>
  <si>
    <t>pamati- monolītais dzelzbetons, betons, ārsienas un karkasi- silikātķieģeļi, pārsegumi- dzelzbetona paneļi</t>
  </si>
  <si>
    <t>pamti- monolītais dzelzbetons, ārsienas un karkasi-keramzībetona bloki, pārsegumi- dzelzbetona paneļi</t>
  </si>
  <si>
    <t>vidusskola, bērnudārzs</t>
  </si>
  <si>
    <t xml:space="preserve">vidusskola- darbnīca </t>
  </si>
  <si>
    <t>Kapitālā remonta gads (no 2009)</t>
  </si>
  <si>
    <t>1.</t>
  </si>
  <si>
    <t>2.</t>
  </si>
  <si>
    <t>11.</t>
  </si>
  <si>
    <t>3.</t>
  </si>
  <si>
    <t>4.</t>
  </si>
  <si>
    <t>5.</t>
  </si>
  <si>
    <t>6.</t>
  </si>
  <si>
    <t>7.</t>
  </si>
  <si>
    <t>8.</t>
  </si>
  <si>
    <t>9.</t>
  </si>
  <si>
    <t>10.</t>
  </si>
  <si>
    <t>12.</t>
  </si>
  <si>
    <t>13.</t>
  </si>
  <si>
    <t>14.</t>
  </si>
  <si>
    <t>15.</t>
  </si>
  <si>
    <t>16.</t>
  </si>
  <si>
    <t>17.</t>
  </si>
  <si>
    <t>18.</t>
  </si>
  <si>
    <t>20.</t>
  </si>
  <si>
    <t>21.</t>
  </si>
  <si>
    <t xml:space="preserve">tehniskā apsardze </t>
  </si>
  <si>
    <t>Betona kārniņi</t>
  </si>
  <si>
    <t>pamati- dzelzbetona, betona, ārsienas- ķieģeļi, paneļi, pārsegumi- dzelzbetons, betons</t>
  </si>
  <si>
    <t>1 m2 vērtība</t>
  </si>
  <si>
    <t xml:space="preserve">sporta ēka </t>
  </si>
  <si>
    <t xml:space="preserve">stadions </t>
  </si>
  <si>
    <t xml:space="preserve">Stadions kā teritorijas labiekārtojums </t>
  </si>
  <si>
    <t>pamati- laukakmeņu mūris, ārsienas- ķieģeļu mūris, pārsegumi- koks</t>
  </si>
  <si>
    <t>pamati- laukakmens, ārsienas- māla ķieģelis, pārsegumi- koka sijas</t>
  </si>
  <si>
    <t>pamati- laukakmeņu mūris, ārsienas- koks, būves pārsegums- koks</t>
  </si>
  <si>
    <t>pamati- laukakmeņu mūris, ārsienas- ķieģeļu mūris, pārsegumi- koks, mūris</t>
  </si>
  <si>
    <t>pamati- laukakmeņu mūris, ārsienas- ķieģeļu mūris, pārsegumi- dzelzbetons, betons</t>
  </si>
  <si>
    <t>pamati- laukakmeņu mūris, ārsienas- koks, pārsegumi- koks</t>
  </si>
  <si>
    <t xml:space="preserve"> Stadiona servisa ēka, “Sporta komplekss”, Smiltenes pagasts, Smiltenes novads</t>
  </si>
  <si>
    <t>Stāvu skaits</t>
  </si>
  <si>
    <t>Raunas pagasts</t>
  </si>
  <si>
    <t>Drustu pagasts</t>
  </si>
  <si>
    <t>Sociālais aprūpes centrs "Trapene"</t>
  </si>
  <si>
    <t>Ēkas apdrošināšanas esošā polise derīga līdz</t>
  </si>
  <si>
    <t>Apes pilsēta un Apes pagasts</t>
  </si>
  <si>
    <t>Gaujienas pagasts</t>
  </si>
  <si>
    <t>Virešu pagasts</t>
  </si>
  <si>
    <t>Trapenes pagasts</t>
  </si>
  <si>
    <t>Skolas 3, Rauna</t>
  </si>
  <si>
    <t>Raunas pamatskolas dabaszinību klase</t>
  </si>
  <si>
    <t>mūris</t>
  </si>
  <si>
    <t>centrālā</t>
  </si>
  <si>
    <t>Skolas 1, Rauna</t>
  </si>
  <si>
    <t xml:space="preserve">Raunas pamatskola </t>
  </si>
  <si>
    <t>Kalna 4, Rauna</t>
  </si>
  <si>
    <t>Raunas pamatskolas PII</t>
  </si>
  <si>
    <t>centrālā (atsevišķa katlumāja)</t>
  </si>
  <si>
    <t>Dīķa iela 6, Rauna</t>
  </si>
  <si>
    <t>Biroja ēka/dalīts</t>
  </si>
  <si>
    <t>Vidzemes 2, Rauna</t>
  </si>
  <si>
    <t xml:space="preserve">Biroja </t>
  </si>
  <si>
    <t xml:space="preserve">Dīķa 4, Rauna </t>
  </si>
  <si>
    <t>Raunas p-sk.sporta zāle</t>
  </si>
  <si>
    <t>metāls</t>
  </si>
  <si>
    <t>Rīgas 2, Rauna</t>
  </si>
  <si>
    <t>Raunas bibliotēka/muzejs</t>
  </si>
  <si>
    <t xml:space="preserve">3 un puspagrabs </t>
  </si>
  <si>
    <t>,,Bitītes”,Trapenes pagasts, Smiltenes novads, LV-4348</t>
  </si>
  <si>
    <t>sociālās aprūpes centrs</t>
  </si>
  <si>
    <t>"Vecvireši",  Virešu pag.</t>
  </si>
  <si>
    <t>Biroja ēka</t>
  </si>
  <si>
    <t>Malkas krāsnis</t>
  </si>
  <si>
    <t xml:space="preserve">"Mākonīši", Virešu pag., </t>
  </si>
  <si>
    <t>pamati-betona,sienas - mūra,ķieģeļu,pārsegumi - koka</t>
  </si>
  <si>
    <t>Vietējā centrālapkure - granulas</t>
  </si>
  <si>
    <t>Saimniecības ēka</t>
  </si>
  <si>
    <t>Sikšņu skola, Vidaga, Virešu pag.</t>
  </si>
  <si>
    <t>"Gaismas", Vidaga, Virešu pag.</t>
  </si>
  <si>
    <t>pamati - dzelzbetons, betons, ārsienas - ķieģeļu mūris, pārsegumi - dzelzbetons/betons</t>
  </si>
  <si>
    <t>Azbestcementa loksnes</t>
  </si>
  <si>
    <t>Šķūnis</t>
  </si>
  <si>
    <t>Saimniecības ēka (granulu novietne)</t>
  </si>
  <si>
    <t>3+ pagrabstāvs</t>
  </si>
  <si>
    <t>Stacijas iela 2, Ape Domes ēka</t>
  </si>
  <si>
    <t>Metāla</t>
  </si>
  <si>
    <t>Centrāl apkure - elektrība</t>
  </si>
  <si>
    <t>Nav</t>
  </si>
  <si>
    <t>Skolas iela 4, Ape</t>
  </si>
  <si>
    <t>Kultūras nams</t>
  </si>
  <si>
    <t>Pamats - laukakmens, sienas - dabisko akmeņu mūris, pārsedze - koks</t>
  </si>
  <si>
    <t>Skārda loksnes</t>
  </si>
  <si>
    <t>Centrāl apkure - granulas</t>
  </si>
  <si>
    <t>Bibliotēka</t>
  </si>
  <si>
    <t xml:space="preserve">Dzirnavu iela 14, Ape </t>
  </si>
  <si>
    <t>Biroja ēka, garāžas</t>
  </si>
  <si>
    <t>Muzejs</t>
  </si>
  <si>
    <t xml:space="preserve">Dzirnavu iela 24, Ape </t>
  </si>
  <si>
    <t>Pamats - laukakmens, sienas - dolomīts, skaidbetons, pārsedze - koks</t>
  </si>
  <si>
    <t>Azbesta šīferis</t>
  </si>
  <si>
    <t>Krāsnis - malka</t>
  </si>
  <si>
    <t>Pamats - dzelzbetons, sienas - koka, pārsedze koks</t>
  </si>
  <si>
    <t>Bezazbesta šīferis</t>
  </si>
  <si>
    <t>Tirgus iela 5, Ape</t>
  </si>
  <si>
    <t>Mūzikas skola, sociālais dienests, bāriņtiesa</t>
  </si>
  <si>
    <t>Pasta iela 25, Ape</t>
  </si>
  <si>
    <t>Bērnudārzs</t>
  </si>
  <si>
    <t>Bērnudārzs - jaunā piebūve</t>
  </si>
  <si>
    <t>Pamats - monolīta betons, sienas - koka, pārsedzes - koka/metāls</t>
  </si>
  <si>
    <t>Pasta iela 26, Ape</t>
  </si>
  <si>
    <t>Skola (vecais korpuss)</t>
  </si>
  <si>
    <t>Skolas datormācību klases</t>
  </si>
  <si>
    <t>Skolas bibliotēka</t>
  </si>
  <si>
    <t xml:space="preserve">Skolas sporta piebūve </t>
  </si>
  <si>
    <t>Jaunais korpuss</t>
  </si>
  <si>
    <t>Sporta zāle</t>
  </si>
  <si>
    <t>Pamats - laukakmens, sienas - ķieģeļi mūris, pārsedze - koks</t>
  </si>
  <si>
    <t>Pamats - dzelzsbetons, sienas - keramzīta bloki, pārsedze - dzelzbetons/betons/koks</t>
  </si>
  <si>
    <t>Pamats - dzelsbetons, sienas - keramzīt bloki, pārsedze - koks</t>
  </si>
  <si>
    <t>Pamats - dzelzsbetons - sienas - sendvidža paneļi, pārsedzes - dzelzs sijas</t>
  </si>
  <si>
    <t>Profilēta tērauda loksnes</t>
  </si>
  <si>
    <t>Metāla loksnes</t>
  </si>
  <si>
    <t>Dārza iela 10, Ape</t>
  </si>
  <si>
    <t>"Jaunrozes'', Apes pagasts</t>
  </si>
  <si>
    <t>Dzīvojamā māja</t>
  </si>
  <si>
    <t>Pamats - laukakmeņu mūris, sienas - ķieģeļu mūris, pārsedze - koks</t>
  </si>
  <si>
    <t>Metāls</t>
  </si>
  <si>
    <t>"Pilskalni", Gaujiena, Gaujienas pag.</t>
  </si>
  <si>
    <t>Bibliotēka/Tautas nams</t>
  </si>
  <si>
    <t xml:space="preserve">Pamats - dolomīts, sienas - ķieģeļi/dolomīts, pārsedze - koks </t>
  </si>
  <si>
    <t>"Vidusskola", Gaujiena, Gaujienas pag.</t>
  </si>
  <si>
    <t>Pils</t>
  </si>
  <si>
    <t>3 un pagrabstāvs</t>
  </si>
  <si>
    <t>"Gaismas", Gaujiena, Gaujienas pag.</t>
  </si>
  <si>
    <t>Skola</t>
  </si>
  <si>
    <t xml:space="preserve">Pamats - monolītais dzelzbetons, sienas - silikātķieģeļi, pārsedze - koks/ dzelzbetona paneļi </t>
  </si>
  <si>
    <t>Centrāl apkure - šķelda</t>
  </si>
  <si>
    <t>4 guļam korpusam 2 sporta zālei</t>
  </si>
  <si>
    <t>Azbestcements</t>
  </si>
  <si>
    <t>Katlu māja</t>
  </si>
  <si>
    <t>"Anniņas", Gaujiena, Gaujienas pag.</t>
  </si>
  <si>
    <t>"Muižkungi", Gaujiena, Gaujienas pagasts</t>
  </si>
  <si>
    <t>Bijušais internāts</t>
  </si>
  <si>
    <t>"Pagastnams" Trapene, Trapenes pag.</t>
  </si>
  <si>
    <t>"Vēji" Trapene, Trapenes pag.</t>
  </si>
  <si>
    <t>Pamati- dzelzbetons, betons, ārsienas- ķieģeļu mūris, pārsegumi- dzelzbetons, betons</t>
  </si>
  <si>
    <t>Ruberoīds</t>
  </si>
  <si>
    <t>nav veikts</t>
  </si>
  <si>
    <t>1 ar skatītāju balkonu</t>
  </si>
  <si>
    <t>"Skola" Trapene, Trapenes pag.</t>
  </si>
  <si>
    <t>Pamatskola</t>
  </si>
  <si>
    <t>Vietējā centrālā malkas apkure</t>
  </si>
  <si>
    <t>"Bormaņi": Trapene, Trapenes pag.</t>
  </si>
  <si>
    <t>"Doktorāts" Trapene, Trapenes pag.</t>
  </si>
  <si>
    <t>Feldšeru-vecmāšu punkts</t>
  </si>
  <si>
    <t>"Vairogi" Trapene, Trapenes pag.</t>
  </si>
  <si>
    <t>Muzeja ēka</t>
  </si>
  <si>
    <t>Skolas iela 7, Drusti</t>
  </si>
  <si>
    <t>Drustu pagasta centrālā apkure</t>
  </si>
  <si>
    <t>Skolas sporta zāle</t>
  </si>
  <si>
    <t>Pamati - dzelzbetons, sienas - mūris</t>
  </si>
  <si>
    <t>Garāža</t>
  </si>
  <si>
    <t>Pamati - dzelzsbetons, sienas - kokmateriāli</t>
  </si>
  <si>
    <t xml:space="preserve"> -</t>
  </si>
  <si>
    <t xml:space="preserve">Kokmateriāli </t>
  </si>
  <si>
    <t>Palsas iela 11, Drusti</t>
  </si>
  <si>
    <t>Tautas nams + bibliotēka</t>
  </si>
  <si>
    <t>Pamati - betons, sienas - vieglbetoni, kokmateriāli</t>
  </si>
  <si>
    <t>Meistaru iela 4, Drusti</t>
  </si>
  <si>
    <t>Divi stāvi: 1. stāvs un pagrabstāvs</t>
  </si>
  <si>
    <t>2+1</t>
  </si>
  <si>
    <t>Centrālā administrācija</t>
  </si>
  <si>
    <t>Sporta pārvalde, Bibliotēka</t>
  </si>
  <si>
    <t>4+1</t>
  </si>
  <si>
    <t>Sporta pārvalde</t>
  </si>
  <si>
    <t>3+1</t>
  </si>
  <si>
    <t>PII "Pīlādzītis"</t>
  </si>
  <si>
    <t>Smiltenes vidusskola</t>
  </si>
  <si>
    <t>BJSS</t>
  </si>
  <si>
    <t>BĢAC</t>
  </si>
  <si>
    <t>Mūzikas skola</t>
  </si>
  <si>
    <t>Mākslas skola</t>
  </si>
  <si>
    <t>1+1</t>
  </si>
  <si>
    <t>TLMS "Smiltene"</t>
  </si>
  <si>
    <t xml:space="preserve">automātiskās ugunsdrošības signalizācija  </t>
  </si>
  <si>
    <t>ēkas orientējošā vērtība</t>
  </si>
  <si>
    <t>Pamati - dzelzsbetons, sienas - kokmateriāls</t>
  </si>
  <si>
    <t xml:space="preserve">Kopā </t>
  </si>
  <si>
    <t>55.</t>
  </si>
  <si>
    <t>Ugunsdrošības signalalizācija (piem., lokālā, ar pieslēgumu pultij), norāda līdz kuram ir spēkā līgums</t>
  </si>
  <si>
    <t>Apsardzes signalizācija  (piem., lokālā, ar pieslēgumu pultij), norāda līdz kuram spēkā ir līgums</t>
  </si>
  <si>
    <t>sarkanu senu ķieģeļu mūris</t>
  </si>
  <si>
    <t>mūris, apmests, pusapļa frontoni, tornītis</t>
  </si>
  <si>
    <t>Pamats - laukakmens, sienas - silikātķieģeļi ar apmetumu,  pārsedze - koks</t>
  </si>
  <si>
    <t>Pamats - dolomīts, sienas - koka ar apmetumu, pārsedze - koks</t>
  </si>
  <si>
    <t>Pamati- dzelzbetons, betons, ārsienas- apmests ķieģeļu mūris, pārsegumi- dzelzbetons, betons</t>
  </si>
  <si>
    <t>Smiltenes vidusskola  un PII</t>
  </si>
  <si>
    <t>Glabā malku, mēbeles.</t>
  </si>
  <si>
    <t xml:space="preserve">Futbola vārti, darba rīki, bērnu dārza mantas. </t>
  </si>
  <si>
    <t>Ir ugunsdrošības signalizācija, nav apsardzes. Muzejā glabājas J.Vītola priekšmeti. Antīko priekšmetu nav. J.Vītola rokraksti, notis glabājas ugunsdrošā seifā. Personības muzejs. Muzeja krājuma vērtība 1334,87 EUR.</t>
  </si>
  <si>
    <t>pamati- laukakmeņu mūris, ārsienas- senlaicīga forma, atsegts sarkano ķieģeļu mūris, pārsegumi- koks</t>
  </si>
  <si>
    <t>pamati- laukakmeņu mūris, ārsienas- ķieģeļi, laukakmeņi, būves pārsegumi- kok</t>
  </si>
  <si>
    <t>pamati- laukakmeņu mūris, ārsienas- ķieģeļi, laukakmeņi, būves pārsegumi- H veida metāla sijas un koks</t>
  </si>
  <si>
    <t>pamati un sienas - laukakmeņu mūris atsegts ar sarkaniem ķieģeļiem, pārsegumi- koks</t>
  </si>
  <si>
    <t>pamati- laukakmeņu mūris, ārsienas- laukakmeņu mūris atsegts, pārsegumi- koks</t>
  </si>
  <si>
    <t>ārsienas- laukakmeņu mūris, pārsegumi- koks</t>
  </si>
  <si>
    <t>pamati, ārsienas- laukakmeņu mūris apmests, neredzams, pārsegumi- koks, mūris</t>
  </si>
  <si>
    <t>pamati- dzelzbetons, betons, ārsienas- ķieģeļu mūris apmests, kolonnas balsta frontonu, pārsegumi- koks, mūris</t>
  </si>
  <si>
    <t>pamati, ārsienas- laukakmeņu mūris atsegts ar sarkaniem ķieģeļiem , pārsegumi- koks</t>
  </si>
  <si>
    <t>pamati- laukakmeņu mūris, ārsienas- ķieģeļu mūris apmests, pārsegumi- koks, mūris</t>
  </si>
  <si>
    <t>rūpnieciskās ražošanas ēka, Katlu māja</t>
  </si>
  <si>
    <t>sienas - mūris apmests, virs logiem sarkanu ķieģeļu loki.</t>
  </si>
  <si>
    <t>mūris, sarkano ķieģeļu karnīzes</t>
  </si>
  <si>
    <t>Pamati - laukakmens, sienas - mūra, 1.st. laukakmens</t>
  </si>
  <si>
    <t>Pamats - laukakmens, sienas - silikātķieģeļi, pusloka frontonā pulkstenis, loka karnīzes virs 1.st.logiem, pārsedze - koks</t>
  </si>
  <si>
    <t>Pamats - laukakmens, sienas - dabisko akmeņu mūris apmests, pārsedze - koks</t>
  </si>
  <si>
    <t>Pamats - laukakmens, sienas- Laukakmens mūris ar apmetumu, pārsedze - koks</t>
  </si>
  <si>
    <t>Pamats - laukakmens, sienas - laukakmens, lielas kolonnas, pārsedze - koks</t>
  </si>
  <si>
    <t xml:space="preserve">Pamats - laukakmens sienas/pārsedze - koks, terases ar kokgriezumiem </t>
  </si>
  <si>
    <t xml:space="preserve">Pamats - laukakmens, sienas - laukakmens (apmestas), pārsedze - koks  </t>
  </si>
  <si>
    <t>pamati dolomīta/laukakmeņu mūris, sienas - apmests dolomīts, laukakmeņi, sarkano ķieģeļu karnīzes, ķieģeļi pārsegumi - koka.</t>
  </si>
  <si>
    <t>pamati laukakmeņu mūris, sienas -  dolomīta, laukakmeņu mūris, ķieģeļi. Pārsegumi - koka.</t>
  </si>
  <si>
    <t>Pamati - betons, sienas  - dolomīta, laukakmeņu mūris, pārsegums - koka</t>
  </si>
  <si>
    <t>Pamati - laukakmeņu mūris, betons, ārsienas- sarkano ķieģeļu mūris, pārsegumi- koks</t>
  </si>
  <si>
    <t>Pamati- laukakmeņu mūris, ārsienas- sarkano ķieģeļu mūris, pārsegumi- koks</t>
  </si>
  <si>
    <t>Pamati- laukakmeņu mūris, ārsienas- laukakmeņu mūris, pārsegumi- koks</t>
  </si>
  <si>
    <t>Pamati- Laukakmeņi, ārsienas un karkasi- koka baļķi, laukakmens, pārsegumi- koks</t>
  </si>
  <si>
    <t xml:space="preserve">Nav signalizācijas, nav apsardzes. Atrodas E.Zālītes priekšmeti no 1904.gada. Personības muzejs. Muzeju priekšmetu vērtība 198,00 EUR, pamatlīdzekļu vērtība 18034,66 EUR. </t>
  </si>
  <si>
    <t>laukakmens</t>
  </si>
  <si>
    <t>Piezīmes</t>
  </si>
  <si>
    <t>Pils skolas ēka, Palsmane, Palsmanes pagasts</t>
  </si>
  <si>
    <t>Valmieras iela 1, Rauna</t>
  </si>
  <si>
    <t>Biroja ēka, nomas telpas</t>
  </si>
  <si>
    <t xml:space="preserve">centrālā </t>
  </si>
  <si>
    <t>Amatu māja/Biroja telpas</t>
  </si>
  <si>
    <t>Pamats - dolomītakmens, sienas - dolomītakmens, cementa-smilts javas apmetums, pārsedze - koks</t>
  </si>
  <si>
    <t>Cinkota skārda loksnes</t>
  </si>
  <si>
    <t>Dabas māja pie Eniķu ezera, tai skaitā āra tualete, Apes pagasts</t>
  </si>
  <si>
    <t>Atpūtas un dabas izziņas vieta</t>
  </si>
  <si>
    <t xml:space="preserve">Ārsienu konstrukcija - koks, pārsedze - koks </t>
  </si>
  <si>
    <t>Koka skaida (lubiņi)</t>
  </si>
  <si>
    <t>Krāsns apkure - kamīns, tualete - nav apkures</t>
  </si>
  <si>
    <t>Videonovērošana</t>
  </si>
  <si>
    <t>Skolas iela 4A, Ape</t>
  </si>
  <si>
    <t>Pašapkalpošanās tūrisma informācijas punkts</t>
  </si>
  <si>
    <t>Pamats - dzelzbetons, sienas - stiklbloki</t>
  </si>
  <si>
    <t>Patināts vara skārds</t>
  </si>
  <si>
    <t>Siltā grīda - elektrība</t>
  </si>
  <si>
    <t>Katlu māja, tai skaitā apkures katls</t>
  </si>
  <si>
    <t>Pamats - betons, sienas - mūris, ķieģelis, pārsedze - koks</t>
  </si>
  <si>
    <t>pamatskola, Pirmsskola</t>
  </si>
  <si>
    <t>Dīķa 3, Rauna</t>
  </si>
  <si>
    <t>PII, muzeja krājumu glabātuve, šobrīd Ukrainas iedzīvotāju izmitināšnas vieta</t>
  </si>
  <si>
    <t>laukakmens pamati, mūra ēka ar koka detaļām</t>
  </si>
  <si>
    <t>tehniskā apsardze- bibliotēka</t>
  </si>
  <si>
    <t>automātiskās ugunsdrošības signalizācija</t>
  </si>
  <si>
    <t xml:space="preserve">automātiskās ugunsdrošības signalizācija, </t>
  </si>
  <si>
    <t xml:space="preserve">automātiskās ugunsdrošības signalizācija </t>
  </si>
  <si>
    <t>tehniskā apsardze</t>
  </si>
  <si>
    <t xml:space="preserve">tehniskā apsardze- vadītājas un med.kab. </t>
  </si>
  <si>
    <t xml:space="preserve">tehniskā apsardze, UGD </t>
  </si>
  <si>
    <t xml:space="preserve">teehniskā apsardze- bibliotēka, mēdiju centrs, jaunā piebūve, direktores kab., direktores vietn.kab., inform.kl., metod.kab., UGD jaunai piebūvei </t>
  </si>
  <si>
    <t>reaģēšana, sakaru kanāls, signālu monitorings- datorklase, arhīvs</t>
  </si>
  <si>
    <t xml:space="preserve">reaģēšana, sakaru kanāls, signālu monitorings </t>
  </si>
  <si>
    <t xml:space="preserve">tehniskā apsradze- bibliotēka, pagasta pārvalde </t>
  </si>
  <si>
    <t>tehniskā apsardze- soc.darb.kab., bibliotēka, pagasta pārvalde</t>
  </si>
  <si>
    <t xml:space="preserve">Oktobra iela 13, Variņi, Variņu pagasts </t>
  </si>
  <si>
    <t>kultūras nams, bibliotēka, feldšerpunkts, pagasta pārvalde u.c.</t>
  </si>
  <si>
    <t>Šķeldas konteinera tipa katlu māja ar aprīkojumu</t>
  </si>
  <si>
    <t>29.</t>
  </si>
  <si>
    <t>30.</t>
  </si>
  <si>
    <t>31.</t>
  </si>
  <si>
    <t>34.</t>
  </si>
  <si>
    <t>35.</t>
  </si>
  <si>
    <t>36.</t>
  </si>
  <si>
    <t>37.</t>
  </si>
  <si>
    <t>38.</t>
  </si>
  <si>
    <t>42.</t>
  </si>
  <si>
    <t>54.</t>
  </si>
  <si>
    <t>59.</t>
  </si>
  <si>
    <t>62.</t>
  </si>
  <si>
    <t>Dakteru iela 14a, Smiltene</t>
  </si>
  <si>
    <t>sociālais centrs</t>
  </si>
  <si>
    <t>Pamati - betons, sienas - mūris, parsegumi - dzelzsbetons, koks, fasāde - skārds, šķiedrcementa loksnes, ventilējamā</t>
  </si>
  <si>
    <t>Centrālapkure</t>
  </si>
  <si>
    <t>22.</t>
  </si>
  <si>
    <t>23.</t>
  </si>
  <si>
    <t>24.</t>
  </si>
  <si>
    <t>25.</t>
  </si>
  <si>
    <t>26.</t>
  </si>
  <si>
    <t>27.</t>
  </si>
  <si>
    <t>28.</t>
  </si>
  <si>
    <t>32.</t>
  </si>
  <si>
    <t>33.</t>
  </si>
  <si>
    <t>39.</t>
  </si>
  <si>
    <t>40.</t>
  </si>
  <si>
    <t>41.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</si>
  <si>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</si>
  <si>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</si>
  <si>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</si>
  <si>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</si>
  <si>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</si>
  <si>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</si>
  <si>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</si>
  <si>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</si>
  <si>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</si>
  <si>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</si>
  <si>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</si>
  <si>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71.</t>
  </si>
  <si>
    <t>72.</t>
  </si>
  <si>
    <t>73.</t>
  </si>
  <si>
    <t>74.</t>
  </si>
  <si>
    <t>84.</t>
  </si>
  <si>
    <t>centrālā apkure</t>
  </si>
  <si>
    <t xml:space="preserve"> centrālā apkure</t>
  </si>
  <si>
    <t>tehniskā apsardze (Tādas nav)</t>
  </si>
  <si>
    <t>Dzīvojamās telpas</t>
  </si>
  <si>
    <t>Bitumena šindelis</t>
  </si>
  <si>
    <t xml:space="preserve"> PVC membranas segums</t>
  </si>
  <si>
    <t>Ēka ir tukša, neapdzīvota</t>
  </si>
  <si>
    <t>04.08.2025.</t>
  </si>
  <si>
    <t>63.</t>
  </si>
  <si>
    <t>64.</t>
  </si>
  <si>
    <t>66.</t>
  </si>
  <si>
    <t>67.</t>
  </si>
  <si>
    <t>68.</t>
  </si>
  <si>
    <t>69.</t>
  </si>
  <si>
    <t>70.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</si>
  <si>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</si>
  <si>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</si>
  <si>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</si>
  <si>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</si>
  <si>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</si>
  <si>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</si>
  <si>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</si>
  <si>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</si>
  <si>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</si>
  <si>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Centrālā administrācija, VPVKAC, Soc. uzņ. "Visi Var"</t>
  </si>
  <si>
    <t>Centrālā administrācija, Sociālais dienests, PMLP, Izglītības pārvalde, Būvvalde, Bāriņtiesa, VND</t>
  </si>
  <si>
    <t>Smiltenes novada kultūras centrs</t>
  </si>
  <si>
    <t>SIA “Baltic Restaurants Catering”</t>
  </si>
  <si>
    <t>Mūzikas skola, Nacionālais veselības dienests, SIA "Draugs SD", Izglītības pārvalde</t>
  </si>
  <si>
    <t>Noliktava</t>
  </si>
  <si>
    <t>Sporta nodarbības, pakalpojumi</t>
  </si>
  <si>
    <t>Atrodas novadpētniecības ekspozīcijas.</t>
  </si>
  <si>
    <t>automātiskās ugunsdrošības signalizācija  (SIA AB EVOR) Līgums Nr. SNP – SN – PA/AP/2-25</t>
  </si>
  <si>
    <t>tehniskā apsradze- dat.un attīstības nod.kab. SMS īsziņas- atpūtas telpas, tehniskā apsardze- TIC, arhīvs  (SIA AB EVOR)Līgums Nr. SNP – SN – PA/AP/2-25</t>
  </si>
  <si>
    <t>Rīgas iela 8A, Smiltene</t>
  </si>
  <si>
    <t>Mētras iela 11A, Smiltene</t>
  </si>
  <si>
    <t>Rīgas iela 16C, Smiltene</t>
  </si>
  <si>
    <t xml:space="preserve">Internāts un bibliotēka </t>
  </si>
  <si>
    <t>Dakteru iela 14B, Smiltene</t>
  </si>
  <si>
    <t>Sociālais centrs</t>
  </si>
  <si>
    <t>Llietišķās mākslas studija</t>
  </si>
  <si>
    <t>Oktobra iela 15, Variņi, Variņu pamatskola, Variņi, Variņu pagasts</t>
  </si>
  <si>
    <t>Komentāri</t>
  </si>
  <si>
    <t>2026.gadā veikta jumta atjaunošana par 66289.68 EUR</t>
  </si>
  <si>
    <t>2025.gadā veikta ēkas rekonstrukcija par 377892.10</t>
  </si>
  <si>
    <t>2026.gadā pabeigta ēkas pārbūve par 289419.41 EUR</t>
  </si>
  <si>
    <t>2026.gadā pabeigta ēkas pārbūve par 352064.51 EUR</t>
  </si>
  <si>
    <t>Uz doto brīdi tiek veikti ēkas vides pieejamības nodrošināšanas pasākumi. Izmaksu uzkrātais apjoms sastāda 268117.44 EUR</t>
  </si>
  <si>
    <t>2023.gadā tika izbūvēta apkures sistēma par 48824.71 Eur</t>
  </si>
  <si>
    <t xml:space="preserve">2024.gadā vekta ēlektroinstalācijas nomaiņa,ūdensvada, kanalizācijas, ventilācijas pārbūve, apkures sistemas modernizācija par </t>
  </si>
  <si>
    <t xml:space="preserve"> Uz doto brīdi tiek veikti ēkas energoefektivitātes pasākumu īstenošanas dabi.  Uzkrātais izmaksu apjoms sastāda 1062463.37 EUR</t>
  </si>
  <si>
    <t>2024.gadā tika veikti ēkas energoefektivitātes pasakumi par 709383.66 EUR</t>
  </si>
  <si>
    <t>2024.gadā tika veikta ēkas vienkāršota pārbūve, pielāgojot telpas bērnudārza vajadzībām, par 67830.39 EUR</t>
  </si>
  <si>
    <t>2005/2006 gados projkta ietvaros iegādāti pamatlīdzekļu par 122315.27 EUR</t>
  </si>
  <si>
    <t>2005/2006 iegādāti pamatlīdzekļi par 83428 EUR</t>
  </si>
  <si>
    <t>2026 veikta ēkas pārbūve par 286157.97 EUR; Iegādāti pamatlīdzekļi par 113550 EUR</t>
  </si>
  <si>
    <t xml:space="preserve">Nav ne signalizācijas, ne apsardzes. Interaktīvie eksponāti, TV, senie darba rīki. Novadpētniecības muzejs.  Muzeja krājuma vērtība 789 EUR. </t>
  </si>
  <si>
    <t xml:space="preserve">Ir ugunsdrošības signalizācija, ir daļai ēkas apsardze pakalpojums. Muzeja tematika ir novadpētniecība. Kopējā krājuma vērtība 7894.87 EUR. </t>
  </si>
  <si>
    <t>2026.gadā ir veikti jumta atjaunošanas darbi par 108569.46 EUR</t>
  </si>
  <si>
    <t>56.</t>
  </si>
  <si>
    <t>57.</t>
  </si>
  <si>
    <t>58.</t>
  </si>
  <si>
    <t>60.</t>
  </si>
  <si>
    <t>61.</t>
  </si>
  <si>
    <t xml:space="preserve">65. </t>
  </si>
  <si>
    <t xml:space="preserve">Sagatavots 2026. gada 3.jūlijā </t>
  </si>
  <si>
    <t xml:space="preserve">2.1.pielikums iepirkumā Smiltenes novada pašvaldības 
nekustamā īpašumu apdrošināšana”, 
Id.Nr.SNP/2026/16/M
</t>
  </si>
  <si>
    <t>Dzirnavu iela 1, Blome, Blomes pagasts īpašums "Pils"</t>
  </si>
  <si>
    <t xml:space="preserve">2005/2006 iegādāti pamatlīdzekļi par 104597 EURJjaunā vidus piebūve izbūvēta 2021. gadā.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</si>
</sst>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_-;\-* #,##0.00_-;_-* \-??_-;_-@_-"/>
    <numFmt numFmtId="165" formatCode="0.0"/>
  </numFmts>
  <fonts count="21" x14ac:knownFonts="1">
    <font>
      <sz val="11"/>
      <color theme="1"/>
      <name val="Tahoma"/>
      <family val="2"/>
      <charset val="186"/>
    </font>
    <font>
      <sz val="9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ahoma"/>
      <family val="2"/>
      <charset val="186"/>
    </font>
    <font>
      <sz val="11"/>
      <color theme="1"/>
      <name val="Tahoma"/>
      <family val="2"/>
      <charset val="186"/>
    </font>
    <font>
      <sz val="9"/>
      <name val="Times New Roman"/>
      <family val="1"/>
    </font>
    <font>
      <b/>
      <sz val="9"/>
      <name val="Times New Roman"/>
      <family val="1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name val="Tahoma"/>
      <family val="2"/>
      <charset val="186"/>
    </font>
    <font>
      <sz val="11"/>
      <color rgb="FF000000"/>
      <name val="Tahoma"/>
      <family val="2"/>
      <charset val="186"/>
    </font>
    <font>
      <sz val="9"/>
      <color theme="1"/>
      <name val="Tahoma"/>
      <family val="2"/>
      <charset val="186"/>
    </font>
    <font>
      <sz val="9"/>
      <name val="Tahoma"/>
      <family val="2"/>
      <charset val="186"/>
    </font>
    <font>
      <b/>
      <sz val="9"/>
      <color theme="1"/>
      <name val="Tahoma"/>
      <family val="2"/>
      <charset val="186"/>
    </font>
    <font>
      <sz val="9"/>
      <color rgb="FF000000"/>
      <name val="Times New Roman"/>
      <family val="1"/>
      <charset val="186"/>
    </font>
    <font>
      <b/>
      <sz val="9"/>
      <color rgb="FFFF0000"/>
      <name val="Times New Roman"/>
      <family val="1"/>
      <charset val="186"/>
    </font>
    <font>
      <sz val="9"/>
      <color rgb="FFFF0000"/>
      <name val="Times New Roman"/>
      <family val="1"/>
    </font>
    <font>
      <sz val="9"/>
      <color rgb="FFFF0000"/>
      <name val="Times New Roman"/>
      <family val="1"/>
      <charset val="186"/>
    </font>
    <font>
      <sz val="9"/>
      <color rgb="FFFF0000"/>
      <name val="Tahoma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6" fillId="0" borderId="0" applyFont="0" applyFill="0" applyBorder="0" applyAlignment="0" applyProtection="0"/>
    <xf numFmtId="0" fontId="12" fillId="0" borderId="0"/>
    <xf numFmtId="164" fontId="12" fillId="0" borderId="0" applyBorder="0" applyProtection="0"/>
    <xf numFmtId="43" fontId="6" fillId="0" borderId="0" applyFont="0" applyFill="0" applyBorder="0" applyAlignment="0" applyProtection="0"/>
  </cellStyleXfs>
  <cellXfs count="369">
    <xf numFmtId="0" fontId="0" fillId="0" borderId="0" xfId="0"/>
    <xf numFmtId="0" fontId="1" fillId="0" borderId="0" xfId="0" applyFont="1"/>
    <xf numFmtId="0" fontId="3" fillId="0" borderId="0" xfId="0" applyFont="1"/>
    <xf numFmtId="0" fontId="3" fillId="2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/>
    </xf>
    <xf numFmtId="2" fontId="7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2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0" xfId="0" applyFont="1" applyFill="1"/>
    <xf numFmtId="0" fontId="7" fillId="2" borderId="0" xfId="0" applyFont="1" applyFill="1"/>
    <xf numFmtId="0" fontId="7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165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16" fillId="0" borderId="1" xfId="2" applyNumberFormat="1" applyFont="1" applyBorder="1" applyAlignment="1">
      <alignment horizontal="right" vertical="center"/>
    </xf>
    <xf numFmtId="0" fontId="4" fillId="0" borderId="0" xfId="0" applyFont="1"/>
    <xf numFmtId="4" fontId="3" fillId="0" borderId="1" xfId="0" applyNumberFormat="1" applyFont="1" applyBorder="1" applyAlignment="1">
      <alignment horizontal="right" vertical="center"/>
    </xf>
    <xf numFmtId="4" fontId="3" fillId="0" borderId="1" xfId="2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43" fontId="2" fillId="0" borderId="0" xfId="0" applyNumberFormat="1" applyFont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4" fontId="3" fillId="0" borderId="1" xfId="0" applyNumberFormat="1" applyFont="1" applyBorder="1" applyAlignment="1">
      <alignment horizontal="right" vertical="center" wrapText="1"/>
    </xf>
    <xf numFmtId="4" fontId="1" fillId="0" borderId="1" xfId="1" applyNumberFormat="1" applyFont="1" applyBorder="1" applyAlignment="1">
      <alignment horizontal="right" vertical="center"/>
    </xf>
    <xf numFmtId="4" fontId="3" fillId="0" borderId="1" xfId="1" applyNumberFormat="1" applyFont="1" applyBorder="1" applyAlignment="1">
      <alignment horizontal="right" vertical="center"/>
    </xf>
    <xf numFmtId="43" fontId="1" fillId="0" borderId="1" xfId="1" applyFont="1" applyBorder="1" applyAlignment="1">
      <alignment horizontal="center" vertical="center" wrapText="1"/>
    </xf>
    <xf numFmtId="43" fontId="1" fillId="0" borderId="1" xfId="1" applyFont="1" applyBorder="1" applyAlignment="1">
      <alignment vertical="center"/>
    </xf>
    <xf numFmtId="43" fontId="3" fillId="0" borderId="1" xfId="1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43" fontId="1" fillId="0" borderId="1" xfId="0" applyNumberFormat="1" applyFont="1" applyBorder="1" applyAlignment="1">
      <alignment horizontal="right" vertical="center"/>
    </xf>
    <xf numFmtId="43" fontId="1" fillId="0" borderId="1" xfId="0" applyNumberFormat="1" applyFont="1" applyBorder="1" applyAlignment="1">
      <alignment horizontal="center" vertical="center"/>
    </xf>
    <xf numFmtId="43" fontId="3" fillId="0" borderId="1" xfId="0" applyNumberFormat="1" applyFont="1" applyBorder="1" applyAlignment="1">
      <alignment horizontal="right" vertical="center"/>
    </xf>
    <xf numFmtId="43" fontId="3" fillId="0" borderId="1" xfId="0" applyNumberFormat="1" applyFont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43" fontId="1" fillId="2" borderId="1" xfId="1" applyFont="1" applyFill="1" applyBorder="1" applyAlignment="1">
      <alignment horizontal="center" vertical="center" wrapText="1"/>
    </xf>
    <xf numFmtId="43" fontId="1" fillId="2" borderId="1" xfId="1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43" fontId="1" fillId="0" borderId="1" xfId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left" vertical="center"/>
    </xf>
    <xf numFmtId="0" fontId="14" fillId="0" borderId="0" xfId="0" applyFont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7" fillId="2" borderId="6" xfId="0" applyFont="1" applyFill="1" applyBorder="1" applyAlignment="1">
      <alignment horizontal="center" vertical="center"/>
    </xf>
    <xf numFmtId="43" fontId="7" fillId="2" borderId="6" xfId="1" applyFont="1" applyFill="1" applyBorder="1" applyAlignment="1">
      <alignment horizontal="center" vertical="center"/>
    </xf>
    <xf numFmtId="43" fontId="7" fillId="2" borderId="7" xfId="1" applyFont="1" applyFill="1" applyBorder="1" applyAlignment="1">
      <alignment horizontal="center" vertical="center"/>
    </xf>
    <xf numFmtId="43" fontId="7" fillId="2" borderId="3" xfId="1" applyFont="1" applyFill="1" applyBorder="1" applyAlignment="1">
      <alignment horizontal="center" vertical="center"/>
    </xf>
    <xf numFmtId="43" fontId="7" fillId="2" borderId="1" xfId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 wrapText="1"/>
    </xf>
    <xf numFmtId="43" fontId="1" fillId="0" borderId="6" xfId="1" applyFont="1" applyBorder="1" applyAlignment="1">
      <alignment horizontal="center" vertical="center"/>
    </xf>
    <xf numFmtId="43" fontId="1" fillId="0" borderId="3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43" fontId="1" fillId="0" borderId="3" xfId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43" fontId="7" fillId="2" borderId="1" xfId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2" fontId="3" fillId="2" borderId="6" xfId="0" applyNumberFormat="1" applyFont="1" applyFill="1" applyBorder="1" applyAlignment="1">
      <alignment horizontal="center" vertical="center"/>
    </xf>
    <xf numFmtId="4" fontId="1" fillId="0" borderId="6" xfId="0" applyNumberFormat="1" applyFont="1" applyBorder="1" applyAlignment="1">
      <alignment horizontal="right" vertical="center" wrapText="1"/>
    </xf>
    <xf numFmtId="4" fontId="1" fillId="0" borderId="6" xfId="0" applyNumberFormat="1" applyFont="1" applyBorder="1" applyAlignment="1">
      <alignment horizontal="right" vertical="center"/>
    </xf>
    <xf numFmtId="4" fontId="16" fillId="0" borderId="6" xfId="2" applyNumberFormat="1" applyFont="1" applyBorder="1" applyAlignment="1">
      <alignment horizontal="right" vertical="center"/>
    </xf>
    <xf numFmtId="14" fontId="3" fillId="2" borderId="6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3" fillId="2" borderId="3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2" fontId="3" fillId="2" borderId="3" xfId="0" applyNumberFormat="1" applyFont="1" applyFill="1" applyBorder="1" applyAlignment="1">
      <alignment horizontal="center" vertical="center"/>
    </xf>
    <xf numFmtId="4" fontId="16" fillId="0" borderId="3" xfId="2" applyNumberFormat="1" applyFont="1" applyBorder="1" applyAlignment="1">
      <alignment horizontal="right" vertical="center"/>
    </xf>
    <xf numFmtId="14" fontId="3" fillId="2" borderId="3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11" xfId="0" applyFont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6" fillId="0" borderId="16" xfId="2" applyFont="1" applyBorder="1" applyAlignment="1">
      <alignment horizontal="center" vertical="center" wrapText="1"/>
    </xf>
    <xf numFmtId="0" fontId="16" fillId="0" borderId="16" xfId="2" applyFont="1" applyBorder="1" applyAlignment="1">
      <alignment horizontal="center" vertical="center"/>
    </xf>
    <xf numFmtId="0" fontId="16" fillId="0" borderId="16" xfId="2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3" fillId="2" borderId="16" xfId="0" applyFont="1" applyFill="1" applyBorder="1" applyAlignment="1">
      <alignment horizontal="left" vertical="center" wrapText="1"/>
    </xf>
    <xf numFmtId="0" fontId="7" fillId="2" borderId="16" xfId="0" applyFont="1" applyFill="1" applyBorder="1" applyAlignment="1">
      <alignment horizontal="left" vertical="center" wrapText="1"/>
    </xf>
    <xf numFmtId="2" fontId="3" fillId="2" borderId="16" xfId="0" applyNumberFormat="1" applyFont="1" applyFill="1" applyBorder="1" applyAlignment="1">
      <alignment horizontal="center" vertical="center"/>
    </xf>
    <xf numFmtId="4" fontId="1" fillId="0" borderId="16" xfId="0" applyNumberFormat="1" applyFont="1" applyBorder="1" applyAlignment="1">
      <alignment horizontal="center" vertical="center" wrapText="1"/>
    </xf>
    <xf numFmtId="4" fontId="16" fillId="0" borderId="16" xfId="1" applyNumberFormat="1" applyFont="1" applyBorder="1" applyAlignment="1">
      <alignment horizontal="center" vertical="center"/>
    </xf>
    <xf numFmtId="4" fontId="16" fillId="0" borderId="16" xfId="2" applyNumberFormat="1" applyFont="1" applyBorder="1" applyAlignment="1">
      <alignment horizontal="right" vertical="center"/>
    </xf>
    <xf numFmtId="14" fontId="3" fillId="2" borderId="16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2" fontId="7" fillId="2" borderId="3" xfId="0" applyNumberFormat="1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/>
    </xf>
    <xf numFmtId="2" fontId="7" fillId="2" borderId="6" xfId="0" applyNumberFormat="1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43" fontId="7" fillId="2" borderId="3" xfId="1" applyFont="1" applyFill="1" applyBorder="1" applyAlignment="1">
      <alignment horizontal="right" vertical="center"/>
    </xf>
    <xf numFmtId="0" fontId="7" fillId="2" borderId="12" xfId="0" applyFont="1" applyFill="1" applyBorder="1" applyAlignment="1">
      <alignment horizontal="center" vertical="center"/>
    </xf>
    <xf numFmtId="43" fontId="7" fillId="2" borderId="6" xfId="1" applyFont="1" applyFill="1" applyBorder="1" applyAlignment="1">
      <alignment horizontal="right" vertical="center"/>
    </xf>
    <xf numFmtId="0" fontId="7" fillId="2" borderId="6" xfId="0" applyFont="1" applyFill="1" applyBorder="1" applyAlignment="1">
      <alignment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/>
    </xf>
    <xf numFmtId="2" fontId="7" fillId="2" borderId="7" xfId="0" applyNumberFormat="1" applyFont="1" applyFill="1" applyBorder="1" applyAlignment="1">
      <alignment horizontal="center" vertical="center"/>
    </xf>
    <xf numFmtId="14" fontId="3" fillId="2" borderId="7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0" fontId="7" fillId="2" borderId="6" xfId="0" applyFont="1" applyFill="1" applyBorder="1" applyAlignment="1">
      <alignment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0" fillId="3" borderId="4" xfId="0" applyFill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6" xfId="0" applyFont="1" applyBorder="1" applyAlignment="1">
      <alignment horizontal="left" vertical="center"/>
    </xf>
    <xf numFmtId="43" fontId="3" fillId="0" borderId="6" xfId="1" applyFont="1" applyBorder="1" applyAlignment="1">
      <alignment horizontal="center" vertical="center"/>
    </xf>
    <xf numFmtId="43" fontId="3" fillId="0" borderId="6" xfId="0" applyNumberFormat="1" applyFont="1" applyBorder="1" applyAlignment="1">
      <alignment horizontal="right" vertical="center"/>
    </xf>
    <xf numFmtId="43" fontId="3" fillId="0" borderId="6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15" fillId="3" borderId="4" xfId="0" applyFont="1" applyFill="1" applyBorder="1" applyAlignment="1">
      <alignment vertical="center"/>
    </xf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left" vertical="center" wrapText="1"/>
    </xf>
    <xf numFmtId="43" fontId="1" fillId="0" borderId="3" xfId="1" applyFont="1" applyBorder="1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2" fontId="1" fillId="2" borderId="6" xfId="0" applyNumberFormat="1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right" vertical="center"/>
    </xf>
    <xf numFmtId="43" fontId="1" fillId="2" borderId="6" xfId="1" applyFont="1" applyFill="1" applyBorder="1" applyAlignment="1">
      <alignment horizontal="right" vertical="center"/>
    </xf>
    <xf numFmtId="4" fontId="1" fillId="0" borderId="3" xfId="0" applyNumberFormat="1" applyFont="1" applyBorder="1" applyAlignment="1">
      <alignment horizontal="right" vertical="center" wrapText="1"/>
    </xf>
    <xf numFmtId="0" fontId="7" fillId="0" borderId="3" xfId="0" applyFont="1" applyBorder="1" applyAlignment="1">
      <alignment horizontal="left" vertical="center" wrapText="1"/>
    </xf>
    <xf numFmtId="4" fontId="1" fillId="0" borderId="3" xfId="0" applyNumberFormat="1" applyFont="1" applyBorder="1" applyAlignment="1">
      <alignment horizontal="right" vertical="center"/>
    </xf>
    <xf numFmtId="4" fontId="1" fillId="0" borderId="3" xfId="1" applyNumberFormat="1" applyFont="1" applyBorder="1" applyAlignment="1">
      <alignment horizontal="right" vertical="center"/>
    </xf>
    <xf numFmtId="4" fontId="3" fillId="0" borderId="6" xfId="0" applyNumberFormat="1" applyFont="1" applyBorder="1" applyAlignment="1">
      <alignment horizontal="right" vertical="center" wrapText="1"/>
    </xf>
    <xf numFmtId="4" fontId="3" fillId="0" borderId="6" xfId="0" applyNumberFormat="1" applyFont="1" applyBorder="1" applyAlignment="1">
      <alignment horizontal="right" vertical="center"/>
    </xf>
    <xf numFmtId="4" fontId="3" fillId="0" borderId="6" xfId="1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right" vertical="center"/>
    </xf>
    <xf numFmtId="4" fontId="3" fillId="0" borderId="3" xfId="2" applyNumberFormat="1" applyFont="1" applyBorder="1" applyAlignment="1">
      <alignment horizontal="right" vertical="center"/>
    </xf>
    <xf numFmtId="0" fontId="1" fillId="3" borderId="20" xfId="0" applyFont="1" applyFill="1" applyBorder="1"/>
    <xf numFmtId="0" fontId="3" fillId="2" borderId="2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vertical="center"/>
    </xf>
    <xf numFmtId="0" fontId="7" fillId="2" borderId="23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18" fillId="2" borderId="0" xfId="0" applyFont="1" applyFill="1" applyAlignment="1">
      <alignment vertical="center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horizontal="left" vertical="center" wrapText="1"/>
    </xf>
    <xf numFmtId="0" fontId="1" fillId="2" borderId="6" xfId="0" quotePrefix="1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16" fillId="0" borderId="16" xfId="2" applyFont="1" applyBorder="1" applyAlignment="1">
      <alignment horizontal="left" vertical="center" wrapText="1"/>
    </xf>
    <xf numFmtId="0" fontId="20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0" fillId="4" borderId="17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left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2" fillId="3" borderId="8" xfId="0" applyFont="1" applyFill="1" applyBorder="1" applyAlignment="1">
      <alignment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3" borderId="8" xfId="0" applyFont="1" applyFill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/>
    </xf>
    <xf numFmtId="0" fontId="1" fillId="0" borderId="28" xfId="0" applyFont="1" applyBorder="1" applyAlignment="1">
      <alignment vertical="center" wrapText="1"/>
    </xf>
    <xf numFmtId="0" fontId="16" fillId="0" borderId="29" xfId="2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2" fillId="4" borderId="30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vertical="center" wrapText="1"/>
    </xf>
    <xf numFmtId="0" fontId="18" fillId="2" borderId="26" xfId="0" applyFont="1" applyFill="1" applyBorder="1" applyAlignment="1">
      <alignment vertical="center" wrapText="1"/>
    </xf>
    <xf numFmtId="0" fontId="7" fillId="2" borderId="27" xfId="0" applyFont="1" applyFill="1" applyBorder="1" applyAlignment="1">
      <alignment vertical="center" wrapText="1"/>
    </xf>
    <xf numFmtId="0" fontId="7" fillId="2" borderId="28" xfId="0" applyFont="1" applyFill="1" applyBorder="1" applyAlignment="1">
      <alignment vertical="center" wrapText="1"/>
    </xf>
    <xf numFmtId="0" fontId="7" fillId="2" borderId="26" xfId="0" applyFont="1" applyFill="1" applyBorder="1" applyAlignment="1">
      <alignment vertical="center" wrapText="1"/>
    </xf>
    <xf numFmtId="0" fontId="7" fillId="2" borderId="25" xfId="0" applyFont="1" applyFill="1" applyBorder="1" applyAlignment="1">
      <alignment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3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0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14" fontId="7" fillId="2" borderId="3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43" fontId="3" fillId="0" borderId="3" xfId="1" applyFont="1" applyBorder="1" applyAlignment="1">
      <alignment horizontal="center" vertical="center"/>
    </xf>
    <xf numFmtId="43" fontId="3" fillId="0" borderId="3" xfId="0" applyNumberFormat="1" applyFont="1" applyBorder="1" applyAlignment="1">
      <alignment horizontal="right" vertical="center"/>
    </xf>
    <xf numFmtId="43" fontId="3" fillId="0" borderId="3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6" xfId="0" applyFont="1" applyBorder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43" fontId="7" fillId="0" borderId="1" xfId="1" applyFont="1" applyBorder="1" applyAlignment="1">
      <alignment horizontal="center" vertical="center" wrapText="1"/>
    </xf>
    <xf numFmtId="43" fontId="7" fillId="0" borderId="1" xfId="1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43" fontId="7" fillId="2" borderId="1" xfId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43" fontId="1" fillId="0" borderId="6" xfId="1" applyFont="1" applyFill="1" applyBorder="1" applyAlignment="1">
      <alignment horizontal="center" vertical="center" wrapText="1"/>
    </xf>
    <xf numFmtId="43" fontId="1" fillId="0" borderId="3" xfId="1" applyFont="1" applyFill="1" applyBorder="1" applyAlignment="1">
      <alignment horizontal="center" vertical="center" wrapText="1"/>
    </xf>
    <xf numFmtId="43" fontId="1" fillId="0" borderId="6" xfId="1" applyFont="1" applyBorder="1" applyAlignment="1">
      <alignment horizontal="center" vertical="center" wrapText="1"/>
    </xf>
    <xf numFmtId="43" fontId="1" fillId="0" borderId="3" xfId="1" applyFont="1" applyBorder="1" applyAlignment="1">
      <alignment horizontal="center" vertical="center" wrapText="1"/>
    </xf>
    <xf numFmtId="43" fontId="3" fillId="2" borderId="6" xfId="1" applyFont="1" applyFill="1" applyBorder="1" applyAlignment="1">
      <alignment horizontal="center" vertical="center"/>
    </xf>
    <xf numFmtId="43" fontId="3" fillId="2" borderId="7" xfId="1" applyFont="1" applyFill="1" applyBorder="1" applyAlignment="1">
      <alignment horizontal="center" vertical="center"/>
    </xf>
    <xf numFmtId="43" fontId="3" fillId="2" borderId="3" xfId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/>
    </xf>
    <xf numFmtId="43" fontId="3" fillId="0" borderId="6" xfId="1" applyFont="1" applyBorder="1" applyAlignment="1">
      <alignment horizontal="center" vertical="center"/>
    </xf>
    <xf numFmtId="43" fontId="3" fillId="0" borderId="7" xfId="1" applyFont="1" applyBorder="1" applyAlignment="1">
      <alignment horizontal="center" vertical="center"/>
    </xf>
    <xf numFmtId="43" fontId="3" fillId="0" borderId="3" xfId="1" applyFont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/>
    </xf>
    <xf numFmtId="43" fontId="1" fillId="0" borderId="6" xfId="1" applyFont="1" applyBorder="1" applyAlignment="1">
      <alignment horizontal="center" vertical="center"/>
    </xf>
    <xf numFmtId="43" fontId="1" fillId="0" borderId="3" xfId="1" applyFont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3" fontId="3" fillId="0" borderId="6" xfId="1" applyFont="1" applyFill="1" applyBorder="1" applyAlignment="1">
      <alignment horizontal="center" vertical="center" wrapText="1"/>
    </xf>
    <xf numFmtId="43" fontId="3" fillId="0" borderId="7" xfId="1" applyFont="1" applyFill="1" applyBorder="1" applyAlignment="1">
      <alignment horizontal="center" vertical="center" wrapText="1"/>
    </xf>
    <xf numFmtId="43" fontId="3" fillId="0" borderId="3" xfId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 wrapText="1"/>
    </xf>
    <xf numFmtId="0" fontId="7" fillId="0" borderId="0" xfId="0" applyFont="1" applyAlignment="1">
      <alignment horizontal="right"/>
    </xf>
    <xf numFmtId="0" fontId="4" fillId="3" borderId="20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7" fillId="2" borderId="14" xfId="0" applyFont="1" applyFill="1" applyBorder="1" applyAlignment="1">
      <alignment horizontal="center" vertical="center"/>
    </xf>
    <xf numFmtId="43" fontId="7" fillId="2" borderId="6" xfId="1" applyFont="1" applyFill="1" applyBorder="1" applyAlignment="1">
      <alignment horizontal="center" vertical="center"/>
    </xf>
    <xf numFmtId="43" fontId="7" fillId="2" borderId="7" xfId="1" applyFont="1" applyFill="1" applyBorder="1" applyAlignment="1">
      <alignment horizontal="center" vertical="center"/>
    </xf>
    <xf numFmtId="43" fontId="7" fillId="2" borderId="3" xfId="1" applyFont="1" applyFill="1" applyBorder="1" applyAlignment="1">
      <alignment horizontal="center" vertical="center"/>
    </xf>
    <xf numFmtId="43" fontId="7" fillId="2" borderId="1" xfId="1" applyFont="1" applyFill="1" applyBorder="1" applyAlignment="1">
      <alignment horizontal="right" vertical="center"/>
    </xf>
    <xf numFmtId="43" fontId="7" fillId="2" borderId="6" xfId="1" applyFont="1" applyFill="1" applyBorder="1" applyAlignment="1">
      <alignment horizontal="right" vertical="center"/>
    </xf>
  </cellXfs>
  <cellStyles count="5">
    <cellStyle name="Komats" xfId="1" builtinId="3"/>
    <cellStyle name="Komats 2" xfId="3" xr:uid="{00000000-0005-0000-0000-000001000000}"/>
    <cellStyle name="Komats 3" xfId="4" xr:uid="{00000000-0005-0000-0000-000002000000}"/>
    <cellStyle name="Parasts" xfId="0" builtinId="0"/>
    <cellStyle name="Parasts 2" xfId="2" xr:uid="{00000000-0005-0000-0000-000004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6"/>
  <sheetViews>
    <sheetView tabSelected="1" topLeftCell="B1" zoomScale="84" zoomScaleNormal="84" workbookViewId="0">
      <pane ySplit="2" topLeftCell="A69" activePane="bottomLeft" state="frozen"/>
      <selection pane="bottomLeft" activeCell="I21" sqref="I21"/>
    </sheetView>
  </sheetViews>
  <sheetFormatPr defaultColWidth="9" defaultRowHeight="12" x14ac:dyDescent="0.2"/>
  <cols>
    <col min="1" max="1" width="7.25" style="1" customWidth="1"/>
    <col min="2" max="2" width="16.125" style="209" customWidth="1"/>
    <col min="3" max="3" width="14.25" style="1" customWidth="1"/>
    <col min="4" max="4" width="7.625" style="1" customWidth="1"/>
    <col min="5" max="5" width="31" style="6" customWidth="1"/>
    <col min="6" max="6" width="12" style="1" customWidth="1"/>
    <col min="7" max="7" width="8.25" style="2" customWidth="1"/>
    <col min="8" max="8" width="10.25" style="1" customWidth="1"/>
    <col min="9" max="9" width="14.625" style="1" customWidth="1"/>
    <col min="10" max="10" width="20.375" style="1" customWidth="1"/>
    <col min="11" max="11" width="19.125" style="1" customWidth="1"/>
    <col min="12" max="12" width="8.75" style="19" customWidth="1"/>
    <col min="13" max="13" width="16" style="4" customWidth="1"/>
    <col min="14" max="14" width="10.75" style="4" customWidth="1"/>
    <col min="15" max="15" width="12.625" style="5" customWidth="1"/>
    <col min="16" max="16" width="9.625" style="5" customWidth="1"/>
    <col min="17" max="17" width="9" style="1" customWidth="1"/>
    <col min="18" max="18" width="28.375" style="21" customWidth="1"/>
    <col min="19" max="19" width="18.25" style="21" customWidth="1"/>
    <col min="20" max="20" width="10.625" style="1" customWidth="1"/>
    <col min="21" max="16384" width="9" style="1"/>
  </cols>
  <sheetData>
    <row r="1" spans="1:20" ht="47.25" customHeight="1" thickBot="1" x14ac:dyDescent="0.25">
      <c r="E1" s="356" t="s">
        <v>498</v>
      </c>
      <c r="F1" s="357"/>
      <c r="G1" s="357"/>
      <c r="H1" s="357"/>
      <c r="I1" s="357"/>
      <c r="J1" s="357"/>
      <c r="K1" s="357"/>
      <c r="L1" s="357"/>
      <c r="M1" s="357"/>
      <c r="N1" s="357"/>
      <c r="O1" s="357"/>
      <c r="P1" s="357"/>
      <c r="Q1" s="357"/>
      <c r="R1" s="357"/>
    </row>
    <row r="2" spans="1:20" customFormat="1" ht="84.75" thickBot="1" x14ac:dyDescent="0.25">
      <c r="A2" s="222" t="s">
        <v>0</v>
      </c>
      <c r="B2" s="223" t="s">
        <v>1</v>
      </c>
      <c r="C2" s="224" t="s">
        <v>2</v>
      </c>
      <c r="D2" s="225" t="s">
        <v>86</v>
      </c>
      <c r="E2" s="226" t="s">
        <v>4</v>
      </c>
      <c r="F2" s="227" t="s">
        <v>3</v>
      </c>
      <c r="G2" s="226" t="s">
        <v>124</v>
      </c>
      <c r="H2" s="227" t="s">
        <v>5</v>
      </c>
      <c r="I2" s="227" t="s">
        <v>6</v>
      </c>
      <c r="J2" s="226" t="s">
        <v>308</v>
      </c>
      <c r="K2" s="226" t="s">
        <v>309</v>
      </c>
      <c r="L2" s="224" t="s">
        <v>148</v>
      </c>
      <c r="M2" s="224" t="s">
        <v>304</v>
      </c>
      <c r="N2" s="224" t="s">
        <v>58</v>
      </c>
      <c r="O2" s="224" t="s">
        <v>50</v>
      </c>
      <c r="P2" s="224" t="s">
        <v>163</v>
      </c>
      <c r="Q2" s="224" t="s">
        <v>159</v>
      </c>
      <c r="R2" s="248" t="s">
        <v>348</v>
      </c>
      <c r="S2" s="354" t="s">
        <v>474</v>
      </c>
      <c r="T2" s="355"/>
    </row>
    <row r="3" spans="1:20" ht="20.25" customHeight="1" thickBot="1" x14ac:dyDescent="0.25">
      <c r="A3" s="322" t="s">
        <v>17</v>
      </c>
      <c r="B3" s="323" t="s">
        <v>17</v>
      </c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183"/>
      <c r="R3" s="249"/>
      <c r="S3" s="262"/>
      <c r="T3" s="263"/>
    </row>
    <row r="4" spans="1:20" s="55" customFormat="1" ht="89.25" customHeight="1" x14ac:dyDescent="0.2">
      <c r="A4" s="123" t="s">
        <v>125</v>
      </c>
      <c r="B4" s="97" t="s">
        <v>7</v>
      </c>
      <c r="C4" s="124" t="s">
        <v>29</v>
      </c>
      <c r="D4" s="125">
        <v>1895</v>
      </c>
      <c r="E4" s="126" t="s">
        <v>319</v>
      </c>
      <c r="F4" s="127" t="s">
        <v>28</v>
      </c>
      <c r="G4" s="124">
        <v>2017</v>
      </c>
      <c r="H4" s="97">
        <v>834</v>
      </c>
      <c r="I4" s="127" t="s">
        <v>81</v>
      </c>
      <c r="J4" s="97" t="s">
        <v>464</v>
      </c>
      <c r="K4" s="127" t="s">
        <v>465</v>
      </c>
      <c r="L4" s="128">
        <v>1600</v>
      </c>
      <c r="M4" s="73">
        <f>L4*H4</f>
        <v>1334400</v>
      </c>
      <c r="N4" s="73">
        <v>200000</v>
      </c>
      <c r="O4" s="73">
        <f t="shared" ref="O4:O18" si="0">M4+N4</f>
        <v>1534400</v>
      </c>
      <c r="P4" s="101" t="s">
        <v>439</v>
      </c>
      <c r="Q4" s="184" t="s">
        <v>289</v>
      </c>
      <c r="R4" s="250" t="s">
        <v>456</v>
      </c>
      <c r="S4" s="14"/>
      <c r="T4" s="264"/>
    </row>
    <row r="5" spans="1:20" s="55" customFormat="1" ht="24" x14ac:dyDescent="0.2">
      <c r="A5" s="102" t="s">
        <v>126</v>
      </c>
      <c r="B5" s="85" t="s">
        <v>8</v>
      </c>
      <c r="C5" s="3" t="s">
        <v>29</v>
      </c>
      <c r="D5" s="75">
        <v>1935</v>
      </c>
      <c r="E5" s="75" t="s">
        <v>152</v>
      </c>
      <c r="F5" s="85" t="s">
        <v>27</v>
      </c>
      <c r="G5" s="3">
        <v>2006</v>
      </c>
      <c r="H5" s="85">
        <v>324</v>
      </c>
      <c r="I5" s="85" t="s">
        <v>81</v>
      </c>
      <c r="J5" s="86" t="s">
        <v>101</v>
      </c>
      <c r="K5" s="85" t="s">
        <v>145</v>
      </c>
      <c r="L5" s="11">
        <f t="shared" ref="L5" si="1">M5/H5</f>
        <v>1515.3611111111111</v>
      </c>
      <c r="M5" s="87">
        <v>490977</v>
      </c>
      <c r="N5" s="87">
        <v>30000</v>
      </c>
      <c r="O5" s="87">
        <f t="shared" si="0"/>
        <v>520977</v>
      </c>
      <c r="P5" s="65" t="s">
        <v>439</v>
      </c>
      <c r="Q5" s="185" t="s">
        <v>289</v>
      </c>
      <c r="R5" s="237" t="s">
        <v>290</v>
      </c>
      <c r="S5" s="14"/>
      <c r="T5" s="264"/>
    </row>
    <row r="6" spans="1:20" s="55" customFormat="1" ht="36.75" customHeight="1" x14ac:dyDescent="0.2">
      <c r="A6" s="102" t="s">
        <v>128</v>
      </c>
      <c r="B6" s="85" t="s">
        <v>10</v>
      </c>
      <c r="C6" s="3" t="s">
        <v>29</v>
      </c>
      <c r="D6" s="10">
        <v>1934</v>
      </c>
      <c r="E6" s="75" t="s">
        <v>153</v>
      </c>
      <c r="F6" s="85" t="s">
        <v>104</v>
      </c>
      <c r="G6" s="3">
        <v>2018</v>
      </c>
      <c r="H6" s="3">
        <v>714.1</v>
      </c>
      <c r="I6" s="85" t="s">
        <v>81</v>
      </c>
      <c r="J6" s="86" t="s">
        <v>101</v>
      </c>
      <c r="K6" s="85" t="s">
        <v>145</v>
      </c>
      <c r="L6" s="11">
        <v>1400</v>
      </c>
      <c r="M6" s="87">
        <f>L6*H6</f>
        <v>999740</v>
      </c>
      <c r="N6" s="87">
        <v>50000</v>
      </c>
      <c r="O6" s="87">
        <f t="shared" si="0"/>
        <v>1049740</v>
      </c>
      <c r="P6" s="65" t="s">
        <v>439</v>
      </c>
      <c r="Q6" s="185" t="s">
        <v>289</v>
      </c>
      <c r="R6" s="237" t="s">
        <v>457</v>
      </c>
      <c r="S6" s="14"/>
      <c r="T6" s="264"/>
    </row>
    <row r="7" spans="1:20" s="55" customFormat="1" ht="35.25" customHeight="1" x14ac:dyDescent="0.2">
      <c r="A7" s="102" t="s">
        <v>129</v>
      </c>
      <c r="B7" s="85" t="s">
        <v>11</v>
      </c>
      <c r="C7" s="3" t="s">
        <v>12</v>
      </c>
      <c r="D7" s="85">
        <v>2004</v>
      </c>
      <c r="E7" s="85" t="s">
        <v>119</v>
      </c>
      <c r="F7" s="85" t="s">
        <v>32</v>
      </c>
      <c r="G7" s="3" t="s">
        <v>101</v>
      </c>
      <c r="H7" s="85">
        <v>2080.6</v>
      </c>
      <c r="I7" s="85" t="s">
        <v>81</v>
      </c>
      <c r="J7" s="85" t="s">
        <v>375</v>
      </c>
      <c r="K7" s="3"/>
      <c r="L7" s="11">
        <v>1400</v>
      </c>
      <c r="M7" s="87">
        <f>L7*H7</f>
        <v>2912840</v>
      </c>
      <c r="N7" s="87">
        <v>983090</v>
      </c>
      <c r="O7" s="87">
        <f t="shared" si="0"/>
        <v>3895930</v>
      </c>
      <c r="P7" s="65" t="s">
        <v>439</v>
      </c>
      <c r="Q7" s="185" t="s">
        <v>289</v>
      </c>
      <c r="R7" s="237" t="s">
        <v>291</v>
      </c>
      <c r="S7" s="14"/>
      <c r="T7" s="264"/>
    </row>
    <row r="8" spans="1:20" s="208" customFormat="1" ht="39" customHeight="1" x14ac:dyDescent="0.2">
      <c r="A8" s="103" t="s">
        <v>130</v>
      </c>
      <c r="B8" s="75" t="s">
        <v>11</v>
      </c>
      <c r="C8" s="10" t="s">
        <v>30</v>
      </c>
      <c r="D8" s="10">
        <v>1962</v>
      </c>
      <c r="E8" s="75" t="s">
        <v>120</v>
      </c>
      <c r="F8" s="75" t="s">
        <v>265</v>
      </c>
      <c r="G8" s="10">
        <v>2016</v>
      </c>
      <c r="H8" s="10">
        <v>2483.8000000000002</v>
      </c>
      <c r="I8" s="75" t="s">
        <v>81</v>
      </c>
      <c r="J8" s="75" t="s">
        <v>375</v>
      </c>
      <c r="K8" s="75" t="s">
        <v>373</v>
      </c>
      <c r="L8" s="11">
        <v>1400</v>
      </c>
      <c r="M8" s="87">
        <f>L8*H8</f>
        <v>3477320.0000000005</v>
      </c>
      <c r="N8" s="87">
        <v>89000</v>
      </c>
      <c r="O8" s="87">
        <f t="shared" si="0"/>
        <v>3566320.0000000005</v>
      </c>
      <c r="P8" s="271" t="s">
        <v>439</v>
      </c>
      <c r="Q8" s="186" t="s">
        <v>292</v>
      </c>
      <c r="R8" s="260" t="s">
        <v>458</v>
      </c>
      <c r="S8" s="272" t="s">
        <v>475</v>
      </c>
      <c r="T8" s="265"/>
    </row>
    <row r="9" spans="1:20" s="55" customFormat="1" ht="49.5" customHeight="1" x14ac:dyDescent="0.2">
      <c r="A9" s="308" t="s">
        <v>131</v>
      </c>
      <c r="B9" s="293" t="s">
        <v>158</v>
      </c>
      <c r="C9" s="85" t="s">
        <v>149</v>
      </c>
      <c r="D9" s="85">
        <v>2018</v>
      </c>
      <c r="E9" s="85" t="s">
        <v>118</v>
      </c>
      <c r="F9" s="85" t="s">
        <v>31</v>
      </c>
      <c r="G9" s="3" t="s">
        <v>101</v>
      </c>
      <c r="H9" s="85">
        <v>335.5</v>
      </c>
      <c r="I9" s="85" t="s">
        <v>99</v>
      </c>
      <c r="J9" s="85" t="s">
        <v>376</v>
      </c>
      <c r="K9" s="85" t="s">
        <v>145</v>
      </c>
      <c r="L9" s="11">
        <v>2151.87</v>
      </c>
      <c r="M9" s="87">
        <v>421953</v>
      </c>
      <c r="N9" s="87">
        <v>8970</v>
      </c>
      <c r="O9" s="87">
        <f t="shared" si="0"/>
        <v>430923</v>
      </c>
      <c r="P9" s="65" t="s">
        <v>439</v>
      </c>
      <c r="Q9" s="185">
        <v>1</v>
      </c>
      <c r="R9" s="328" t="s">
        <v>293</v>
      </c>
      <c r="S9" s="14"/>
      <c r="T9" s="264"/>
    </row>
    <row r="10" spans="1:20" s="55" customFormat="1" ht="18" customHeight="1" x14ac:dyDescent="0.2">
      <c r="A10" s="332"/>
      <c r="B10" s="294"/>
      <c r="C10" s="85" t="s">
        <v>150</v>
      </c>
      <c r="D10" s="85">
        <v>2018</v>
      </c>
      <c r="E10" s="85" t="s">
        <v>151</v>
      </c>
      <c r="F10" s="85"/>
      <c r="G10" s="3"/>
      <c r="H10" s="85"/>
      <c r="I10" s="85"/>
      <c r="J10" s="85"/>
      <c r="K10" s="85"/>
      <c r="L10" s="11"/>
      <c r="M10" s="87">
        <v>433245</v>
      </c>
      <c r="N10" s="87">
        <v>3829</v>
      </c>
      <c r="O10" s="87">
        <f t="shared" si="0"/>
        <v>437074</v>
      </c>
      <c r="P10" s="65" t="s">
        <v>439</v>
      </c>
      <c r="Q10" s="185">
        <v>0</v>
      </c>
      <c r="R10" s="329"/>
      <c r="S10" s="14"/>
      <c r="T10" s="264"/>
    </row>
    <row r="11" spans="1:20" s="55" customFormat="1" ht="36" x14ac:dyDescent="0.2">
      <c r="A11" s="102" t="s">
        <v>132</v>
      </c>
      <c r="B11" s="85" t="s">
        <v>466</v>
      </c>
      <c r="C11" s="85" t="s">
        <v>51</v>
      </c>
      <c r="D11" s="3">
        <v>2008</v>
      </c>
      <c r="E11" s="85" t="s">
        <v>121</v>
      </c>
      <c r="F11" s="85" t="s">
        <v>85</v>
      </c>
      <c r="G11" s="3">
        <v>2013</v>
      </c>
      <c r="H11" s="3">
        <v>3094</v>
      </c>
      <c r="I11" s="85" t="s">
        <v>81</v>
      </c>
      <c r="J11" s="85" t="s">
        <v>376</v>
      </c>
      <c r="K11" s="85" t="s">
        <v>378</v>
      </c>
      <c r="L11" s="11">
        <v>1400</v>
      </c>
      <c r="M11" s="87">
        <f>L11*H11</f>
        <v>4331600</v>
      </c>
      <c r="N11" s="87">
        <v>137000</v>
      </c>
      <c r="O11" s="87">
        <f t="shared" si="0"/>
        <v>4468600</v>
      </c>
      <c r="P11" s="65" t="s">
        <v>439</v>
      </c>
      <c r="Q11" s="185" t="s">
        <v>294</v>
      </c>
      <c r="R11" s="328" t="s">
        <v>295</v>
      </c>
      <c r="S11" s="14"/>
      <c r="T11" s="264"/>
    </row>
    <row r="12" spans="1:20" s="55" customFormat="1" ht="24" x14ac:dyDescent="0.2">
      <c r="A12" s="102" t="s">
        <v>133</v>
      </c>
      <c r="B12" s="85" t="s">
        <v>467</v>
      </c>
      <c r="C12" s="3" t="s">
        <v>42</v>
      </c>
      <c r="D12" s="3">
        <v>1984</v>
      </c>
      <c r="E12" s="85" t="s">
        <v>33</v>
      </c>
      <c r="F12" s="3" t="s">
        <v>47</v>
      </c>
      <c r="G12" s="3">
        <v>2010</v>
      </c>
      <c r="H12" s="3">
        <v>350</v>
      </c>
      <c r="I12" s="85" t="s">
        <v>81</v>
      </c>
      <c r="J12" s="85" t="s">
        <v>376</v>
      </c>
      <c r="K12" s="85" t="s">
        <v>379</v>
      </c>
      <c r="L12" s="11">
        <v>1400</v>
      </c>
      <c r="M12" s="87">
        <f t="shared" ref="M12:M26" si="2">L12*H12</f>
        <v>490000</v>
      </c>
      <c r="N12" s="87">
        <v>25000</v>
      </c>
      <c r="O12" s="87">
        <f t="shared" si="0"/>
        <v>515000</v>
      </c>
      <c r="P12" s="65" t="s">
        <v>439</v>
      </c>
      <c r="Q12" s="185">
        <v>1</v>
      </c>
      <c r="R12" s="329"/>
      <c r="S12" s="14"/>
      <c r="T12" s="264"/>
    </row>
    <row r="13" spans="1:20" s="55" customFormat="1" ht="51" customHeight="1" x14ac:dyDescent="0.2">
      <c r="A13" s="102" t="s">
        <v>134</v>
      </c>
      <c r="B13" s="85" t="s">
        <v>468</v>
      </c>
      <c r="C13" s="85" t="s">
        <v>122</v>
      </c>
      <c r="D13" s="3">
        <v>1980</v>
      </c>
      <c r="E13" s="85" t="s">
        <v>82</v>
      </c>
      <c r="F13" s="3" t="s">
        <v>47</v>
      </c>
      <c r="G13" s="3">
        <v>2016</v>
      </c>
      <c r="H13" s="85">
        <v>4809.3</v>
      </c>
      <c r="I13" s="85" t="s">
        <v>81</v>
      </c>
      <c r="J13" s="85" t="s">
        <v>374</v>
      </c>
      <c r="K13" s="85" t="s">
        <v>377</v>
      </c>
      <c r="L13" s="11">
        <v>1400</v>
      </c>
      <c r="M13" s="87">
        <f t="shared" si="2"/>
        <v>6733020</v>
      </c>
      <c r="N13" s="87">
        <v>27767</v>
      </c>
      <c r="O13" s="87">
        <f t="shared" si="0"/>
        <v>6760787</v>
      </c>
      <c r="P13" s="65" t="s">
        <v>439</v>
      </c>
      <c r="Q13" s="185" t="s">
        <v>292</v>
      </c>
      <c r="R13" s="237" t="s">
        <v>315</v>
      </c>
      <c r="S13" s="14" t="s">
        <v>487</v>
      </c>
      <c r="T13" s="264"/>
    </row>
    <row r="14" spans="1:20" s="55" customFormat="1" ht="36" customHeight="1" x14ac:dyDescent="0.2">
      <c r="A14" s="318" t="s">
        <v>135</v>
      </c>
      <c r="B14" s="293" t="s">
        <v>13</v>
      </c>
      <c r="C14" s="85" t="s">
        <v>72</v>
      </c>
      <c r="D14" s="3">
        <v>1936</v>
      </c>
      <c r="E14" s="3" t="s">
        <v>52</v>
      </c>
      <c r="F14" s="85" t="s">
        <v>85</v>
      </c>
      <c r="G14" s="85">
        <v>2021</v>
      </c>
      <c r="H14" s="3">
        <v>1085</v>
      </c>
      <c r="I14" s="85" t="s">
        <v>81</v>
      </c>
      <c r="J14" s="14" t="s">
        <v>376</v>
      </c>
      <c r="K14" s="293" t="s">
        <v>380</v>
      </c>
      <c r="L14" s="11">
        <v>1600</v>
      </c>
      <c r="M14" s="87">
        <v>984998</v>
      </c>
      <c r="N14" s="364">
        <v>674820</v>
      </c>
      <c r="O14" s="87">
        <f t="shared" si="0"/>
        <v>1659818</v>
      </c>
      <c r="P14" s="65" t="s">
        <v>439</v>
      </c>
      <c r="Q14" s="185">
        <v>3</v>
      </c>
      <c r="R14" s="251" t="s">
        <v>296</v>
      </c>
      <c r="S14" s="353" t="s">
        <v>500</v>
      </c>
      <c r="T14" s="264"/>
    </row>
    <row r="15" spans="1:20" s="55" customFormat="1" ht="24" x14ac:dyDescent="0.2">
      <c r="A15" s="318"/>
      <c r="B15" s="293"/>
      <c r="C15" s="85" t="s">
        <v>73</v>
      </c>
      <c r="D15" s="3">
        <v>1973</v>
      </c>
      <c r="E15" s="3" t="s">
        <v>53</v>
      </c>
      <c r="F15" s="85" t="s">
        <v>85</v>
      </c>
      <c r="G15" s="85">
        <v>2021</v>
      </c>
      <c r="H15" s="3">
        <v>4052</v>
      </c>
      <c r="I15" s="85" t="s">
        <v>81</v>
      </c>
      <c r="J15" s="14" t="s">
        <v>376</v>
      </c>
      <c r="K15" s="293"/>
      <c r="L15" s="11">
        <v>1400</v>
      </c>
      <c r="M15" s="87">
        <v>4114013</v>
      </c>
      <c r="N15" s="365"/>
      <c r="O15" s="87">
        <f t="shared" si="0"/>
        <v>4114013</v>
      </c>
      <c r="P15" s="65" t="s">
        <v>439</v>
      </c>
      <c r="Q15" s="185">
        <v>3</v>
      </c>
      <c r="R15" s="228"/>
      <c r="S15" s="353"/>
      <c r="T15" s="264"/>
    </row>
    <row r="16" spans="1:20" s="55" customFormat="1" ht="25.5" customHeight="1" x14ac:dyDescent="0.2">
      <c r="A16" s="318"/>
      <c r="B16" s="293"/>
      <c r="C16" s="85" t="s">
        <v>123</v>
      </c>
      <c r="D16" s="3">
        <v>1973</v>
      </c>
      <c r="E16" s="3" t="s">
        <v>53</v>
      </c>
      <c r="F16" s="85" t="s">
        <v>26</v>
      </c>
      <c r="G16" s="85">
        <v>2012</v>
      </c>
      <c r="H16" s="3">
        <v>124.3</v>
      </c>
      <c r="I16" s="85" t="s">
        <v>81</v>
      </c>
      <c r="J16" s="14" t="s">
        <v>376</v>
      </c>
      <c r="K16" s="293"/>
      <c r="L16" s="11">
        <v>1400</v>
      </c>
      <c r="M16" s="87">
        <v>33279</v>
      </c>
      <c r="N16" s="365"/>
      <c r="O16" s="87">
        <f t="shared" si="0"/>
        <v>33279</v>
      </c>
      <c r="P16" s="65" t="s">
        <v>439</v>
      </c>
      <c r="Q16" s="185">
        <v>1</v>
      </c>
      <c r="R16" s="228"/>
      <c r="S16" s="353"/>
      <c r="T16" s="264"/>
    </row>
    <row r="17" spans="1:20" s="55" customFormat="1" ht="24" x14ac:dyDescent="0.2">
      <c r="A17" s="318"/>
      <c r="B17" s="293"/>
      <c r="C17" s="85" t="s">
        <v>61</v>
      </c>
      <c r="D17" s="3">
        <v>1997</v>
      </c>
      <c r="E17" s="3" t="s">
        <v>54</v>
      </c>
      <c r="F17" s="85" t="s">
        <v>85</v>
      </c>
      <c r="G17" s="85">
        <v>2012</v>
      </c>
      <c r="H17" s="3">
        <v>619.29999999999995</v>
      </c>
      <c r="I17" s="85" t="s">
        <v>81</v>
      </c>
      <c r="J17" s="14" t="s">
        <v>376</v>
      </c>
      <c r="K17" s="293"/>
      <c r="L17" s="11">
        <v>1400</v>
      </c>
      <c r="M17" s="87">
        <v>193536</v>
      </c>
      <c r="N17" s="365"/>
      <c r="O17" s="87">
        <f t="shared" si="0"/>
        <v>193536</v>
      </c>
      <c r="P17" s="65" t="s">
        <v>439</v>
      </c>
      <c r="Q17" s="185">
        <v>1</v>
      </c>
      <c r="R17" s="228"/>
      <c r="S17" s="353"/>
      <c r="T17" s="264"/>
    </row>
    <row r="18" spans="1:20" s="55" customFormat="1" ht="39" customHeight="1" x14ac:dyDescent="0.2">
      <c r="A18" s="102" t="s">
        <v>127</v>
      </c>
      <c r="B18" s="85" t="s">
        <v>13</v>
      </c>
      <c r="C18" s="85" t="s">
        <v>105</v>
      </c>
      <c r="D18" s="3">
        <v>2019</v>
      </c>
      <c r="E18" s="85" t="s">
        <v>116</v>
      </c>
      <c r="F18" s="85" t="s">
        <v>117</v>
      </c>
      <c r="G18" s="85" t="s">
        <v>101</v>
      </c>
      <c r="H18" s="3">
        <v>1270.3900000000001</v>
      </c>
      <c r="I18" s="85" t="s">
        <v>81</v>
      </c>
      <c r="J18" s="85" t="s">
        <v>374</v>
      </c>
      <c r="K18" s="85" t="s">
        <v>145</v>
      </c>
      <c r="L18" s="11">
        <v>1400</v>
      </c>
      <c r="M18" s="87">
        <v>1379916</v>
      </c>
      <c r="N18" s="366"/>
      <c r="O18" s="87">
        <f t="shared" si="0"/>
        <v>1379916</v>
      </c>
      <c r="P18" s="65" t="s">
        <v>439</v>
      </c>
      <c r="Q18" s="185">
        <v>3</v>
      </c>
      <c r="R18" s="228" t="s">
        <v>469</v>
      </c>
      <c r="S18" s="353"/>
      <c r="T18" s="264"/>
    </row>
    <row r="19" spans="1:20" s="55" customFormat="1" ht="22.5" customHeight="1" x14ac:dyDescent="0.2">
      <c r="A19" s="308" t="s">
        <v>136</v>
      </c>
      <c r="B19" s="293" t="s">
        <v>14</v>
      </c>
      <c r="C19" s="85" t="s">
        <v>71</v>
      </c>
      <c r="D19" s="10">
        <v>1923</v>
      </c>
      <c r="E19" s="10" t="s">
        <v>310</v>
      </c>
      <c r="F19" s="85" t="s">
        <v>85</v>
      </c>
      <c r="G19" s="3">
        <v>2010</v>
      </c>
      <c r="H19" s="85">
        <v>816.4</v>
      </c>
      <c r="I19" s="85" t="s">
        <v>81</v>
      </c>
      <c r="J19" s="293" t="s">
        <v>374</v>
      </c>
      <c r="K19" s="293" t="s">
        <v>381</v>
      </c>
      <c r="L19" s="11">
        <v>1400</v>
      </c>
      <c r="M19" s="87">
        <f t="shared" si="2"/>
        <v>1142960</v>
      </c>
      <c r="N19" s="307">
        <v>14355</v>
      </c>
      <c r="O19" s="307">
        <f>M19+M20+M21+N19</f>
        <v>1506125</v>
      </c>
      <c r="P19" s="65" t="s">
        <v>439</v>
      </c>
      <c r="Q19" s="185" t="s">
        <v>289</v>
      </c>
      <c r="R19" s="228"/>
      <c r="S19" s="353" t="s">
        <v>486</v>
      </c>
      <c r="T19" s="264"/>
    </row>
    <row r="20" spans="1:20" s="55" customFormat="1" ht="27.75" customHeight="1" x14ac:dyDescent="0.2">
      <c r="A20" s="308"/>
      <c r="B20" s="293"/>
      <c r="C20" s="85" t="s">
        <v>74</v>
      </c>
      <c r="D20" s="10">
        <v>1923</v>
      </c>
      <c r="E20" s="75" t="s">
        <v>320</v>
      </c>
      <c r="F20" s="85" t="s">
        <v>26</v>
      </c>
      <c r="G20" s="3" t="s">
        <v>101</v>
      </c>
      <c r="H20" s="85">
        <v>158.94999999999999</v>
      </c>
      <c r="I20" s="3" t="s">
        <v>83</v>
      </c>
      <c r="J20" s="293"/>
      <c r="K20" s="293"/>
      <c r="L20" s="11">
        <v>1400</v>
      </c>
      <c r="M20" s="87">
        <f t="shared" si="2"/>
        <v>222529.99999999997</v>
      </c>
      <c r="N20" s="307"/>
      <c r="O20" s="307"/>
      <c r="P20" s="65" t="s">
        <v>439</v>
      </c>
      <c r="Q20" s="185">
        <v>1</v>
      </c>
      <c r="R20" s="228"/>
      <c r="S20" s="353"/>
      <c r="T20" s="264"/>
    </row>
    <row r="21" spans="1:20" s="55" customFormat="1" ht="19.5" customHeight="1" x14ac:dyDescent="0.2">
      <c r="A21" s="308"/>
      <c r="B21" s="293"/>
      <c r="C21" s="3" t="s">
        <v>34</v>
      </c>
      <c r="D21" s="3">
        <v>1958</v>
      </c>
      <c r="E21" s="85" t="s">
        <v>35</v>
      </c>
      <c r="F21" s="85" t="s">
        <v>26</v>
      </c>
      <c r="G21" s="3" t="s">
        <v>101</v>
      </c>
      <c r="H21" s="3">
        <v>114.8</v>
      </c>
      <c r="I21" s="3" t="s">
        <v>101</v>
      </c>
      <c r="J21" s="3"/>
      <c r="K21" s="3"/>
      <c r="L21" s="11">
        <v>1100</v>
      </c>
      <c r="M21" s="87">
        <f t="shared" si="2"/>
        <v>126280</v>
      </c>
      <c r="N21" s="307"/>
      <c r="O21" s="307"/>
      <c r="P21" s="65" t="s">
        <v>439</v>
      </c>
      <c r="Q21" s="185">
        <v>1</v>
      </c>
      <c r="R21" s="236" t="s">
        <v>316</v>
      </c>
      <c r="S21" s="14"/>
      <c r="T21" s="264"/>
    </row>
    <row r="22" spans="1:20" s="55" customFormat="1" ht="48" x14ac:dyDescent="0.2">
      <c r="A22" s="308" t="s">
        <v>137</v>
      </c>
      <c r="B22" s="293" t="s">
        <v>14</v>
      </c>
      <c r="C22" s="85" t="s">
        <v>75</v>
      </c>
      <c r="D22" s="3">
        <v>2006</v>
      </c>
      <c r="E22" s="85" t="s">
        <v>66</v>
      </c>
      <c r="F22" s="85" t="s">
        <v>36</v>
      </c>
      <c r="G22" s="3" t="s">
        <v>101</v>
      </c>
      <c r="H22" s="85">
        <v>263.3</v>
      </c>
      <c r="I22" s="85" t="s">
        <v>81</v>
      </c>
      <c r="J22" s="3"/>
      <c r="K22" s="3"/>
      <c r="L22" s="11">
        <v>1400</v>
      </c>
      <c r="M22" s="87">
        <f t="shared" si="2"/>
        <v>368620</v>
      </c>
      <c r="N22" s="87">
        <v>103000</v>
      </c>
      <c r="O22" s="87">
        <f t="shared" ref="O22:O32" si="3">M22+N22</f>
        <v>471620</v>
      </c>
      <c r="P22" s="65" t="s">
        <v>439</v>
      </c>
      <c r="Q22" s="185">
        <v>2</v>
      </c>
      <c r="R22" s="250"/>
      <c r="S22" s="14"/>
      <c r="T22" s="264"/>
    </row>
    <row r="23" spans="1:20" s="55" customFormat="1" ht="24" x14ac:dyDescent="0.2">
      <c r="A23" s="308"/>
      <c r="B23" s="293"/>
      <c r="C23" s="85" t="s">
        <v>76</v>
      </c>
      <c r="D23" s="85">
        <v>2010</v>
      </c>
      <c r="E23" s="85" t="s">
        <v>67</v>
      </c>
      <c r="F23" s="3" t="s">
        <v>32</v>
      </c>
      <c r="G23" s="3" t="s">
        <v>101</v>
      </c>
      <c r="H23" s="85">
        <v>139.80000000000001</v>
      </c>
      <c r="I23" s="85" t="s">
        <v>81</v>
      </c>
      <c r="J23" s="3"/>
      <c r="K23" s="3"/>
      <c r="L23" s="11">
        <v>1400</v>
      </c>
      <c r="M23" s="87">
        <f t="shared" si="2"/>
        <v>195720.00000000003</v>
      </c>
      <c r="N23" s="87">
        <v>35000</v>
      </c>
      <c r="O23" s="87">
        <f t="shared" si="3"/>
        <v>230720.00000000003</v>
      </c>
      <c r="P23" s="65" t="s">
        <v>439</v>
      </c>
      <c r="Q23" s="185">
        <v>1</v>
      </c>
      <c r="R23" s="237" t="s">
        <v>459</v>
      </c>
      <c r="S23" s="14"/>
      <c r="T23" s="264"/>
    </row>
    <row r="24" spans="1:20" s="55" customFormat="1" ht="72" x14ac:dyDescent="0.2">
      <c r="A24" s="102" t="s">
        <v>138</v>
      </c>
      <c r="B24" s="85" t="s">
        <v>15</v>
      </c>
      <c r="C24" s="3" t="s">
        <v>37</v>
      </c>
      <c r="D24" s="10">
        <v>1949</v>
      </c>
      <c r="E24" s="75" t="s">
        <v>321</v>
      </c>
      <c r="F24" s="85" t="s">
        <v>85</v>
      </c>
      <c r="G24" s="3">
        <v>2017</v>
      </c>
      <c r="H24" s="3">
        <v>567.9</v>
      </c>
      <c r="I24" s="85" t="s">
        <v>81</v>
      </c>
      <c r="J24" s="85" t="s">
        <v>376</v>
      </c>
      <c r="K24" s="3"/>
      <c r="L24" s="11">
        <v>1400</v>
      </c>
      <c r="M24" s="87">
        <f t="shared" si="2"/>
        <v>795060</v>
      </c>
      <c r="N24" s="87">
        <v>15000</v>
      </c>
      <c r="O24" s="87">
        <f t="shared" si="3"/>
        <v>810060</v>
      </c>
      <c r="P24" s="65" t="s">
        <v>439</v>
      </c>
      <c r="Q24" s="185">
        <v>2</v>
      </c>
      <c r="R24" s="237" t="s">
        <v>297</v>
      </c>
      <c r="S24" s="14" t="s">
        <v>481</v>
      </c>
      <c r="T24" s="264"/>
    </row>
    <row r="25" spans="1:20" s="208" customFormat="1" ht="60" x14ac:dyDescent="0.2">
      <c r="A25" s="103" t="s">
        <v>139</v>
      </c>
      <c r="B25" s="75" t="s">
        <v>16</v>
      </c>
      <c r="C25" s="75" t="s">
        <v>84</v>
      </c>
      <c r="D25" s="10">
        <v>1934</v>
      </c>
      <c r="E25" s="75" t="s">
        <v>154</v>
      </c>
      <c r="F25" s="10" t="s">
        <v>32</v>
      </c>
      <c r="G25" s="10">
        <v>2014</v>
      </c>
      <c r="H25" s="10">
        <v>307.89999999999998</v>
      </c>
      <c r="I25" s="75" t="s">
        <v>97</v>
      </c>
      <c r="J25" s="10"/>
      <c r="K25" s="10"/>
      <c r="L25" s="11">
        <v>1400</v>
      </c>
      <c r="M25" s="87">
        <f t="shared" si="2"/>
        <v>431059.99999999994</v>
      </c>
      <c r="N25" s="87">
        <v>50000</v>
      </c>
      <c r="O25" s="87">
        <f t="shared" si="3"/>
        <v>481059.99999999994</v>
      </c>
      <c r="P25" s="271" t="s">
        <v>439</v>
      </c>
      <c r="Q25" s="186">
        <v>2</v>
      </c>
      <c r="R25" s="260" t="s">
        <v>298</v>
      </c>
      <c r="S25" s="272" t="s">
        <v>479</v>
      </c>
      <c r="T25" s="265"/>
    </row>
    <row r="26" spans="1:20" s="55" customFormat="1" ht="36" x14ac:dyDescent="0.2">
      <c r="A26" s="103" t="s">
        <v>140</v>
      </c>
      <c r="B26" s="10" t="s">
        <v>9</v>
      </c>
      <c r="C26" s="75" t="s">
        <v>114</v>
      </c>
      <c r="D26" s="10">
        <v>1962</v>
      </c>
      <c r="E26" s="75" t="s">
        <v>48</v>
      </c>
      <c r="F26" s="75" t="s">
        <v>85</v>
      </c>
      <c r="G26" s="10">
        <v>2016</v>
      </c>
      <c r="H26" s="10">
        <v>708.8</v>
      </c>
      <c r="I26" s="75" t="s">
        <v>81</v>
      </c>
      <c r="J26" s="75" t="s">
        <v>374</v>
      </c>
      <c r="K26" s="10"/>
      <c r="L26" s="11">
        <v>1400</v>
      </c>
      <c r="M26" s="87">
        <f t="shared" si="2"/>
        <v>992319.99999999988</v>
      </c>
      <c r="N26" s="87">
        <v>10000</v>
      </c>
      <c r="O26" s="87">
        <f t="shared" si="3"/>
        <v>1002319.9999999999</v>
      </c>
      <c r="P26" s="271" t="s">
        <v>439</v>
      </c>
      <c r="Q26" s="186" t="s">
        <v>294</v>
      </c>
      <c r="R26" s="260" t="s">
        <v>460</v>
      </c>
      <c r="S26" s="272"/>
      <c r="T26" s="264"/>
    </row>
    <row r="27" spans="1:20" s="55" customFormat="1" ht="24" x14ac:dyDescent="0.2">
      <c r="A27" s="103" t="s">
        <v>141</v>
      </c>
      <c r="B27" s="10" t="s">
        <v>108</v>
      </c>
      <c r="C27" s="10" t="s">
        <v>106</v>
      </c>
      <c r="D27" s="10">
        <v>1880</v>
      </c>
      <c r="E27" s="75" t="s">
        <v>322</v>
      </c>
      <c r="F27" s="75" t="s">
        <v>85</v>
      </c>
      <c r="G27" s="10">
        <v>2019</v>
      </c>
      <c r="H27" s="10">
        <v>528.5</v>
      </c>
      <c r="I27" s="75" t="s">
        <v>81</v>
      </c>
      <c r="J27" s="75" t="s">
        <v>376</v>
      </c>
      <c r="K27" s="75" t="s">
        <v>382</v>
      </c>
      <c r="L27" s="11">
        <v>1600</v>
      </c>
      <c r="M27" s="87">
        <f>H27*L27</f>
        <v>845600</v>
      </c>
      <c r="N27" s="87">
        <v>10000</v>
      </c>
      <c r="O27" s="87">
        <f t="shared" si="3"/>
        <v>855600</v>
      </c>
      <c r="P27" s="271" t="s">
        <v>439</v>
      </c>
      <c r="Q27" s="186" t="s">
        <v>294</v>
      </c>
      <c r="R27" s="260" t="s">
        <v>299</v>
      </c>
      <c r="S27" s="272"/>
      <c r="T27" s="264"/>
    </row>
    <row r="28" spans="1:20" s="55" customFormat="1" ht="24" x14ac:dyDescent="0.2">
      <c r="A28" s="301" t="s">
        <v>142</v>
      </c>
      <c r="B28" s="306" t="s">
        <v>109</v>
      </c>
      <c r="C28" s="10" t="s">
        <v>107</v>
      </c>
      <c r="D28" s="10">
        <v>1928</v>
      </c>
      <c r="E28" s="75" t="s">
        <v>157</v>
      </c>
      <c r="F28" s="75" t="s">
        <v>85</v>
      </c>
      <c r="G28" s="10">
        <v>2009</v>
      </c>
      <c r="H28" s="10">
        <v>224.6</v>
      </c>
      <c r="I28" s="10" t="s">
        <v>115</v>
      </c>
      <c r="J28" s="306" t="s">
        <v>376</v>
      </c>
      <c r="K28" s="10"/>
      <c r="L28" s="11">
        <v>1400</v>
      </c>
      <c r="M28" s="87">
        <f>H28*L28</f>
        <v>314440</v>
      </c>
      <c r="N28" s="87">
        <v>10000</v>
      </c>
      <c r="O28" s="87">
        <f t="shared" si="3"/>
        <v>324440</v>
      </c>
      <c r="P28" s="271" t="s">
        <v>439</v>
      </c>
      <c r="Q28" s="186">
        <v>2</v>
      </c>
      <c r="R28" s="330" t="s">
        <v>300</v>
      </c>
      <c r="S28" s="272"/>
      <c r="T28" s="264"/>
    </row>
    <row r="29" spans="1:20" s="55" customFormat="1" ht="24" x14ac:dyDescent="0.2">
      <c r="A29" s="302"/>
      <c r="B29" s="306"/>
      <c r="C29" s="75" t="s">
        <v>110</v>
      </c>
      <c r="D29" s="10">
        <v>2006</v>
      </c>
      <c r="E29" s="75" t="s">
        <v>111</v>
      </c>
      <c r="F29" s="10" t="s">
        <v>112</v>
      </c>
      <c r="G29" s="10">
        <v>2013</v>
      </c>
      <c r="H29" s="10">
        <v>129</v>
      </c>
      <c r="I29" s="10" t="s">
        <v>115</v>
      </c>
      <c r="J29" s="306"/>
      <c r="K29" s="10"/>
      <c r="L29" s="11">
        <v>1400</v>
      </c>
      <c r="M29" s="87">
        <f>H29*L29</f>
        <v>180600</v>
      </c>
      <c r="N29" s="87">
        <v>10000</v>
      </c>
      <c r="O29" s="87">
        <f t="shared" si="3"/>
        <v>190600</v>
      </c>
      <c r="P29" s="271" t="s">
        <v>439</v>
      </c>
      <c r="Q29" s="186">
        <v>1</v>
      </c>
      <c r="R29" s="331"/>
      <c r="S29" s="272"/>
      <c r="T29" s="264"/>
    </row>
    <row r="30" spans="1:20" s="56" customFormat="1" ht="47.25" customHeight="1" x14ac:dyDescent="0.2">
      <c r="A30" s="103" t="s">
        <v>143</v>
      </c>
      <c r="B30" s="75" t="s">
        <v>400</v>
      </c>
      <c r="C30" s="75" t="s">
        <v>401</v>
      </c>
      <c r="D30" s="10">
        <v>2023</v>
      </c>
      <c r="E30" s="75" t="s">
        <v>402</v>
      </c>
      <c r="F30" s="10" t="s">
        <v>210</v>
      </c>
      <c r="G30" s="10">
        <v>2023</v>
      </c>
      <c r="H30" s="10">
        <v>1212.2</v>
      </c>
      <c r="I30" s="10" t="s">
        <v>403</v>
      </c>
      <c r="J30" s="75" t="s">
        <v>374</v>
      </c>
      <c r="K30" s="10"/>
      <c r="L30" s="11">
        <f>M30/H30</f>
        <v>2969.930094043887</v>
      </c>
      <c r="M30" s="87">
        <v>3600149.26</v>
      </c>
      <c r="N30" s="87">
        <v>190000</v>
      </c>
      <c r="O30" s="87">
        <f t="shared" si="3"/>
        <v>3790149.26</v>
      </c>
      <c r="P30" s="271" t="s">
        <v>439</v>
      </c>
      <c r="Q30" s="186">
        <v>3</v>
      </c>
      <c r="R30" s="252"/>
      <c r="S30" s="272"/>
      <c r="T30" s="266"/>
    </row>
    <row r="31" spans="1:20" s="56" customFormat="1" ht="47.25" customHeight="1" x14ac:dyDescent="0.2">
      <c r="A31" s="102" t="s">
        <v>144</v>
      </c>
      <c r="B31" s="75" t="s">
        <v>470</v>
      </c>
      <c r="C31" s="75" t="s">
        <v>471</v>
      </c>
      <c r="D31" s="10">
        <v>2023</v>
      </c>
      <c r="E31" s="75" t="s">
        <v>402</v>
      </c>
      <c r="F31" s="10" t="s">
        <v>210</v>
      </c>
      <c r="G31" s="10">
        <v>2023</v>
      </c>
      <c r="H31" s="10">
        <v>785.7</v>
      </c>
      <c r="I31" s="10" t="s">
        <v>403</v>
      </c>
      <c r="J31" s="75" t="s">
        <v>374</v>
      </c>
      <c r="K31" s="10"/>
      <c r="L31" s="11">
        <f>M31/H31</f>
        <v>2224.7190912562046</v>
      </c>
      <c r="M31" s="87">
        <v>1747961.79</v>
      </c>
      <c r="N31" s="87">
        <v>190000</v>
      </c>
      <c r="O31" s="87">
        <f t="shared" si="3"/>
        <v>1937961.79</v>
      </c>
      <c r="P31" s="65" t="s">
        <v>439</v>
      </c>
      <c r="Q31" s="186">
        <v>3</v>
      </c>
      <c r="R31" s="252"/>
      <c r="S31" s="14"/>
      <c r="T31" s="266"/>
    </row>
    <row r="32" spans="1:20" s="55" customFormat="1" ht="24.75" thickBot="1" x14ac:dyDescent="0.25">
      <c r="A32" s="129" t="s">
        <v>404</v>
      </c>
      <c r="B32" s="130" t="s">
        <v>113</v>
      </c>
      <c r="C32" s="130" t="s">
        <v>472</v>
      </c>
      <c r="D32" s="131">
        <v>1873</v>
      </c>
      <c r="E32" s="132" t="s">
        <v>323</v>
      </c>
      <c r="F32" s="130" t="s">
        <v>26</v>
      </c>
      <c r="G32" s="133">
        <v>2015</v>
      </c>
      <c r="H32" s="133">
        <v>178.2</v>
      </c>
      <c r="I32" s="130" t="s">
        <v>81</v>
      </c>
      <c r="J32" s="133"/>
      <c r="K32" s="133"/>
      <c r="L32" s="134">
        <v>1600</v>
      </c>
      <c r="M32" s="71">
        <f>H32*L32</f>
        <v>285120</v>
      </c>
      <c r="N32" s="71">
        <v>10000</v>
      </c>
      <c r="O32" s="71">
        <f t="shared" si="3"/>
        <v>295120</v>
      </c>
      <c r="P32" s="95" t="s">
        <v>439</v>
      </c>
      <c r="Q32" s="187" t="s">
        <v>301</v>
      </c>
      <c r="R32" s="251" t="s">
        <v>302</v>
      </c>
      <c r="S32" s="14"/>
      <c r="T32" s="264"/>
    </row>
    <row r="33" spans="1:20" s="57" customFormat="1" ht="14.1" customHeight="1" thickBot="1" x14ac:dyDescent="0.25">
      <c r="A33" s="322" t="s">
        <v>18</v>
      </c>
      <c r="B33" s="323"/>
      <c r="C33" s="323"/>
      <c r="D33" s="323"/>
      <c r="E33" s="323"/>
      <c r="F33" s="323"/>
      <c r="G33" s="323"/>
      <c r="H33" s="323"/>
      <c r="I33" s="323"/>
      <c r="J33" s="323"/>
      <c r="K33" s="323"/>
      <c r="L33" s="323"/>
      <c r="M33" s="323"/>
      <c r="N33" s="323"/>
      <c r="O33" s="323"/>
      <c r="P33" s="323"/>
      <c r="Q33" s="188"/>
      <c r="R33" s="253"/>
      <c r="S33" s="51"/>
      <c r="T33" s="267"/>
    </row>
    <row r="34" spans="1:20" s="208" customFormat="1" ht="55.5" customHeight="1" x14ac:dyDescent="0.2">
      <c r="A34" s="135" t="s">
        <v>405</v>
      </c>
      <c r="B34" s="98" t="s">
        <v>65</v>
      </c>
      <c r="C34" s="125" t="s">
        <v>29</v>
      </c>
      <c r="D34" s="125">
        <v>1987</v>
      </c>
      <c r="E34" s="98" t="s">
        <v>147</v>
      </c>
      <c r="F34" s="125" t="s">
        <v>47</v>
      </c>
      <c r="G34" s="125">
        <v>2013</v>
      </c>
      <c r="H34" s="125">
        <v>919.9</v>
      </c>
      <c r="I34" s="98" t="s">
        <v>98</v>
      </c>
      <c r="J34" s="98" t="s">
        <v>376</v>
      </c>
      <c r="K34" s="98" t="s">
        <v>383</v>
      </c>
      <c r="L34" s="128">
        <v>1400</v>
      </c>
      <c r="M34" s="136">
        <f t="shared" ref="M34:M63" si="4">H34*L34</f>
        <v>1287860</v>
      </c>
      <c r="N34" s="136">
        <v>10000</v>
      </c>
      <c r="O34" s="136">
        <f>M34+N34</f>
        <v>1297860</v>
      </c>
      <c r="P34" s="273" t="s">
        <v>439</v>
      </c>
      <c r="Q34" s="191">
        <v>2</v>
      </c>
      <c r="R34" s="254"/>
      <c r="S34" s="14" t="s">
        <v>484</v>
      </c>
      <c r="T34" s="265"/>
    </row>
    <row r="35" spans="1:20" s="56" customFormat="1" ht="32.25" customHeight="1" x14ac:dyDescent="0.2">
      <c r="A35" s="103" t="s">
        <v>406</v>
      </c>
      <c r="B35" s="75" t="s">
        <v>87</v>
      </c>
      <c r="C35" s="10" t="s">
        <v>30</v>
      </c>
      <c r="D35" s="10">
        <v>1961</v>
      </c>
      <c r="E35" s="10" t="s">
        <v>38</v>
      </c>
      <c r="F35" s="75" t="s">
        <v>85</v>
      </c>
      <c r="G35" s="10" t="s">
        <v>101</v>
      </c>
      <c r="H35" s="10">
        <v>893.4</v>
      </c>
      <c r="I35" s="75" t="s">
        <v>99</v>
      </c>
      <c r="J35" s="75" t="s">
        <v>376</v>
      </c>
      <c r="K35" s="75" t="s">
        <v>379</v>
      </c>
      <c r="L35" s="11">
        <v>1400</v>
      </c>
      <c r="M35" s="74">
        <f t="shared" si="4"/>
        <v>1250760</v>
      </c>
      <c r="N35" s="74">
        <v>10000</v>
      </c>
      <c r="O35" s="74">
        <f>M35+N35</f>
        <v>1260760</v>
      </c>
      <c r="P35" s="65" t="s">
        <v>439</v>
      </c>
      <c r="Q35" s="186">
        <v>2</v>
      </c>
      <c r="R35" s="255"/>
      <c r="S35" s="14"/>
      <c r="T35" s="266"/>
    </row>
    <row r="36" spans="1:20" s="56" customFormat="1" ht="55.5" customHeight="1" x14ac:dyDescent="0.2">
      <c r="A36" s="103" t="s">
        <v>407</v>
      </c>
      <c r="B36" s="75" t="s">
        <v>88</v>
      </c>
      <c r="C36" s="10" t="s">
        <v>39</v>
      </c>
      <c r="D36" s="10">
        <v>1905</v>
      </c>
      <c r="E36" s="75" t="s">
        <v>155</v>
      </c>
      <c r="F36" s="10" t="s">
        <v>40</v>
      </c>
      <c r="G36" s="10" t="s">
        <v>101</v>
      </c>
      <c r="H36" s="10">
        <v>1476.5</v>
      </c>
      <c r="I36" s="10" t="s">
        <v>83</v>
      </c>
      <c r="J36" s="75" t="s">
        <v>376</v>
      </c>
      <c r="K36" s="75" t="s">
        <v>145</v>
      </c>
      <c r="L36" s="11">
        <v>2300</v>
      </c>
      <c r="M36" s="74">
        <f t="shared" si="4"/>
        <v>3395950</v>
      </c>
      <c r="N36" s="74">
        <v>10000</v>
      </c>
      <c r="O36" s="74">
        <f>M36+N36</f>
        <v>3405950</v>
      </c>
      <c r="P36" s="65" t="s">
        <v>439</v>
      </c>
      <c r="Q36" s="193" t="s">
        <v>202</v>
      </c>
      <c r="R36" s="255" t="s">
        <v>489</v>
      </c>
      <c r="S36" s="14" t="s">
        <v>490</v>
      </c>
      <c r="T36" s="266"/>
    </row>
    <row r="37" spans="1:20" s="56" customFormat="1" ht="57" customHeight="1" thickBot="1" x14ac:dyDescent="0.25">
      <c r="A37" s="137" t="s">
        <v>408</v>
      </c>
      <c r="B37" s="132" t="s">
        <v>64</v>
      </c>
      <c r="C37" s="132" t="s">
        <v>77</v>
      </c>
      <c r="D37" s="131">
        <v>1986</v>
      </c>
      <c r="E37" s="132" t="s">
        <v>89</v>
      </c>
      <c r="F37" s="132" t="s">
        <v>437</v>
      </c>
      <c r="G37" s="131">
        <v>2019</v>
      </c>
      <c r="H37" s="132">
        <v>2577.9</v>
      </c>
      <c r="I37" s="132" t="s">
        <v>98</v>
      </c>
      <c r="J37" s="132" t="s">
        <v>376</v>
      </c>
      <c r="K37" s="132" t="s">
        <v>145</v>
      </c>
      <c r="L37" s="134">
        <v>1400</v>
      </c>
      <c r="M37" s="138">
        <f t="shared" si="4"/>
        <v>3609060</v>
      </c>
      <c r="N37" s="138">
        <v>15000</v>
      </c>
      <c r="O37" s="138">
        <f>M37+N37</f>
        <v>3624060</v>
      </c>
      <c r="P37" s="95" t="s">
        <v>439</v>
      </c>
      <c r="Q37" s="192">
        <v>3</v>
      </c>
      <c r="R37" s="256"/>
      <c r="S37" s="14"/>
      <c r="T37" s="266"/>
    </row>
    <row r="38" spans="1:20" s="57" customFormat="1" ht="14.1" customHeight="1" thickBot="1" x14ac:dyDescent="0.25">
      <c r="A38" s="322" t="s">
        <v>19</v>
      </c>
      <c r="B38" s="323"/>
      <c r="C38" s="323"/>
      <c r="D38" s="323"/>
      <c r="E38" s="323"/>
      <c r="F38" s="323"/>
      <c r="G38" s="323"/>
      <c r="H38" s="323"/>
      <c r="I38" s="323"/>
      <c r="J38" s="323"/>
      <c r="K38" s="323"/>
      <c r="L38" s="323"/>
      <c r="M38" s="323"/>
      <c r="N38" s="323"/>
      <c r="O38" s="323"/>
      <c r="P38" s="323"/>
      <c r="Q38" s="207"/>
      <c r="R38" s="253"/>
      <c r="S38" s="51"/>
      <c r="T38" s="267"/>
    </row>
    <row r="39" spans="1:20" s="56" customFormat="1" ht="24.75" customHeight="1" x14ac:dyDescent="0.2">
      <c r="A39" s="135" t="s">
        <v>409</v>
      </c>
      <c r="B39" s="98" t="s">
        <v>59</v>
      </c>
      <c r="C39" s="98" t="s">
        <v>29</v>
      </c>
      <c r="D39" s="125">
        <v>1960</v>
      </c>
      <c r="E39" s="125" t="s">
        <v>41</v>
      </c>
      <c r="F39" s="98" t="s">
        <v>26</v>
      </c>
      <c r="G39" s="125">
        <v>2013</v>
      </c>
      <c r="H39" s="125">
        <v>361.8</v>
      </c>
      <c r="I39" s="98" t="s">
        <v>98</v>
      </c>
      <c r="J39" s="98" t="s">
        <v>376</v>
      </c>
      <c r="K39" s="98" t="s">
        <v>379</v>
      </c>
      <c r="L39" s="128">
        <v>1400</v>
      </c>
      <c r="M39" s="136">
        <f t="shared" si="4"/>
        <v>506520</v>
      </c>
      <c r="N39" s="136">
        <v>2000</v>
      </c>
      <c r="O39" s="136">
        <f>M39+N39</f>
        <v>508520</v>
      </c>
      <c r="P39" s="101" t="s">
        <v>439</v>
      </c>
      <c r="Q39" s="191">
        <v>2</v>
      </c>
      <c r="R39" s="257"/>
      <c r="S39" s="14"/>
      <c r="T39" s="266"/>
    </row>
    <row r="40" spans="1:20" s="56" customFormat="1" ht="36" customHeight="1" x14ac:dyDescent="0.2">
      <c r="A40" s="103" t="s">
        <v>410</v>
      </c>
      <c r="B40" s="75" t="s">
        <v>499</v>
      </c>
      <c r="C40" s="10" t="s">
        <v>30</v>
      </c>
      <c r="D40" s="10">
        <v>1896</v>
      </c>
      <c r="E40" s="75" t="s">
        <v>324</v>
      </c>
      <c r="F40" s="75" t="s">
        <v>36</v>
      </c>
      <c r="G40" s="10">
        <v>2016</v>
      </c>
      <c r="H40" s="10">
        <v>1410.8</v>
      </c>
      <c r="I40" s="75" t="s">
        <v>100</v>
      </c>
      <c r="J40" s="75" t="s">
        <v>376</v>
      </c>
      <c r="K40" s="10"/>
      <c r="L40" s="11">
        <v>1600</v>
      </c>
      <c r="M40" s="74">
        <f t="shared" si="4"/>
        <v>2257280</v>
      </c>
      <c r="N40" s="74">
        <v>10000</v>
      </c>
      <c r="O40" s="74">
        <f>M40+N40</f>
        <v>2267280</v>
      </c>
      <c r="P40" s="65" t="s">
        <v>439</v>
      </c>
      <c r="Q40" s="186">
        <v>3</v>
      </c>
      <c r="R40" s="255"/>
      <c r="S40" s="14"/>
      <c r="T40" s="266"/>
    </row>
    <row r="41" spans="1:20" s="56" customFormat="1" ht="24.75" customHeight="1" thickBot="1" x14ac:dyDescent="0.25">
      <c r="A41" s="137" t="s">
        <v>388</v>
      </c>
      <c r="B41" s="132" t="s">
        <v>60</v>
      </c>
      <c r="C41" s="132" t="s">
        <v>77</v>
      </c>
      <c r="D41" s="131">
        <v>1980</v>
      </c>
      <c r="E41" s="132" t="s">
        <v>43</v>
      </c>
      <c r="F41" s="131" t="s">
        <v>32</v>
      </c>
      <c r="G41" s="131">
        <v>2018</v>
      </c>
      <c r="H41" s="131">
        <v>3167.5</v>
      </c>
      <c r="I41" s="132" t="s">
        <v>98</v>
      </c>
      <c r="J41" s="132" t="s">
        <v>376</v>
      </c>
      <c r="K41" s="131"/>
      <c r="L41" s="134">
        <v>1400</v>
      </c>
      <c r="M41" s="138">
        <f t="shared" si="4"/>
        <v>4434500</v>
      </c>
      <c r="N41" s="138">
        <v>40000</v>
      </c>
      <c r="O41" s="138">
        <f>M41+N41</f>
        <v>4474500</v>
      </c>
      <c r="P41" s="95" t="s">
        <v>439</v>
      </c>
      <c r="Q41" s="192">
        <v>2</v>
      </c>
      <c r="R41" s="256"/>
      <c r="S41" s="14"/>
      <c r="T41" s="266"/>
    </row>
    <row r="42" spans="1:20" s="57" customFormat="1" ht="14.1" customHeight="1" thickBot="1" x14ac:dyDescent="0.25">
      <c r="A42" s="322" t="s">
        <v>20</v>
      </c>
      <c r="B42" s="323"/>
      <c r="C42" s="323"/>
      <c r="D42" s="323"/>
      <c r="E42" s="323"/>
      <c r="F42" s="323"/>
      <c r="G42" s="323"/>
      <c r="H42" s="323"/>
      <c r="I42" s="323"/>
      <c r="J42" s="323"/>
      <c r="K42" s="323"/>
      <c r="L42" s="323"/>
      <c r="M42" s="323"/>
      <c r="N42" s="323"/>
      <c r="O42" s="323"/>
      <c r="P42" s="323"/>
      <c r="Q42" s="188"/>
      <c r="R42" s="253"/>
      <c r="S42" s="51"/>
      <c r="T42" s="267"/>
    </row>
    <row r="43" spans="1:20" s="56" customFormat="1" ht="48.75" customHeight="1" thickBot="1" x14ac:dyDescent="0.25">
      <c r="A43" s="140" t="s">
        <v>389</v>
      </c>
      <c r="B43" s="141" t="s">
        <v>21</v>
      </c>
      <c r="C43" s="141" t="s">
        <v>29</v>
      </c>
      <c r="D43" s="142">
        <v>1872</v>
      </c>
      <c r="E43" s="141" t="s">
        <v>325</v>
      </c>
      <c r="F43" s="141" t="s">
        <v>146</v>
      </c>
      <c r="G43" s="142">
        <v>2016</v>
      </c>
      <c r="H43" s="142">
        <v>101.3</v>
      </c>
      <c r="I43" s="141" t="s">
        <v>96</v>
      </c>
      <c r="J43" s="141" t="s">
        <v>376</v>
      </c>
      <c r="K43" s="141" t="s">
        <v>145</v>
      </c>
      <c r="L43" s="143">
        <v>1400</v>
      </c>
      <c r="M43" s="72">
        <f t="shared" si="4"/>
        <v>141820</v>
      </c>
      <c r="N43" s="72">
        <v>15000</v>
      </c>
      <c r="O43" s="72">
        <f>M43+N43</f>
        <v>156820</v>
      </c>
      <c r="P43" s="144" t="s">
        <v>439</v>
      </c>
      <c r="Q43" s="189" t="s">
        <v>288</v>
      </c>
      <c r="R43" s="258"/>
      <c r="S43" s="14"/>
      <c r="T43" s="266"/>
    </row>
    <row r="44" spans="1:20" s="58" customFormat="1" ht="14.1" customHeight="1" thickBot="1" x14ac:dyDescent="0.25">
      <c r="A44" s="320" t="s">
        <v>22</v>
      </c>
      <c r="B44" s="324"/>
      <c r="C44" s="324"/>
      <c r="D44" s="324"/>
      <c r="E44" s="324"/>
      <c r="F44" s="324"/>
      <c r="G44" s="324"/>
      <c r="H44" s="324"/>
      <c r="I44" s="324"/>
      <c r="J44" s="324"/>
      <c r="K44" s="324"/>
      <c r="L44" s="324"/>
      <c r="M44" s="324"/>
      <c r="N44" s="324"/>
      <c r="O44" s="324"/>
      <c r="P44" s="324"/>
      <c r="Q44" s="190"/>
      <c r="R44" s="239"/>
      <c r="S44" s="22"/>
      <c r="T44" s="7"/>
    </row>
    <row r="45" spans="1:20" s="56" customFormat="1" ht="37.5" customHeight="1" x14ac:dyDescent="0.2">
      <c r="A45" s="135" t="s">
        <v>390</v>
      </c>
      <c r="B45" s="98" t="s">
        <v>63</v>
      </c>
      <c r="C45" s="98" t="s">
        <v>94</v>
      </c>
      <c r="D45" s="125">
        <v>1965</v>
      </c>
      <c r="E45" s="98" t="s">
        <v>90</v>
      </c>
      <c r="F45" s="98" t="s">
        <v>44</v>
      </c>
      <c r="G45" s="125">
        <v>2008</v>
      </c>
      <c r="H45" s="98">
        <v>1537.7</v>
      </c>
      <c r="I45" s="98" t="s">
        <v>98</v>
      </c>
      <c r="J45" s="98" t="s">
        <v>376</v>
      </c>
      <c r="K45" s="125"/>
      <c r="L45" s="128">
        <v>1400</v>
      </c>
      <c r="M45" s="73">
        <f t="shared" si="4"/>
        <v>2152780</v>
      </c>
      <c r="N45" s="73">
        <v>100000</v>
      </c>
      <c r="O45" s="73">
        <f>M45+N45</f>
        <v>2252780</v>
      </c>
      <c r="P45" s="101" t="s">
        <v>439</v>
      </c>
      <c r="Q45" s="191">
        <v>1</v>
      </c>
      <c r="R45" s="252"/>
      <c r="S45" s="14"/>
      <c r="T45" s="266"/>
    </row>
    <row r="46" spans="1:20" s="56" customFormat="1" ht="45.75" customHeight="1" thickBot="1" x14ac:dyDescent="0.25">
      <c r="A46" s="137" t="s">
        <v>411</v>
      </c>
      <c r="B46" s="132" t="s">
        <v>62</v>
      </c>
      <c r="C46" s="132" t="s">
        <v>77</v>
      </c>
      <c r="D46" s="131">
        <v>1970</v>
      </c>
      <c r="E46" s="132" t="s">
        <v>48</v>
      </c>
      <c r="F46" s="131" t="s">
        <v>47</v>
      </c>
      <c r="G46" s="131">
        <v>2018</v>
      </c>
      <c r="H46" s="132">
        <v>1550.8</v>
      </c>
      <c r="I46" s="132" t="s">
        <v>100</v>
      </c>
      <c r="J46" s="132" t="s">
        <v>376</v>
      </c>
      <c r="K46" s="131"/>
      <c r="L46" s="134">
        <v>1400</v>
      </c>
      <c r="M46" s="71">
        <f t="shared" si="4"/>
        <v>2171120</v>
      </c>
      <c r="N46" s="71">
        <v>100000</v>
      </c>
      <c r="O46" s="71">
        <f>M46+N46</f>
        <v>2271120</v>
      </c>
      <c r="P46" s="95" t="s">
        <v>439</v>
      </c>
      <c r="Q46" s="192">
        <v>2</v>
      </c>
      <c r="R46" s="259"/>
      <c r="S46" s="14"/>
      <c r="T46" s="266"/>
    </row>
    <row r="47" spans="1:20" s="57" customFormat="1" ht="14.1" customHeight="1" thickBot="1" x14ac:dyDescent="0.25">
      <c r="A47" s="322" t="s">
        <v>23</v>
      </c>
      <c r="B47" s="323"/>
      <c r="C47" s="323"/>
      <c r="D47" s="323"/>
      <c r="E47" s="323"/>
      <c r="F47" s="323"/>
      <c r="G47" s="323"/>
      <c r="H47" s="323"/>
      <c r="I47" s="323"/>
      <c r="J47" s="323"/>
      <c r="K47" s="323"/>
      <c r="L47" s="323"/>
      <c r="M47" s="323"/>
      <c r="N47" s="323"/>
      <c r="O47" s="323"/>
      <c r="P47" s="323"/>
      <c r="Q47" s="188"/>
      <c r="R47" s="253"/>
      <c r="S47" s="51"/>
      <c r="T47" s="267"/>
    </row>
    <row r="48" spans="1:20" s="56" customFormat="1" ht="35.25" customHeight="1" x14ac:dyDescent="0.2">
      <c r="A48" s="135" t="s">
        <v>412</v>
      </c>
      <c r="B48" s="98" t="s">
        <v>46</v>
      </c>
      <c r="C48" s="98" t="s">
        <v>95</v>
      </c>
      <c r="D48" s="125">
        <v>1930</v>
      </c>
      <c r="E48" s="98" t="s">
        <v>326</v>
      </c>
      <c r="F48" s="98" t="s">
        <v>85</v>
      </c>
      <c r="G48" s="125">
        <v>2014</v>
      </c>
      <c r="H48" s="98">
        <v>889</v>
      </c>
      <c r="I48" s="98" t="s">
        <v>97</v>
      </c>
      <c r="J48" s="98" t="s">
        <v>376</v>
      </c>
      <c r="K48" s="98" t="s">
        <v>384</v>
      </c>
      <c r="L48" s="128">
        <v>1400</v>
      </c>
      <c r="M48" s="136">
        <f t="shared" si="4"/>
        <v>1244600</v>
      </c>
      <c r="N48" s="136">
        <v>40000</v>
      </c>
      <c r="O48" s="136">
        <f>M48+N48</f>
        <v>1284600</v>
      </c>
      <c r="P48" s="101" t="s">
        <v>439</v>
      </c>
      <c r="Q48" s="191">
        <v>2</v>
      </c>
      <c r="R48" s="252"/>
      <c r="S48" s="14"/>
      <c r="T48" s="266"/>
    </row>
    <row r="49" spans="1:20" s="56" customFormat="1" ht="28.5" customHeight="1" thickBot="1" x14ac:dyDescent="0.25">
      <c r="A49" s="137" t="s">
        <v>391</v>
      </c>
      <c r="B49" s="132" t="s">
        <v>45</v>
      </c>
      <c r="C49" s="132" t="s">
        <v>78</v>
      </c>
      <c r="D49" s="131">
        <v>1993</v>
      </c>
      <c r="E49" s="131" t="s">
        <v>55</v>
      </c>
      <c r="F49" s="132" t="s">
        <v>85</v>
      </c>
      <c r="G49" s="131" t="s">
        <v>101</v>
      </c>
      <c r="H49" s="132">
        <v>939.4</v>
      </c>
      <c r="I49" s="132" t="s">
        <v>97</v>
      </c>
      <c r="J49" s="132" t="s">
        <v>374</v>
      </c>
      <c r="K49" s="131"/>
      <c r="L49" s="134">
        <v>1400</v>
      </c>
      <c r="M49" s="138">
        <f t="shared" si="4"/>
        <v>1315160</v>
      </c>
      <c r="N49" s="138">
        <v>13000</v>
      </c>
      <c r="O49" s="138">
        <f>M49+N49</f>
        <v>1328160</v>
      </c>
      <c r="P49" s="95" t="s">
        <v>439</v>
      </c>
      <c r="Q49" s="192">
        <v>1</v>
      </c>
      <c r="R49" s="259"/>
      <c r="S49" s="14"/>
      <c r="T49" s="266"/>
    </row>
    <row r="50" spans="1:20" s="58" customFormat="1" ht="14.1" customHeight="1" thickBot="1" x14ac:dyDescent="0.25">
      <c r="A50" s="320" t="s">
        <v>24</v>
      </c>
      <c r="B50" s="321"/>
      <c r="C50" s="321"/>
      <c r="D50" s="321"/>
      <c r="E50" s="321"/>
      <c r="F50" s="321"/>
      <c r="G50" s="321"/>
      <c r="H50" s="321"/>
      <c r="I50" s="321"/>
      <c r="J50" s="321"/>
      <c r="K50" s="321"/>
      <c r="L50" s="321"/>
      <c r="M50" s="321"/>
      <c r="N50" s="321"/>
      <c r="O50" s="321"/>
      <c r="P50" s="321"/>
      <c r="Q50" s="190"/>
      <c r="R50" s="239"/>
      <c r="S50" s="22"/>
      <c r="T50" s="7"/>
    </row>
    <row r="51" spans="1:20" s="56" customFormat="1" ht="24.75" customHeight="1" x14ac:dyDescent="0.2">
      <c r="A51" s="135" t="s">
        <v>392</v>
      </c>
      <c r="B51" s="98" t="s">
        <v>57</v>
      </c>
      <c r="C51" s="125" t="s">
        <v>29</v>
      </c>
      <c r="D51" s="125">
        <v>1870</v>
      </c>
      <c r="E51" s="98" t="s">
        <v>327</v>
      </c>
      <c r="F51" s="98" t="s">
        <v>85</v>
      </c>
      <c r="G51" s="125">
        <v>2015</v>
      </c>
      <c r="H51" s="125">
        <v>468.2</v>
      </c>
      <c r="I51" s="125" t="s">
        <v>83</v>
      </c>
      <c r="J51" s="98" t="s">
        <v>374</v>
      </c>
      <c r="K51" s="98" t="s">
        <v>145</v>
      </c>
      <c r="L51" s="128">
        <v>1600</v>
      </c>
      <c r="M51" s="136">
        <f t="shared" si="4"/>
        <v>749120</v>
      </c>
      <c r="N51" s="136">
        <v>35000</v>
      </c>
      <c r="O51" s="136">
        <f>M51+N51</f>
        <v>784120</v>
      </c>
      <c r="P51" s="101" t="s">
        <v>439</v>
      </c>
      <c r="Q51" s="191">
        <v>2</v>
      </c>
      <c r="R51" s="252"/>
      <c r="S51" s="14"/>
      <c r="T51" s="266"/>
    </row>
    <row r="52" spans="1:20" s="56" customFormat="1" ht="40.5" customHeight="1" x14ac:dyDescent="0.2">
      <c r="A52" s="103" t="s">
        <v>393</v>
      </c>
      <c r="B52" s="75" t="s">
        <v>103</v>
      </c>
      <c r="C52" s="75" t="s">
        <v>329</v>
      </c>
      <c r="D52" s="10">
        <v>1980</v>
      </c>
      <c r="E52" s="75" t="s">
        <v>48</v>
      </c>
      <c r="F52" s="75" t="s">
        <v>47</v>
      </c>
      <c r="G52" s="10" t="s">
        <v>101</v>
      </c>
      <c r="H52" s="75">
        <v>189.2</v>
      </c>
      <c r="I52" s="34" t="s">
        <v>432</v>
      </c>
      <c r="J52" s="10"/>
      <c r="K52" s="10"/>
      <c r="L52" s="11">
        <v>1400</v>
      </c>
      <c r="M52" s="74">
        <f t="shared" si="4"/>
        <v>264880</v>
      </c>
      <c r="N52" s="74">
        <v>30000</v>
      </c>
      <c r="O52" s="74">
        <f>M52+N52</f>
        <v>294880</v>
      </c>
      <c r="P52" s="65" t="s">
        <v>439</v>
      </c>
      <c r="Q52" s="186">
        <v>2</v>
      </c>
      <c r="R52" s="260" t="s">
        <v>258</v>
      </c>
      <c r="S52" s="14"/>
      <c r="T52" s="266"/>
    </row>
    <row r="53" spans="1:20" s="56" customFormat="1" ht="40.5" customHeight="1" x14ac:dyDescent="0.2">
      <c r="A53" s="103" t="s">
        <v>394</v>
      </c>
      <c r="B53" s="75" t="s">
        <v>103</v>
      </c>
      <c r="C53" s="85" t="s">
        <v>387</v>
      </c>
      <c r="D53" s="10"/>
      <c r="E53" s="75" t="s">
        <v>54</v>
      </c>
      <c r="F53" s="75" t="s">
        <v>54</v>
      </c>
      <c r="G53" s="10"/>
      <c r="H53" s="75">
        <v>58</v>
      </c>
      <c r="I53" s="34"/>
      <c r="J53" s="10"/>
      <c r="K53" s="10"/>
      <c r="L53" s="11">
        <f>M53/H53</f>
        <v>9301.363965517241</v>
      </c>
      <c r="M53" s="104">
        <v>539479.11</v>
      </c>
      <c r="N53" s="74"/>
      <c r="O53" s="74">
        <f>M53+N53</f>
        <v>539479.11</v>
      </c>
      <c r="P53" s="65" t="s">
        <v>439</v>
      </c>
      <c r="Q53" s="186">
        <v>1</v>
      </c>
      <c r="R53" s="260"/>
      <c r="S53" s="14"/>
      <c r="T53" s="266"/>
    </row>
    <row r="54" spans="1:20" s="56" customFormat="1" ht="31.5" customHeight="1" x14ac:dyDescent="0.2">
      <c r="A54" s="103" t="s">
        <v>395</v>
      </c>
      <c r="B54" s="75" t="s">
        <v>56</v>
      </c>
      <c r="C54" s="10" t="s">
        <v>30</v>
      </c>
      <c r="D54" s="10">
        <v>1987</v>
      </c>
      <c r="E54" s="75" t="s">
        <v>156</v>
      </c>
      <c r="F54" s="75" t="s">
        <v>85</v>
      </c>
      <c r="G54" s="10">
        <v>2016</v>
      </c>
      <c r="H54" s="10">
        <v>895</v>
      </c>
      <c r="I54" s="34" t="s">
        <v>433</v>
      </c>
      <c r="J54" s="75" t="s">
        <v>376</v>
      </c>
      <c r="K54" s="75" t="s">
        <v>373</v>
      </c>
      <c r="L54" s="11">
        <v>1400</v>
      </c>
      <c r="M54" s="74">
        <f t="shared" si="4"/>
        <v>1253000</v>
      </c>
      <c r="N54" s="74">
        <v>75000</v>
      </c>
      <c r="O54" s="74">
        <f>M54+N54</f>
        <v>1328000</v>
      </c>
      <c r="P54" s="65" t="s">
        <v>439</v>
      </c>
      <c r="Q54" s="186">
        <v>2</v>
      </c>
      <c r="R54" s="260"/>
      <c r="S54" s="14"/>
      <c r="T54" s="266"/>
    </row>
    <row r="55" spans="1:20" s="56" customFormat="1" ht="21.75" customHeight="1" x14ac:dyDescent="0.2">
      <c r="A55" s="103" t="s">
        <v>413</v>
      </c>
      <c r="B55" s="75" t="s">
        <v>91</v>
      </c>
      <c r="C55" s="75" t="s">
        <v>42</v>
      </c>
      <c r="D55" s="10">
        <v>1990</v>
      </c>
      <c r="E55" s="75" t="s">
        <v>48</v>
      </c>
      <c r="F55" s="75" t="s">
        <v>47</v>
      </c>
      <c r="G55" s="10">
        <v>2013</v>
      </c>
      <c r="H55" s="10">
        <v>1222.3</v>
      </c>
      <c r="I55" s="34" t="s">
        <v>432</v>
      </c>
      <c r="J55" s="75" t="s">
        <v>376</v>
      </c>
      <c r="K55" s="10"/>
      <c r="L55" s="11">
        <v>1400</v>
      </c>
      <c r="M55" s="74">
        <f t="shared" si="4"/>
        <v>1711220</v>
      </c>
      <c r="N55" s="74">
        <v>300000</v>
      </c>
      <c r="O55" s="74">
        <f>M55+N55</f>
        <v>2011220</v>
      </c>
      <c r="P55" s="65" t="s">
        <v>439</v>
      </c>
      <c r="Q55" s="186">
        <v>2</v>
      </c>
      <c r="R55" s="260"/>
      <c r="S55" s="14"/>
      <c r="T55" s="266"/>
    </row>
    <row r="56" spans="1:20" s="56" customFormat="1" ht="27.75" customHeight="1" x14ac:dyDescent="0.2">
      <c r="A56" s="103" t="s">
        <v>414</v>
      </c>
      <c r="B56" s="75" t="s">
        <v>92</v>
      </c>
      <c r="C56" s="10" t="s">
        <v>79</v>
      </c>
      <c r="D56" s="10">
        <v>1906</v>
      </c>
      <c r="E56" s="75" t="s">
        <v>152</v>
      </c>
      <c r="F56" s="75" t="s">
        <v>85</v>
      </c>
      <c r="G56" s="10">
        <v>2015</v>
      </c>
      <c r="H56" s="75">
        <v>793</v>
      </c>
      <c r="I56" s="34" t="s">
        <v>432</v>
      </c>
      <c r="J56" s="75" t="s">
        <v>374</v>
      </c>
      <c r="K56" s="75" t="s">
        <v>377</v>
      </c>
      <c r="L56" s="11">
        <v>1400</v>
      </c>
      <c r="M56" s="74">
        <f t="shared" si="4"/>
        <v>1110200</v>
      </c>
      <c r="N56" s="74">
        <v>200000</v>
      </c>
      <c r="O56" s="74">
        <f>SUM(M56+N56)</f>
        <v>1310200</v>
      </c>
      <c r="P56" s="65" t="s">
        <v>439</v>
      </c>
      <c r="Q56" s="186">
        <v>2</v>
      </c>
      <c r="R56" s="260"/>
      <c r="S56" s="14"/>
      <c r="T56" s="266"/>
    </row>
    <row r="57" spans="1:20" s="56" customFormat="1" ht="35.25" customHeight="1" x14ac:dyDescent="0.2">
      <c r="A57" s="103" t="s">
        <v>415</v>
      </c>
      <c r="B57" s="75" t="s">
        <v>93</v>
      </c>
      <c r="C57" s="75" t="s">
        <v>80</v>
      </c>
      <c r="D57" s="10">
        <v>1968</v>
      </c>
      <c r="E57" s="75" t="s">
        <v>48</v>
      </c>
      <c r="F57" s="75" t="s">
        <v>85</v>
      </c>
      <c r="G57" s="10">
        <v>2022</v>
      </c>
      <c r="H57" s="75">
        <v>850.4</v>
      </c>
      <c r="I57" s="34" t="s">
        <v>432</v>
      </c>
      <c r="J57" s="75" t="s">
        <v>374</v>
      </c>
      <c r="K57" s="75" t="s">
        <v>377</v>
      </c>
      <c r="L57" s="11">
        <v>1400</v>
      </c>
      <c r="M57" s="74">
        <f t="shared" si="4"/>
        <v>1190560</v>
      </c>
      <c r="N57" s="74">
        <v>200000</v>
      </c>
      <c r="O57" s="74">
        <f>SUM(M57+N57)</f>
        <v>1390560</v>
      </c>
      <c r="P57" s="65" t="s">
        <v>439</v>
      </c>
      <c r="Q57" s="186">
        <v>2</v>
      </c>
      <c r="R57" s="260"/>
      <c r="S57" s="14"/>
      <c r="T57" s="266"/>
    </row>
    <row r="58" spans="1:20" s="56" customFormat="1" ht="41.25" customHeight="1" x14ac:dyDescent="0.2">
      <c r="A58" s="103" t="s">
        <v>396</v>
      </c>
      <c r="B58" s="75" t="s">
        <v>349</v>
      </c>
      <c r="C58" s="75" t="s">
        <v>69</v>
      </c>
      <c r="D58" s="10">
        <v>1880</v>
      </c>
      <c r="E58" s="75" t="s">
        <v>328</v>
      </c>
      <c r="F58" s="75" t="s">
        <v>85</v>
      </c>
      <c r="G58" s="10" t="s">
        <v>101</v>
      </c>
      <c r="H58" s="10">
        <v>1243.2</v>
      </c>
      <c r="I58" s="64" t="s">
        <v>83</v>
      </c>
      <c r="J58" s="75" t="s">
        <v>376</v>
      </c>
      <c r="K58" s="10"/>
      <c r="L58" s="15">
        <v>1500</v>
      </c>
      <c r="M58" s="74">
        <f t="shared" si="4"/>
        <v>1864800</v>
      </c>
      <c r="N58" s="74">
        <v>50000</v>
      </c>
      <c r="O58" s="74">
        <f>M58+N58</f>
        <v>1914800</v>
      </c>
      <c r="P58" s="65" t="s">
        <v>439</v>
      </c>
      <c r="Q58" s="193" t="s">
        <v>186</v>
      </c>
      <c r="R58" s="260"/>
      <c r="S58" s="14"/>
      <c r="T58" s="266"/>
    </row>
    <row r="59" spans="1:20" s="56" customFormat="1" ht="43.5" customHeight="1" thickBot="1" x14ac:dyDescent="0.25">
      <c r="A59" s="137" t="s">
        <v>416</v>
      </c>
      <c r="B59" s="132" t="s">
        <v>68</v>
      </c>
      <c r="C59" s="132" t="s">
        <v>70</v>
      </c>
      <c r="D59" s="131">
        <v>1960</v>
      </c>
      <c r="E59" s="132" t="s">
        <v>48</v>
      </c>
      <c r="F59" s="132" t="s">
        <v>85</v>
      </c>
      <c r="G59" s="131">
        <v>2007</v>
      </c>
      <c r="H59" s="131">
        <v>2289.8000000000002</v>
      </c>
      <c r="I59" s="145" t="s">
        <v>432</v>
      </c>
      <c r="J59" s="132" t="s">
        <v>376</v>
      </c>
      <c r="K59" s="131"/>
      <c r="L59" s="134">
        <v>1400</v>
      </c>
      <c r="M59" s="138">
        <f t="shared" si="4"/>
        <v>3205720.0000000005</v>
      </c>
      <c r="N59" s="138">
        <v>50000</v>
      </c>
      <c r="O59" s="138">
        <f>M59+N59</f>
        <v>3255720.0000000005</v>
      </c>
      <c r="P59" s="95" t="s">
        <v>439</v>
      </c>
      <c r="Q59" s="194" t="s">
        <v>186</v>
      </c>
      <c r="R59" s="259"/>
      <c r="S59" s="14"/>
      <c r="T59" s="266"/>
    </row>
    <row r="60" spans="1:20" s="58" customFormat="1" ht="14.1" customHeight="1" thickBot="1" x14ac:dyDescent="0.25">
      <c r="A60" s="320" t="s">
        <v>25</v>
      </c>
      <c r="B60" s="321"/>
      <c r="C60" s="321"/>
      <c r="D60" s="321"/>
      <c r="E60" s="321"/>
      <c r="F60" s="321"/>
      <c r="G60" s="321"/>
      <c r="H60" s="321"/>
      <c r="I60" s="321"/>
      <c r="J60" s="321"/>
      <c r="K60" s="321"/>
      <c r="L60" s="321"/>
      <c r="M60" s="321"/>
      <c r="N60" s="321"/>
      <c r="O60" s="321"/>
      <c r="P60" s="321"/>
      <c r="Q60" s="190"/>
      <c r="R60" s="239"/>
      <c r="S60" s="22"/>
      <c r="T60" s="7"/>
    </row>
    <row r="61" spans="1:20" s="56" customFormat="1" ht="57" customHeight="1" x14ac:dyDescent="0.2">
      <c r="A61" s="135" t="s">
        <v>417</v>
      </c>
      <c r="B61" s="98" t="s">
        <v>385</v>
      </c>
      <c r="C61" s="98" t="s">
        <v>386</v>
      </c>
      <c r="D61" s="98">
        <v>1968</v>
      </c>
      <c r="E61" s="98" t="s">
        <v>48</v>
      </c>
      <c r="F61" s="98" t="s">
        <v>85</v>
      </c>
      <c r="G61" s="125">
        <v>2016</v>
      </c>
      <c r="H61" s="98">
        <v>1051.0999999999999</v>
      </c>
      <c r="I61" s="98" t="s">
        <v>98</v>
      </c>
      <c r="J61" s="98" t="s">
        <v>374</v>
      </c>
      <c r="K61" s="125"/>
      <c r="L61" s="128">
        <v>1400</v>
      </c>
      <c r="M61" s="136">
        <f t="shared" si="4"/>
        <v>1471539.9999999998</v>
      </c>
      <c r="N61" s="136">
        <v>15000</v>
      </c>
      <c r="O61" s="136">
        <f>M61+N61</f>
        <v>1486539.9999999998</v>
      </c>
      <c r="P61" s="101" t="s">
        <v>439</v>
      </c>
      <c r="Q61" s="191">
        <v>3</v>
      </c>
      <c r="R61" s="257"/>
      <c r="S61" s="14"/>
      <c r="T61" s="266"/>
    </row>
    <row r="62" spans="1:20" s="56" customFormat="1" ht="24" x14ac:dyDescent="0.2">
      <c r="A62" s="301" t="s">
        <v>418</v>
      </c>
      <c r="B62" s="306" t="s">
        <v>473</v>
      </c>
      <c r="C62" s="10" t="s">
        <v>369</v>
      </c>
      <c r="D62" s="10">
        <v>1971</v>
      </c>
      <c r="E62" s="75" t="s">
        <v>48</v>
      </c>
      <c r="F62" s="75" t="s">
        <v>47</v>
      </c>
      <c r="G62" s="10">
        <v>2016</v>
      </c>
      <c r="H62" s="75">
        <v>2387.1</v>
      </c>
      <c r="I62" s="75" t="s">
        <v>98</v>
      </c>
      <c r="J62" s="306" t="s">
        <v>376</v>
      </c>
      <c r="K62" s="10"/>
      <c r="L62" s="11">
        <v>1400</v>
      </c>
      <c r="M62" s="74">
        <f t="shared" si="4"/>
        <v>3341940</v>
      </c>
      <c r="N62" s="367">
        <v>55000</v>
      </c>
      <c r="O62" s="367">
        <f>M62+M63+N62</f>
        <v>5163180</v>
      </c>
      <c r="P62" s="65" t="s">
        <v>439</v>
      </c>
      <c r="Q62" s="186">
        <v>2</v>
      </c>
      <c r="R62" s="255"/>
      <c r="S62" s="14"/>
      <c r="T62" s="266"/>
    </row>
    <row r="63" spans="1:20" s="56" customFormat="1" ht="33" customHeight="1" thickBot="1" x14ac:dyDescent="0.25">
      <c r="A63" s="363"/>
      <c r="B63" s="319"/>
      <c r="C63" s="139" t="s">
        <v>49</v>
      </c>
      <c r="D63" s="131">
        <v>2008</v>
      </c>
      <c r="E63" s="146" t="s">
        <v>102</v>
      </c>
      <c r="F63" s="132" t="s">
        <v>85</v>
      </c>
      <c r="G63" s="139" t="s">
        <v>101</v>
      </c>
      <c r="H63" s="131">
        <v>1261.5999999999999</v>
      </c>
      <c r="I63" s="132" t="s">
        <v>97</v>
      </c>
      <c r="J63" s="319"/>
      <c r="K63" s="139"/>
      <c r="L63" s="134">
        <v>1400</v>
      </c>
      <c r="M63" s="138">
        <f t="shared" si="4"/>
        <v>1766239.9999999998</v>
      </c>
      <c r="N63" s="368"/>
      <c r="O63" s="368"/>
      <c r="P63" s="95" t="s">
        <v>439</v>
      </c>
      <c r="Q63" s="192">
        <v>2</v>
      </c>
      <c r="R63" s="256"/>
      <c r="S63" s="14"/>
      <c r="T63" s="266"/>
    </row>
    <row r="64" spans="1:20" s="59" customFormat="1" ht="15.75" thickBot="1" x14ac:dyDescent="0.25">
      <c r="A64" s="151"/>
      <c r="B64" s="321" t="s">
        <v>160</v>
      </c>
      <c r="C64" s="321"/>
      <c r="D64" s="321"/>
      <c r="E64" s="321"/>
      <c r="F64" s="321"/>
      <c r="G64" s="321"/>
      <c r="H64" s="321"/>
      <c r="I64" s="321"/>
      <c r="J64" s="321"/>
      <c r="K64" s="321"/>
      <c r="L64" s="321"/>
      <c r="M64" s="321"/>
      <c r="N64" s="321"/>
      <c r="O64" s="321"/>
      <c r="P64" s="321"/>
      <c r="Q64" s="358"/>
      <c r="R64" s="261"/>
      <c r="S64" s="270"/>
      <c r="T64" s="268"/>
    </row>
    <row r="65" spans="1:20" s="218" customFormat="1" ht="72.75" customHeight="1" x14ac:dyDescent="0.2">
      <c r="A65" s="178" t="s">
        <v>419</v>
      </c>
      <c r="B65" s="216" t="s">
        <v>168</v>
      </c>
      <c r="C65" s="274" t="s">
        <v>169</v>
      </c>
      <c r="D65" s="179">
        <v>1930</v>
      </c>
      <c r="E65" s="79" t="s">
        <v>330</v>
      </c>
      <c r="F65" s="275" t="s">
        <v>183</v>
      </c>
      <c r="G65" s="275"/>
      <c r="H65" s="276">
        <v>300.3</v>
      </c>
      <c r="I65" s="179" t="s">
        <v>171</v>
      </c>
      <c r="J65" s="97" t="s">
        <v>374</v>
      </c>
      <c r="K65" s="275"/>
      <c r="L65" s="99">
        <v>1400</v>
      </c>
      <c r="M65" s="277">
        <f>L65*H65</f>
        <v>420420</v>
      </c>
      <c r="N65" s="278">
        <v>50094</v>
      </c>
      <c r="O65" s="279">
        <f>M65+N65</f>
        <v>470514</v>
      </c>
      <c r="P65" s="101" t="s">
        <v>439</v>
      </c>
      <c r="Q65" s="280">
        <v>2</v>
      </c>
      <c r="R65" s="281"/>
      <c r="S65" s="51" t="s">
        <v>482</v>
      </c>
      <c r="T65" s="269"/>
    </row>
    <row r="66" spans="1:20" s="218" customFormat="1" ht="84.75" customHeight="1" x14ac:dyDescent="0.2">
      <c r="A66" s="109" t="s">
        <v>420</v>
      </c>
      <c r="B66" s="282" t="s">
        <v>172</v>
      </c>
      <c r="C66" s="51" t="s">
        <v>173</v>
      </c>
      <c r="D66" s="17">
        <v>1950</v>
      </c>
      <c r="E66" s="16" t="s">
        <v>170</v>
      </c>
      <c r="F66" s="54" t="s">
        <v>183</v>
      </c>
      <c r="G66" s="54"/>
      <c r="H66" s="60">
        <v>1822.6</v>
      </c>
      <c r="I66" s="16" t="s">
        <v>171</v>
      </c>
      <c r="J66" s="85" t="s">
        <v>374</v>
      </c>
      <c r="K66" s="85" t="s">
        <v>377</v>
      </c>
      <c r="L66" s="15">
        <v>1400</v>
      </c>
      <c r="M66" s="42">
        <f t="shared" ref="M66:M79" si="5">L66*H66</f>
        <v>2551640</v>
      </c>
      <c r="N66" s="46">
        <v>65569</v>
      </c>
      <c r="O66" s="47">
        <f t="shared" ref="O66:O71" si="6">M66+N66</f>
        <v>2617209</v>
      </c>
      <c r="P66" s="65" t="s">
        <v>439</v>
      </c>
      <c r="Q66" s="197">
        <v>3</v>
      </c>
      <c r="R66" s="230"/>
      <c r="S66" s="51" t="s">
        <v>483</v>
      </c>
      <c r="T66" s="269"/>
    </row>
    <row r="67" spans="1:20" s="53" customFormat="1" ht="27.75" customHeight="1" x14ac:dyDescent="0.2">
      <c r="A67" s="105" t="s">
        <v>421</v>
      </c>
      <c r="B67" s="211" t="s">
        <v>174</v>
      </c>
      <c r="C67" s="22" t="s">
        <v>175</v>
      </c>
      <c r="D67" s="12">
        <v>1973</v>
      </c>
      <c r="E67" s="12" t="s">
        <v>170</v>
      </c>
      <c r="F67" s="54" t="s">
        <v>183</v>
      </c>
      <c r="G67" s="7"/>
      <c r="H67" s="60">
        <v>2326.3000000000002</v>
      </c>
      <c r="I67" s="9" t="s">
        <v>176</v>
      </c>
      <c r="J67" s="75" t="s">
        <v>374</v>
      </c>
      <c r="K67" s="7"/>
      <c r="L67" s="11">
        <v>1400</v>
      </c>
      <c r="M67" s="43">
        <f t="shared" si="5"/>
        <v>3256820.0000000005</v>
      </c>
      <c r="N67" s="44">
        <v>7893</v>
      </c>
      <c r="O67" s="45">
        <f t="shared" si="6"/>
        <v>3264713.0000000005</v>
      </c>
      <c r="P67" s="65" t="s">
        <v>439</v>
      </c>
      <c r="Q67" s="196">
        <v>2</v>
      </c>
      <c r="R67" s="229"/>
      <c r="S67" s="22"/>
      <c r="T67" s="245"/>
    </row>
    <row r="68" spans="1:20" s="53" customFormat="1" ht="35.25" customHeight="1" x14ac:dyDescent="0.2">
      <c r="A68" s="105" t="s">
        <v>422</v>
      </c>
      <c r="B68" s="211" t="s">
        <v>177</v>
      </c>
      <c r="C68" s="7" t="s">
        <v>178</v>
      </c>
      <c r="D68" s="12">
        <v>1973</v>
      </c>
      <c r="E68" s="12" t="s">
        <v>170</v>
      </c>
      <c r="F68" s="7" t="s">
        <v>47</v>
      </c>
      <c r="G68" s="7"/>
      <c r="H68" s="60">
        <v>1525.8</v>
      </c>
      <c r="I68" s="8" t="s">
        <v>171</v>
      </c>
      <c r="J68" s="75" t="s">
        <v>374</v>
      </c>
      <c r="K68" s="75" t="s">
        <v>377</v>
      </c>
      <c r="L68" s="11">
        <v>1400</v>
      </c>
      <c r="M68" s="43">
        <f t="shared" si="5"/>
        <v>2136120</v>
      </c>
      <c r="N68" s="44">
        <v>5000</v>
      </c>
      <c r="O68" s="45">
        <f t="shared" si="6"/>
        <v>2141120</v>
      </c>
      <c r="P68" s="65" t="s">
        <v>439</v>
      </c>
      <c r="Q68" s="196">
        <v>2</v>
      </c>
      <c r="R68" s="229"/>
      <c r="S68" s="22"/>
      <c r="T68" s="245"/>
    </row>
    <row r="69" spans="1:20" s="53" customFormat="1" ht="32.25" customHeight="1" x14ac:dyDescent="0.2">
      <c r="A69" s="105" t="s">
        <v>423</v>
      </c>
      <c r="B69" s="211" t="s">
        <v>179</v>
      </c>
      <c r="C69" s="7" t="s">
        <v>180</v>
      </c>
      <c r="D69" s="12">
        <v>1900</v>
      </c>
      <c r="E69" s="12" t="s">
        <v>331</v>
      </c>
      <c r="F69" s="7" t="s">
        <v>54</v>
      </c>
      <c r="G69" s="7"/>
      <c r="H69" s="60">
        <v>491.6</v>
      </c>
      <c r="I69" s="8" t="s">
        <v>171</v>
      </c>
      <c r="J69" s="75" t="s">
        <v>374</v>
      </c>
      <c r="K69" s="75" t="s">
        <v>377</v>
      </c>
      <c r="L69" s="11">
        <v>1400</v>
      </c>
      <c r="M69" s="43">
        <f t="shared" si="5"/>
        <v>688240</v>
      </c>
      <c r="N69" s="44">
        <v>36509</v>
      </c>
      <c r="O69" s="45">
        <f t="shared" si="6"/>
        <v>724749</v>
      </c>
      <c r="P69" s="65" t="s">
        <v>439</v>
      </c>
      <c r="Q69" s="196">
        <v>2</v>
      </c>
      <c r="R69" s="229"/>
      <c r="S69" s="22"/>
      <c r="T69" s="245"/>
    </row>
    <row r="70" spans="1:20" s="53" customFormat="1" ht="29.25" customHeight="1" x14ac:dyDescent="0.2">
      <c r="A70" s="105" t="s">
        <v>424</v>
      </c>
      <c r="B70" s="211" t="s">
        <v>181</v>
      </c>
      <c r="C70" s="22" t="s">
        <v>182</v>
      </c>
      <c r="D70" s="12">
        <v>2017</v>
      </c>
      <c r="E70" s="12" t="s">
        <v>183</v>
      </c>
      <c r="F70" s="7" t="s">
        <v>54</v>
      </c>
      <c r="G70" s="7"/>
      <c r="H70" s="60">
        <v>983.2</v>
      </c>
      <c r="I70" s="8" t="s">
        <v>171</v>
      </c>
      <c r="J70" s="75" t="s">
        <v>374</v>
      </c>
      <c r="K70" s="75" t="s">
        <v>377</v>
      </c>
      <c r="L70" s="11">
        <v>1400</v>
      </c>
      <c r="M70" s="43">
        <f t="shared" si="5"/>
        <v>1376480</v>
      </c>
      <c r="N70" s="44">
        <v>30000</v>
      </c>
      <c r="O70" s="45">
        <f t="shared" si="6"/>
        <v>1406480</v>
      </c>
      <c r="P70" s="65" t="s">
        <v>439</v>
      </c>
      <c r="Q70" s="196">
        <v>2</v>
      </c>
      <c r="R70" s="229"/>
      <c r="S70" s="22"/>
      <c r="T70" s="245"/>
    </row>
    <row r="71" spans="1:20" s="61" customFormat="1" ht="27.75" customHeight="1" x14ac:dyDescent="0.2">
      <c r="A71" s="105" t="s">
        <v>425</v>
      </c>
      <c r="B71" s="62" t="s">
        <v>184</v>
      </c>
      <c r="C71" s="51" t="s">
        <v>185</v>
      </c>
      <c r="D71" s="12">
        <v>1920</v>
      </c>
      <c r="E71" s="12" t="s">
        <v>311</v>
      </c>
      <c r="F71" s="7" t="s">
        <v>54</v>
      </c>
      <c r="G71" s="54">
        <v>2015</v>
      </c>
      <c r="H71" s="60">
        <v>599.29999999999995</v>
      </c>
      <c r="I71" s="54" t="s">
        <v>171</v>
      </c>
      <c r="J71" s="75" t="s">
        <v>374</v>
      </c>
      <c r="K71" s="75" t="s">
        <v>377</v>
      </c>
      <c r="L71" s="11">
        <v>1400</v>
      </c>
      <c r="M71" s="42">
        <f t="shared" si="5"/>
        <v>839019.99999999988</v>
      </c>
      <c r="N71" s="46">
        <v>10000</v>
      </c>
      <c r="O71" s="47">
        <f t="shared" si="6"/>
        <v>849019.99999999988</v>
      </c>
      <c r="P71" s="65" t="s">
        <v>439</v>
      </c>
      <c r="Q71" s="197">
        <v>2</v>
      </c>
      <c r="R71" s="230"/>
      <c r="S71" s="51"/>
      <c r="T71" s="246"/>
    </row>
    <row r="72" spans="1:20" s="61" customFormat="1" ht="27.75" customHeight="1" x14ac:dyDescent="0.2">
      <c r="A72" s="105" t="s">
        <v>426</v>
      </c>
      <c r="B72" s="62" t="s">
        <v>350</v>
      </c>
      <c r="C72" s="62" t="s">
        <v>351</v>
      </c>
      <c r="D72" s="12">
        <v>1960</v>
      </c>
      <c r="E72" s="13" t="s">
        <v>347</v>
      </c>
      <c r="F72" s="7" t="s">
        <v>54</v>
      </c>
      <c r="G72" s="54">
        <v>2011</v>
      </c>
      <c r="H72" s="60">
        <v>408</v>
      </c>
      <c r="I72" s="54" t="s">
        <v>352</v>
      </c>
      <c r="J72" s="75" t="s">
        <v>374</v>
      </c>
      <c r="K72" s="75" t="s">
        <v>377</v>
      </c>
      <c r="L72" s="15">
        <v>1600</v>
      </c>
      <c r="M72" s="42">
        <f t="shared" si="5"/>
        <v>652800</v>
      </c>
      <c r="N72" s="46">
        <v>20500</v>
      </c>
      <c r="O72" s="47">
        <f>SUM(M72+N72)</f>
        <v>673300</v>
      </c>
      <c r="P72" s="65" t="s">
        <v>439</v>
      </c>
      <c r="Q72" s="197">
        <v>2</v>
      </c>
      <c r="R72" s="230"/>
      <c r="S72" s="51"/>
      <c r="T72" s="246"/>
    </row>
    <row r="73" spans="1:20" s="61" customFormat="1" ht="52.5" customHeight="1" thickBot="1" x14ac:dyDescent="0.25">
      <c r="A73" s="152" t="s">
        <v>397</v>
      </c>
      <c r="B73" s="154" t="s">
        <v>370</v>
      </c>
      <c r="C73" s="154" t="s">
        <v>371</v>
      </c>
      <c r="D73" s="155">
        <v>1880</v>
      </c>
      <c r="E73" s="70" t="s">
        <v>372</v>
      </c>
      <c r="F73" s="156" t="s">
        <v>54</v>
      </c>
      <c r="G73" s="157"/>
      <c r="H73" s="158">
        <v>979.5</v>
      </c>
      <c r="I73" s="157" t="s">
        <v>352</v>
      </c>
      <c r="J73" s="157"/>
      <c r="K73" s="157"/>
      <c r="L73" s="134">
        <v>1400</v>
      </c>
      <c r="M73" s="159">
        <f t="shared" si="5"/>
        <v>1371300</v>
      </c>
      <c r="N73" s="160">
        <v>22000</v>
      </c>
      <c r="O73" s="161">
        <f>SUM(M73+N73)</f>
        <v>1393300</v>
      </c>
      <c r="P73" s="95" t="s">
        <v>439</v>
      </c>
      <c r="Q73" s="198">
        <v>2</v>
      </c>
      <c r="R73" s="231"/>
      <c r="S73" s="51"/>
      <c r="T73" s="246"/>
    </row>
    <row r="74" spans="1:20" s="53" customFormat="1" ht="19.5" customHeight="1" thickBot="1" x14ac:dyDescent="0.25">
      <c r="A74" s="163"/>
      <c r="B74" s="359" t="s">
        <v>161</v>
      </c>
      <c r="C74" s="359"/>
      <c r="D74" s="359"/>
      <c r="E74" s="359"/>
      <c r="F74" s="359"/>
      <c r="G74" s="359"/>
      <c r="H74" s="359"/>
      <c r="I74" s="359"/>
      <c r="J74" s="359"/>
      <c r="K74" s="359"/>
      <c r="L74" s="359"/>
      <c r="M74" s="359"/>
      <c r="N74" s="359"/>
      <c r="O74" s="359"/>
      <c r="P74" s="359"/>
      <c r="Q74" s="360"/>
      <c r="R74" s="232"/>
      <c r="S74" s="22"/>
      <c r="T74" s="245"/>
    </row>
    <row r="75" spans="1:20" s="53" customFormat="1" ht="30.75" customHeight="1" x14ac:dyDescent="0.2">
      <c r="A75" s="309" t="s">
        <v>307</v>
      </c>
      <c r="B75" s="361" t="s">
        <v>276</v>
      </c>
      <c r="C75" s="96" t="s">
        <v>253</v>
      </c>
      <c r="D75" s="149">
        <v>1928</v>
      </c>
      <c r="E75" s="162" t="s">
        <v>332</v>
      </c>
      <c r="F75" s="67" t="s">
        <v>204</v>
      </c>
      <c r="G75" s="67">
        <v>2009</v>
      </c>
      <c r="H75" s="67">
        <v>1902.3</v>
      </c>
      <c r="I75" s="148" t="s">
        <v>277</v>
      </c>
      <c r="J75" s="98" t="s">
        <v>374</v>
      </c>
      <c r="K75" s="67"/>
      <c r="L75" s="99">
        <v>1600</v>
      </c>
      <c r="M75" s="78">
        <f t="shared" si="5"/>
        <v>3043680</v>
      </c>
      <c r="N75" s="78">
        <v>66888</v>
      </c>
      <c r="O75" s="78">
        <f>M75+N75</f>
        <v>3110568</v>
      </c>
      <c r="P75" s="101" t="s">
        <v>439</v>
      </c>
      <c r="Q75" s="195">
        <v>3</v>
      </c>
      <c r="R75" s="233" t="s">
        <v>438</v>
      </c>
      <c r="S75" s="22"/>
      <c r="T75" s="245"/>
    </row>
    <row r="76" spans="1:20" s="53" customFormat="1" ht="24" x14ac:dyDescent="0.2">
      <c r="A76" s="295"/>
      <c r="B76" s="361"/>
      <c r="C76" s="7" t="s">
        <v>278</v>
      </c>
      <c r="D76" s="12">
        <v>1928</v>
      </c>
      <c r="E76" s="63" t="s">
        <v>279</v>
      </c>
      <c r="F76" s="8" t="s">
        <v>204</v>
      </c>
      <c r="G76" s="8">
        <v>2003</v>
      </c>
      <c r="H76" s="8">
        <v>493.9</v>
      </c>
      <c r="I76" s="22" t="s">
        <v>277</v>
      </c>
      <c r="J76" s="16"/>
      <c r="K76" s="8"/>
      <c r="L76" s="11">
        <v>1400</v>
      </c>
      <c r="M76" s="43">
        <f t="shared" si="5"/>
        <v>691460</v>
      </c>
      <c r="N76" s="43">
        <v>24000</v>
      </c>
      <c r="O76" s="43">
        <f t="shared" ref="O76:O80" si="7">M76+N76</f>
        <v>715460</v>
      </c>
      <c r="P76" s="65" t="s">
        <v>439</v>
      </c>
      <c r="Q76" s="196">
        <v>2</v>
      </c>
      <c r="R76" s="234" t="s">
        <v>462</v>
      </c>
      <c r="S76" s="22"/>
      <c r="T76" s="245"/>
    </row>
    <row r="77" spans="1:20" s="53" customFormat="1" ht="18.75" customHeight="1" x14ac:dyDescent="0.2">
      <c r="A77" s="295"/>
      <c r="B77" s="361"/>
      <c r="C77" s="7" t="s">
        <v>280</v>
      </c>
      <c r="D77" s="12">
        <v>1964</v>
      </c>
      <c r="E77" s="63" t="s">
        <v>281</v>
      </c>
      <c r="F77" s="8" t="s">
        <v>257</v>
      </c>
      <c r="G77" s="8" t="s">
        <v>282</v>
      </c>
      <c r="H77" s="24">
        <v>75</v>
      </c>
      <c r="I77" s="22" t="s">
        <v>206</v>
      </c>
      <c r="J77" s="8"/>
      <c r="L77" s="11">
        <v>1400</v>
      </c>
      <c r="M77" s="43">
        <f t="shared" si="5"/>
        <v>105000</v>
      </c>
      <c r="N77" s="43">
        <v>0</v>
      </c>
      <c r="O77" s="43">
        <f t="shared" si="7"/>
        <v>105000</v>
      </c>
      <c r="P77" s="65" t="s">
        <v>439</v>
      </c>
      <c r="Q77" s="196">
        <v>1</v>
      </c>
      <c r="R77" s="235" t="s">
        <v>461</v>
      </c>
      <c r="S77" s="22"/>
      <c r="T77" s="245"/>
    </row>
    <row r="78" spans="1:20" s="53" customFormat="1" ht="20.25" customHeight="1" x14ac:dyDescent="0.2">
      <c r="A78" s="292"/>
      <c r="B78" s="362"/>
      <c r="C78" s="32" t="s">
        <v>200</v>
      </c>
      <c r="D78" s="12">
        <v>1938</v>
      </c>
      <c r="E78" s="63" t="s">
        <v>305</v>
      </c>
      <c r="F78" s="8" t="s">
        <v>283</v>
      </c>
      <c r="G78" s="8" t="s">
        <v>282</v>
      </c>
      <c r="H78" s="24">
        <v>117.4</v>
      </c>
      <c r="I78" s="22" t="s">
        <v>206</v>
      </c>
      <c r="J78" s="8"/>
      <c r="K78" s="8"/>
      <c r="L78" s="15">
        <v>1000</v>
      </c>
      <c r="M78" s="43">
        <f t="shared" si="5"/>
        <v>117400</v>
      </c>
      <c r="N78" s="43">
        <v>0</v>
      </c>
      <c r="O78" s="43">
        <f t="shared" si="7"/>
        <v>117400</v>
      </c>
      <c r="P78" s="65" t="s">
        <v>439</v>
      </c>
      <c r="Q78" s="196">
        <v>1</v>
      </c>
      <c r="R78" s="236" t="s">
        <v>317</v>
      </c>
      <c r="S78" s="22"/>
      <c r="T78" s="245"/>
    </row>
    <row r="79" spans="1:20" s="53" customFormat="1" ht="43.5" customHeight="1" x14ac:dyDescent="0.2">
      <c r="A79" s="105" t="s">
        <v>491</v>
      </c>
      <c r="B79" s="23" t="s">
        <v>284</v>
      </c>
      <c r="C79" s="33" t="s">
        <v>285</v>
      </c>
      <c r="D79" s="12">
        <v>1930</v>
      </c>
      <c r="E79" s="63" t="s">
        <v>286</v>
      </c>
      <c r="F79" s="17" t="s">
        <v>436</v>
      </c>
      <c r="G79" s="8">
        <v>2010</v>
      </c>
      <c r="H79" s="8">
        <v>1222.5999999999999</v>
      </c>
      <c r="I79" s="22" t="s">
        <v>277</v>
      </c>
      <c r="J79" s="75" t="s">
        <v>374</v>
      </c>
      <c r="K79" s="8"/>
      <c r="L79" s="11">
        <v>1400</v>
      </c>
      <c r="M79" s="43">
        <f t="shared" si="5"/>
        <v>1711639.9999999998</v>
      </c>
      <c r="N79" s="43">
        <v>50307</v>
      </c>
      <c r="O79" s="43">
        <f t="shared" si="7"/>
        <v>1761946.9999999998</v>
      </c>
      <c r="P79" s="65" t="s">
        <v>439</v>
      </c>
      <c r="Q79" s="196">
        <v>2</v>
      </c>
      <c r="R79" s="237" t="s">
        <v>463</v>
      </c>
      <c r="S79" s="22"/>
      <c r="T79" s="245"/>
    </row>
    <row r="80" spans="1:20" s="53" customFormat="1" ht="36.75" thickBot="1" x14ac:dyDescent="0.25">
      <c r="A80" s="152" t="s">
        <v>492</v>
      </c>
      <c r="B80" s="68" t="s">
        <v>287</v>
      </c>
      <c r="C80" s="130" t="s">
        <v>387</v>
      </c>
      <c r="D80" s="66">
        <v>58.4</v>
      </c>
      <c r="E80" s="164" t="s">
        <v>54</v>
      </c>
      <c r="F80" s="165" t="s">
        <v>54</v>
      </c>
      <c r="G80" s="66"/>
      <c r="H80" s="66"/>
      <c r="I80" s="164"/>
      <c r="J80" s="66"/>
      <c r="K80" s="66"/>
      <c r="L80" s="91">
        <f>M80/D80</f>
        <v>6677.7910958904113</v>
      </c>
      <c r="M80" s="77">
        <v>389983</v>
      </c>
      <c r="N80" s="77"/>
      <c r="O80" s="77">
        <f t="shared" si="7"/>
        <v>389983</v>
      </c>
      <c r="P80" s="95" t="s">
        <v>439</v>
      </c>
      <c r="Q80" s="199">
        <v>1</v>
      </c>
      <c r="R80" s="238"/>
      <c r="S80" s="22"/>
      <c r="T80" s="245"/>
    </row>
    <row r="81" spans="1:20" s="58" customFormat="1" ht="12.75" thickBot="1" x14ac:dyDescent="0.25">
      <c r="A81" s="303" t="s">
        <v>164</v>
      </c>
      <c r="B81" s="304"/>
      <c r="C81" s="304"/>
      <c r="D81" s="304"/>
      <c r="E81" s="304"/>
      <c r="F81" s="304"/>
      <c r="G81" s="304"/>
      <c r="H81" s="304"/>
      <c r="I81" s="304"/>
      <c r="J81" s="304"/>
      <c r="K81" s="304"/>
      <c r="L81" s="304"/>
      <c r="M81" s="304"/>
      <c r="N81" s="304"/>
      <c r="O81" s="304"/>
      <c r="P81" s="305"/>
      <c r="Q81" s="200"/>
      <c r="R81" s="239"/>
      <c r="S81" s="22"/>
      <c r="T81" s="7"/>
    </row>
    <row r="82" spans="1:20" s="58" customFormat="1" ht="36" x14ac:dyDescent="0.2">
      <c r="A82" s="147" t="s">
        <v>493</v>
      </c>
      <c r="B82" s="210" t="s">
        <v>203</v>
      </c>
      <c r="C82" s="81" t="s">
        <v>190</v>
      </c>
      <c r="D82" s="150">
        <v>1910</v>
      </c>
      <c r="E82" s="150" t="s">
        <v>333</v>
      </c>
      <c r="F82" s="81" t="s">
        <v>204</v>
      </c>
      <c r="G82" s="81">
        <v>2015</v>
      </c>
      <c r="H82" s="81">
        <v>272</v>
      </c>
      <c r="I82" s="81" t="s">
        <v>205</v>
      </c>
      <c r="J82" s="97" t="s">
        <v>303</v>
      </c>
      <c r="K82" s="98" t="s">
        <v>377</v>
      </c>
      <c r="L82" s="128">
        <v>1400</v>
      </c>
      <c r="M82" s="83">
        <f>L82*H82</f>
        <v>380800</v>
      </c>
      <c r="N82" s="83">
        <v>50000</v>
      </c>
      <c r="O82" s="166">
        <f>M82+N82</f>
        <v>430800</v>
      </c>
      <c r="P82" s="101" t="s">
        <v>439</v>
      </c>
      <c r="Q82" s="195">
        <v>2</v>
      </c>
      <c r="R82" s="240"/>
      <c r="S82" s="22"/>
      <c r="T82" s="7"/>
    </row>
    <row r="83" spans="1:20" s="58" customFormat="1" ht="28.5" customHeight="1" x14ac:dyDescent="0.2">
      <c r="A83" s="291" t="s">
        <v>398</v>
      </c>
      <c r="B83" s="289" t="s">
        <v>207</v>
      </c>
      <c r="C83" s="9" t="s">
        <v>208</v>
      </c>
      <c r="D83" s="31">
        <v>1928</v>
      </c>
      <c r="E83" s="31" t="s">
        <v>334</v>
      </c>
      <c r="F83" s="9" t="s">
        <v>210</v>
      </c>
      <c r="G83" s="9">
        <v>2019</v>
      </c>
      <c r="H83" s="289">
        <v>887.3</v>
      </c>
      <c r="I83" s="9" t="s">
        <v>211</v>
      </c>
      <c r="J83" s="85" t="s">
        <v>303</v>
      </c>
      <c r="K83" s="75" t="s">
        <v>377</v>
      </c>
      <c r="L83" s="11">
        <v>1400</v>
      </c>
      <c r="M83" s="311">
        <f t="shared" ref="M83:M98" si="8">L83*H83</f>
        <v>1242220</v>
      </c>
      <c r="N83" s="313">
        <v>136727</v>
      </c>
      <c r="O83" s="333">
        <f t="shared" ref="O83:O101" si="9">M83+N83</f>
        <v>1378947</v>
      </c>
      <c r="P83" s="65" t="s">
        <v>439</v>
      </c>
      <c r="Q83" s="196">
        <v>2</v>
      </c>
      <c r="R83" s="241"/>
      <c r="S83" s="22"/>
      <c r="T83" s="7"/>
    </row>
    <row r="84" spans="1:20" s="58" customFormat="1" ht="24" x14ac:dyDescent="0.2">
      <c r="A84" s="295"/>
      <c r="B84" s="290"/>
      <c r="C84" s="9" t="s">
        <v>212</v>
      </c>
      <c r="D84" s="31">
        <v>1928</v>
      </c>
      <c r="E84" s="31" t="s">
        <v>209</v>
      </c>
      <c r="F84" s="9" t="s">
        <v>210</v>
      </c>
      <c r="G84" s="9">
        <v>2019</v>
      </c>
      <c r="H84" s="310"/>
      <c r="I84" s="9" t="s">
        <v>211</v>
      </c>
      <c r="J84" s="7"/>
      <c r="K84" s="75" t="s">
        <v>377</v>
      </c>
      <c r="L84" s="11">
        <v>1400</v>
      </c>
      <c r="M84" s="312"/>
      <c r="N84" s="314"/>
      <c r="O84" s="334"/>
      <c r="P84" s="65" t="s">
        <v>439</v>
      </c>
      <c r="Q84" s="196">
        <v>2</v>
      </c>
      <c r="R84" s="241"/>
      <c r="S84" s="22"/>
      <c r="T84" s="7"/>
    </row>
    <row r="85" spans="1:20" s="58" customFormat="1" ht="24" x14ac:dyDescent="0.2">
      <c r="A85" s="219" t="s">
        <v>494</v>
      </c>
      <c r="B85" s="22" t="s">
        <v>207</v>
      </c>
      <c r="C85" s="26" t="s">
        <v>367</v>
      </c>
      <c r="D85" s="20">
        <v>2019</v>
      </c>
      <c r="E85" s="20" t="s">
        <v>368</v>
      </c>
      <c r="F85" s="26" t="s">
        <v>210</v>
      </c>
      <c r="G85" s="26"/>
      <c r="H85" s="26">
        <v>25.6</v>
      </c>
      <c r="I85" s="26" t="s">
        <v>211</v>
      </c>
      <c r="J85" s="32"/>
      <c r="K85" s="26"/>
      <c r="L85" s="11">
        <v>1400</v>
      </c>
      <c r="M85" s="49">
        <v>199994.85</v>
      </c>
      <c r="N85" s="49"/>
      <c r="O85" s="50">
        <f t="shared" si="9"/>
        <v>199994.85</v>
      </c>
      <c r="P85" s="65" t="s">
        <v>439</v>
      </c>
      <c r="Q85" s="201">
        <v>1</v>
      </c>
      <c r="R85" s="236"/>
      <c r="S85" s="22"/>
      <c r="T85" s="7"/>
    </row>
    <row r="86" spans="1:20" s="58" customFormat="1" ht="24" x14ac:dyDescent="0.2">
      <c r="A86" s="106" t="s">
        <v>495</v>
      </c>
      <c r="B86" s="211" t="s">
        <v>213</v>
      </c>
      <c r="C86" s="9" t="s">
        <v>214</v>
      </c>
      <c r="D86" s="31">
        <v>1958</v>
      </c>
      <c r="E86" s="31" t="s">
        <v>217</v>
      </c>
      <c r="F86" s="9" t="s">
        <v>218</v>
      </c>
      <c r="G86" s="7"/>
      <c r="H86" s="9">
        <v>120</v>
      </c>
      <c r="I86" s="9" t="s">
        <v>219</v>
      </c>
      <c r="J86" s="85" t="s">
        <v>303</v>
      </c>
      <c r="K86" s="75" t="s">
        <v>377</v>
      </c>
      <c r="L86" s="11">
        <v>1400</v>
      </c>
      <c r="M86" s="40">
        <f t="shared" si="8"/>
        <v>168000</v>
      </c>
      <c r="N86" s="41">
        <v>10000</v>
      </c>
      <c r="O86" s="41">
        <f t="shared" si="9"/>
        <v>178000</v>
      </c>
      <c r="P86" s="65" t="s">
        <v>439</v>
      </c>
      <c r="Q86" s="196">
        <v>2</v>
      </c>
      <c r="R86" s="241"/>
      <c r="S86" s="22"/>
      <c r="T86" s="7"/>
    </row>
    <row r="87" spans="1:20" s="58" customFormat="1" ht="70.5" customHeight="1" x14ac:dyDescent="0.2">
      <c r="A87" s="106" t="s">
        <v>399</v>
      </c>
      <c r="B87" s="211" t="s">
        <v>216</v>
      </c>
      <c r="C87" s="84" t="s">
        <v>215</v>
      </c>
      <c r="D87" s="31">
        <v>1910</v>
      </c>
      <c r="E87" s="31" t="s">
        <v>220</v>
      </c>
      <c r="F87" s="9" t="s">
        <v>221</v>
      </c>
      <c r="G87" s="9">
        <v>2021</v>
      </c>
      <c r="H87" s="9">
        <v>78.2</v>
      </c>
      <c r="I87" s="9" t="s">
        <v>219</v>
      </c>
      <c r="J87" s="9"/>
      <c r="K87" s="9"/>
      <c r="L87" s="11">
        <v>1400</v>
      </c>
      <c r="M87" s="40">
        <f t="shared" si="8"/>
        <v>109480</v>
      </c>
      <c r="N87" s="52">
        <f>198+18034.66</f>
        <v>18232.66</v>
      </c>
      <c r="O87" s="41">
        <f t="shared" si="9"/>
        <v>127712.66</v>
      </c>
      <c r="P87" s="65" t="s">
        <v>439</v>
      </c>
      <c r="Q87" s="196">
        <v>1</v>
      </c>
      <c r="R87" s="241" t="s">
        <v>346</v>
      </c>
      <c r="S87" s="22"/>
      <c r="T87" s="7"/>
    </row>
    <row r="88" spans="1:20" s="220" customFormat="1" ht="38.25" customHeight="1" x14ac:dyDescent="0.2">
      <c r="A88" s="103" t="s">
        <v>440</v>
      </c>
      <c r="B88" s="34" t="s">
        <v>222</v>
      </c>
      <c r="C88" s="31" t="s">
        <v>223</v>
      </c>
      <c r="D88" s="31">
        <v>1930</v>
      </c>
      <c r="E88" s="31" t="s">
        <v>312</v>
      </c>
      <c r="F88" s="31" t="s">
        <v>204</v>
      </c>
      <c r="G88" s="31">
        <v>2011</v>
      </c>
      <c r="H88" s="31">
        <v>348</v>
      </c>
      <c r="I88" s="31" t="s">
        <v>219</v>
      </c>
      <c r="J88" s="75" t="s">
        <v>303</v>
      </c>
      <c r="K88" s="75" t="s">
        <v>377</v>
      </c>
      <c r="L88" s="11">
        <v>1400</v>
      </c>
      <c r="M88" s="283">
        <f t="shared" si="8"/>
        <v>487200</v>
      </c>
      <c r="N88" s="283">
        <v>29092.7</v>
      </c>
      <c r="O88" s="284">
        <f t="shared" si="9"/>
        <v>516292.7</v>
      </c>
      <c r="P88" s="271" t="s">
        <v>439</v>
      </c>
      <c r="Q88" s="285">
        <v>2</v>
      </c>
      <c r="R88" s="286"/>
      <c r="S88" s="63" t="s">
        <v>476</v>
      </c>
      <c r="T88" s="247"/>
    </row>
    <row r="89" spans="1:20" s="58" customFormat="1" ht="24" x14ac:dyDescent="0.2">
      <c r="A89" s="296" t="s">
        <v>441</v>
      </c>
      <c r="B89" s="346" t="s">
        <v>224</v>
      </c>
      <c r="C89" s="9" t="s">
        <v>225</v>
      </c>
      <c r="D89" s="31">
        <v>1933</v>
      </c>
      <c r="E89" s="31" t="s">
        <v>313</v>
      </c>
      <c r="F89" s="9" t="s">
        <v>210</v>
      </c>
      <c r="G89" s="9">
        <v>2015</v>
      </c>
      <c r="H89" s="289">
        <v>618.25</v>
      </c>
      <c r="I89" s="9" t="s">
        <v>211</v>
      </c>
      <c r="J89" s="85" t="s">
        <v>303</v>
      </c>
      <c r="K89" s="7"/>
      <c r="L89" s="11">
        <v>1400</v>
      </c>
      <c r="M89" s="313">
        <f t="shared" si="8"/>
        <v>865550</v>
      </c>
      <c r="N89" s="40">
        <v>69658</v>
      </c>
      <c r="O89" s="41">
        <f t="shared" si="9"/>
        <v>935208</v>
      </c>
      <c r="P89" s="65" t="s">
        <v>439</v>
      </c>
      <c r="Q89" s="196">
        <v>2</v>
      </c>
      <c r="R89" s="241"/>
      <c r="S89" s="22"/>
      <c r="T89" s="7"/>
    </row>
    <row r="90" spans="1:20" s="58" customFormat="1" ht="24" x14ac:dyDescent="0.2">
      <c r="A90" s="297"/>
      <c r="B90" s="347"/>
      <c r="C90" s="9" t="s">
        <v>226</v>
      </c>
      <c r="D90" s="31">
        <v>2015</v>
      </c>
      <c r="E90" s="31" t="s">
        <v>227</v>
      </c>
      <c r="F90" s="9" t="s">
        <v>210</v>
      </c>
      <c r="G90" s="7"/>
      <c r="H90" s="310"/>
      <c r="I90" s="9" t="s">
        <v>211</v>
      </c>
      <c r="J90" s="85" t="s">
        <v>303</v>
      </c>
      <c r="K90" s="7"/>
      <c r="L90" s="11">
        <v>1400</v>
      </c>
      <c r="M90" s="314"/>
      <c r="N90" s="41">
        <v>10000</v>
      </c>
      <c r="O90" s="41">
        <f t="shared" si="9"/>
        <v>10000</v>
      </c>
      <c r="P90" s="65" t="s">
        <v>439</v>
      </c>
      <c r="Q90" s="196"/>
      <c r="R90" s="241"/>
      <c r="S90" s="22"/>
      <c r="T90" s="7"/>
    </row>
    <row r="91" spans="1:20" s="221" customFormat="1" ht="36" x14ac:dyDescent="0.2">
      <c r="A91" s="298" t="s">
        <v>496</v>
      </c>
      <c r="B91" s="338" t="s">
        <v>228</v>
      </c>
      <c r="C91" s="17" t="s">
        <v>229</v>
      </c>
      <c r="D91" s="17">
        <v>1939</v>
      </c>
      <c r="E91" s="17" t="s">
        <v>235</v>
      </c>
      <c r="F91" s="17" t="s">
        <v>204</v>
      </c>
      <c r="G91" s="17">
        <v>2014</v>
      </c>
      <c r="H91" s="340">
        <v>1550</v>
      </c>
      <c r="I91" s="17" t="s">
        <v>211</v>
      </c>
      <c r="J91" s="85" t="s">
        <v>303</v>
      </c>
      <c r="K91" s="85" t="s">
        <v>377</v>
      </c>
      <c r="L91" s="15">
        <v>1400</v>
      </c>
      <c r="M91" s="343">
        <f t="shared" si="8"/>
        <v>2170000</v>
      </c>
      <c r="N91" s="315">
        <v>249000</v>
      </c>
      <c r="O91" s="325">
        <f>M91+M94+M95+M96+N96</f>
        <v>5390000</v>
      </c>
      <c r="P91" s="65" t="s">
        <v>439</v>
      </c>
      <c r="Q91" s="197">
        <v>3</v>
      </c>
      <c r="R91" s="287"/>
      <c r="S91" s="51" t="s">
        <v>478</v>
      </c>
      <c r="T91" s="352" t="s">
        <v>485</v>
      </c>
    </row>
    <row r="92" spans="1:20" s="221" customFormat="1" ht="24" x14ac:dyDescent="0.2">
      <c r="A92" s="299"/>
      <c r="B92" s="348"/>
      <c r="C92" s="17" t="s">
        <v>230</v>
      </c>
      <c r="D92" s="17">
        <v>1939</v>
      </c>
      <c r="E92" s="17" t="s">
        <v>235</v>
      </c>
      <c r="F92" s="17" t="s">
        <v>204</v>
      </c>
      <c r="G92" s="17">
        <v>2014</v>
      </c>
      <c r="H92" s="341"/>
      <c r="I92" s="17" t="s">
        <v>211</v>
      </c>
      <c r="J92" s="54"/>
      <c r="K92" s="85" t="s">
        <v>377</v>
      </c>
      <c r="L92" s="15">
        <v>1400</v>
      </c>
      <c r="M92" s="344"/>
      <c r="N92" s="316"/>
      <c r="O92" s="326"/>
      <c r="P92" s="65" t="s">
        <v>439</v>
      </c>
      <c r="Q92" s="197"/>
      <c r="R92" s="287"/>
      <c r="S92" s="51"/>
      <c r="T92" s="352"/>
    </row>
    <row r="93" spans="1:20" s="221" customFormat="1" ht="24" x14ac:dyDescent="0.2">
      <c r="A93" s="299"/>
      <c r="B93" s="348"/>
      <c r="C93" s="17" t="s">
        <v>231</v>
      </c>
      <c r="D93" s="17">
        <v>1939</v>
      </c>
      <c r="E93" s="17" t="s">
        <v>235</v>
      </c>
      <c r="F93" s="17" t="s">
        <v>204</v>
      </c>
      <c r="G93" s="17">
        <v>2014</v>
      </c>
      <c r="H93" s="342"/>
      <c r="I93" s="17" t="s">
        <v>211</v>
      </c>
      <c r="J93" s="54"/>
      <c r="K93" s="85" t="s">
        <v>377</v>
      </c>
      <c r="L93" s="15">
        <v>1400</v>
      </c>
      <c r="M93" s="345"/>
      <c r="N93" s="316"/>
      <c r="O93" s="326"/>
      <c r="P93" s="65" t="s">
        <v>439</v>
      </c>
      <c r="Q93" s="197"/>
      <c r="R93" s="230"/>
      <c r="S93" s="51"/>
      <c r="T93" s="352"/>
    </row>
    <row r="94" spans="1:20" s="221" customFormat="1" ht="24" x14ac:dyDescent="0.2">
      <c r="A94" s="299"/>
      <c r="B94" s="348"/>
      <c r="C94" s="17" t="s">
        <v>232</v>
      </c>
      <c r="D94" s="17">
        <v>2008</v>
      </c>
      <c r="E94" s="17" t="s">
        <v>236</v>
      </c>
      <c r="F94" s="17" t="s">
        <v>239</v>
      </c>
      <c r="G94" s="54"/>
      <c r="H94" s="17">
        <v>606</v>
      </c>
      <c r="I94" s="17" t="s">
        <v>211</v>
      </c>
      <c r="J94" s="340" t="s">
        <v>303</v>
      </c>
      <c r="K94" s="54"/>
      <c r="L94" s="15">
        <v>1400</v>
      </c>
      <c r="M94" s="288">
        <f t="shared" si="8"/>
        <v>848400</v>
      </c>
      <c r="N94" s="316"/>
      <c r="O94" s="326"/>
      <c r="P94" s="65" t="s">
        <v>439</v>
      </c>
      <c r="Q94" s="197">
        <v>2</v>
      </c>
      <c r="R94" s="287"/>
      <c r="S94" s="51"/>
      <c r="T94" s="352"/>
    </row>
    <row r="95" spans="1:20" s="221" customFormat="1" ht="36" x14ac:dyDescent="0.2">
      <c r="A95" s="299"/>
      <c r="B95" s="348"/>
      <c r="C95" s="17" t="s">
        <v>233</v>
      </c>
      <c r="D95" s="17">
        <v>2002</v>
      </c>
      <c r="E95" s="17" t="s">
        <v>237</v>
      </c>
      <c r="F95" s="17" t="s">
        <v>204</v>
      </c>
      <c r="G95" s="17">
        <v>2005</v>
      </c>
      <c r="H95" s="17">
        <v>881</v>
      </c>
      <c r="I95" s="17" t="s">
        <v>211</v>
      </c>
      <c r="J95" s="350"/>
      <c r="K95" s="54"/>
      <c r="L95" s="15">
        <v>1400</v>
      </c>
      <c r="M95" s="288">
        <f t="shared" si="8"/>
        <v>1233400</v>
      </c>
      <c r="N95" s="316"/>
      <c r="O95" s="326"/>
      <c r="P95" s="65" t="s">
        <v>439</v>
      </c>
      <c r="Q95" s="197">
        <v>3</v>
      </c>
      <c r="R95" s="230"/>
      <c r="S95" s="51" t="s">
        <v>477</v>
      </c>
      <c r="T95" s="352"/>
    </row>
    <row r="96" spans="1:20" s="221" customFormat="1" ht="24" x14ac:dyDescent="0.2">
      <c r="A96" s="300"/>
      <c r="B96" s="349"/>
      <c r="C96" s="17" t="s">
        <v>234</v>
      </c>
      <c r="D96" s="17">
        <v>2009</v>
      </c>
      <c r="E96" s="17" t="s">
        <v>238</v>
      </c>
      <c r="F96" s="17" t="s">
        <v>240</v>
      </c>
      <c r="G96" s="54"/>
      <c r="H96" s="17">
        <v>813</v>
      </c>
      <c r="I96" s="17" t="s">
        <v>211</v>
      </c>
      <c r="J96" s="351"/>
      <c r="K96" s="54"/>
      <c r="L96" s="15">
        <v>1400</v>
      </c>
      <c r="M96" s="288">
        <f t="shared" si="8"/>
        <v>1138200</v>
      </c>
      <c r="N96" s="317"/>
      <c r="O96" s="327"/>
      <c r="P96" s="65" t="s">
        <v>439</v>
      </c>
      <c r="Q96" s="197">
        <v>1</v>
      </c>
      <c r="R96" s="287"/>
      <c r="S96" s="51"/>
      <c r="T96" s="54"/>
    </row>
    <row r="97" spans="1:20" s="58" customFormat="1" ht="24" x14ac:dyDescent="0.2">
      <c r="A97" s="106" t="s">
        <v>442</v>
      </c>
      <c r="B97" s="211" t="s">
        <v>241</v>
      </c>
      <c r="C97" s="9" t="s">
        <v>195</v>
      </c>
      <c r="D97" s="31">
        <v>1945</v>
      </c>
      <c r="E97" s="31" t="s">
        <v>335</v>
      </c>
      <c r="F97" s="9" t="s">
        <v>218</v>
      </c>
      <c r="G97" s="9">
        <v>2013</v>
      </c>
      <c r="H97" s="9">
        <v>179.4</v>
      </c>
      <c r="I97" s="9" t="s">
        <v>219</v>
      </c>
      <c r="J97" s="82"/>
      <c r="K97" s="75" t="s">
        <v>377</v>
      </c>
      <c r="L97" s="11">
        <v>1400</v>
      </c>
      <c r="M97" s="40">
        <f t="shared" si="8"/>
        <v>251160</v>
      </c>
      <c r="N97" s="40">
        <v>20834.43</v>
      </c>
      <c r="O97" s="41">
        <f t="shared" si="9"/>
        <v>271994.43</v>
      </c>
      <c r="P97" s="65" t="s">
        <v>439</v>
      </c>
      <c r="Q97" s="196">
        <v>1</v>
      </c>
      <c r="R97" s="241"/>
      <c r="S97" s="22"/>
      <c r="T97" s="7"/>
    </row>
    <row r="98" spans="1:20" s="58" customFormat="1" ht="24" x14ac:dyDescent="0.2">
      <c r="A98" s="106" t="s">
        <v>443</v>
      </c>
      <c r="B98" s="212" t="s">
        <v>242</v>
      </c>
      <c r="C98" s="9" t="s">
        <v>243</v>
      </c>
      <c r="D98" s="31">
        <v>1930</v>
      </c>
      <c r="E98" s="31" t="s">
        <v>244</v>
      </c>
      <c r="F98" s="9" t="s">
        <v>245</v>
      </c>
      <c r="G98" s="9">
        <v>2010</v>
      </c>
      <c r="H98" s="9">
        <v>309.39999999999998</v>
      </c>
      <c r="I98" s="9" t="s">
        <v>219</v>
      </c>
      <c r="J98" s="85" t="s">
        <v>303</v>
      </c>
      <c r="K98" s="7"/>
      <c r="L98" s="11">
        <v>1400</v>
      </c>
      <c r="M98" s="40">
        <f t="shared" si="8"/>
        <v>433159.99999999994</v>
      </c>
      <c r="N98" s="41">
        <v>10000</v>
      </c>
      <c r="O98" s="41">
        <f t="shared" si="9"/>
        <v>443159.99999999994</v>
      </c>
      <c r="P98" s="65" t="s">
        <v>439</v>
      </c>
      <c r="Q98" s="196">
        <v>2</v>
      </c>
      <c r="R98" s="241"/>
      <c r="S98" s="22"/>
      <c r="T98" s="7"/>
    </row>
    <row r="99" spans="1:20" s="58" customFormat="1" ht="36" x14ac:dyDescent="0.2">
      <c r="A99" s="106" t="s">
        <v>444</v>
      </c>
      <c r="B99" s="213" t="s">
        <v>207</v>
      </c>
      <c r="C99" s="88" t="s">
        <v>353</v>
      </c>
      <c r="D99" s="84">
        <v>1952</v>
      </c>
      <c r="E99" s="84" t="s">
        <v>354</v>
      </c>
      <c r="F99" s="26" t="s">
        <v>355</v>
      </c>
      <c r="G99" s="26">
        <v>2023</v>
      </c>
      <c r="H99" s="26">
        <v>320.8</v>
      </c>
      <c r="I99" s="26" t="s">
        <v>211</v>
      </c>
      <c r="J99" s="48"/>
      <c r="K99" s="26"/>
      <c r="L99" s="15">
        <f>M99/H99</f>
        <v>1496.2593516209477</v>
      </c>
      <c r="M99" s="49">
        <v>480000</v>
      </c>
      <c r="N99" s="49">
        <v>10000</v>
      </c>
      <c r="O99" s="50">
        <f t="shared" si="9"/>
        <v>490000</v>
      </c>
      <c r="P99" s="65" t="s">
        <v>439</v>
      </c>
      <c r="Q99" s="201">
        <v>2</v>
      </c>
      <c r="R99" s="236"/>
      <c r="S99" s="22"/>
      <c r="T99" s="7"/>
    </row>
    <row r="100" spans="1:20" s="58" customFormat="1" ht="36" x14ac:dyDescent="0.2">
      <c r="A100" s="106" t="s">
        <v>445</v>
      </c>
      <c r="B100" s="213" t="s">
        <v>356</v>
      </c>
      <c r="C100" s="88" t="s">
        <v>357</v>
      </c>
      <c r="D100" s="84">
        <v>2018</v>
      </c>
      <c r="E100" s="84" t="s">
        <v>358</v>
      </c>
      <c r="F100" s="26" t="s">
        <v>359</v>
      </c>
      <c r="G100" s="26"/>
      <c r="H100" s="26">
        <v>40.799999999999997</v>
      </c>
      <c r="I100" s="26" t="s">
        <v>360</v>
      </c>
      <c r="J100" s="48"/>
      <c r="K100" s="26" t="s">
        <v>361</v>
      </c>
      <c r="L100" s="15">
        <f t="shared" ref="L100:L101" si="10">M100/H100</f>
        <v>2254.9019607843138</v>
      </c>
      <c r="M100" s="49">
        <v>92000</v>
      </c>
      <c r="N100" s="49">
        <v>6322</v>
      </c>
      <c r="O100" s="50">
        <f t="shared" si="9"/>
        <v>98322</v>
      </c>
      <c r="P100" s="65" t="s">
        <v>439</v>
      </c>
      <c r="Q100" s="201">
        <v>2</v>
      </c>
      <c r="R100" s="236"/>
      <c r="S100" s="22"/>
      <c r="T100" s="7"/>
    </row>
    <row r="101" spans="1:20" s="58" customFormat="1" ht="36.75" thickBot="1" x14ac:dyDescent="0.25">
      <c r="A101" s="106" t="s">
        <v>446</v>
      </c>
      <c r="B101" s="214" t="s">
        <v>362</v>
      </c>
      <c r="C101" s="88" t="s">
        <v>363</v>
      </c>
      <c r="D101" s="167">
        <v>2018</v>
      </c>
      <c r="E101" s="88" t="s">
        <v>364</v>
      </c>
      <c r="F101" s="88" t="s">
        <v>365</v>
      </c>
      <c r="G101" s="167"/>
      <c r="H101" s="167">
        <v>11.7</v>
      </c>
      <c r="I101" s="167" t="s">
        <v>366</v>
      </c>
      <c r="J101" s="167"/>
      <c r="K101" s="167" t="s">
        <v>361</v>
      </c>
      <c r="L101" s="91">
        <f t="shared" si="10"/>
        <v>2985.1282051282055</v>
      </c>
      <c r="M101" s="168">
        <v>34926</v>
      </c>
      <c r="N101" s="169">
        <v>25824.31</v>
      </c>
      <c r="O101" s="170">
        <f t="shared" si="9"/>
        <v>60750.31</v>
      </c>
      <c r="P101" s="95" t="s">
        <v>439</v>
      </c>
      <c r="Q101" s="202">
        <v>1</v>
      </c>
      <c r="R101" s="242"/>
      <c r="S101" s="22"/>
      <c r="T101" s="7"/>
    </row>
    <row r="102" spans="1:20" s="58" customFormat="1" ht="12.75" thickBot="1" x14ac:dyDescent="0.25">
      <c r="A102" s="335" t="s">
        <v>165</v>
      </c>
      <c r="B102" s="336"/>
      <c r="C102" s="336"/>
      <c r="D102" s="336"/>
      <c r="E102" s="336"/>
      <c r="F102" s="336"/>
      <c r="G102" s="336"/>
      <c r="H102" s="336"/>
      <c r="I102" s="336"/>
      <c r="J102" s="336"/>
      <c r="K102" s="336"/>
      <c r="L102" s="336"/>
      <c r="M102" s="336"/>
      <c r="N102" s="336"/>
      <c r="O102" s="336"/>
      <c r="P102" s="337"/>
      <c r="Q102" s="200"/>
      <c r="R102" s="239"/>
      <c r="S102" s="22"/>
      <c r="T102" s="7"/>
    </row>
    <row r="103" spans="1:20" s="58" customFormat="1" ht="24" x14ac:dyDescent="0.2">
      <c r="A103" s="147" t="s">
        <v>427</v>
      </c>
      <c r="B103" s="210" t="s">
        <v>246</v>
      </c>
      <c r="C103" s="81" t="s">
        <v>247</v>
      </c>
      <c r="D103" s="150">
        <v>1838</v>
      </c>
      <c r="E103" s="150" t="s">
        <v>248</v>
      </c>
      <c r="F103" s="81" t="s">
        <v>210</v>
      </c>
      <c r="G103" s="81">
        <v>2018</v>
      </c>
      <c r="H103" s="81">
        <v>804.07</v>
      </c>
      <c r="I103" s="81" t="s">
        <v>219</v>
      </c>
      <c r="J103" s="97" t="s">
        <v>303</v>
      </c>
      <c r="K103" s="98" t="s">
        <v>377</v>
      </c>
      <c r="L103" s="99">
        <v>1600</v>
      </c>
      <c r="M103" s="171">
        <f>L103*H103</f>
        <v>1286512</v>
      </c>
      <c r="N103" s="171">
        <v>76708.45</v>
      </c>
      <c r="O103" s="100">
        <f>M103+N103</f>
        <v>1363220.45</v>
      </c>
      <c r="P103" s="101" t="s">
        <v>439</v>
      </c>
      <c r="Q103" s="195">
        <v>3</v>
      </c>
      <c r="R103" s="240"/>
      <c r="S103" s="22"/>
      <c r="T103" s="7"/>
    </row>
    <row r="104" spans="1:20" s="58" customFormat="1" ht="24" x14ac:dyDescent="0.2">
      <c r="A104" s="105" t="s">
        <v>428</v>
      </c>
      <c r="B104" s="211" t="s">
        <v>249</v>
      </c>
      <c r="C104" s="9" t="s">
        <v>250</v>
      </c>
      <c r="D104" s="31">
        <v>1848</v>
      </c>
      <c r="E104" s="31" t="s">
        <v>336</v>
      </c>
      <c r="F104" s="9" t="s">
        <v>210</v>
      </c>
      <c r="G104" s="9"/>
      <c r="H104" s="9">
        <v>2028</v>
      </c>
      <c r="I104" s="9" t="s">
        <v>219</v>
      </c>
      <c r="J104" s="85" t="s">
        <v>303</v>
      </c>
      <c r="K104" s="9"/>
      <c r="L104" s="15">
        <v>2300</v>
      </c>
      <c r="M104" s="25">
        <f t="shared" ref="M104:M107" si="11">L104*H104</f>
        <v>4664400</v>
      </c>
      <c r="N104" s="25">
        <v>10000</v>
      </c>
      <c r="O104" s="27">
        <f t="shared" ref="O104:O107" si="12">M104+N104</f>
        <v>4674400</v>
      </c>
      <c r="P104" s="65" t="s">
        <v>439</v>
      </c>
      <c r="Q104" s="203" t="s">
        <v>251</v>
      </c>
      <c r="R104" s="241"/>
      <c r="S104" s="22"/>
      <c r="T104" s="7"/>
    </row>
    <row r="105" spans="1:20" s="58" customFormat="1" ht="36" x14ac:dyDescent="0.2">
      <c r="A105" s="105" t="s">
        <v>429</v>
      </c>
      <c r="B105" s="211" t="s">
        <v>252</v>
      </c>
      <c r="C105" s="9" t="s">
        <v>253</v>
      </c>
      <c r="D105" s="107">
        <v>1950</v>
      </c>
      <c r="E105" s="31" t="s">
        <v>254</v>
      </c>
      <c r="F105" s="9" t="s">
        <v>199</v>
      </c>
      <c r="G105" s="9"/>
      <c r="H105" s="9">
        <v>2477.6999999999998</v>
      </c>
      <c r="I105" s="9" t="s">
        <v>255</v>
      </c>
      <c r="J105" s="85" t="s">
        <v>303</v>
      </c>
      <c r="K105" s="75" t="s">
        <v>377</v>
      </c>
      <c r="L105" s="11">
        <v>1400</v>
      </c>
      <c r="M105" s="25">
        <f t="shared" si="11"/>
        <v>3468779.9999999995</v>
      </c>
      <c r="N105" s="25">
        <v>10000</v>
      </c>
      <c r="O105" s="27">
        <f t="shared" si="12"/>
        <v>3478779.9999999995</v>
      </c>
      <c r="P105" s="65" t="s">
        <v>439</v>
      </c>
      <c r="Q105" s="203" t="s">
        <v>256</v>
      </c>
      <c r="R105" s="241"/>
      <c r="S105" s="22"/>
      <c r="T105" s="7"/>
    </row>
    <row r="106" spans="1:20" s="58" customFormat="1" ht="67.5" customHeight="1" x14ac:dyDescent="0.2">
      <c r="A106" s="105" t="s">
        <v>430</v>
      </c>
      <c r="B106" s="211" t="s">
        <v>259</v>
      </c>
      <c r="C106" s="108" t="s">
        <v>215</v>
      </c>
      <c r="D106" s="31">
        <v>1922</v>
      </c>
      <c r="E106" s="31" t="s">
        <v>337</v>
      </c>
      <c r="F106" s="9" t="s">
        <v>257</v>
      </c>
      <c r="G106" s="9"/>
      <c r="H106" s="9">
        <v>373.1</v>
      </c>
      <c r="I106" s="9" t="s">
        <v>219</v>
      </c>
      <c r="J106" s="85" t="s">
        <v>303</v>
      </c>
      <c r="K106" s="9"/>
      <c r="L106" s="15">
        <v>1500</v>
      </c>
      <c r="M106" s="25">
        <f t="shared" si="11"/>
        <v>559650</v>
      </c>
      <c r="N106" s="25">
        <v>10000</v>
      </c>
      <c r="O106" s="27">
        <f t="shared" si="12"/>
        <v>569650</v>
      </c>
      <c r="P106" s="65" t="s">
        <v>439</v>
      </c>
      <c r="Q106" s="196">
        <v>2</v>
      </c>
      <c r="R106" s="241" t="s">
        <v>318</v>
      </c>
      <c r="S106" s="22"/>
      <c r="T106" s="7"/>
    </row>
    <row r="107" spans="1:20" s="58" customFormat="1" ht="28.5" customHeight="1" thickBot="1" x14ac:dyDescent="0.25">
      <c r="A107" s="152" t="s">
        <v>447</v>
      </c>
      <c r="B107" s="165" t="s">
        <v>260</v>
      </c>
      <c r="C107" s="80" t="s">
        <v>261</v>
      </c>
      <c r="D107" s="90">
        <v>1890</v>
      </c>
      <c r="E107" s="90" t="s">
        <v>338</v>
      </c>
      <c r="F107" s="80" t="s">
        <v>245</v>
      </c>
      <c r="G107" s="80"/>
      <c r="H107" s="80">
        <v>831.7</v>
      </c>
      <c r="I107" s="80" t="s">
        <v>219</v>
      </c>
      <c r="J107" s="130" t="s">
        <v>303</v>
      </c>
      <c r="K107" s="80"/>
      <c r="L107" s="134">
        <v>1400</v>
      </c>
      <c r="M107" s="92">
        <f t="shared" si="11"/>
        <v>1164380</v>
      </c>
      <c r="N107" s="92">
        <v>10000</v>
      </c>
      <c r="O107" s="94">
        <f t="shared" si="12"/>
        <v>1174380</v>
      </c>
      <c r="P107" s="95" t="s">
        <v>439</v>
      </c>
      <c r="Q107" s="199"/>
      <c r="R107" s="238"/>
      <c r="S107" s="22"/>
      <c r="T107" s="7"/>
    </row>
    <row r="108" spans="1:20" s="58" customFormat="1" ht="12.75" thickBot="1" x14ac:dyDescent="0.25">
      <c r="A108" s="303" t="s">
        <v>166</v>
      </c>
      <c r="B108" s="304"/>
      <c r="C108" s="304"/>
      <c r="D108" s="304"/>
      <c r="E108" s="304"/>
      <c r="F108" s="304"/>
      <c r="G108" s="304"/>
      <c r="H108" s="304"/>
      <c r="I108" s="304"/>
      <c r="J108" s="304"/>
      <c r="K108" s="304"/>
      <c r="L108" s="304"/>
      <c r="M108" s="304"/>
      <c r="N108" s="304"/>
      <c r="O108" s="304"/>
      <c r="P108" s="305"/>
      <c r="Q108" s="204"/>
      <c r="R108" s="232"/>
      <c r="S108" s="22"/>
      <c r="T108" s="7"/>
    </row>
    <row r="109" spans="1:20" s="58" customFormat="1" ht="39.75" customHeight="1" x14ac:dyDescent="0.2">
      <c r="A109" s="147" t="s">
        <v>448</v>
      </c>
      <c r="B109" s="215" t="s">
        <v>189</v>
      </c>
      <c r="C109" s="96" t="s">
        <v>190</v>
      </c>
      <c r="D109" s="149">
        <v>1920</v>
      </c>
      <c r="E109" s="172" t="s">
        <v>339</v>
      </c>
      <c r="F109" s="69" t="s">
        <v>32</v>
      </c>
      <c r="G109" s="96"/>
      <c r="H109" s="67">
        <v>360.8</v>
      </c>
      <c r="I109" s="96" t="s">
        <v>191</v>
      </c>
      <c r="J109" s="67"/>
      <c r="K109" s="81"/>
      <c r="L109" s="128">
        <v>1400</v>
      </c>
      <c r="M109" s="171">
        <f>L109*H109</f>
        <v>505120</v>
      </c>
      <c r="N109" s="173">
        <v>30000</v>
      </c>
      <c r="O109" s="174">
        <f>M109+N109</f>
        <v>535120</v>
      </c>
      <c r="P109" s="101" t="s">
        <v>439</v>
      </c>
      <c r="Q109" s="195">
        <v>1</v>
      </c>
      <c r="R109" s="235" t="s">
        <v>438</v>
      </c>
      <c r="S109" s="22"/>
      <c r="T109" s="7"/>
    </row>
    <row r="110" spans="1:20" s="58" customFormat="1" ht="33.75" customHeight="1" x14ac:dyDescent="0.2">
      <c r="A110" s="105" t="s">
        <v>449</v>
      </c>
      <c r="B110" s="211" t="s">
        <v>192</v>
      </c>
      <c r="C110" s="7" t="s">
        <v>208</v>
      </c>
      <c r="D110" s="12">
        <v>1962</v>
      </c>
      <c r="E110" s="63" t="s">
        <v>193</v>
      </c>
      <c r="F110" s="7" t="s">
        <v>32</v>
      </c>
      <c r="G110" s="8">
        <v>2009</v>
      </c>
      <c r="H110" s="8">
        <v>598.79999999999995</v>
      </c>
      <c r="I110" s="7" t="s">
        <v>194</v>
      </c>
      <c r="J110" s="62" t="s">
        <v>303</v>
      </c>
      <c r="K110" s="34" t="s">
        <v>434</v>
      </c>
      <c r="L110" s="11">
        <v>1400</v>
      </c>
      <c r="M110" s="25">
        <f t="shared" ref="M110:M122" si="13">L110*H110</f>
        <v>838319.99999999988</v>
      </c>
      <c r="N110" s="36">
        <v>32941.61</v>
      </c>
      <c r="O110" s="38">
        <f t="shared" ref="O110:O113" si="14">M110+N110</f>
        <v>871261.60999999987</v>
      </c>
      <c r="P110" s="65" t="s">
        <v>439</v>
      </c>
      <c r="Q110" s="196">
        <v>2</v>
      </c>
      <c r="R110" s="229"/>
      <c r="S110" s="22"/>
      <c r="T110" s="7"/>
    </row>
    <row r="111" spans="1:20" s="58" customFormat="1" ht="58.15" customHeight="1" x14ac:dyDescent="0.2">
      <c r="A111" s="291" t="s">
        <v>450</v>
      </c>
      <c r="B111" s="338" t="s">
        <v>196</v>
      </c>
      <c r="C111" s="51" t="s">
        <v>190</v>
      </c>
      <c r="D111" s="12">
        <v>1930</v>
      </c>
      <c r="E111" s="63" t="s">
        <v>340</v>
      </c>
      <c r="F111" s="54" t="s">
        <v>32</v>
      </c>
      <c r="G111" s="16">
        <v>2009</v>
      </c>
      <c r="H111" s="16">
        <v>863.1</v>
      </c>
      <c r="I111" s="54" t="s">
        <v>194</v>
      </c>
      <c r="J111" s="62" t="s">
        <v>303</v>
      </c>
      <c r="K111" s="34" t="s">
        <v>434</v>
      </c>
      <c r="L111" s="15">
        <v>1600</v>
      </c>
      <c r="M111" s="37">
        <f t="shared" si="13"/>
        <v>1380960</v>
      </c>
      <c r="N111" s="29">
        <v>25951</v>
      </c>
      <c r="O111" s="39">
        <f t="shared" si="14"/>
        <v>1406911</v>
      </c>
      <c r="P111" s="65" t="s">
        <v>439</v>
      </c>
      <c r="Q111" s="196">
        <v>2</v>
      </c>
      <c r="R111" s="229"/>
      <c r="S111" s="22"/>
      <c r="T111" s="7"/>
    </row>
    <row r="112" spans="1:20" s="58" customFormat="1" ht="24" x14ac:dyDescent="0.2">
      <c r="A112" s="292"/>
      <c r="B112" s="339"/>
      <c r="C112" s="51" t="s">
        <v>201</v>
      </c>
      <c r="D112" s="12">
        <v>1930</v>
      </c>
      <c r="E112" s="31" t="s">
        <v>341</v>
      </c>
      <c r="F112" s="54" t="s">
        <v>32</v>
      </c>
      <c r="G112" s="16"/>
      <c r="H112" s="16">
        <v>85</v>
      </c>
      <c r="I112" s="54"/>
      <c r="J112" s="51"/>
      <c r="K112" s="51"/>
      <c r="L112" s="11">
        <v>1400</v>
      </c>
      <c r="M112" s="37">
        <f t="shared" si="13"/>
        <v>119000</v>
      </c>
      <c r="N112" s="29">
        <v>9000</v>
      </c>
      <c r="O112" s="39">
        <f t="shared" si="14"/>
        <v>128000</v>
      </c>
      <c r="P112" s="65" t="s">
        <v>439</v>
      </c>
      <c r="Q112" s="196"/>
      <c r="R112" s="229"/>
      <c r="S112" s="22"/>
      <c r="T112" s="7"/>
    </row>
    <row r="113" spans="1:20" s="58" customFormat="1" ht="24.75" thickBot="1" x14ac:dyDescent="0.25">
      <c r="A113" s="152" t="s">
        <v>451</v>
      </c>
      <c r="B113" s="154" t="s">
        <v>197</v>
      </c>
      <c r="C113" s="157" t="s">
        <v>435</v>
      </c>
      <c r="D113" s="155">
        <v>1974</v>
      </c>
      <c r="E113" s="145" t="s">
        <v>198</v>
      </c>
      <c r="F113" s="157" t="s">
        <v>32</v>
      </c>
      <c r="G113" s="157"/>
      <c r="H113" s="89">
        <v>394</v>
      </c>
      <c r="I113" s="153" t="s">
        <v>194</v>
      </c>
      <c r="J113" s="89"/>
      <c r="K113" s="89"/>
      <c r="L113" s="134">
        <v>1400</v>
      </c>
      <c r="M113" s="175">
        <f t="shared" si="13"/>
        <v>551600</v>
      </c>
      <c r="N113" s="176">
        <v>37902</v>
      </c>
      <c r="O113" s="177">
        <f t="shared" si="14"/>
        <v>589502</v>
      </c>
      <c r="P113" s="95" t="s">
        <v>439</v>
      </c>
      <c r="Q113" s="199">
        <v>2</v>
      </c>
      <c r="R113" s="243"/>
      <c r="S113" s="22"/>
      <c r="T113" s="7"/>
    </row>
    <row r="114" spans="1:20" s="58" customFormat="1" ht="12.75" thickBot="1" x14ac:dyDescent="0.25">
      <c r="A114" s="303" t="s">
        <v>167</v>
      </c>
      <c r="B114" s="304"/>
      <c r="C114" s="304"/>
      <c r="D114" s="304"/>
      <c r="E114" s="304"/>
      <c r="F114" s="304"/>
      <c r="G114" s="304"/>
      <c r="H114" s="304"/>
      <c r="I114" s="304"/>
      <c r="J114" s="304"/>
      <c r="K114" s="304"/>
      <c r="L114" s="304"/>
      <c r="M114" s="304"/>
      <c r="N114" s="304"/>
      <c r="O114" s="304"/>
      <c r="P114" s="305"/>
      <c r="Q114" s="204"/>
      <c r="R114" s="232"/>
      <c r="S114" s="22"/>
      <c r="T114" s="7"/>
    </row>
    <row r="115" spans="1:20" s="58" customFormat="1" ht="25.5" customHeight="1" x14ac:dyDescent="0.2">
      <c r="A115" s="178" t="s">
        <v>452</v>
      </c>
      <c r="B115" s="216" t="s">
        <v>262</v>
      </c>
      <c r="C115" s="179" t="s">
        <v>190</v>
      </c>
      <c r="D115" s="149">
        <v>1931</v>
      </c>
      <c r="E115" s="150" t="s">
        <v>342</v>
      </c>
      <c r="F115" s="79" t="s">
        <v>240</v>
      </c>
      <c r="G115" s="79">
        <v>2010</v>
      </c>
      <c r="H115" s="79">
        <v>325.39999999999998</v>
      </c>
      <c r="I115" s="79" t="s">
        <v>219</v>
      </c>
      <c r="J115" s="79"/>
      <c r="K115" s="98" t="s">
        <v>377</v>
      </c>
      <c r="L115" s="99">
        <v>1400</v>
      </c>
      <c r="M115" s="180">
        <f t="shared" si="13"/>
        <v>455559.99999999994</v>
      </c>
      <c r="N115" s="181">
        <v>14228.72</v>
      </c>
      <c r="O115" s="182">
        <f>M115+N115</f>
        <v>469788.71999999991</v>
      </c>
      <c r="P115" s="101" t="s">
        <v>439</v>
      </c>
      <c r="Q115" s="195">
        <v>1</v>
      </c>
      <c r="R115" s="240"/>
      <c r="S115" s="22"/>
      <c r="T115" s="7"/>
    </row>
    <row r="116" spans="1:20" s="58" customFormat="1" ht="36" x14ac:dyDescent="0.2">
      <c r="A116" s="109" t="s">
        <v>453</v>
      </c>
      <c r="B116" s="62" t="s">
        <v>263</v>
      </c>
      <c r="C116" s="16" t="s">
        <v>234</v>
      </c>
      <c r="D116" s="12">
        <v>1978</v>
      </c>
      <c r="E116" s="31" t="s">
        <v>264</v>
      </c>
      <c r="F116" s="16" t="s">
        <v>265</v>
      </c>
      <c r="G116" s="17" t="s">
        <v>266</v>
      </c>
      <c r="H116" s="16">
        <v>556.70000000000005</v>
      </c>
      <c r="I116" s="17" t="s">
        <v>219</v>
      </c>
      <c r="J116" s="17"/>
      <c r="K116" s="17"/>
      <c r="L116" s="15">
        <v>1400</v>
      </c>
      <c r="M116" s="37">
        <f t="shared" si="13"/>
        <v>779380.00000000012</v>
      </c>
      <c r="N116" s="29">
        <v>10000</v>
      </c>
      <c r="O116" s="30">
        <f t="shared" ref="O116:O120" si="15">M116+N116</f>
        <v>789380.00000000012</v>
      </c>
      <c r="P116" s="65" t="s">
        <v>439</v>
      </c>
      <c r="Q116" s="203" t="s">
        <v>267</v>
      </c>
      <c r="R116" s="241"/>
      <c r="S116" s="51" t="s">
        <v>480</v>
      </c>
      <c r="T116" s="7"/>
    </row>
    <row r="117" spans="1:20" s="58" customFormat="1" ht="24" x14ac:dyDescent="0.2">
      <c r="A117" s="109" t="s">
        <v>454</v>
      </c>
      <c r="B117" s="62" t="s">
        <v>268</v>
      </c>
      <c r="C117" s="16" t="s">
        <v>269</v>
      </c>
      <c r="D117" s="12">
        <v>1935</v>
      </c>
      <c r="E117" s="31" t="s">
        <v>314</v>
      </c>
      <c r="F117" s="17" t="s">
        <v>240</v>
      </c>
      <c r="G117" s="17" t="s">
        <v>266</v>
      </c>
      <c r="H117" s="16">
        <v>1430.4</v>
      </c>
      <c r="I117" s="17" t="s">
        <v>270</v>
      </c>
      <c r="J117" s="85" t="s">
        <v>303</v>
      </c>
      <c r="K117" s="17"/>
      <c r="L117" s="15">
        <v>1400</v>
      </c>
      <c r="M117" s="37">
        <f t="shared" si="13"/>
        <v>2002560.0000000002</v>
      </c>
      <c r="N117" s="29">
        <v>80000</v>
      </c>
      <c r="O117" s="30">
        <f t="shared" si="15"/>
        <v>2082560.0000000002</v>
      </c>
      <c r="P117" s="65" t="s">
        <v>439</v>
      </c>
      <c r="Q117" s="203">
        <v>3</v>
      </c>
      <c r="R117" s="241"/>
      <c r="S117" s="22"/>
      <c r="T117" s="7"/>
    </row>
    <row r="118" spans="1:20" s="58" customFormat="1" ht="34.5" customHeight="1" x14ac:dyDescent="0.2">
      <c r="A118" s="109" t="s">
        <v>455</v>
      </c>
      <c r="B118" s="62" t="s">
        <v>271</v>
      </c>
      <c r="C118" s="17" t="s">
        <v>208</v>
      </c>
      <c r="D118" s="12">
        <v>1940</v>
      </c>
      <c r="E118" s="31" t="s">
        <v>343</v>
      </c>
      <c r="F118" s="17" t="s">
        <v>199</v>
      </c>
      <c r="G118" s="17" t="s">
        <v>266</v>
      </c>
      <c r="H118" s="17">
        <v>802.4</v>
      </c>
      <c r="I118" s="17" t="s">
        <v>219</v>
      </c>
      <c r="J118" s="85" t="s">
        <v>303</v>
      </c>
      <c r="K118" s="75" t="s">
        <v>377</v>
      </c>
      <c r="L118" s="15">
        <v>1600</v>
      </c>
      <c r="M118" s="37">
        <f t="shared" si="13"/>
        <v>1283840</v>
      </c>
      <c r="N118" s="29">
        <v>90003.25</v>
      </c>
      <c r="O118" s="30">
        <f t="shared" si="15"/>
        <v>1373843.25</v>
      </c>
      <c r="P118" s="65" t="s">
        <v>439</v>
      </c>
      <c r="Q118" s="203">
        <v>2</v>
      </c>
      <c r="R118" s="241"/>
      <c r="S118" s="22"/>
      <c r="T118" s="7"/>
    </row>
    <row r="119" spans="1:20" s="58" customFormat="1" ht="24" x14ac:dyDescent="0.2">
      <c r="A119" s="109" t="s">
        <v>431</v>
      </c>
      <c r="B119" s="211" t="s">
        <v>272</v>
      </c>
      <c r="C119" s="9" t="s">
        <v>273</v>
      </c>
      <c r="D119" s="12">
        <v>1930</v>
      </c>
      <c r="E119" s="31" t="s">
        <v>344</v>
      </c>
      <c r="F119" s="9" t="s">
        <v>199</v>
      </c>
      <c r="G119" s="9" t="s">
        <v>266</v>
      </c>
      <c r="H119" s="9">
        <v>191.2</v>
      </c>
      <c r="I119" s="9" t="s">
        <v>219</v>
      </c>
      <c r="J119" s="9"/>
      <c r="K119" s="9"/>
      <c r="L119" s="15">
        <v>1400</v>
      </c>
      <c r="M119" s="25">
        <f t="shared" si="13"/>
        <v>267680</v>
      </c>
      <c r="N119" s="36">
        <v>2000</v>
      </c>
      <c r="O119" s="27">
        <f t="shared" si="15"/>
        <v>269680</v>
      </c>
      <c r="P119" s="65" t="s">
        <v>439</v>
      </c>
      <c r="Q119" s="203">
        <v>1</v>
      </c>
      <c r="R119" s="241"/>
      <c r="S119" s="22"/>
      <c r="T119" s="7"/>
    </row>
    <row r="120" spans="1:20" s="58" customFormat="1" ht="51.75" customHeight="1" thickBot="1" x14ac:dyDescent="0.25">
      <c r="A120" s="110" t="s">
        <v>431</v>
      </c>
      <c r="B120" s="165" t="s">
        <v>274</v>
      </c>
      <c r="C120" s="76" t="s">
        <v>275</v>
      </c>
      <c r="D120" s="90">
        <v>1900</v>
      </c>
      <c r="E120" s="90" t="s">
        <v>345</v>
      </c>
      <c r="F120" s="80" t="s">
        <v>199</v>
      </c>
      <c r="G120" s="80">
        <v>2010</v>
      </c>
      <c r="H120" s="80">
        <v>569.29999999999995</v>
      </c>
      <c r="I120" s="80" t="s">
        <v>219</v>
      </c>
      <c r="J120" s="80"/>
      <c r="K120" s="80"/>
      <c r="L120" s="91">
        <v>1600</v>
      </c>
      <c r="M120" s="92">
        <f t="shared" si="13"/>
        <v>910879.99999999988</v>
      </c>
      <c r="N120" s="93">
        <v>13500</v>
      </c>
      <c r="O120" s="94">
        <f t="shared" si="15"/>
        <v>924379.99999999988</v>
      </c>
      <c r="P120" s="95" t="s">
        <v>439</v>
      </c>
      <c r="Q120" s="205">
        <v>2</v>
      </c>
      <c r="R120" s="238" t="s">
        <v>488</v>
      </c>
      <c r="S120" s="22"/>
      <c r="T120" s="7"/>
    </row>
    <row r="121" spans="1:20" s="58" customFormat="1" ht="12.75" thickBot="1" x14ac:dyDescent="0.25">
      <c r="A121" s="335" t="s">
        <v>162</v>
      </c>
      <c r="B121" s="336"/>
      <c r="C121" s="336"/>
      <c r="D121" s="336"/>
      <c r="E121" s="336"/>
      <c r="F121" s="336"/>
      <c r="G121" s="336"/>
      <c r="H121" s="336"/>
      <c r="I121" s="336"/>
      <c r="J121" s="336"/>
      <c r="K121" s="336"/>
      <c r="L121" s="336"/>
      <c r="M121" s="336"/>
      <c r="N121" s="336"/>
      <c r="O121" s="336"/>
      <c r="P121" s="337"/>
      <c r="Q121" s="204"/>
      <c r="R121" s="232"/>
      <c r="S121" s="22"/>
      <c r="T121" s="7"/>
    </row>
    <row r="122" spans="1:20" s="58" customFormat="1" ht="48" customHeight="1" thickBot="1" x14ac:dyDescent="0.25">
      <c r="A122" s="111">
        <v>86</v>
      </c>
      <c r="B122" s="217" t="s">
        <v>187</v>
      </c>
      <c r="C122" s="112" t="s">
        <v>188</v>
      </c>
      <c r="D122" s="113">
        <v>1978</v>
      </c>
      <c r="E122" s="113" t="s">
        <v>170</v>
      </c>
      <c r="F122" s="114" t="s">
        <v>47</v>
      </c>
      <c r="G122" s="115"/>
      <c r="H122" s="113">
        <v>1209</v>
      </c>
      <c r="I122" s="112" t="s">
        <v>99</v>
      </c>
      <c r="J122" s="116" t="s">
        <v>303</v>
      </c>
      <c r="K122" s="117" t="s">
        <v>377</v>
      </c>
      <c r="L122" s="118">
        <v>1400</v>
      </c>
      <c r="M122" s="119">
        <f t="shared" si="13"/>
        <v>1692600</v>
      </c>
      <c r="N122" s="120">
        <v>50000</v>
      </c>
      <c r="O122" s="121">
        <f>M122+N122</f>
        <v>1742600</v>
      </c>
      <c r="P122" s="122" t="s">
        <v>439</v>
      </c>
      <c r="Q122" s="206">
        <v>2</v>
      </c>
      <c r="R122" s="244"/>
      <c r="S122" s="22"/>
      <c r="T122" s="7"/>
    </row>
    <row r="123" spans="1:20" x14ac:dyDescent="0.2">
      <c r="E123" s="28" t="s">
        <v>306</v>
      </c>
      <c r="L123" s="18"/>
      <c r="M123" s="35">
        <f>SUM(M4:M122)</f>
        <v>133233083.00999999</v>
      </c>
      <c r="N123" s="35">
        <f t="shared" ref="N123" si="16">SUM(N4:N122)</f>
        <v>5798517.1299999999</v>
      </c>
      <c r="O123" s="35">
        <f>SUM(O4:O122)</f>
        <v>138782600.14000002</v>
      </c>
    </row>
    <row r="126" spans="1:20" x14ac:dyDescent="0.2">
      <c r="B126" s="209" t="s">
        <v>497</v>
      </c>
    </row>
  </sheetData>
  <mergeCells count="66">
    <mergeCell ref="T91:T95"/>
    <mergeCell ref="S14:S18"/>
    <mergeCell ref="S19:S20"/>
    <mergeCell ref="S2:T2"/>
    <mergeCell ref="E1:R1"/>
    <mergeCell ref="B64:Q64"/>
    <mergeCell ref="B74:Q74"/>
    <mergeCell ref="B75:B78"/>
    <mergeCell ref="A60:P60"/>
    <mergeCell ref="A62:A63"/>
    <mergeCell ref="N14:N18"/>
    <mergeCell ref="O62:O63"/>
    <mergeCell ref="N62:N63"/>
    <mergeCell ref="J62:J63"/>
    <mergeCell ref="A3:P3"/>
    <mergeCell ref="R9:R10"/>
    <mergeCell ref="R11:R12"/>
    <mergeCell ref="R28:R29"/>
    <mergeCell ref="A9:A10"/>
    <mergeCell ref="O83:O84"/>
    <mergeCell ref="A121:P121"/>
    <mergeCell ref="A102:P102"/>
    <mergeCell ref="A108:P108"/>
    <mergeCell ref="B111:B112"/>
    <mergeCell ref="A114:P114"/>
    <mergeCell ref="H91:H93"/>
    <mergeCell ref="M91:M93"/>
    <mergeCell ref="B89:B90"/>
    <mergeCell ref="B91:B96"/>
    <mergeCell ref="J94:J96"/>
    <mergeCell ref="H89:H90"/>
    <mergeCell ref="M89:M90"/>
    <mergeCell ref="H83:H84"/>
    <mergeCell ref="M83:M84"/>
    <mergeCell ref="N83:N84"/>
    <mergeCell ref="N91:N96"/>
    <mergeCell ref="A14:A17"/>
    <mergeCell ref="B62:B63"/>
    <mergeCell ref="A50:P50"/>
    <mergeCell ref="B22:B23"/>
    <mergeCell ref="A22:A23"/>
    <mergeCell ref="A38:P38"/>
    <mergeCell ref="A42:P42"/>
    <mergeCell ref="A44:P44"/>
    <mergeCell ref="A47:P47"/>
    <mergeCell ref="A33:P33"/>
    <mergeCell ref="B28:B29"/>
    <mergeCell ref="O91:O96"/>
    <mergeCell ref="K14:K17"/>
    <mergeCell ref="J19:J20"/>
    <mergeCell ref="B19:B21"/>
    <mergeCell ref="A28:A29"/>
    <mergeCell ref="A81:P81"/>
    <mergeCell ref="J28:J29"/>
    <mergeCell ref="N19:N21"/>
    <mergeCell ref="K19:K20"/>
    <mergeCell ref="O19:O21"/>
    <mergeCell ref="A19:A21"/>
    <mergeCell ref="A75:A78"/>
    <mergeCell ref="B83:B84"/>
    <mergeCell ref="A111:A112"/>
    <mergeCell ref="B9:B10"/>
    <mergeCell ref="A83:A84"/>
    <mergeCell ref="B14:B17"/>
    <mergeCell ref="A89:A90"/>
    <mergeCell ref="A91:A96"/>
  </mergeCells>
  <phoneticPr fontId="5" type="noConversion"/>
  <pageMargins left="0" right="0" top="0.35433070866141736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SMILTENE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Lauma Damberga</dc:creator>
  <cp:lastModifiedBy>Laura Plesa</cp:lastModifiedBy>
  <cp:lastPrinted>2020-04-02T12:05:47Z</cp:lastPrinted>
  <dcterms:created xsi:type="dcterms:W3CDTF">2020-03-26T06:12:22Z</dcterms:created>
  <dcterms:modified xsi:type="dcterms:W3CDTF">2026-07-09T08:56:18Z</dcterms:modified>
</cp:coreProperties>
</file>