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Z:\Iepirkumi_2024_Kaspars\Iepirkums_2024_04_AK_SIA “Rīgas 2. slimnīca” 1. un 2. stāva telpu remonts\"/>
    </mc:Choice>
  </mc:AlternateContent>
  <xr:revisionPtr revIDLastSave="0" documentId="13_ncr:1_{6806C87A-A0EF-4071-97AC-6D716B69F630}" xr6:coauthVersionLast="47" xr6:coauthVersionMax="47" xr10:uidLastSave="{00000000-0000-0000-0000-000000000000}"/>
  <bookViews>
    <workbookView xWindow="-110" yWindow="-110" windowWidth="19420" windowHeight="10420" tabRatio="929" xr2:uid="{00000000-000D-0000-FFFF-FFFF00000000}"/>
  </bookViews>
  <sheets>
    <sheet name="Koptāme" sheetId="22" r:id="rId1"/>
    <sheet name="1.stāvs" sheetId="43" r:id="rId2"/>
    <sheet name="2.stāvs" sheetId="41" r:id="rId3"/>
  </sheets>
  <definedNames>
    <definedName name="_xlnm.Print_Area" localSheetId="0">Koptāme!$A$1:$C$30</definedName>
    <definedName name="_xlnm.Print_Titles" localSheetId="1">'1.stāvs'!#REF!</definedName>
    <definedName name="_xlnm.Print_Titles" localSheetId="2">'2.stāvs'!#REF!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43" l="1"/>
  <c r="C6" i="41"/>
  <c r="B13" i="22"/>
  <c r="C13" i="22"/>
  <c r="C12" i="22"/>
  <c r="A104" i="41"/>
  <c r="A99" i="41"/>
  <c r="A13" i="43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O22" i="43" l="1"/>
  <c r="N22" i="43"/>
  <c r="L22" i="43"/>
  <c r="H22" i="43"/>
  <c r="M22" i="43" s="1"/>
  <c r="O18" i="43"/>
  <c r="N18" i="43"/>
  <c r="L18" i="43"/>
  <c r="H18" i="43"/>
  <c r="M18" i="43" s="1"/>
  <c r="O17" i="43"/>
  <c r="N17" i="43"/>
  <c r="L17" i="43"/>
  <c r="H17" i="43"/>
  <c r="K17" i="43" s="1"/>
  <c r="O14" i="43"/>
  <c r="N14" i="43"/>
  <c r="L14" i="43"/>
  <c r="H14" i="43"/>
  <c r="M14" i="43" s="1"/>
  <c r="K18" i="43" l="1"/>
  <c r="P18" i="43"/>
  <c r="M17" i="43"/>
  <c r="P17" i="43" s="1"/>
  <c r="P22" i="43"/>
  <c r="K22" i="43"/>
  <c r="P14" i="43"/>
  <c r="K14" i="43"/>
  <c r="C6" i="43" l="1"/>
  <c r="O26" i="43"/>
  <c r="N26" i="43"/>
  <c r="H26" i="43"/>
  <c r="M26" i="43" s="1"/>
  <c r="L26" i="43"/>
  <c r="O23" i="43"/>
  <c r="N23" i="43"/>
  <c r="L23" i="43"/>
  <c r="H23" i="43"/>
  <c r="K23" i="43" s="1"/>
  <c r="E32" i="43"/>
  <c r="O32" i="43" s="1"/>
  <c r="L108" i="41"/>
  <c r="N108" i="41"/>
  <c r="O108" i="41"/>
  <c r="H108" i="41"/>
  <c r="K108" i="41" s="1"/>
  <c r="H109" i="41"/>
  <c r="K109" i="41" s="1"/>
  <c r="L107" i="41"/>
  <c r="N107" i="41"/>
  <c r="O107" i="41"/>
  <c r="L109" i="41"/>
  <c r="N109" i="41"/>
  <c r="O109" i="41"/>
  <c r="H107" i="41"/>
  <c r="K107" i="41" s="1"/>
  <c r="E101" i="41"/>
  <c r="O101" i="41" s="1"/>
  <c r="E96" i="41"/>
  <c r="N96" i="41" s="1"/>
  <c r="E90" i="41"/>
  <c r="L90" i="41" s="1"/>
  <c r="E84" i="41"/>
  <c r="M84" i="41" s="1"/>
  <c r="E78" i="41"/>
  <c r="L78" i="41" s="1"/>
  <c r="E72" i="41"/>
  <c r="L72" i="41" s="1"/>
  <c r="E66" i="41"/>
  <c r="O66" i="41" s="1"/>
  <c r="E60" i="41"/>
  <c r="N60" i="41" s="1"/>
  <c r="H60" i="41"/>
  <c r="K60" i="41" s="1"/>
  <c r="H59" i="41"/>
  <c r="K59" i="41" s="1"/>
  <c r="H58" i="41"/>
  <c r="M58" i="41" s="1"/>
  <c r="H57" i="41"/>
  <c r="K57" i="41" s="1"/>
  <c r="H56" i="41"/>
  <c r="K56" i="41" s="1"/>
  <c r="H55" i="41"/>
  <c r="M55" i="41" s="1"/>
  <c r="E54" i="41"/>
  <c r="L54" i="41" s="1"/>
  <c r="H54" i="41"/>
  <c r="K54" i="41" s="1"/>
  <c r="H53" i="41"/>
  <c r="K53" i="41" s="1"/>
  <c r="H52" i="41"/>
  <c r="M52" i="41" s="1"/>
  <c r="H51" i="41"/>
  <c r="K51" i="41" s="1"/>
  <c r="H50" i="41"/>
  <c r="K50" i="41" s="1"/>
  <c r="H49" i="41"/>
  <c r="M49" i="41" s="1"/>
  <c r="E48" i="41"/>
  <c r="O48" i="41" s="1"/>
  <c r="E42" i="41"/>
  <c r="L42" i="41" s="1"/>
  <c r="E36" i="41"/>
  <c r="L36" i="41" s="1"/>
  <c r="E30" i="41"/>
  <c r="L30" i="41" s="1"/>
  <c r="H48" i="41"/>
  <c r="O47" i="41"/>
  <c r="N47" i="41"/>
  <c r="L47" i="41"/>
  <c r="H47" i="41"/>
  <c r="M47" i="41" s="1"/>
  <c r="O46" i="41"/>
  <c r="N46" i="41"/>
  <c r="L46" i="41"/>
  <c r="H46" i="41"/>
  <c r="K46" i="41" s="1"/>
  <c r="O45" i="41"/>
  <c r="N45" i="41"/>
  <c r="L45" i="41"/>
  <c r="H45" i="41"/>
  <c r="M45" i="41" s="1"/>
  <c r="O44" i="41"/>
  <c r="N44" i="41"/>
  <c r="L44" i="41"/>
  <c r="H44" i="41"/>
  <c r="K44" i="41" s="1"/>
  <c r="O43" i="41"/>
  <c r="N43" i="41"/>
  <c r="L43" i="41"/>
  <c r="H43" i="41"/>
  <c r="K43" i="41" s="1"/>
  <c r="H42" i="41"/>
  <c r="K42" i="41" s="1"/>
  <c r="O41" i="41"/>
  <c r="N41" i="41"/>
  <c r="L41" i="41"/>
  <c r="H41" i="41"/>
  <c r="K41" i="41" s="1"/>
  <c r="O40" i="41"/>
  <c r="N40" i="41"/>
  <c r="L40" i="41"/>
  <c r="H40" i="41"/>
  <c r="M40" i="41" s="1"/>
  <c r="O39" i="41"/>
  <c r="N39" i="41"/>
  <c r="L39" i="41"/>
  <c r="H39" i="41"/>
  <c r="M39" i="41" s="1"/>
  <c r="O38" i="41"/>
  <c r="N38" i="41"/>
  <c r="L38" i="41"/>
  <c r="H38" i="41"/>
  <c r="K38" i="41" s="1"/>
  <c r="O37" i="41"/>
  <c r="N37" i="41"/>
  <c r="L37" i="41"/>
  <c r="H37" i="41"/>
  <c r="K37" i="41" s="1"/>
  <c r="H36" i="41"/>
  <c r="O35" i="41"/>
  <c r="N35" i="41"/>
  <c r="L35" i="41"/>
  <c r="H35" i="41"/>
  <c r="M35" i="41" s="1"/>
  <c r="O34" i="41"/>
  <c r="N34" i="41"/>
  <c r="L34" i="41"/>
  <c r="H34" i="41"/>
  <c r="M34" i="41" s="1"/>
  <c r="O33" i="41"/>
  <c r="N33" i="41"/>
  <c r="L33" i="41"/>
  <c r="H33" i="41"/>
  <c r="M33" i="41" s="1"/>
  <c r="O32" i="41"/>
  <c r="N32" i="41"/>
  <c r="L32" i="41"/>
  <c r="H32" i="41"/>
  <c r="K32" i="41" s="1"/>
  <c r="H30" i="41"/>
  <c r="K30" i="41" s="1"/>
  <c r="O29" i="41"/>
  <c r="N29" i="41"/>
  <c r="L29" i="41"/>
  <c r="H29" i="41"/>
  <c r="M29" i="41" s="1"/>
  <c r="H28" i="41"/>
  <c r="K28" i="41" s="1"/>
  <c r="O26" i="41"/>
  <c r="N26" i="41"/>
  <c r="L26" i="41"/>
  <c r="H26" i="41"/>
  <c r="M26" i="41" s="1"/>
  <c r="L25" i="41"/>
  <c r="N25" i="41"/>
  <c r="O25" i="41"/>
  <c r="L27" i="41"/>
  <c r="N27" i="41"/>
  <c r="O27" i="41"/>
  <c r="L28" i="41"/>
  <c r="N28" i="41"/>
  <c r="O28" i="41"/>
  <c r="L31" i="41"/>
  <c r="N31" i="41"/>
  <c r="O31" i="41"/>
  <c r="L49" i="41"/>
  <c r="N49" i="41"/>
  <c r="O49" i="41"/>
  <c r="L50" i="41"/>
  <c r="N50" i="41"/>
  <c r="O50" i="41"/>
  <c r="L51" i="41"/>
  <c r="N51" i="41"/>
  <c r="O51" i="41"/>
  <c r="L52" i="41"/>
  <c r="N52" i="41"/>
  <c r="O52" i="41"/>
  <c r="L53" i="41"/>
  <c r="N53" i="41"/>
  <c r="O53" i="41"/>
  <c r="L55" i="41"/>
  <c r="N55" i="41"/>
  <c r="O55" i="41"/>
  <c r="L56" i="41"/>
  <c r="N56" i="41"/>
  <c r="O56" i="41"/>
  <c r="L57" i="41"/>
  <c r="N57" i="41"/>
  <c r="O57" i="41"/>
  <c r="L58" i="41"/>
  <c r="N58" i="41"/>
  <c r="O58" i="41"/>
  <c r="L59" i="41"/>
  <c r="N59" i="41"/>
  <c r="O59" i="41"/>
  <c r="L61" i="41"/>
  <c r="N61" i="41"/>
  <c r="O61" i="41"/>
  <c r="L62" i="41"/>
  <c r="N62" i="41"/>
  <c r="O62" i="41"/>
  <c r="L63" i="41"/>
  <c r="N63" i="41"/>
  <c r="O63" i="41"/>
  <c r="K64" i="41"/>
  <c r="L64" i="41"/>
  <c r="M64" i="41"/>
  <c r="N64" i="41"/>
  <c r="O64" i="41"/>
  <c r="L65" i="41"/>
  <c r="M65" i="41"/>
  <c r="N65" i="41"/>
  <c r="O65" i="41"/>
  <c r="L67" i="41"/>
  <c r="N67" i="41"/>
  <c r="O67" i="41"/>
  <c r="L68" i="41"/>
  <c r="M68" i="41"/>
  <c r="N68" i="41"/>
  <c r="O68" i="41"/>
  <c r="K69" i="41"/>
  <c r="L69" i="41"/>
  <c r="N69" i="41"/>
  <c r="O69" i="41"/>
  <c r="K70" i="41"/>
  <c r="L70" i="41"/>
  <c r="M70" i="41"/>
  <c r="N70" i="41"/>
  <c r="O70" i="41"/>
  <c r="L71" i="41"/>
  <c r="M71" i="41"/>
  <c r="N71" i="41"/>
  <c r="O71" i="41"/>
  <c r="L73" i="41"/>
  <c r="N73" i="41"/>
  <c r="O73" i="41"/>
  <c r="L74" i="41"/>
  <c r="N74" i="41"/>
  <c r="O74" i="41"/>
  <c r="K75" i="41"/>
  <c r="L75" i="41"/>
  <c r="N75" i="41"/>
  <c r="O75" i="41"/>
  <c r="K76" i="41"/>
  <c r="L76" i="41"/>
  <c r="M76" i="41"/>
  <c r="N76" i="41"/>
  <c r="O76" i="41"/>
  <c r="L77" i="41"/>
  <c r="N77" i="41"/>
  <c r="O77" i="41"/>
  <c r="K79" i="41"/>
  <c r="L79" i="41"/>
  <c r="N79" i="41"/>
  <c r="O79" i="41"/>
  <c r="L80" i="41"/>
  <c r="N80" i="41"/>
  <c r="O80" i="41"/>
  <c r="K81" i="41"/>
  <c r="L81" i="41"/>
  <c r="N81" i="41"/>
  <c r="O81" i="41"/>
  <c r="L82" i="41"/>
  <c r="M82" i="41"/>
  <c r="N82" i="41"/>
  <c r="O82" i="41"/>
  <c r="L83" i="41"/>
  <c r="N83" i="41"/>
  <c r="O83" i="41"/>
  <c r="K85" i="41"/>
  <c r="L85" i="41"/>
  <c r="M85" i="41"/>
  <c r="N85" i="41"/>
  <c r="O85" i="41"/>
  <c r="K86" i="41"/>
  <c r="L86" i="41"/>
  <c r="N86" i="41"/>
  <c r="O86" i="41"/>
  <c r="K87" i="41"/>
  <c r="L87" i="41"/>
  <c r="M87" i="41"/>
  <c r="N87" i="41"/>
  <c r="O87" i="41"/>
  <c r="L88" i="41"/>
  <c r="N88" i="41"/>
  <c r="O88" i="41"/>
  <c r="L89" i="41"/>
  <c r="N89" i="41"/>
  <c r="O89" i="41"/>
  <c r="K90" i="41"/>
  <c r="K91" i="41"/>
  <c r="L91" i="41"/>
  <c r="M91" i="41"/>
  <c r="N91" i="41"/>
  <c r="O91" i="41"/>
  <c r="K92" i="41"/>
  <c r="L92" i="41"/>
  <c r="N92" i="41"/>
  <c r="O92" i="41"/>
  <c r="L93" i="41"/>
  <c r="M93" i="41"/>
  <c r="N93" i="41"/>
  <c r="O93" i="41"/>
  <c r="L94" i="41"/>
  <c r="N94" i="41"/>
  <c r="O94" i="41"/>
  <c r="L95" i="41"/>
  <c r="N95" i="41"/>
  <c r="O95" i="41"/>
  <c r="K96" i="41"/>
  <c r="L97" i="41"/>
  <c r="N97" i="41"/>
  <c r="O97" i="41"/>
  <c r="H25" i="41"/>
  <c r="M25" i="41" s="1"/>
  <c r="H27" i="41"/>
  <c r="K27" i="41" s="1"/>
  <c r="H31" i="41"/>
  <c r="K31" i="41" s="1"/>
  <c r="M61" i="41"/>
  <c r="M62" i="41"/>
  <c r="M63" i="41"/>
  <c r="K65" i="41"/>
  <c r="K66" i="41"/>
  <c r="M67" i="41"/>
  <c r="K68" i="41"/>
  <c r="M69" i="41"/>
  <c r="K71" i="41"/>
  <c r="K72" i="41"/>
  <c r="M73" i="41"/>
  <c r="K74" i="41"/>
  <c r="M75" i="41"/>
  <c r="K77" i="41"/>
  <c r="K78" i="41"/>
  <c r="M79" i="41"/>
  <c r="M80" i="41"/>
  <c r="M81" i="41"/>
  <c r="K82" i="41"/>
  <c r="M83" i="41"/>
  <c r="M86" i="41"/>
  <c r="K88" i="41"/>
  <c r="M89" i="41"/>
  <c r="M92" i="41"/>
  <c r="K93" i="41"/>
  <c r="K94" i="41"/>
  <c r="M95" i="41"/>
  <c r="H97" i="41"/>
  <c r="K97" i="41" s="1"/>
  <c r="A5" i="43"/>
  <c r="A6" i="41"/>
  <c r="A5" i="41"/>
  <c r="A4" i="41"/>
  <c r="B12" i="22"/>
  <c r="O35" i="43"/>
  <c r="N35" i="43"/>
  <c r="L35" i="43"/>
  <c r="H35" i="43"/>
  <c r="K35" i="43" s="1"/>
  <c r="O110" i="41"/>
  <c r="N110" i="41"/>
  <c r="H110" i="41"/>
  <c r="L110" i="41"/>
  <c r="A12" i="43"/>
  <c r="A12" i="41"/>
  <c r="A13" i="41" s="1"/>
  <c r="A14" i="41" s="1"/>
  <c r="A15" i="41" s="1"/>
  <c r="A16" i="41" s="1"/>
  <c r="A17" i="41" s="1"/>
  <c r="O106" i="41"/>
  <c r="N106" i="41"/>
  <c r="L106" i="41"/>
  <c r="H106" i="41"/>
  <c r="K106" i="41" s="1"/>
  <c r="O34" i="43"/>
  <c r="N34" i="43"/>
  <c r="L34" i="43"/>
  <c r="H34" i="43"/>
  <c r="K34" i="43" s="1"/>
  <c r="O33" i="43"/>
  <c r="N33" i="43"/>
  <c r="L33" i="43"/>
  <c r="H33" i="43"/>
  <c r="K33" i="43" s="1"/>
  <c r="H32" i="43"/>
  <c r="O31" i="43"/>
  <c r="N31" i="43"/>
  <c r="L31" i="43"/>
  <c r="H31" i="43"/>
  <c r="K31" i="43" s="1"/>
  <c r="O29" i="43"/>
  <c r="N29" i="43"/>
  <c r="L29" i="43"/>
  <c r="H29" i="43"/>
  <c r="K29" i="43" s="1"/>
  <c r="O28" i="43"/>
  <c r="N28" i="43"/>
  <c r="L28" i="43"/>
  <c r="H28" i="43"/>
  <c r="K28" i="43" s="1"/>
  <c r="H27" i="43"/>
  <c r="O25" i="43"/>
  <c r="N25" i="43"/>
  <c r="L25" i="43"/>
  <c r="H25" i="43"/>
  <c r="K25" i="43" s="1"/>
  <c r="O24" i="43"/>
  <c r="N24" i="43"/>
  <c r="L24" i="43"/>
  <c r="H24" i="43"/>
  <c r="M24" i="43" s="1"/>
  <c r="O21" i="43"/>
  <c r="N21" i="43"/>
  <c r="L21" i="43"/>
  <c r="H21" i="43"/>
  <c r="M21" i="43" s="1"/>
  <c r="O20" i="43"/>
  <c r="N20" i="43"/>
  <c r="L20" i="43"/>
  <c r="H20" i="43"/>
  <c r="K20" i="43" s="1"/>
  <c r="O19" i="43"/>
  <c r="N19" i="43"/>
  <c r="L19" i="43"/>
  <c r="H19" i="43"/>
  <c r="K19" i="43" s="1"/>
  <c r="O16" i="43"/>
  <c r="N16" i="43"/>
  <c r="L16" i="43"/>
  <c r="H16" i="43"/>
  <c r="K16" i="43" s="1"/>
  <c r="O15" i="43"/>
  <c r="N15" i="43"/>
  <c r="L15" i="43"/>
  <c r="H15" i="43"/>
  <c r="M15" i="43" s="1"/>
  <c r="O13" i="43"/>
  <c r="N13" i="43"/>
  <c r="L13" i="43"/>
  <c r="H13" i="43"/>
  <c r="K13" i="43" s="1"/>
  <c r="F10" i="43"/>
  <c r="G10" i="43" s="1"/>
  <c r="H10" i="43" s="1"/>
  <c r="I10" i="43" s="1"/>
  <c r="J10" i="43" s="1"/>
  <c r="K10" i="43" s="1"/>
  <c r="L10" i="43" s="1"/>
  <c r="M10" i="43" s="1"/>
  <c r="N10" i="43" s="1"/>
  <c r="O10" i="43" s="1"/>
  <c r="P10" i="43" s="1"/>
  <c r="L102" i="41"/>
  <c r="N102" i="41"/>
  <c r="O102" i="41"/>
  <c r="L103" i="41"/>
  <c r="N103" i="41"/>
  <c r="O103" i="41"/>
  <c r="L104" i="41"/>
  <c r="N104" i="41"/>
  <c r="O104" i="41"/>
  <c r="L105" i="41"/>
  <c r="N105" i="41"/>
  <c r="O105" i="41"/>
  <c r="H102" i="41"/>
  <c r="M102" i="41" s="1"/>
  <c r="H103" i="41"/>
  <c r="M103" i="41" s="1"/>
  <c r="H104" i="41"/>
  <c r="K104" i="41" s="1"/>
  <c r="H105" i="41"/>
  <c r="M105" i="41" s="1"/>
  <c r="L15" i="41"/>
  <c r="N15" i="41"/>
  <c r="O15" i="41"/>
  <c r="L16" i="41"/>
  <c r="N16" i="41"/>
  <c r="O16" i="41"/>
  <c r="L17" i="41"/>
  <c r="N17" i="41"/>
  <c r="O17" i="41"/>
  <c r="L18" i="41"/>
  <c r="N18" i="41"/>
  <c r="O18" i="41"/>
  <c r="L19" i="41"/>
  <c r="N19" i="41"/>
  <c r="O19" i="41"/>
  <c r="L20" i="41"/>
  <c r="N20" i="41"/>
  <c r="O20" i="41"/>
  <c r="L21" i="41"/>
  <c r="N21" i="41"/>
  <c r="O21" i="41"/>
  <c r="L22" i="41"/>
  <c r="N22" i="41"/>
  <c r="O22" i="41"/>
  <c r="L23" i="41"/>
  <c r="N23" i="41"/>
  <c r="O23" i="41"/>
  <c r="H15" i="41"/>
  <c r="K15" i="41" s="1"/>
  <c r="H16" i="41"/>
  <c r="M16" i="41" s="1"/>
  <c r="H17" i="41"/>
  <c r="K17" i="41" s="1"/>
  <c r="H18" i="41"/>
  <c r="M18" i="41" s="1"/>
  <c r="H19" i="41"/>
  <c r="K19" i="41" s="1"/>
  <c r="H20" i="41"/>
  <c r="K20" i="41" s="1"/>
  <c r="H21" i="41"/>
  <c r="K21" i="41" s="1"/>
  <c r="H22" i="41"/>
  <c r="K22" i="41" s="1"/>
  <c r="H99" i="41"/>
  <c r="M99" i="41" s="1"/>
  <c r="L99" i="41"/>
  <c r="N99" i="41"/>
  <c r="O99" i="41"/>
  <c r="H100" i="41"/>
  <c r="K100" i="41" s="1"/>
  <c r="L100" i="41"/>
  <c r="N100" i="41"/>
  <c r="O100" i="41"/>
  <c r="H101" i="41"/>
  <c r="H14" i="41"/>
  <c r="K14" i="41" s="1"/>
  <c r="L14" i="41"/>
  <c r="N14" i="41"/>
  <c r="O14" i="41"/>
  <c r="H23" i="41"/>
  <c r="M23" i="41" s="1"/>
  <c r="H24" i="41"/>
  <c r="K24" i="41" s="1"/>
  <c r="L24" i="41"/>
  <c r="N24" i="41"/>
  <c r="O24" i="41"/>
  <c r="H98" i="41"/>
  <c r="M98" i="41" s="1"/>
  <c r="L98" i="41"/>
  <c r="N98" i="41"/>
  <c r="O98" i="41"/>
  <c r="O13" i="41"/>
  <c r="N13" i="41"/>
  <c r="L13" i="41"/>
  <c r="H13" i="41"/>
  <c r="M13" i="41" s="1"/>
  <c r="F10" i="41"/>
  <c r="G10" i="41" s="1"/>
  <c r="H10" i="41" s="1"/>
  <c r="I10" i="41" s="1"/>
  <c r="J10" i="41" s="1"/>
  <c r="K10" i="41" s="1"/>
  <c r="L10" i="41" s="1"/>
  <c r="M10" i="41" s="1"/>
  <c r="N10" i="41" s="1"/>
  <c r="O10" i="41" s="1"/>
  <c r="P10" i="41" s="1"/>
  <c r="A18" i="41" l="1"/>
  <c r="A19" i="41" s="1"/>
  <c r="A20" i="41" s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L101" i="41"/>
  <c r="M32" i="43"/>
  <c r="L32" i="43"/>
  <c r="N32" i="43"/>
  <c r="P32" i="43" s="1"/>
  <c r="M23" i="43"/>
  <c r="P23" i="43" s="1"/>
  <c r="P26" i="43"/>
  <c r="K26" i="43"/>
  <c r="M101" i="41"/>
  <c r="N84" i="41"/>
  <c r="L48" i="41"/>
  <c r="N101" i="41"/>
  <c r="L60" i="41"/>
  <c r="N72" i="41"/>
  <c r="A30" i="43"/>
  <c r="A31" i="43" s="1"/>
  <c r="A32" i="43" s="1"/>
  <c r="A33" i="43" s="1"/>
  <c r="A34" i="43" s="1"/>
  <c r="A35" i="43" s="1"/>
  <c r="M108" i="41"/>
  <c r="P108" i="41" s="1"/>
  <c r="M109" i="41"/>
  <c r="P109" i="41" s="1"/>
  <c r="M107" i="41"/>
  <c r="P107" i="41" s="1"/>
  <c r="M60" i="41"/>
  <c r="L96" i="41"/>
  <c r="K55" i="41"/>
  <c r="O96" i="41"/>
  <c r="O42" i="41"/>
  <c r="M96" i="41"/>
  <c r="O78" i="41"/>
  <c r="O60" i="41"/>
  <c r="O30" i="41"/>
  <c r="O90" i="41"/>
  <c r="N78" i="41"/>
  <c r="M90" i="41"/>
  <c r="P65" i="41"/>
  <c r="N54" i="41"/>
  <c r="N90" i="41"/>
  <c r="P67" i="41"/>
  <c r="M37" i="41"/>
  <c r="P37" i="41" s="1"/>
  <c r="M97" i="41"/>
  <c r="P97" i="41" s="1"/>
  <c r="M36" i="41"/>
  <c r="N30" i="41"/>
  <c r="M38" i="41"/>
  <c r="P38" i="41" s="1"/>
  <c r="P49" i="41"/>
  <c r="O84" i="41"/>
  <c r="O54" i="41"/>
  <c r="P47" i="41"/>
  <c r="O72" i="41"/>
  <c r="M54" i="41"/>
  <c r="O36" i="41"/>
  <c r="L66" i="41"/>
  <c r="P34" i="41"/>
  <c r="P40" i="41"/>
  <c r="N66" i="41"/>
  <c r="P35" i="41"/>
  <c r="M44" i="41"/>
  <c r="P44" i="41" s="1"/>
  <c r="L84" i="41"/>
  <c r="K36" i="41"/>
  <c r="P70" i="41"/>
  <c r="P55" i="41"/>
  <c r="M50" i="41"/>
  <c r="P50" i="41" s="1"/>
  <c r="M32" i="41"/>
  <c r="P32" i="41" s="1"/>
  <c r="P82" i="41"/>
  <c r="K25" i="41"/>
  <c r="M43" i="41"/>
  <c r="P43" i="41" s="1"/>
  <c r="P52" i="41"/>
  <c r="P91" i="41"/>
  <c r="P89" i="41"/>
  <c r="P80" i="41"/>
  <c r="P75" i="41"/>
  <c r="P68" i="41"/>
  <c r="M59" i="41"/>
  <c r="P59" i="41" s="1"/>
  <c r="K49" i="41"/>
  <c r="M48" i="41"/>
  <c r="P45" i="41"/>
  <c r="K48" i="41"/>
  <c r="K47" i="41"/>
  <c r="K45" i="41"/>
  <c r="N48" i="41"/>
  <c r="M46" i="41"/>
  <c r="P46" i="41" s="1"/>
  <c r="P39" i="41"/>
  <c r="K40" i="41"/>
  <c r="M42" i="41"/>
  <c r="K39" i="41"/>
  <c r="M41" i="41"/>
  <c r="P41" i="41" s="1"/>
  <c r="N42" i="41"/>
  <c r="P33" i="41"/>
  <c r="K35" i="41"/>
  <c r="K34" i="41"/>
  <c r="K33" i="41"/>
  <c r="N36" i="41"/>
  <c r="P83" i="41"/>
  <c r="P93" i="41"/>
  <c r="K84" i="41"/>
  <c r="K83" i="41"/>
  <c r="K80" i="41"/>
  <c r="P76" i="41"/>
  <c r="K63" i="41"/>
  <c r="K61" i="41"/>
  <c r="K95" i="41"/>
  <c r="K89" i="41"/>
  <c r="K73" i="41"/>
  <c r="K67" i="41"/>
  <c r="P62" i="41"/>
  <c r="K58" i="41"/>
  <c r="M53" i="41"/>
  <c r="P53" i="41" s="1"/>
  <c r="K52" i="41"/>
  <c r="M56" i="41"/>
  <c r="P56" i="41" s="1"/>
  <c r="M30" i="41"/>
  <c r="M28" i="41"/>
  <c r="P28" i="41" s="1"/>
  <c r="K29" i="41"/>
  <c r="P86" i="41"/>
  <c r="M88" i="41"/>
  <c r="P88" i="41" s="1"/>
  <c r="M66" i="41"/>
  <c r="P63" i="41"/>
  <c r="P61" i="41"/>
  <c r="M51" i="41"/>
  <c r="P51" i="41" s="1"/>
  <c r="M31" i="41"/>
  <c r="P31" i="41" s="1"/>
  <c r="K26" i="41"/>
  <c r="P95" i="41"/>
  <c r="M94" i="41"/>
  <c r="P94" i="41" s="1"/>
  <c r="P92" i="41"/>
  <c r="M78" i="41"/>
  <c r="M77" i="41"/>
  <c r="P77" i="41" s="1"/>
  <c r="M74" i="41"/>
  <c r="P74" i="41" s="1"/>
  <c r="P73" i="41"/>
  <c r="M72" i="41"/>
  <c r="P69" i="41"/>
  <c r="K62" i="41"/>
  <c r="P58" i="41"/>
  <c r="M57" i="41"/>
  <c r="P57" i="41" s="1"/>
  <c r="P25" i="41"/>
  <c r="P71" i="41"/>
  <c r="P81" i="41"/>
  <c r="P79" i="41"/>
  <c r="P87" i="41"/>
  <c r="P85" i="41"/>
  <c r="P64" i="41"/>
  <c r="M27" i="41"/>
  <c r="P27" i="41" s="1"/>
  <c r="P29" i="41"/>
  <c r="P26" i="41"/>
  <c r="M110" i="41"/>
  <c r="P110" i="41" s="1"/>
  <c r="M28" i="43"/>
  <c r="P28" i="43" s="1"/>
  <c r="M34" i="43"/>
  <c r="P34" i="43" s="1"/>
  <c r="P21" i="43"/>
  <c r="M106" i="41"/>
  <c r="P106" i="41" s="1"/>
  <c r="M35" i="43"/>
  <c r="P35" i="43" s="1"/>
  <c r="M19" i="43"/>
  <c r="P19" i="43" s="1"/>
  <c r="K102" i="41"/>
  <c r="M13" i="43"/>
  <c r="P13" i="43" s="1"/>
  <c r="M104" i="41"/>
  <c r="P104" i="41" s="1"/>
  <c r="P103" i="41"/>
  <c r="P102" i="41"/>
  <c r="K24" i="43"/>
  <c r="M29" i="43"/>
  <c r="P29" i="43" s="1"/>
  <c r="P24" i="43"/>
  <c r="P15" i="43"/>
  <c r="K103" i="41"/>
  <c r="M25" i="43"/>
  <c r="P25" i="43" s="1"/>
  <c r="L37" i="43"/>
  <c r="M20" i="43"/>
  <c r="P20" i="43" s="1"/>
  <c r="M31" i="43"/>
  <c r="P31" i="43" s="1"/>
  <c r="O37" i="43"/>
  <c r="K15" i="43"/>
  <c r="M16" i="43"/>
  <c r="M33" i="43"/>
  <c r="P33" i="43" s="1"/>
  <c r="K21" i="43"/>
  <c r="K32" i="43"/>
  <c r="K105" i="41"/>
  <c r="P105" i="41"/>
  <c r="K16" i="41"/>
  <c r="M19" i="41"/>
  <c r="P19" i="41" s="1"/>
  <c r="P16" i="41"/>
  <c r="M17" i="41"/>
  <c r="P17" i="41" s="1"/>
  <c r="M20" i="41"/>
  <c r="P20" i="41" s="1"/>
  <c r="K18" i="41"/>
  <c r="K23" i="41"/>
  <c r="P23" i="41"/>
  <c r="M22" i="41"/>
  <c r="P22" i="41" s="1"/>
  <c r="P18" i="41"/>
  <c r="M15" i="41"/>
  <c r="P15" i="41" s="1"/>
  <c r="M21" i="41"/>
  <c r="P21" i="41" s="1"/>
  <c r="P99" i="41"/>
  <c r="P98" i="41"/>
  <c r="K98" i="41"/>
  <c r="K101" i="41"/>
  <c r="K99" i="41"/>
  <c r="M24" i="41"/>
  <c r="P24" i="41" s="1"/>
  <c r="M100" i="41"/>
  <c r="P100" i="41" s="1"/>
  <c r="M14" i="41"/>
  <c r="P14" i="41" s="1"/>
  <c r="P13" i="41"/>
  <c r="K13" i="41"/>
  <c r="P60" i="41" l="1"/>
  <c r="N37" i="43"/>
  <c r="A61" i="4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100" i="41" s="1"/>
  <c r="A101" i="41" s="1"/>
  <c r="A102" i="41" s="1"/>
  <c r="A103" i="41" s="1"/>
  <c r="P101" i="41"/>
  <c r="P84" i="41"/>
  <c r="P66" i="41"/>
  <c r="P96" i="41"/>
  <c r="L111" i="41"/>
  <c r="P90" i="41"/>
  <c r="P54" i="41"/>
  <c r="P78" i="41"/>
  <c r="P30" i="41"/>
  <c r="P72" i="41"/>
  <c r="P36" i="41"/>
  <c r="O111" i="41"/>
  <c r="P48" i="41"/>
  <c r="N111" i="41"/>
  <c r="P42" i="41"/>
  <c r="M37" i="43"/>
  <c r="P16" i="43"/>
  <c r="P37" i="43" s="1"/>
  <c r="P38" i="43" s="1"/>
  <c r="M111" i="41"/>
  <c r="A105" i="41" l="1"/>
  <c r="A106" i="41" s="1"/>
  <c r="A107" i="41" s="1"/>
  <c r="A108" i="41" s="1"/>
  <c r="A109" i="41" s="1"/>
  <c r="A110" i="41" s="1"/>
  <c r="P111" i="41"/>
  <c r="P112" i="41" s="1"/>
  <c r="P113" i="41" s="1"/>
  <c r="P114" i="41" s="1"/>
  <c r="P39" i="43"/>
  <c r="P40" i="43" s="1"/>
  <c r="P4" i="43"/>
  <c r="C14" i="22" l="1"/>
  <c r="P4" i="41"/>
  <c r="C17" i="22" l="1"/>
  <c r="C18" i="22" s="1"/>
  <c r="C19" i="22" s="1"/>
</calcChain>
</file>

<file path=xl/sharedStrings.xml><?xml version="1.0" encoding="utf-8"?>
<sst xmlns="http://schemas.openxmlformats.org/spreadsheetml/2006/main" count="314" uniqueCount="93">
  <si>
    <t>Koptāme Nr.1</t>
  </si>
  <si>
    <t>Telpu remonts</t>
  </si>
  <si>
    <t>Izpildītājs:</t>
  </si>
  <si>
    <t>Nr. p.k.</t>
  </si>
  <si>
    <t>Darba nosaukums</t>
  </si>
  <si>
    <t>Summa</t>
  </si>
  <si>
    <t>1.1.</t>
  </si>
  <si>
    <t>1.2.</t>
  </si>
  <si>
    <t>Demontāža</t>
  </si>
  <si>
    <t>1.3.</t>
  </si>
  <si>
    <t>1.4.</t>
  </si>
  <si>
    <t>Durvis</t>
  </si>
  <si>
    <t>Kopā:</t>
  </si>
  <si>
    <t>PVN (21%):</t>
  </si>
  <si>
    <t>Summa:</t>
  </si>
  <si>
    <t>Griesti</t>
  </si>
  <si>
    <t>Grīda</t>
  </si>
  <si>
    <t>Sastādīja:</t>
  </si>
  <si>
    <t>(paraksts, tā atšifrējums un datums)</t>
  </si>
  <si>
    <t>Sertifikāta Nr.:</t>
  </si>
  <si>
    <t>Pārbaudīja:</t>
  </si>
  <si>
    <t>Lokālā tāme Nr.1.1.</t>
  </si>
  <si>
    <t>Kods</t>
  </si>
  <si>
    <t>Mērvienība</t>
  </si>
  <si>
    <t>Daudzums</t>
  </si>
  <si>
    <t>Vienības izmaksas:</t>
  </si>
  <si>
    <t>Kopā uz visu apjomu:</t>
  </si>
  <si>
    <t>Laika norma, c/h</t>
  </si>
  <si>
    <t>Darbietilpība, c/h</t>
  </si>
  <si>
    <t>Durvju demontāža</t>
  </si>
  <si>
    <t>gab</t>
  </si>
  <si>
    <t>Sienas flīžu demontāža</t>
  </si>
  <si>
    <t>m2</t>
  </si>
  <si>
    <t>Ģipškartona starpsienas demontāža</t>
  </si>
  <si>
    <t>Grīdas seguma demontāža, t.sk. grīdlīstes</t>
  </si>
  <si>
    <t>Iekārto griestu demontāža</t>
  </si>
  <si>
    <t>Santehnikas demontāža</t>
  </si>
  <si>
    <t>Apgaismojuma iekārtu demontāža, t.sk. kabeļi</t>
  </si>
  <si>
    <t>kompl.</t>
  </si>
  <si>
    <t>Ventilācijas un kondicionēšanas deflektoru (restu) demontāža/ montāža</t>
  </si>
  <si>
    <t>Sienas</t>
  </si>
  <si>
    <t>Ģipškartona starpsiena - 150mm
• Ģipškartons - 12.5mm
• Ģipškartons - 12.5mm
• Metāla karkass ar siltumizolāciju - 100mm
• Ģipškartons - 12.5mm
• Ģipškartons - 12.5mm</t>
  </si>
  <si>
    <t>Pavisam kopā:</t>
  </si>
  <si>
    <t>m</t>
  </si>
  <si>
    <r>
      <t xml:space="preserve">Tiešās tāmes izmaksas, </t>
    </r>
    <r>
      <rPr>
        <i/>
        <sz val="10"/>
        <rFont val="Franklin Gothic Book"/>
        <family val="2"/>
      </rPr>
      <t>euro</t>
    </r>
    <r>
      <rPr>
        <sz val="10"/>
        <rFont val="Franklin Gothic Book"/>
        <family val="2"/>
      </rPr>
      <t xml:space="preserve"> bez PVN:</t>
    </r>
  </si>
  <si>
    <r>
      <t xml:space="preserve">Darba samaksas likme, </t>
    </r>
    <r>
      <rPr>
        <i/>
        <sz val="9"/>
        <rFont val="Franklin Gothic Book"/>
        <family val="2"/>
      </rPr>
      <t>euro</t>
    </r>
    <r>
      <rPr>
        <sz val="9"/>
        <rFont val="Franklin Gothic Book"/>
        <family val="2"/>
      </rPr>
      <t>/h</t>
    </r>
  </si>
  <si>
    <r>
      <t xml:space="preserve">Darba alga, </t>
    </r>
    <r>
      <rPr>
        <i/>
        <sz val="9"/>
        <rFont val="Franklin Gothic Book"/>
        <family val="2"/>
      </rPr>
      <t>euro</t>
    </r>
  </si>
  <si>
    <r>
      <t xml:space="preserve">Materiāli, </t>
    </r>
    <r>
      <rPr>
        <i/>
        <sz val="9"/>
        <rFont val="Franklin Gothic Book"/>
        <family val="2"/>
      </rPr>
      <t>euro</t>
    </r>
  </si>
  <si>
    <r>
      <t xml:space="preserve">Mehānismi, </t>
    </r>
    <r>
      <rPr>
        <i/>
        <sz val="9"/>
        <rFont val="Franklin Gothic Book"/>
        <family val="2"/>
      </rPr>
      <t>euro</t>
    </r>
  </si>
  <si>
    <r>
      <t xml:space="preserve">Kopā, </t>
    </r>
    <r>
      <rPr>
        <i/>
        <sz val="9"/>
        <rFont val="Franklin Gothic Book"/>
        <family val="2"/>
      </rPr>
      <t>euro</t>
    </r>
  </si>
  <si>
    <r>
      <t xml:space="preserve">Summa, </t>
    </r>
    <r>
      <rPr>
        <i/>
        <sz val="9"/>
        <rFont val="Franklin Gothic Book"/>
        <family val="2"/>
      </rPr>
      <t>euro</t>
    </r>
  </si>
  <si>
    <t>1. stāva kosmētiskais remonts</t>
  </si>
  <si>
    <t>Sienu špaktelēšana un krāsošana, toņi:  tumši pelēks, balts</t>
  </si>
  <si>
    <t xml:space="preserve">Piekārtie griesti. H=2500/2700 mm.
AMF Piekaramo griestu konstrukcijas. , Balta 600x600mm. </t>
  </si>
  <si>
    <t>Grīdas izlīdzināšana ar pašizlīdzināšo sastāvu</t>
  </si>
  <si>
    <t>Linoleja ieklāšana ar uzlocījumu uz sienas 100 mm</t>
  </si>
  <si>
    <t>D-1, 1000*2100 mm, finierētas,ar hpl pārklājumu ner. tērauda furnitūra (enģes 3 gab, slēdzene, rokturis, cilindrs), tai skaitā aiļu apdare</t>
  </si>
  <si>
    <t>Būvgružu iznešana un utilizācija</t>
  </si>
  <si>
    <t>Sienu apdares demontāža</t>
  </si>
  <si>
    <t>m3</t>
  </si>
  <si>
    <t>Dažadi darbi</t>
  </si>
  <si>
    <t>Vadu sakārtošana virs piekārtajiem griestiem</t>
  </si>
  <si>
    <t>Sienu aizsargpaneļu '' geflor'' 300mm montāža</t>
  </si>
  <si>
    <t xml:space="preserve">Rozešu un slēdžu nomaiņa </t>
  </si>
  <si>
    <t xml:space="preserve">Esošo  vadu štrobēšana sienās </t>
  </si>
  <si>
    <t>Gaismeklis IP44 ar 22W LED 3900lm 3000K gaismas diodēm un LED barošanas bloku (montāža - iebūvēts), tai skaitā vadu , slēdžu  montāža</t>
  </si>
  <si>
    <t>Informatīvo tablo demontāža un atpakaļ uzstādīšana pēc būvdarbiem</t>
  </si>
  <si>
    <t>Objekta nosaukums: Pirmā un otrā stāva kosmētiskais remonts</t>
  </si>
  <si>
    <t>D-2, Alumīnija konstrukcijas divviru  durvis3000*5100 mm, precīzu izmēru un dalījumu saskaņot ar pasūtītāju, tai skaitā aiļu apdare</t>
  </si>
  <si>
    <t>2. stāva kordora kosmētiskais remonts</t>
  </si>
  <si>
    <t>Kabinets 03-10</t>
  </si>
  <si>
    <t>Jaunu gaismekļu uzstādīšana tai skaitā slēdžu un jaunas elektroinstalācijas ievilkšana.</t>
  </si>
  <si>
    <t>Kabinets 03-7</t>
  </si>
  <si>
    <t>Kabinets 03-6</t>
  </si>
  <si>
    <t>Kabinets 03-5</t>
  </si>
  <si>
    <t>Kabinets 03-4</t>
  </si>
  <si>
    <t>Kabinets 03-2</t>
  </si>
  <si>
    <t>Kabinets 03-83</t>
  </si>
  <si>
    <t>Kabinets 03-82</t>
  </si>
  <si>
    <t>Kabinets 03-11</t>
  </si>
  <si>
    <t>Kabinets 03-17</t>
  </si>
  <si>
    <t>Kabinets 03-19</t>
  </si>
  <si>
    <t>Sienas flīžu krāsošana</t>
  </si>
  <si>
    <t>Kabinetu šiltīšu uzstādīšana</t>
  </si>
  <si>
    <t>Grīdas un kāpņu telpas marķējums</t>
  </si>
  <si>
    <t>Virsizdevumi:</t>
  </si>
  <si>
    <t>Lokālā tāme Nr.1.2.</t>
  </si>
  <si>
    <t>Rīgas 2. slimnīcas 1.stāva kosmētiskais remonts</t>
  </si>
  <si>
    <t xml:space="preserve">Tāme sastādīta: 2024. gada </t>
  </si>
  <si>
    <t>Rīgas 2. slimnīcas 2.stāva kosmētiskais remonts</t>
  </si>
  <si>
    <t>Pasūtītājs: SIA "Rīgas 2. slimnīca"</t>
  </si>
  <si>
    <t>1.5.</t>
  </si>
  <si>
    <t>Peļņa: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</si>
</sst>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#,##0.00&quot;   &quot;;\-#,##0.00&quot;   &quot;;@"/>
    <numFmt numFmtId="166" formatCode="0.0"/>
    <numFmt numFmtId="167" formatCode="#,##0.00&quot;    &quot;;&quot;-&quot;#,##0.00&quot;    &quot;;&quot; -&quot;#&quot;    &quot;;@&quot; &quot;"/>
  </numFmts>
  <fonts count="2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Helv"/>
    </font>
    <font>
      <sz val="10"/>
      <name val="Arial"/>
      <family val="2"/>
      <charset val="204"/>
    </font>
    <font>
      <b/>
      <sz val="12"/>
      <color indexed="8"/>
      <name val="Franklin Gothic Book"/>
      <family val="2"/>
    </font>
    <font>
      <sz val="10"/>
      <color indexed="8"/>
      <name val="Franklin Gothic Book"/>
      <family val="2"/>
    </font>
    <font>
      <sz val="10"/>
      <name val="Franklin Gothic Book"/>
      <family val="2"/>
    </font>
    <font>
      <sz val="8"/>
      <name val="Franklin Gothic Book"/>
      <family val="2"/>
    </font>
    <font>
      <b/>
      <sz val="10"/>
      <name val="Franklin Gothic Book"/>
      <family val="2"/>
    </font>
    <font>
      <b/>
      <u/>
      <sz val="10"/>
      <name val="Franklin Gothic Book"/>
      <family val="2"/>
    </font>
    <font>
      <sz val="11"/>
      <color theme="1"/>
      <name val="Calibri"/>
      <family val="2"/>
      <scheme val="minor"/>
    </font>
    <font>
      <sz val="11"/>
      <color rgb="FF000000"/>
      <name val="Arial11"/>
      <charset val="204"/>
    </font>
    <font>
      <sz val="11"/>
      <color theme="1"/>
      <name val="Franklin Gothic Book"/>
      <family val="2"/>
    </font>
    <font>
      <sz val="8"/>
      <color theme="1"/>
      <name val="Franklin Gothic Book"/>
      <family val="2"/>
    </font>
    <font>
      <sz val="10"/>
      <color theme="1"/>
      <name val="Franklin Gothic Book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2"/>
      <name val="Franklin Gothic Book"/>
      <family val="2"/>
    </font>
    <font>
      <sz val="9"/>
      <name val="Franklin Gothic Book"/>
      <family val="2"/>
    </font>
    <font>
      <sz val="11"/>
      <name val="Franklin Gothic Book"/>
      <family val="2"/>
    </font>
    <font>
      <i/>
      <sz val="10"/>
      <name val="Franklin Gothic Book"/>
      <family val="2"/>
    </font>
    <font>
      <i/>
      <sz val="9"/>
      <name val="Franklin Gothic Book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Franklin Gothic Book"/>
      <family val="2"/>
    </font>
    <font>
      <b/>
      <sz val="14"/>
      <name val="Franklin Gothic Book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12" fillId="0" borderId="0" applyBorder="0" applyProtection="0"/>
    <xf numFmtId="164" fontId="11" fillId="0" borderId="0" applyFont="0" applyFill="0" applyBorder="0" applyAlignment="0" applyProtection="0"/>
    <xf numFmtId="0" fontId="1" fillId="0" borderId="0"/>
    <xf numFmtId="0" fontId="4" fillId="0" borderId="0"/>
    <xf numFmtId="0" fontId="2" fillId="0" borderId="0"/>
    <xf numFmtId="0" fontId="2" fillId="0" borderId="0"/>
    <xf numFmtId="0" fontId="3" fillId="0" borderId="0"/>
    <xf numFmtId="0" fontId="3" fillId="0" borderId="0"/>
  </cellStyleXfs>
  <cellXfs count="145">
    <xf numFmtId="0" fontId="0" fillId="0" borderId="0" xfId="0"/>
    <xf numFmtId="0" fontId="13" fillId="0" borderId="0" xfId="0" applyFont="1"/>
    <xf numFmtId="0" fontId="6" fillId="0" borderId="0" xfId="0" applyFont="1" applyAlignment="1">
      <alignment horizontal="left"/>
    </xf>
    <xf numFmtId="0" fontId="8" fillId="0" borderId="1" xfId="8" applyFont="1" applyBorder="1" applyAlignment="1">
      <alignment horizontal="center" vertical="center" wrapText="1"/>
    </xf>
    <xf numFmtId="0" fontId="8" fillId="0" borderId="2" xfId="8" applyFont="1" applyBorder="1" applyAlignment="1">
      <alignment horizontal="center" vertical="center" wrapText="1"/>
    </xf>
    <xf numFmtId="1" fontId="8" fillId="0" borderId="3" xfId="8" applyNumberFormat="1" applyFont="1" applyBorder="1" applyAlignment="1">
      <alignment horizontal="center" vertical="center" wrapText="1"/>
    </xf>
    <xf numFmtId="0" fontId="14" fillId="0" borderId="0" xfId="0" applyFont="1"/>
    <xf numFmtId="0" fontId="7" fillId="2" borderId="4" xfId="0" applyFont="1" applyFill="1" applyBorder="1" applyAlignment="1">
      <alignment horizontal="center" vertical="center" wrapText="1"/>
    </xf>
    <xf numFmtId="166" fontId="9" fillId="0" borderId="5" xfId="0" applyNumberFormat="1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left" vertical="center" wrapText="1"/>
    </xf>
    <xf numFmtId="0" fontId="13" fillId="0" borderId="7" xfId="0" applyFont="1" applyBorder="1"/>
    <xf numFmtId="166" fontId="7" fillId="0" borderId="8" xfId="0" applyNumberFormat="1" applyFont="1" applyBorder="1" applyAlignment="1">
      <alignment horizontal="right" vertical="center" wrapText="1"/>
    </xf>
    <xf numFmtId="0" fontId="13" fillId="0" borderId="10" xfId="0" applyFont="1" applyBorder="1"/>
    <xf numFmtId="166" fontId="7" fillId="0" borderId="11" xfId="0" applyNumberFormat="1" applyFont="1" applyBorder="1" applyAlignment="1">
      <alignment horizontal="right" vertical="center" wrapText="1"/>
    </xf>
    <xf numFmtId="0" fontId="15" fillId="0" borderId="0" xfId="0" applyFont="1"/>
    <xf numFmtId="2" fontId="13" fillId="0" borderId="0" xfId="0" applyNumberFormat="1" applyFont="1"/>
    <xf numFmtId="0" fontId="15" fillId="0" borderId="0" xfId="7" applyFont="1"/>
    <xf numFmtId="0" fontId="15" fillId="0" borderId="0" xfId="7" applyFont="1" applyAlignment="1" applyProtection="1">
      <alignment wrapText="1"/>
      <protection locked="0"/>
    </xf>
    <xf numFmtId="0" fontId="15" fillId="0" borderId="14" xfId="7" applyFont="1" applyBorder="1" applyProtection="1">
      <protection locked="0"/>
    </xf>
    <xf numFmtId="0" fontId="15" fillId="0" borderId="13" xfId="7" applyFont="1" applyBorder="1"/>
    <xf numFmtId="0" fontId="13" fillId="0" borderId="4" xfId="0" applyFont="1" applyBorder="1"/>
    <xf numFmtId="166" fontId="7" fillId="0" borderId="5" xfId="0" applyNumberFormat="1" applyFont="1" applyBorder="1" applyAlignment="1">
      <alignment horizontal="right" vertical="center" wrapText="1"/>
    </xf>
    <xf numFmtId="2" fontId="9" fillId="0" borderId="6" xfId="0" applyNumberFormat="1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2" fontId="9" fillId="0" borderId="12" xfId="0" applyNumberFormat="1" applyFont="1" applyBorder="1" applyAlignment="1">
      <alignment horizontal="center" vertical="center"/>
    </xf>
    <xf numFmtId="0" fontId="8" fillId="0" borderId="7" xfId="8" applyFont="1" applyBorder="1" applyAlignment="1">
      <alignment horizontal="center" vertical="center" wrapText="1"/>
    </xf>
    <xf numFmtId="0" fontId="8" fillId="0" borderId="8" xfId="8" applyFont="1" applyBorder="1" applyAlignment="1">
      <alignment horizontal="center" vertical="center" wrapText="1"/>
    </xf>
    <xf numFmtId="1" fontId="8" fillId="0" borderId="8" xfId="8" applyNumberFormat="1" applyFont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166" fontId="10" fillId="0" borderId="8" xfId="0" applyNumberFormat="1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/>
    </xf>
    <xf numFmtId="2" fontId="7" fillId="0" borderId="8" xfId="9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left" wrapText="1"/>
      <protection locked="0"/>
    </xf>
    <xf numFmtId="0" fontId="15" fillId="0" borderId="0" xfId="7" applyFont="1" applyAlignment="1" applyProtection="1">
      <alignment horizontal="center"/>
      <protection locked="0"/>
    </xf>
    <xf numFmtId="0" fontId="15" fillId="0" borderId="0" xfId="7" applyFont="1" applyAlignment="1">
      <alignment horizontal="center"/>
    </xf>
    <xf numFmtId="0" fontId="7" fillId="0" borderId="0" xfId="0" applyFont="1" applyAlignment="1">
      <alignment horizontal="left"/>
    </xf>
    <xf numFmtId="0" fontId="20" fillId="0" borderId="0" xfId="0" applyFont="1"/>
    <xf numFmtId="2" fontId="7" fillId="0" borderId="2" xfId="0" applyNumberFormat="1" applyFont="1" applyBorder="1" applyAlignment="1">
      <alignment horizontal="center" wrapText="1"/>
    </xf>
    <xf numFmtId="2" fontId="7" fillId="0" borderId="13" xfId="0" applyNumberFormat="1" applyFont="1" applyBorder="1" applyAlignment="1">
      <alignment horizontal="center" wrapText="1"/>
    </xf>
    <xf numFmtId="2" fontId="19" fillId="0" borderId="8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165" fontId="19" fillId="0" borderId="8" xfId="0" applyNumberFormat="1" applyFont="1" applyBorder="1" applyAlignment="1">
      <alignment horizontal="center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0" fontId="8" fillId="0" borderId="0" xfId="0" applyFont="1"/>
    <xf numFmtId="2" fontId="7" fillId="0" borderId="8" xfId="5" applyNumberFormat="1" applyFont="1" applyFill="1" applyBorder="1" applyAlignment="1" applyProtection="1">
      <alignment horizontal="center" vertical="center"/>
    </xf>
    <xf numFmtId="2" fontId="7" fillId="0" borderId="8" xfId="5" applyNumberFormat="1" applyFont="1" applyFill="1" applyBorder="1" applyAlignment="1" applyProtection="1">
      <alignment horizontal="center" vertical="center" wrapText="1"/>
    </xf>
    <xf numFmtId="2" fontId="7" fillId="0" borderId="9" xfId="5" applyNumberFormat="1" applyFont="1" applyFill="1" applyBorder="1" applyAlignment="1" applyProtection="1">
      <alignment horizontal="center" vertical="center" wrapText="1"/>
    </xf>
    <xf numFmtId="2" fontId="7" fillId="0" borderId="8" xfId="0" applyNumberFormat="1" applyFont="1" applyBorder="1" applyAlignment="1" applyProtection="1">
      <alignment horizontal="center" vertical="center" wrapText="1"/>
      <protection locked="0"/>
    </xf>
    <xf numFmtId="2" fontId="7" fillId="0" borderId="8" xfId="5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23" fillId="0" borderId="0" xfId="0" applyFont="1"/>
    <xf numFmtId="0" fontId="23" fillId="0" borderId="8" xfId="0" applyFont="1" applyBorder="1" applyAlignment="1">
      <alignment wrapText="1"/>
    </xf>
    <xf numFmtId="0" fontId="20" fillId="0" borderId="15" xfId="0" applyFont="1" applyBorder="1" applyAlignment="1">
      <alignment vertical="top" wrapText="1"/>
    </xf>
    <xf numFmtId="2" fontId="9" fillId="0" borderId="15" xfId="5" applyNumberFormat="1" applyFont="1" applyFill="1" applyBorder="1" applyAlignment="1" applyProtection="1">
      <alignment horizontal="center" vertical="center" wrapText="1"/>
    </xf>
    <xf numFmtId="2" fontId="9" fillId="0" borderId="16" xfId="5" applyNumberFormat="1" applyFont="1" applyFill="1" applyBorder="1" applyAlignment="1" applyProtection="1">
      <alignment horizontal="center" vertical="center" wrapText="1"/>
    </xf>
    <xf numFmtId="0" fontId="9" fillId="0" borderId="0" xfId="0" applyFont="1"/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166" fontId="7" fillId="3" borderId="8" xfId="0" applyNumberFormat="1" applyFont="1" applyFill="1" applyBorder="1" applyAlignment="1">
      <alignment horizontal="left" vertical="center" wrapText="1"/>
    </xf>
    <xf numFmtId="2" fontId="16" fillId="2" borderId="23" xfId="0" applyNumberFormat="1" applyFont="1" applyFill="1" applyBorder="1" applyAlignment="1">
      <alignment vertical="center" wrapText="1"/>
    </xf>
    <xf numFmtId="2" fontId="16" fillId="2" borderId="22" xfId="0" applyNumberFormat="1" applyFont="1" applyFill="1" applyBorder="1" applyAlignment="1">
      <alignment horizontal="center" vertical="center"/>
    </xf>
    <xf numFmtId="2" fontId="16" fillId="2" borderId="22" xfId="0" applyNumberFormat="1" applyFont="1" applyFill="1" applyBorder="1" applyAlignment="1">
      <alignment vertical="center" wrapText="1"/>
    </xf>
    <xf numFmtId="2" fontId="16" fillId="2" borderId="26" xfId="0" applyNumberFormat="1" applyFont="1" applyFill="1" applyBorder="1" applyAlignment="1">
      <alignment vertical="center" wrapText="1"/>
    </xf>
    <xf numFmtId="2" fontId="16" fillId="2" borderId="22" xfId="0" applyNumberFormat="1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 vertical="center" wrapText="1"/>
    </xf>
    <xf numFmtId="166" fontId="7" fillId="3" borderId="28" xfId="0" applyNumberFormat="1" applyFont="1" applyFill="1" applyBorder="1" applyAlignment="1">
      <alignment horizontal="left" vertical="center" wrapText="1"/>
    </xf>
    <xf numFmtId="2" fontId="9" fillId="0" borderId="17" xfId="0" applyNumberFormat="1" applyFont="1" applyBorder="1" applyAlignment="1">
      <alignment horizontal="center" vertical="center"/>
    </xf>
    <xf numFmtId="2" fontId="7" fillId="0" borderId="17" xfId="0" applyNumberFormat="1" applyFont="1" applyBorder="1" applyAlignment="1">
      <alignment horizontal="center" vertical="center"/>
    </xf>
    <xf numFmtId="2" fontId="7" fillId="3" borderId="17" xfId="0" applyNumberFormat="1" applyFont="1" applyFill="1" applyBorder="1" applyAlignment="1">
      <alignment horizontal="center" vertical="center"/>
    </xf>
    <xf numFmtId="2" fontId="25" fillId="0" borderId="6" xfId="0" applyNumberFormat="1" applyFont="1" applyBorder="1" applyAlignment="1">
      <alignment horizontal="center"/>
    </xf>
    <xf numFmtId="2" fontId="13" fillId="0" borderId="12" xfId="0" applyNumberFormat="1" applyFont="1" applyBorder="1" applyAlignment="1">
      <alignment horizontal="center"/>
    </xf>
    <xf numFmtId="166" fontId="26" fillId="0" borderId="8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166" fontId="9" fillId="0" borderId="8" xfId="0" applyNumberFormat="1" applyFont="1" applyBorder="1" applyAlignment="1">
      <alignment horizontal="left" vertical="center" wrapText="1"/>
    </xf>
    <xf numFmtId="2" fontId="7" fillId="0" borderId="2" xfId="0" applyNumberFormat="1" applyFont="1" applyBorder="1" applyAlignment="1" applyProtection="1">
      <alignment horizontal="center" vertical="center" wrapText="1"/>
      <protection locked="0"/>
    </xf>
    <xf numFmtId="0" fontId="17" fillId="0" borderId="24" xfId="0" applyFont="1" applyBorder="1" applyAlignment="1">
      <alignment horizontal="center" vertical="center"/>
    </xf>
    <xf numFmtId="2" fontId="16" fillId="0" borderId="22" xfId="0" applyNumberFormat="1" applyFont="1" applyBorder="1" applyAlignment="1">
      <alignment horizontal="center" vertical="center"/>
    </xf>
    <xf numFmtId="2" fontId="16" fillId="0" borderId="22" xfId="0" applyNumberFormat="1" applyFont="1" applyBorder="1" applyAlignment="1">
      <alignment horizontal="center"/>
    </xf>
    <xf numFmtId="2" fontId="16" fillId="0" borderId="22" xfId="0" applyNumberFormat="1" applyFont="1" applyBorder="1" applyAlignment="1">
      <alignment vertical="center" wrapText="1"/>
    </xf>
    <xf numFmtId="2" fontId="16" fillId="0" borderId="23" xfId="0" applyNumberFormat="1" applyFont="1" applyBorder="1" applyAlignment="1">
      <alignment vertical="center" wrapText="1"/>
    </xf>
    <xf numFmtId="2" fontId="16" fillId="0" borderId="26" xfId="0" applyNumberFormat="1" applyFont="1" applyBorder="1" applyAlignment="1">
      <alignment vertical="center" wrapText="1"/>
    </xf>
    <xf numFmtId="0" fontId="24" fillId="0" borderId="8" xfId="0" applyFont="1" applyBorder="1" applyAlignment="1">
      <alignment wrapText="1"/>
    </xf>
    <xf numFmtId="0" fontId="23" fillId="0" borderId="25" xfId="0" applyFont="1" applyBorder="1" applyAlignment="1">
      <alignment vertical="center" wrapText="1"/>
    </xf>
    <xf numFmtId="2" fontId="7" fillId="0" borderId="29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2" fontId="28" fillId="0" borderId="24" xfId="0" applyNumberFormat="1" applyFont="1" applyBorder="1" applyAlignment="1">
      <alignment horizontal="center" vertical="center"/>
    </xf>
    <xf numFmtId="2" fontId="28" fillId="0" borderId="24" xfId="0" applyNumberFormat="1" applyFont="1" applyBorder="1" applyAlignment="1">
      <alignment horizontal="center"/>
    </xf>
    <xf numFmtId="166" fontId="7" fillId="0" borderId="28" xfId="0" applyNumberFormat="1" applyFont="1" applyBorder="1" applyAlignment="1">
      <alignment horizontal="left" vertical="center" wrapText="1"/>
    </xf>
    <xf numFmtId="2" fontId="7" fillId="0" borderId="30" xfId="0" applyNumberFormat="1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2" fontId="28" fillId="0" borderId="31" xfId="0" applyNumberFormat="1" applyFont="1" applyBorder="1" applyAlignment="1">
      <alignment horizontal="center" vertical="center"/>
    </xf>
    <xf numFmtId="2" fontId="28" fillId="0" borderId="31" xfId="0" applyNumberFormat="1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2" fontId="13" fillId="0" borderId="9" xfId="0" applyNumberFormat="1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15" fillId="0" borderId="18" xfId="0" applyFont="1" applyBorder="1" applyAlignment="1">
      <alignment horizontal="left"/>
    </xf>
    <xf numFmtId="0" fontId="7" fillId="0" borderId="4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5" xfId="8" applyFont="1" applyBorder="1" applyAlignment="1">
      <alignment horizontal="center" vertical="center" wrapText="1"/>
    </xf>
    <xf numFmtId="0" fontId="7" fillId="0" borderId="8" xfId="8" applyFont="1" applyBorder="1" applyAlignment="1">
      <alignment horizontal="center" vertical="center" wrapText="1"/>
    </xf>
    <xf numFmtId="0" fontId="7" fillId="0" borderId="6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6" fillId="0" borderId="0" xfId="0" applyFont="1" applyAlignment="1" applyProtection="1">
      <alignment horizontal="left"/>
      <protection locked="0"/>
    </xf>
    <xf numFmtId="0" fontId="7" fillId="0" borderId="0" xfId="7" applyFont="1" applyAlignment="1">
      <alignment horizontal="right"/>
    </xf>
    <xf numFmtId="0" fontId="7" fillId="0" borderId="0" xfId="7" applyFont="1" applyAlignment="1" applyProtection="1">
      <alignment horizontal="left" wrapText="1"/>
      <protection locked="0"/>
    </xf>
    <xf numFmtId="0" fontId="7" fillId="0" borderId="0" xfId="7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7" fillId="0" borderId="14" xfId="7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7" fillId="0" borderId="13" xfId="7" applyFont="1" applyBorder="1" applyAlignment="1">
      <alignment horizontal="center"/>
    </xf>
    <xf numFmtId="0" fontId="7" fillId="0" borderId="18" xfId="0" applyFont="1" applyBorder="1" applyAlignment="1">
      <alignment horizontal="left"/>
    </xf>
    <xf numFmtId="0" fontId="7" fillId="0" borderId="5" xfId="8" applyFont="1" applyBorder="1" applyAlignment="1">
      <alignment horizontal="center" vertical="center" textRotation="90" wrapText="1"/>
    </xf>
    <xf numFmtId="0" fontId="7" fillId="0" borderId="8" xfId="8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right" vertical="top" wrapText="1"/>
    </xf>
    <xf numFmtId="0" fontId="9" fillId="0" borderId="20" xfId="0" applyFont="1" applyBorder="1" applyAlignment="1">
      <alignment horizontal="right" vertical="top" wrapText="1"/>
    </xf>
    <xf numFmtId="0" fontId="9" fillId="0" borderId="21" xfId="0" applyFont="1" applyBorder="1" applyAlignment="1">
      <alignment horizontal="right" vertical="top" wrapText="1"/>
    </xf>
    <xf numFmtId="0" fontId="9" fillId="0" borderId="4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 applyProtection="1">
      <alignment horizontal="left"/>
      <protection locked="0"/>
    </xf>
    <xf numFmtId="0" fontId="20" fillId="0" borderId="0" xfId="0" applyFont="1" applyAlignment="1" applyProtection="1">
      <alignment horizontal="center"/>
      <protection locked="0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/>
    </xf>
    <xf numFmtId="0" fontId="18" fillId="0" borderId="0" xfId="0" applyFont="1" applyAlignment="1">
      <alignment horizontal="right" vertical="top"/>
    </xf>
  </cellXfs>
  <cellStyles count="12">
    <cellStyle name="Comma" xfId="5" builtinId="3"/>
    <cellStyle name="Comma 2" xfId="1" xr:uid="{00000000-0005-0000-0000-000000000000}"/>
    <cellStyle name="Comma 3" xfId="2" xr:uid="{00000000-0005-0000-0000-000001000000}"/>
    <cellStyle name="Comma 4" xfId="3" xr:uid="{00000000-0005-0000-0000-000002000000}"/>
    <cellStyle name="Excel_BuiltIn_Comma 2" xfId="4" xr:uid="{00000000-0005-0000-0000-000003000000}"/>
    <cellStyle name="Normal" xfId="0" builtinId="0"/>
    <cellStyle name="Normal 2" xfId="6" xr:uid="{00000000-0005-0000-0000-000005000000}"/>
    <cellStyle name="Normal_Saldetava2011Oktobris" xfId="7" xr:uid="{00000000-0005-0000-0000-000006000000}"/>
    <cellStyle name="Normal_Sheet1" xfId="8" xr:uid="{00000000-0005-0000-0000-000007000000}"/>
    <cellStyle name="Normal_TameTuristu5-2011-08-06" xfId="9" xr:uid="{00000000-0005-0000-0000-000008000000}"/>
    <cellStyle name="Style 1" xfId="10" xr:uid="{00000000-0005-0000-0000-00000A000000}"/>
    <cellStyle name="Обычный_Лист1" xfId="11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499984740745262"/>
  </sheetPr>
  <dimension ref="A1:D30"/>
  <sheetViews>
    <sheetView tabSelected="1" view="pageBreakPreview" zoomScale="110" zoomScaleNormal="100" zoomScaleSheetLayoutView="110" workbookViewId="0">
      <selection activeCell="B14" sqref="B14"/>
    </sheetView>
  </sheetViews>
  <sheetFormatPr defaultColWidth="8.90625" defaultRowHeight="15"/>
  <cols>
    <col min="1" max="1" width="12.08984375" style="1" customWidth="1"/>
    <col min="2" max="2" width="40.6328125" style="1" customWidth="1"/>
    <col min="3" max="3" width="41.36328125" style="1" customWidth="1"/>
    <col min="4" max="16384" width="8.90625" style="1"/>
  </cols>
  <sheetData>
    <row r="1" spans="1:3" ht="16">
      <c r="A1" s="105" t="s">
        <v>0</v>
      </c>
      <c r="B1" s="105"/>
      <c r="C1" s="105"/>
    </row>
    <row r="2" spans="1:3" ht="16">
      <c r="A2" s="105" t="s">
        <v>1</v>
      </c>
      <c r="B2" s="105"/>
      <c r="C2" s="105"/>
    </row>
    <row r="3" spans="1:3" ht="16">
      <c r="A3" s="105"/>
      <c r="B3" s="105"/>
      <c r="C3" s="105"/>
    </row>
    <row r="4" spans="1:3">
      <c r="A4" s="106" t="s">
        <v>90</v>
      </c>
      <c r="B4" s="106"/>
      <c r="C4" s="106"/>
    </row>
    <row r="5" spans="1:3">
      <c r="A5" s="114" t="s">
        <v>67</v>
      </c>
      <c r="B5" s="114"/>
      <c r="C5" s="114"/>
    </row>
    <row r="6" spans="1:3">
      <c r="A6" s="2" t="s">
        <v>2</v>
      </c>
      <c r="B6" s="115"/>
      <c r="C6" s="115"/>
    </row>
    <row r="7" spans="1:3" ht="15.5" thickBot="1">
      <c r="A7" s="107"/>
      <c r="B7" s="107"/>
      <c r="C7" s="107"/>
    </row>
    <row r="8" spans="1:3">
      <c r="A8" s="108" t="s">
        <v>3</v>
      </c>
      <c r="B8" s="110" t="s">
        <v>4</v>
      </c>
      <c r="C8" s="112" t="s">
        <v>5</v>
      </c>
    </row>
    <row r="9" spans="1:3">
      <c r="A9" s="109"/>
      <c r="B9" s="111"/>
      <c r="C9" s="113"/>
    </row>
    <row r="10" spans="1:3" s="6" customFormat="1" ht="11.5" thickBot="1">
      <c r="A10" s="3">
        <v>1</v>
      </c>
      <c r="B10" s="4">
        <v>3</v>
      </c>
      <c r="C10" s="5">
        <v>4</v>
      </c>
    </row>
    <row r="11" spans="1:3">
      <c r="A11" s="7">
        <v>1</v>
      </c>
      <c r="B11" s="8" t="s">
        <v>1</v>
      </c>
      <c r="C11" s="9"/>
    </row>
    <row r="12" spans="1:3" ht="27.65" customHeight="1">
      <c r="A12" s="10" t="s">
        <v>6</v>
      </c>
      <c r="B12" s="11" t="str">
        <f>'1.stāvs'!C11</f>
        <v>1. stāva kosmētiskais remonts</v>
      </c>
      <c r="C12" s="25">
        <f>'1.stāvs'!P38</f>
        <v>0</v>
      </c>
    </row>
    <row r="13" spans="1:3" ht="27.65" customHeight="1">
      <c r="A13" s="10" t="s">
        <v>7</v>
      </c>
      <c r="B13" s="11" t="str">
        <f>'2.stāvs'!C11</f>
        <v>2. stāva kordora kosmētiskais remonts</v>
      </c>
      <c r="C13" s="76">
        <f>'2.stāvs'!P112</f>
        <v>0</v>
      </c>
    </row>
    <row r="14" spans="1:3" ht="27.65" customHeight="1">
      <c r="A14" s="10" t="s">
        <v>9</v>
      </c>
      <c r="B14" s="80" t="s">
        <v>12</v>
      </c>
      <c r="C14" s="75">
        <f>C12+C13</f>
        <v>0</v>
      </c>
    </row>
    <row r="15" spans="1:3" ht="27.65" customHeight="1">
      <c r="A15" s="66" t="s">
        <v>10</v>
      </c>
      <c r="B15" s="67" t="s">
        <v>85</v>
      </c>
      <c r="C15" s="77">
        <v>0</v>
      </c>
    </row>
    <row r="16" spans="1:3" ht="27.65" customHeight="1" thickBot="1">
      <c r="A16" s="73" t="s">
        <v>91</v>
      </c>
      <c r="B16" s="74" t="s">
        <v>92</v>
      </c>
      <c r="C16" s="77">
        <v>0</v>
      </c>
    </row>
    <row r="17" spans="1:4">
      <c r="A17" s="22"/>
      <c r="B17" s="23" t="s">
        <v>12</v>
      </c>
      <c r="C17" s="78">
        <f>C14+C15+C16</f>
        <v>0</v>
      </c>
    </row>
    <row r="18" spans="1:4">
      <c r="A18" s="12"/>
      <c r="B18" s="13" t="s">
        <v>13</v>
      </c>
      <c r="C18" s="104">
        <f>ROUND(C17*0.21,2)</f>
        <v>0</v>
      </c>
    </row>
    <row r="19" spans="1:4" ht="15.5" thickBot="1">
      <c r="A19" s="14"/>
      <c r="B19" s="15" t="s">
        <v>14</v>
      </c>
      <c r="C19" s="79">
        <f>SUM(C17:C18)</f>
        <v>0</v>
      </c>
    </row>
    <row r="21" spans="1:4">
      <c r="C21" s="17"/>
    </row>
    <row r="23" spans="1:4" s="16" customFormat="1" ht="13.5">
      <c r="A23" s="18" t="s">
        <v>17</v>
      </c>
      <c r="B23" s="20"/>
      <c r="C23" s="18"/>
      <c r="D23" s="37"/>
    </row>
    <row r="24" spans="1:4" s="16" customFormat="1" ht="13.5">
      <c r="B24" s="21" t="s">
        <v>18</v>
      </c>
      <c r="D24" s="38"/>
    </row>
    <row r="25" spans="1:4" s="16" customFormat="1" ht="13.5">
      <c r="A25" s="18" t="s">
        <v>19</v>
      </c>
      <c r="B25" s="19"/>
      <c r="C25" s="18"/>
      <c r="D25" s="36"/>
    </row>
    <row r="26" spans="1:4" ht="15.75" customHeight="1"/>
    <row r="28" spans="1:4">
      <c r="A28" s="18" t="s">
        <v>20</v>
      </c>
      <c r="B28" s="20"/>
    </row>
    <row r="29" spans="1:4">
      <c r="A29" s="16"/>
      <c r="B29" s="21" t="s">
        <v>18</v>
      </c>
    </row>
    <row r="30" spans="1:4">
      <c r="A30" s="18" t="s">
        <v>19</v>
      </c>
      <c r="B30" s="19"/>
    </row>
  </sheetData>
  <protectedRanges>
    <protectedRange password="CF3F" sqref="B11:C11 A11:A16 B12:B16" name="Range1"/>
    <protectedRange password="CF3F" sqref="C12:C16" name="Range1_1_2"/>
  </protectedRanges>
  <mergeCells count="10">
    <mergeCell ref="A8:A9"/>
    <mergeCell ref="B8:B9"/>
    <mergeCell ref="C8:C9"/>
    <mergeCell ref="A5:C5"/>
    <mergeCell ref="B6:C6"/>
    <mergeCell ref="A1:C1"/>
    <mergeCell ref="A2:C2"/>
    <mergeCell ref="A3:C3"/>
    <mergeCell ref="A4:C4"/>
    <mergeCell ref="A7:C7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A51EA-77E9-E248-AC23-4C7C386C9F06}">
  <sheetPr>
    <tabColor theme="2" tint="-0.249977111117893"/>
    <pageSetUpPr fitToPage="1"/>
  </sheetPr>
  <dimension ref="A1:Q46"/>
  <sheetViews>
    <sheetView view="pageBreakPreview" topLeftCell="A8" zoomScale="80" zoomScaleNormal="80" zoomScaleSheetLayoutView="80" workbookViewId="0">
      <selection activeCell="C13" sqref="C13"/>
    </sheetView>
  </sheetViews>
  <sheetFormatPr defaultColWidth="11.453125" defaultRowHeight="15" outlineLevelRow="1" outlineLevelCol="1"/>
  <cols>
    <col min="1" max="1" width="6.6328125" style="55" customWidth="1"/>
    <col min="2" max="2" width="5" style="55" bestFit="1" customWidth="1"/>
    <col min="3" max="3" width="57.6328125" style="55" customWidth="1"/>
    <col min="4" max="4" width="9.453125" style="55" customWidth="1"/>
    <col min="5" max="5" width="8.453125" style="55" customWidth="1"/>
    <col min="6" max="6" width="11.453125" style="63" customWidth="1" outlineLevel="1"/>
    <col min="7" max="7" width="9.36328125" style="64" customWidth="1" outlineLevel="1"/>
    <col min="8" max="8" width="9.453125" style="64" customWidth="1"/>
    <col min="9" max="9" width="8.453125" style="64" customWidth="1"/>
    <col min="10" max="10" width="10" style="64" customWidth="1"/>
    <col min="11" max="11" width="9.36328125" style="64" customWidth="1"/>
    <col min="12" max="12" width="13.08984375" style="64" customWidth="1" outlineLevel="1"/>
    <col min="13" max="13" width="11" style="64" customWidth="1" outlineLevel="1"/>
    <col min="14" max="14" width="12.6328125" style="64" customWidth="1" outlineLevel="1"/>
    <col min="15" max="15" width="10.453125" style="65" customWidth="1" outlineLevel="1"/>
    <col min="16" max="16" width="16.453125" style="65" customWidth="1"/>
    <col min="17" max="17" width="11.453125" style="40"/>
    <col min="18" max="16384" width="11.453125" style="55"/>
  </cols>
  <sheetData>
    <row r="1" spans="1:16" s="40" customFormat="1" ht="16">
      <c r="A1" s="142" t="s">
        <v>21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3"/>
      <c r="O1" s="144"/>
      <c r="P1" s="144"/>
    </row>
    <row r="2" spans="1:16" s="40" customFormat="1" ht="16">
      <c r="A2" s="142" t="s">
        <v>87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3"/>
      <c r="O2" s="143"/>
      <c r="P2" s="143"/>
    </row>
    <row r="3" spans="1:16" s="40" customFormat="1" ht="16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</row>
    <row r="4" spans="1:16" s="40" customFormat="1">
      <c r="A4" s="114" t="str">
        <f>Koptāme!A4</f>
        <v>Pasūtītājs: SIA "Rīgas 2. slimnīca"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39" t="s">
        <v>44</v>
      </c>
      <c r="M4" s="139"/>
      <c r="N4" s="139"/>
      <c r="O4" s="139"/>
      <c r="P4" s="41">
        <f>P38</f>
        <v>0</v>
      </c>
    </row>
    <row r="5" spans="1:16" s="40" customFormat="1">
      <c r="A5" s="114" t="str">
        <f>Koptāme!A5</f>
        <v>Objekta nosaukums: Pirmā un otrā stāva kosmētiskais remonts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39"/>
      <c r="M5" s="139"/>
      <c r="N5" s="139"/>
      <c r="O5" s="139"/>
      <c r="P5" s="42"/>
    </row>
    <row r="6" spans="1:16" s="40" customFormat="1">
      <c r="A6" s="114" t="s">
        <v>2</v>
      </c>
      <c r="B6" s="114"/>
      <c r="C6" s="140">
        <f>Koptāme!B6</f>
        <v>0</v>
      </c>
      <c r="D6" s="140"/>
      <c r="E6" s="140"/>
      <c r="F6" s="140"/>
      <c r="G6" s="140"/>
      <c r="H6" s="140"/>
      <c r="I6" s="140"/>
      <c r="J6" s="140"/>
      <c r="K6" s="140"/>
      <c r="L6" s="139" t="s">
        <v>88</v>
      </c>
      <c r="M6" s="139"/>
      <c r="N6" s="139"/>
      <c r="O6" s="141"/>
      <c r="P6" s="141"/>
    </row>
    <row r="7" spans="1:16" s="40" customFormat="1" ht="15.5" thickBot="1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</row>
    <row r="8" spans="1:16" s="40" customFormat="1">
      <c r="A8" s="108" t="s">
        <v>3</v>
      </c>
      <c r="B8" s="110" t="s">
        <v>22</v>
      </c>
      <c r="C8" s="110" t="s">
        <v>4</v>
      </c>
      <c r="D8" s="124" t="s">
        <v>23</v>
      </c>
      <c r="E8" s="124" t="s">
        <v>24</v>
      </c>
      <c r="F8" s="126" t="s">
        <v>25</v>
      </c>
      <c r="G8" s="126"/>
      <c r="H8" s="126"/>
      <c r="I8" s="126"/>
      <c r="J8" s="126"/>
      <c r="K8" s="126"/>
      <c r="L8" s="127" t="s">
        <v>26</v>
      </c>
      <c r="M8" s="128"/>
      <c r="N8" s="128"/>
      <c r="O8" s="128"/>
      <c r="P8" s="129"/>
    </row>
    <row r="9" spans="1:16" s="40" customFormat="1" ht="50">
      <c r="A9" s="109"/>
      <c r="B9" s="111"/>
      <c r="C9" s="111"/>
      <c r="D9" s="125"/>
      <c r="E9" s="125"/>
      <c r="F9" s="43" t="s">
        <v>27</v>
      </c>
      <c r="G9" s="44" t="s">
        <v>45</v>
      </c>
      <c r="H9" s="45" t="s">
        <v>46</v>
      </c>
      <c r="I9" s="44" t="s">
        <v>47</v>
      </c>
      <c r="J9" s="44" t="s">
        <v>48</v>
      </c>
      <c r="K9" s="45" t="s">
        <v>49</v>
      </c>
      <c r="L9" s="43" t="s">
        <v>28</v>
      </c>
      <c r="M9" s="45" t="s">
        <v>46</v>
      </c>
      <c r="N9" s="44" t="s">
        <v>47</v>
      </c>
      <c r="O9" s="44" t="s">
        <v>48</v>
      </c>
      <c r="P9" s="46" t="s">
        <v>50</v>
      </c>
    </row>
    <row r="10" spans="1:16" s="49" customFormat="1" ht="11">
      <c r="A10" s="27">
        <v>1</v>
      </c>
      <c r="B10" s="28">
        <v>2</v>
      </c>
      <c r="C10" s="28">
        <v>3</v>
      </c>
      <c r="D10" s="29">
        <v>4</v>
      </c>
      <c r="E10" s="29">
        <v>5</v>
      </c>
      <c r="F10" s="47">
        <f>E10+1</f>
        <v>6</v>
      </c>
      <c r="G10" s="47">
        <f>F10+1</f>
        <v>7</v>
      </c>
      <c r="H10" s="47">
        <f t="shared" ref="H10:P10" si="0">G10+1</f>
        <v>8</v>
      </c>
      <c r="I10" s="47">
        <f t="shared" si="0"/>
        <v>9</v>
      </c>
      <c r="J10" s="47">
        <f t="shared" si="0"/>
        <v>10</v>
      </c>
      <c r="K10" s="47">
        <f t="shared" si="0"/>
        <v>11</v>
      </c>
      <c r="L10" s="47">
        <f t="shared" si="0"/>
        <v>12</v>
      </c>
      <c r="M10" s="47">
        <f t="shared" si="0"/>
        <v>13</v>
      </c>
      <c r="N10" s="47">
        <f t="shared" si="0"/>
        <v>14</v>
      </c>
      <c r="O10" s="47">
        <f t="shared" si="0"/>
        <v>15</v>
      </c>
      <c r="P10" s="48">
        <f t="shared" si="0"/>
        <v>16</v>
      </c>
    </row>
    <row r="11" spans="1:16" s="40" customFormat="1" ht="13.4" customHeight="1">
      <c r="A11" s="81">
        <v>1</v>
      </c>
      <c r="B11" s="82"/>
      <c r="C11" s="31" t="s">
        <v>51</v>
      </c>
      <c r="D11" s="32"/>
      <c r="E11" s="33"/>
      <c r="F11" s="33"/>
      <c r="G11" s="33"/>
      <c r="H11" s="33"/>
      <c r="I11" s="33"/>
      <c r="J11" s="50"/>
      <c r="K11" s="51"/>
      <c r="L11" s="51"/>
      <c r="M11" s="51"/>
      <c r="N11" s="51"/>
      <c r="O11" s="51"/>
      <c r="P11" s="52"/>
    </row>
    <row r="12" spans="1:16" s="40" customFormat="1" ht="13.4" customHeight="1">
      <c r="A12" s="81">
        <f>A11+1</f>
        <v>2</v>
      </c>
      <c r="B12" s="82"/>
      <c r="C12" s="83" t="s">
        <v>8</v>
      </c>
      <c r="D12" s="34"/>
      <c r="E12" s="35"/>
      <c r="F12" s="53"/>
      <c r="G12" s="84"/>
      <c r="H12" s="33"/>
      <c r="I12" s="53"/>
      <c r="J12" s="54"/>
      <c r="K12" s="51"/>
      <c r="L12" s="51"/>
      <c r="M12" s="51"/>
      <c r="N12" s="51"/>
      <c r="O12" s="51"/>
      <c r="P12" s="52"/>
    </row>
    <row r="13" spans="1:16" ht="13.4" customHeight="1">
      <c r="A13" s="81">
        <f t="shared" ref="A13:A29" si="1">A12+1</f>
        <v>3</v>
      </c>
      <c r="B13" s="82"/>
      <c r="C13" s="11" t="s">
        <v>29</v>
      </c>
      <c r="D13" s="34" t="s">
        <v>30</v>
      </c>
      <c r="E13" s="35">
        <v>21</v>
      </c>
      <c r="F13" s="85">
        <v>0</v>
      </c>
      <c r="G13" s="86">
        <v>0</v>
      </c>
      <c r="H13" s="87">
        <f t="shared" ref="H13:H35" si="2">ROUND((G13*F13),2)</f>
        <v>0</v>
      </c>
      <c r="I13" s="86"/>
      <c r="J13" s="87">
        <v>0</v>
      </c>
      <c r="K13" s="88">
        <f t="shared" ref="K13:K26" si="3">ROUND((J13+I13+H13),2)</f>
        <v>0</v>
      </c>
      <c r="L13" s="89">
        <f t="shared" ref="L13:L26" si="4">ROUND((F13*E13),2)</f>
        <v>0</v>
      </c>
      <c r="M13" s="88">
        <f t="shared" ref="M13:M26" si="5">ROUND((H13*E13),2)</f>
        <v>0</v>
      </c>
      <c r="N13" s="88">
        <f t="shared" ref="N13:N26" si="6">ROUND((I13*E13),2)</f>
        <v>0</v>
      </c>
      <c r="O13" s="88">
        <f t="shared" ref="O13:O26" si="7">ROUND((J13*E13),2)</f>
        <v>0</v>
      </c>
      <c r="P13" s="90">
        <f t="shared" ref="P13:P26" si="8">ROUND((O13+N13+M13),2)</f>
        <v>0</v>
      </c>
    </row>
    <row r="14" spans="1:16" ht="13.4" customHeight="1">
      <c r="A14" s="81">
        <f t="shared" si="1"/>
        <v>4</v>
      </c>
      <c r="B14" s="82"/>
      <c r="C14" s="11" t="s">
        <v>58</v>
      </c>
      <c r="D14" s="34" t="s">
        <v>32</v>
      </c>
      <c r="E14" s="35">
        <v>486.73</v>
      </c>
      <c r="F14" s="85">
        <v>0</v>
      </c>
      <c r="G14" s="86">
        <v>0</v>
      </c>
      <c r="H14" s="87">
        <f t="shared" si="2"/>
        <v>0</v>
      </c>
      <c r="I14" s="86">
        <v>0</v>
      </c>
      <c r="J14" s="87">
        <v>0</v>
      </c>
      <c r="K14" s="88">
        <f t="shared" si="3"/>
        <v>0</v>
      </c>
      <c r="L14" s="89">
        <f t="shared" si="4"/>
        <v>0</v>
      </c>
      <c r="M14" s="88">
        <f t="shared" si="5"/>
        <v>0</v>
      </c>
      <c r="N14" s="88">
        <f t="shared" si="6"/>
        <v>0</v>
      </c>
      <c r="O14" s="88">
        <f t="shared" si="7"/>
        <v>0</v>
      </c>
      <c r="P14" s="90">
        <f t="shared" si="8"/>
        <v>0</v>
      </c>
    </row>
    <row r="15" spans="1:16" s="56" customFormat="1" ht="14.5">
      <c r="A15" s="81">
        <f t="shared" si="1"/>
        <v>5</v>
      </c>
      <c r="B15" s="82"/>
      <c r="C15" s="11" t="s">
        <v>34</v>
      </c>
      <c r="D15" s="34" t="s">
        <v>32</v>
      </c>
      <c r="E15" s="35">
        <v>193.2</v>
      </c>
      <c r="F15" s="85">
        <v>0</v>
      </c>
      <c r="G15" s="86">
        <v>0</v>
      </c>
      <c r="H15" s="87">
        <f t="shared" si="2"/>
        <v>0</v>
      </c>
      <c r="I15" s="86"/>
      <c r="J15" s="87">
        <v>0</v>
      </c>
      <c r="K15" s="88">
        <f t="shared" si="3"/>
        <v>0</v>
      </c>
      <c r="L15" s="89">
        <f t="shared" si="4"/>
        <v>0</v>
      </c>
      <c r="M15" s="88">
        <f t="shared" si="5"/>
        <v>0</v>
      </c>
      <c r="N15" s="88">
        <f t="shared" si="6"/>
        <v>0</v>
      </c>
      <c r="O15" s="88">
        <f t="shared" si="7"/>
        <v>0</v>
      </c>
      <c r="P15" s="90">
        <f t="shared" si="8"/>
        <v>0</v>
      </c>
    </row>
    <row r="16" spans="1:16" s="56" customFormat="1" ht="14.5">
      <c r="A16" s="81">
        <f t="shared" si="1"/>
        <v>6</v>
      </c>
      <c r="B16" s="82"/>
      <c r="C16" s="11" t="s">
        <v>35</v>
      </c>
      <c r="D16" s="34" t="s">
        <v>32</v>
      </c>
      <c r="E16" s="35">
        <v>121</v>
      </c>
      <c r="F16" s="85">
        <v>0</v>
      </c>
      <c r="G16" s="86">
        <v>0</v>
      </c>
      <c r="H16" s="87">
        <f t="shared" si="2"/>
        <v>0</v>
      </c>
      <c r="I16" s="86"/>
      <c r="J16" s="87">
        <v>0</v>
      </c>
      <c r="K16" s="88">
        <f t="shared" si="3"/>
        <v>0</v>
      </c>
      <c r="L16" s="89">
        <f t="shared" si="4"/>
        <v>0</v>
      </c>
      <c r="M16" s="88">
        <f t="shared" si="5"/>
        <v>0</v>
      </c>
      <c r="N16" s="88">
        <f t="shared" si="6"/>
        <v>0</v>
      </c>
      <c r="O16" s="88">
        <f t="shared" si="7"/>
        <v>0</v>
      </c>
      <c r="P16" s="90">
        <f t="shared" si="8"/>
        <v>0</v>
      </c>
    </row>
    <row r="17" spans="1:16" s="56" customFormat="1" ht="14.5">
      <c r="A17" s="81">
        <f t="shared" si="1"/>
        <v>7</v>
      </c>
      <c r="B17" s="82"/>
      <c r="C17" s="11" t="s">
        <v>37</v>
      </c>
      <c r="D17" s="34" t="s">
        <v>38</v>
      </c>
      <c r="E17" s="35">
        <v>1</v>
      </c>
      <c r="F17" s="85">
        <v>0</v>
      </c>
      <c r="G17" s="86">
        <v>0</v>
      </c>
      <c r="H17" s="87">
        <f t="shared" si="2"/>
        <v>0</v>
      </c>
      <c r="I17" s="86"/>
      <c r="J17" s="87">
        <v>0</v>
      </c>
      <c r="K17" s="88">
        <f t="shared" si="3"/>
        <v>0</v>
      </c>
      <c r="L17" s="89">
        <f t="shared" si="4"/>
        <v>0</v>
      </c>
      <c r="M17" s="88">
        <f t="shared" si="5"/>
        <v>0</v>
      </c>
      <c r="N17" s="88">
        <f t="shared" si="6"/>
        <v>0</v>
      </c>
      <c r="O17" s="88">
        <f t="shared" si="7"/>
        <v>0</v>
      </c>
      <c r="P17" s="90">
        <f t="shared" si="8"/>
        <v>0</v>
      </c>
    </row>
    <row r="18" spans="1:16" s="56" customFormat="1" ht="27" customHeight="1">
      <c r="A18" s="81">
        <f t="shared" si="1"/>
        <v>8</v>
      </c>
      <c r="B18" s="82"/>
      <c r="C18" s="11" t="s">
        <v>39</v>
      </c>
      <c r="D18" s="34" t="s">
        <v>38</v>
      </c>
      <c r="E18" s="35">
        <v>1</v>
      </c>
      <c r="F18" s="85">
        <v>0</v>
      </c>
      <c r="G18" s="86">
        <v>0</v>
      </c>
      <c r="H18" s="87">
        <f t="shared" si="2"/>
        <v>0</v>
      </c>
      <c r="I18" s="86"/>
      <c r="J18" s="87">
        <v>0</v>
      </c>
      <c r="K18" s="88">
        <f t="shared" si="3"/>
        <v>0</v>
      </c>
      <c r="L18" s="89">
        <f t="shared" si="4"/>
        <v>0</v>
      </c>
      <c r="M18" s="88">
        <f t="shared" si="5"/>
        <v>0</v>
      </c>
      <c r="N18" s="88">
        <f t="shared" si="6"/>
        <v>0</v>
      </c>
      <c r="O18" s="88">
        <f t="shared" si="7"/>
        <v>0</v>
      </c>
      <c r="P18" s="90">
        <f t="shared" si="8"/>
        <v>0</v>
      </c>
    </row>
    <row r="19" spans="1:16" s="56" customFormat="1" ht="14.5">
      <c r="A19" s="81">
        <f t="shared" si="1"/>
        <v>9</v>
      </c>
      <c r="B19" s="82"/>
      <c r="C19" s="11" t="s">
        <v>57</v>
      </c>
      <c r="D19" s="34" t="s">
        <v>59</v>
      </c>
      <c r="E19" s="35">
        <v>50</v>
      </c>
      <c r="F19" s="85">
        <v>0</v>
      </c>
      <c r="G19" s="86">
        <v>0</v>
      </c>
      <c r="H19" s="87">
        <f t="shared" si="2"/>
        <v>0</v>
      </c>
      <c r="I19" s="86"/>
      <c r="J19" s="87">
        <v>0</v>
      </c>
      <c r="K19" s="88">
        <f t="shared" si="3"/>
        <v>0</v>
      </c>
      <c r="L19" s="89">
        <f t="shared" si="4"/>
        <v>0</v>
      </c>
      <c r="M19" s="88">
        <f t="shared" si="5"/>
        <v>0</v>
      </c>
      <c r="N19" s="88">
        <f t="shared" si="6"/>
        <v>0</v>
      </c>
      <c r="O19" s="88">
        <f t="shared" si="7"/>
        <v>0</v>
      </c>
      <c r="P19" s="90">
        <f t="shared" si="8"/>
        <v>0</v>
      </c>
    </row>
    <row r="20" spans="1:16" s="56" customFormat="1" ht="14.5">
      <c r="A20" s="81">
        <f t="shared" si="1"/>
        <v>10</v>
      </c>
      <c r="B20" s="82"/>
      <c r="C20" s="83" t="s">
        <v>40</v>
      </c>
      <c r="D20" s="34"/>
      <c r="E20" s="35"/>
      <c r="F20" s="85"/>
      <c r="G20" s="86">
        <v>0</v>
      </c>
      <c r="H20" s="87">
        <f t="shared" si="2"/>
        <v>0</v>
      </c>
      <c r="I20" s="86"/>
      <c r="J20" s="87"/>
      <c r="K20" s="88">
        <f t="shared" si="3"/>
        <v>0</v>
      </c>
      <c r="L20" s="89">
        <f t="shared" si="4"/>
        <v>0</v>
      </c>
      <c r="M20" s="88">
        <f t="shared" si="5"/>
        <v>0</v>
      </c>
      <c r="N20" s="88">
        <f t="shared" si="6"/>
        <v>0</v>
      </c>
      <c r="O20" s="88">
        <f t="shared" si="7"/>
        <v>0</v>
      </c>
      <c r="P20" s="90">
        <f t="shared" si="8"/>
        <v>0</v>
      </c>
    </row>
    <row r="21" spans="1:16" s="56" customFormat="1" ht="81">
      <c r="A21" s="81">
        <f t="shared" si="1"/>
        <v>11</v>
      </c>
      <c r="B21" s="82"/>
      <c r="C21" s="11" t="s">
        <v>41</v>
      </c>
      <c r="D21" s="34" t="s">
        <v>32</v>
      </c>
      <c r="E21" s="35">
        <v>20</v>
      </c>
      <c r="F21" s="85">
        <v>0</v>
      </c>
      <c r="G21" s="86">
        <v>0</v>
      </c>
      <c r="H21" s="87">
        <f t="shared" si="2"/>
        <v>0</v>
      </c>
      <c r="I21" s="86">
        <v>0</v>
      </c>
      <c r="J21" s="87">
        <v>0</v>
      </c>
      <c r="K21" s="88">
        <f t="shared" si="3"/>
        <v>0</v>
      </c>
      <c r="L21" s="89">
        <f t="shared" si="4"/>
        <v>0</v>
      </c>
      <c r="M21" s="88">
        <f t="shared" si="5"/>
        <v>0</v>
      </c>
      <c r="N21" s="88">
        <f t="shared" si="6"/>
        <v>0</v>
      </c>
      <c r="O21" s="88">
        <f t="shared" si="7"/>
        <v>0</v>
      </c>
      <c r="P21" s="90">
        <f t="shared" si="8"/>
        <v>0</v>
      </c>
    </row>
    <row r="22" spans="1:16" s="56" customFormat="1" ht="14.5">
      <c r="A22" s="81">
        <f t="shared" si="1"/>
        <v>12</v>
      </c>
      <c r="B22" s="82"/>
      <c r="C22" s="11" t="s">
        <v>52</v>
      </c>
      <c r="D22" s="34" t="s">
        <v>32</v>
      </c>
      <c r="E22" s="35">
        <v>486.73</v>
      </c>
      <c r="F22" s="85">
        <v>0</v>
      </c>
      <c r="G22" s="86">
        <v>0</v>
      </c>
      <c r="H22" s="87">
        <f t="shared" si="2"/>
        <v>0</v>
      </c>
      <c r="I22" s="86">
        <v>0</v>
      </c>
      <c r="J22" s="87">
        <v>0</v>
      </c>
      <c r="K22" s="88">
        <f t="shared" si="3"/>
        <v>0</v>
      </c>
      <c r="L22" s="89">
        <f t="shared" si="4"/>
        <v>0</v>
      </c>
      <c r="M22" s="88">
        <f t="shared" si="5"/>
        <v>0</v>
      </c>
      <c r="N22" s="88">
        <f t="shared" si="6"/>
        <v>0</v>
      </c>
      <c r="O22" s="88">
        <f t="shared" si="7"/>
        <v>0</v>
      </c>
      <c r="P22" s="90">
        <f t="shared" si="8"/>
        <v>0</v>
      </c>
    </row>
    <row r="23" spans="1:16" s="56" customFormat="1" ht="14.5">
      <c r="A23" s="81">
        <f t="shared" si="1"/>
        <v>13</v>
      </c>
      <c r="B23" s="82"/>
      <c r="C23" s="57" t="s">
        <v>62</v>
      </c>
      <c r="D23" s="34" t="s">
        <v>43</v>
      </c>
      <c r="E23" s="35">
        <v>157</v>
      </c>
      <c r="F23" s="85">
        <v>0</v>
      </c>
      <c r="G23" s="86">
        <v>0</v>
      </c>
      <c r="H23" s="87">
        <f t="shared" si="2"/>
        <v>0</v>
      </c>
      <c r="I23" s="86">
        <v>0</v>
      </c>
      <c r="J23" s="87">
        <v>0</v>
      </c>
      <c r="K23" s="88">
        <f t="shared" si="3"/>
        <v>0</v>
      </c>
      <c r="L23" s="89">
        <f t="shared" si="4"/>
        <v>0</v>
      </c>
      <c r="M23" s="88">
        <f t="shared" si="5"/>
        <v>0</v>
      </c>
      <c r="N23" s="88">
        <f t="shared" si="6"/>
        <v>0</v>
      </c>
      <c r="O23" s="88">
        <f t="shared" si="7"/>
        <v>0</v>
      </c>
      <c r="P23" s="90">
        <f t="shared" si="8"/>
        <v>0</v>
      </c>
    </row>
    <row r="24" spans="1:16" s="56" customFormat="1" ht="14.5">
      <c r="A24" s="81">
        <f t="shared" si="1"/>
        <v>14</v>
      </c>
      <c r="B24" s="82"/>
      <c r="C24" s="83" t="s">
        <v>11</v>
      </c>
      <c r="D24" s="34"/>
      <c r="E24" s="35"/>
      <c r="F24" s="85"/>
      <c r="G24" s="86">
        <v>0</v>
      </c>
      <c r="H24" s="87">
        <f t="shared" si="2"/>
        <v>0</v>
      </c>
      <c r="I24" s="86"/>
      <c r="J24" s="87"/>
      <c r="K24" s="88">
        <f t="shared" si="3"/>
        <v>0</v>
      </c>
      <c r="L24" s="89">
        <f t="shared" si="4"/>
        <v>0</v>
      </c>
      <c r="M24" s="88">
        <f t="shared" si="5"/>
        <v>0</v>
      </c>
      <c r="N24" s="88">
        <f t="shared" si="6"/>
        <v>0</v>
      </c>
      <c r="O24" s="88">
        <f t="shared" si="7"/>
        <v>0</v>
      </c>
      <c r="P24" s="90">
        <f t="shared" si="8"/>
        <v>0</v>
      </c>
    </row>
    <row r="25" spans="1:16" s="56" customFormat="1" ht="40.5">
      <c r="A25" s="81">
        <f t="shared" si="1"/>
        <v>15</v>
      </c>
      <c r="B25" s="82"/>
      <c r="C25" s="11" t="s">
        <v>56</v>
      </c>
      <c r="D25" s="34" t="s">
        <v>30</v>
      </c>
      <c r="E25" s="35">
        <v>19</v>
      </c>
      <c r="F25" s="85">
        <v>0</v>
      </c>
      <c r="G25" s="86">
        <v>0</v>
      </c>
      <c r="H25" s="87">
        <f t="shared" si="2"/>
        <v>0</v>
      </c>
      <c r="I25" s="86">
        <v>0</v>
      </c>
      <c r="J25" s="87">
        <v>0</v>
      </c>
      <c r="K25" s="88">
        <f t="shared" si="3"/>
        <v>0</v>
      </c>
      <c r="L25" s="89">
        <f t="shared" si="4"/>
        <v>0</v>
      </c>
      <c r="M25" s="88">
        <f t="shared" si="5"/>
        <v>0</v>
      </c>
      <c r="N25" s="88">
        <f t="shared" si="6"/>
        <v>0</v>
      </c>
      <c r="O25" s="88">
        <f t="shared" si="7"/>
        <v>0</v>
      </c>
      <c r="P25" s="90">
        <f t="shared" si="8"/>
        <v>0</v>
      </c>
    </row>
    <row r="26" spans="1:16" s="56" customFormat="1" ht="27">
      <c r="A26" s="81">
        <f t="shared" si="1"/>
        <v>16</v>
      </c>
      <c r="B26" s="82"/>
      <c r="C26" s="11" t="s">
        <v>68</v>
      </c>
      <c r="D26" s="34" t="s">
        <v>30</v>
      </c>
      <c r="E26" s="35">
        <v>2</v>
      </c>
      <c r="F26" s="85">
        <v>0</v>
      </c>
      <c r="G26" s="86">
        <v>0</v>
      </c>
      <c r="H26" s="87">
        <f t="shared" si="2"/>
        <v>0</v>
      </c>
      <c r="I26" s="86">
        <v>0</v>
      </c>
      <c r="J26" s="87">
        <v>0</v>
      </c>
      <c r="K26" s="88">
        <f t="shared" si="3"/>
        <v>0</v>
      </c>
      <c r="L26" s="89">
        <f t="shared" si="4"/>
        <v>0</v>
      </c>
      <c r="M26" s="88">
        <f t="shared" si="5"/>
        <v>0</v>
      </c>
      <c r="N26" s="88">
        <f t="shared" si="6"/>
        <v>0</v>
      </c>
      <c r="O26" s="88">
        <f t="shared" si="7"/>
        <v>0</v>
      </c>
      <c r="P26" s="90">
        <f t="shared" si="8"/>
        <v>0</v>
      </c>
    </row>
    <row r="27" spans="1:16" s="56" customFormat="1" ht="14.5">
      <c r="A27" s="81">
        <f t="shared" si="1"/>
        <v>17</v>
      </c>
      <c r="B27" s="82"/>
      <c r="C27" s="83" t="s">
        <v>15</v>
      </c>
      <c r="D27" s="34"/>
      <c r="E27" s="35"/>
      <c r="F27" s="85"/>
      <c r="G27" s="86">
        <v>0</v>
      </c>
      <c r="H27" s="87">
        <f t="shared" si="2"/>
        <v>0</v>
      </c>
      <c r="I27" s="86"/>
      <c r="J27" s="87"/>
      <c r="K27" s="88"/>
      <c r="L27" s="89"/>
      <c r="M27" s="88"/>
      <c r="N27" s="88"/>
      <c r="O27" s="88"/>
      <c r="P27" s="90"/>
    </row>
    <row r="28" spans="1:16" s="56" customFormat="1" ht="29">
      <c r="A28" s="81">
        <f t="shared" si="1"/>
        <v>18</v>
      </c>
      <c r="B28" s="82"/>
      <c r="C28" s="57" t="s">
        <v>53</v>
      </c>
      <c r="D28" s="34" t="s">
        <v>32</v>
      </c>
      <c r="E28" s="35">
        <v>121</v>
      </c>
      <c r="F28" s="85">
        <v>0</v>
      </c>
      <c r="G28" s="86">
        <v>0</v>
      </c>
      <c r="H28" s="87">
        <f t="shared" si="2"/>
        <v>0</v>
      </c>
      <c r="I28" s="86">
        <v>0</v>
      </c>
      <c r="J28" s="87">
        <v>0</v>
      </c>
      <c r="K28" s="88">
        <f t="shared" ref="K28:K34" si="9">ROUND((J28+I28+H28),2)</f>
        <v>0</v>
      </c>
      <c r="L28" s="89">
        <f>ROUND((F28*E28),2)</f>
        <v>0</v>
      </c>
      <c r="M28" s="88">
        <f t="shared" ref="M28:M34" si="10">ROUND((H28*E28),2)</f>
        <v>0</v>
      </c>
      <c r="N28" s="88">
        <f t="shared" ref="N28:N34" si="11">ROUND((I28*E28),2)</f>
        <v>0</v>
      </c>
      <c r="O28" s="88">
        <f t="shared" ref="O28:O34" si="12">ROUND((J28*E28),2)</f>
        <v>0</v>
      </c>
      <c r="P28" s="90">
        <f t="shared" ref="P28:P34" si="13">ROUND((O28+N28+M28),2)</f>
        <v>0</v>
      </c>
    </row>
    <row r="29" spans="1:16" s="56" customFormat="1" ht="14.5">
      <c r="A29" s="81">
        <f t="shared" si="1"/>
        <v>19</v>
      </c>
      <c r="B29" s="82"/>
      <c r="C29" s="83" t="s">
        <v>16</v>
      </c>
      <c r="D29" s="34"/>
      <c r="E29" s="35"/>
      <c r="F29" s="85"/>
      <c r="G29" s="86">
        <v>0</v>
      </c>
      <c r="H29" s="87">
        <f t="shared" si="2"/>
        <v>0</v>
      </c>
      <c r="I29" s="86"/>
      <c r="J29" s="87"/>
      <c r="K29" s="88">
        <f t="shared" si="9"/>
        <v>0</v>
      </c>
      <c r="L29" s="89">
        <f t="shared" ref="L29:L34" si="14">ROUND((F29*E29),2)</f>
        <v>0</v>
      </c>
      <c r="M29" s="88">
        <f t="shared" si="10"/>
        <v>0</v>
      </c>
      <c r="N29" s="88">
        <f t="shared" si="11"/>
        <v>0</v>
      </c>
      <c r="O29" s="88">
        <f t="shared" si="12"/>
        <v>0</v>
      </c>
      <c r="P29" s="90">
        <f t="shared" si="13"/>
        <v>0</v>
      </c>
    </row>
    <row r="30" spans="1:16" s="56" customFormat="1" ht="14.5">
      <c r="A30" s="81">
        <f t="shared" ref="A30:A35" si="15">A29+1</f>
        <v>20</v>
      </c>
      <c r="B30" s="82"/>
      <c r="C30" s="57"/>
      <c r="D30" s="34"/>
      <c r="E30" s="35"/>
      <c r="F30" s="85"/>
      <c r="G30" s="86"/>
      <c r="H30" s="87"/>
      <c r="I30" s="86"/>
      <c r="J30" s="87"/>
      <c r="K30" s="88"/>
      <c r="L30" s="89"/>
      <c r="M30" s="88"/>
      <c r="N30" s="88"/>
      <c r="O30" s="88"/>
      <c r="P30" s="90"/>
    </row>
    <row r="31" spans="1:16" s="56" customFormat="1" ht="14.5">
      <c r="A31" s="81">
        <f t="shared" si="15"/>
        <v>21</v>
      </c>
      <c r="B31" s="82"/>
      <c r="C31" s="57" t="s">
        <v>54</v>
      </c>
      <c r="D31" s="34" t="s">
        <v>32</v>
      </c>
      <c r="E31" s="35">
        <v>193.2</v>
      </c>
      <c r="F31" s="85">
        <v>0</v>
      </c>
      <c r="G31" s="86">
        <v>0</v>
      </c>
      <c r="H31" s="87">
        <f t="shared" si="2"/>
        <v>0</v>
      </c>
      <c r="I31" s="86">
        <v>0</v>
      </c>
      <c r="J31" s="87">
        <v>0</v>
      </c>
      <c r="K31" s="88">
        <f t="shared" si="9"/>
        <v>0</v>
      </c>
      <c r="L31" s="89">
        <f t="shared" si="14"/>
        <v>0</v>
      </c>
      <c r="M31" s="88">
        <f t="shared" si="10"/>
        <v>0</v>
      </c>
      <c r="N31" s="88">
        <f t="shared" si="11"/>
        <v>0</v>
      </c>
      <c r="O31" s="88">
        <f t="shared" si="12"/>
        <v>0</v>
      </c>
      <c r="P31" s="90">
        <f t="shared" si="13"/>
        <v>0</v>
      </c>
    </row>
    <row r="32" spans="1:16" s="56" customFormat="1" ht="14.5">
      <c r="A32" s="81">
        <f t="shared" si="15"/>
        <v>22</v>
      </c>
      <c r="B32" s="82"/>
      <c r="C32" s="57" t="s">
        <v>55</v>
      </c>
      <c r="D32" s="34" t="s">
        <v>32</v>
      </c>
      <c r="E32" s="35">
        <f>E31*1.15</f>
        <v>222.17999999999998</v>
      </c>
      <c r="F32" s="85">
        <v>0</v>
      </c>
      <c r="G32" s="86">
        <v>0</v>
      </c>
      <c r="H32" s="87">
        <f t="shared" si="2"/>
        <v>0</v>
      </c>
      <c r="I32" s="86">
        <v>0</v>
      </c>
      <c r="J32" s="87">
        <v>0</v>
      </c>
      <c r="K32" s="88">
        <f t="shared" si="9"/>
        <v>0</v>
      </c>
      <c r="L32" s="89">
        <f t="shared" si="14"/>
        <v>0</v>
      </c>
      <c r="M32" s="88">
        <f t="shared" si="10"/>
        <v>0</v>
      </c>
      <c r="N32" s="88">
        <f t="shared" si="11"/>
        <v>0</v>
      </c>
      <c r="O32" s="88">
        <f t="shared" si="12"/>
        <v>0</v>
      </c>
      <c r="P32" s="90">
        <f t="shared" si="13"/>
        <v>0</v>
      </c>
    </row>
    <row r="33" spans="1:17" s="56" customFormat="1" ht="14.5">
      <c r="A33" s="81">
        <f t="shared" si="15"/>
        <v>23</v>
      </c>
      <c r="B33" s="82"/>
      <c r="C33" s="91" t="s">
        <v>60</v>
      </c>
      <c r="D33" s="34"/>
      <c r="E33" s="35"/>
      <c r="F33" s="85"/>
      <c r="G33" s="86">
        <v>0</v>
      </c>
      <c r="H33" s="87">
        <f t="shared" si="2"/>
        <v>0</v>
      </c>
      <c r="I33" s="86"/>
      <c r="J33" s="87"/>
      <c r="K33" s="88">
        <f t="shared" si="9"/>
        <v>0</v>
      </c>
      <c r="L33" s="89">
        <f t="shared" si="14"/>
        <v>0</v>
      </c>
      <c r="M33" s="88">
        <f t="shared" si="10"/>
        <v>0</v>
      </c>
      <c r="N33" s="88">
        <f t="shared" si="11"/>
        <v>0</v>
      </c>
      <c r="O33" s="88">
        <f t="shared" si="12"/>
        <v>0</v>
      </c>
      <c r="P33" s="90">
        <f t="shared" si="13"/>
        <v>0</v>
      </c>
    </row>
    <row r="34" spans="1:17" s="56" customFormat="1" ht="14.5">
      <c r="A34" s="81">
        <f t="shared" si="15"/>
        <v>24</v>
      </c>
      <c r="B34" s="82"/>
      <c r="C34" s="57" t="s">
        <v>61</v>
      </c>
      <c r="D34" s="34" t="s">
        <v>38</v>
      </c>
      <c r="E34" s="35">
        <v>1</v>
      </c>
      <c r="F34" s="85">
        <v>0</v>
      </c>
      <c r="G34" s="86">
        <v>0</v>
      </c>
      <c r="H34" s="87">
        <f t="shared" si="2"/>
        <v>0</v>
      </c>
      <c r="I34" s="86">
        <v>0</v>
      </c>
      <c r="J34" s="87">
        <v>0</v>
      </c>
      <c r="K34" s="88">
        <f t="shared" si="9"/>
        <v>0</v>
      </c>
      <c r="L34" s="89">
        <f t="shared" si="14"/>
        <v>0</v>
      </c>
      <c r="M34" s="88">
        <f t="shared" si="10"/>
        <v>0</v>
      </c>
      <c r="N34" s="88">
        <f t="shared" si="11"/>
        <v>0</v>
      </c>
      <c r="O34" s="88">
        <f t="shared" si="12"/>
        <v>0</v>
      </c>
      <c r="P34" s="90">
        <f t="shared" si="13"/>
        <v>0</v>
      </c>
    </row>
    <row r="35" spans="1:17" s="56" customFormat="1" ht="29">
      <c r="A35" s="81">
        <f t="shared" si="15"/>
        <v>25</v>
      </c>
      <c r="B35" s="82"/>
      <c r="C35" s="57" t="s">
        <v>66</v>
      </c>
      <c r="D35" s="34" t="s">
        <v>38</v>
      </c>
      <c r="E35" s="35">
        <v>1</v>
      </c>
      <c r="F35" s="85">
        <v>0</v>
      </c>
      <c r="G35" s="86">
        <v>0</v>
      </c>
      <c r="H35" s="87">
        <f t="shared" si="2"/>
        <v>0</v>
      </c>
      <c r="I35" s="86">
        <v>0</v>
      </c>
      <c r="J35" s="87">
        <v>0</v>
      </c>
      <c r="K35" s="88">
        <f t="shared" ref="K35" si="16">ROUND((J35+I35+H35),2)</f>
        <v>0</v>
      </c>
      <c r="L35" s="89">
        <f t="shared" ref="L35" si="17">ROUND((F35*E35),2)</f>
        <v>0</v>
      </c>
      <c r="M35" s="88">
        <f t="shared" ref="M35" si="18">ROUND((H35*E35),2)</f>
        <v>0</v>
      </c>
      <c r="N35" s="88">
        <f t="shared" ref="N35" si="19">ROUND((I35*E35),2)</f>
        <v>0</v>
      </c>
      <c r="O35" s="88">
        <f t="shared" ref="O35" si="20">ROUND((J35*E35),2)</f>
        <v>0</v>
      </c>
      <c r="P35" s="90">
        <f t="shared" ref="P35" si="21">ROUND((O35+N35+M35),2)</f>
        <v>0</v>
      </c>
    </row>
    <row r="36" spans="1:17" s="56" customFormat="1" thickBot="1">
      <c r="A36" s="10"/>
      <c r="B36" s="30"/>
      <c r="C36" s="57"/>
      <c r="D36" s="34"/>
      <c r="E36" s="35"/>
      <c r="F36" s="53"/>
      <c r="G36" s="69"/>
      <c r="H36" s="72"/>
      <c r="I36" s="53"/>
      <c r="J36" s="54"/>
      <c r="K36" s="70"/>
      <c r="L36" s="68"/>
      <c r="M36" s="70"/>
      <c r="N36" s="70"/>
      <c r="O36" s="70"/>
      <c r="P36" s="71"/>
    </row>
    <row r="37" spans="1:17" s="61" customFormat="1" ht="15.5" thickBot="1">
      <c r="A37" s="130" t="s">
        <v>12</v>
      </c>
      <c r="B37" s="131"/>
      <c r="C37" s="131"/>
      <c r="D37" s="131"/>
      <c r="E37" s="131"/>
      <c r="F37" s="131"/>
      <c r="G37" s="131"/>
      <c r="H37" s="131"/>
      <c r="I37" s="131"/>
      <c r="J37" s="132"/>
      <c r="K37" s="58"/>
      <c r="L37" s="59">
        <f>SUM(L13:L36)</f>
        <v>0</v>
      </c>
      <c r="M37" s="59">
        <f>SUM(M13:M36)</f>
        <v>0</v>
      </c>
      <c r="N37" s="59">
        <f>SUM(N13:N36)</f>
        <v>0</v>
      </c>
      <c r="O37" s="59">
        <f>SUM(O13:O36)</f>
        <v>0</v>
      </c>
      <c r="P37" s="60">
        <f>SUM(P13:P36)</f>
        <v>0</v>
      </c>
      <c r="Q37" s="40"/>
    </row>
    <row r="38" spans="1:17">
      <c r="A38" s="133" t="s">
        <v>12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24">
        <f>SUM(P37)</f>
        <v>0</v>
      </c>
    </row>
    <row r="39" spans="1:17">
      <c r="A39" s="135" t="s">
        <v>13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25">
        <f>ROUND(P38*0.21,2)</f>
        <v>0</v>
      </c>
    </row>
    <row r="40" spans="1:17" ht="15.5" thickBot="1">
      <c r="A40" s="137" t="s">
        <v>42</v>
      </c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26">
        <f>P38+P39</f>
        <v>0</v>
      </c>
    </row>
    <row r="41" spans="1:17" ht="13.5" outlineLevel="1">
      <c r="A41" s="121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55"/>
    </row>
    <row r="42" spans="1:17" ht="13.5" outlineLevel="1">
      <c r="A42" s="62"/>
      <c r="B42" s="39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55"/>
    </row>
    <row r="43" spans="1:17" ht="13.5">
      <c r="A43" s="121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55"/>
    </row>
    <row r="44" spans="1:17" ht="13.5">
      <c r="A44" s="116" t="s">
        <v>17</v>
      </c>
      <c r="B44" s="116"/>
      <c r="C44" s="116"/>
      <c r="D44" s="120"/>
      <c r="E44" s="120"/>
      <c r="F44" s="120"/>
      <c r="G44" s="120"/>
      <c r="H44" s="120"/>
      <c r="I44" s="120"/>
      <c r="J44" s="116" t="s">
        <v>20</v>
      </c>
      <c r="K44" s="116"/>
      <c r="L44" s="120"/>
      <c r="M44" s="120"/>
      <c r="N44" s="120"/>
      <c r="O44" s="120"/>
      <c r="P44" s="120"/>
      <c r="Q44" s="55"/>
    </row>
    <row r="45" spans="1:17" ht="13.5">
      <c r="A45" s="121"/>
      <c r="B45" s="121"/>
      <c r="C45" s="121"/>
      <c r="D45" s="122" t="s">
        <v>18</v>
      </c>
      <c r="E45" s="122"/>
      <c r="F45" s="122"/>
      <c r="G45" s="122"/>
      <c r="H45" s="122"/>
      <c r="I45" s="122"/>
      <c r="J45" s="121"/>
      <c r="K45" s="121"/>
      <c r="L45" s="122" t="s">
        <v>18</v>
      </c>
      <c r="M45" s="122"/>
      <c r="N45" s="122"/>
      <c r="O45" s="122"/>
      <c r="P45" s="122"/>
      <c r="Q45" s="55"/>
    </row>
    <row r="46" spans="1:17" ht="13.5">
      <c r="A46" s="116" t="s">
        <v>19</v>
      </c>
      <c r="B46" s="116"/>
      <c r="C46" s="116"/>
      <c r="D46" s="117"/>
      <c r="E46" s="118"/>
      <c r="F46" s="118"/>
      <c r="G46" s="118"/>
      <c r="H46" s="118"/>
      <c r="I46" s="118"/>
      <c r="J46" s="116" t="s">
        <v>19</v>
      </c>
      <c r="K46" s="116"/>
      <c r="L46" s="119"/>
      <c r="M46" s="119"/>
      <c r="N46" s="119"/>
      <c r="O46" s="119"/>
      <c r="P46" s="119"/>
      <c r="Q46" s="55"/>
    </row>
  </sheetData>
  <sheetProtection selectLockedCells="1"/>
  <protectedRanges>
    <protectedRange password="CF3F" sqref="A11:E11 H11 A12:A36" name="Range1_1"/>
    <protectedRange password="CF3F" sqref="C13" name="Range1_4_1"/>
    <protectedRange password="CF3F" sqref="D30 D15:D16 D21 D19" name="Range1_1_2_3_2"/>
    <protectedRange password="CF3F" sqref="B12:C12 E12:E13 B13:B14" name="Range1_5_2"/>
    <protectedRange password="CF3F" sqref="D12:D13" name="Range1_1_2_4_1"/>
    <protectedRange password="CF3F" sqref="H36 H12:H13 H24:H34 H15:H16 H19:H21" name="Range1_5_1_1"/>
    <protectedRange password="CF3F" sqref="H35" name="Range1_5_1_1_1"/>
    <protectedRange password="CF3F" sqref="H23" name="Range1_5_1_1_2"/>
    <protectedRange password="CF3F" sqref="D14" name="Range1_1_2_3_2_1_1"/>
    <protectedRange password="CF3F" sqref="H14" name="Range1_5_1_1_3"/>
    <protectedRange password="CF3F" sqref="D17:D18" name="Range1_1_2_3_2_3"/>
    <protectedRange password="CF3F" sqref="H17:H18" name="Range1_5_1_1_5"/>
    <protectedRange password="CF3F" sqref="D22" name="Range1_1_2_3_2_4"/>
    <protectedRange password="CF3F" sqref="H22" name="Range1_5_1_1_6"/>
  </protectedRanges>
  <mergeCells count="39">
    <mergeCell ref="A4:K4"/>
    <mergeCell ref="L4:O4"/>
    <mergeCell ref="A1:M1"/>
    <mergeCell ref="N1:P1"/>
    <mergeCell ref="A2:M2"/>
    <mergeCell ref="N2:P2"/>
    <mergeCell ref="A3:P3"/>
    <mergeCell ref="A5:K5"/>
    <mergeCell ref="L5:O5"/>
    <mergeCell ref="A6:B6"/>
    <mergeCell ref="C6:K6"/>
    <mergeCell ref="L6:N6"/>
    <mergeCell ref="O6:P6"/>
    <mergeCell ref="A43:P43"/>
    <mergeCell ref="A7:P7"/>
    <mergeCell ref="A8:A9"/>
    <mergeCell ref="B8:B9"/>
    <mergeCell ref="C8:C9"/>
    <mergeCell ref="D8:D9"/>
    <mergeCell ref="E8:E9"/>
    <mergeCell ref="F8:K8"/>
    <mergeCell ref="L8:P8"/>
    <mergeCell ref="A37:J37"/>
    <mergeCell ref="A38:O38"/>
    <mergeCell ref="A39:O39"/>
    <mergeCell ref="A40:O40"/>
    <mergeCell ref="A41:P41"/>
    <mergeCell ref="A46:C46"/>
    <mergeCell ref="D46:I46"/>
    <mergeCell ref="J46:K46"/>
    <mergeCell ref="L46:P46"/>
    <mergeCell ref="A44:C44"/>
    <mergeCell ref="D44:I44"/>
    <mergeCell ref="J44:K44"/>
    <mergeCell ref="L44:P44"/>
    <mergeCell ref="A45:C45"/>
    <mergeCell ref="D45:I45"/>
    <mergeCell ref="J45:K45"/>
    <mergeCell ref="L45:P45"/>
  </mergeCells>
  <pageMargins left="0.39370078740157483" right="0.39370078740157483" top="1.1811023622047245" bottom="0.78740157480314965" header="0.31496062992125984" footer="0.31496062992125984"/>
  <pageSetup paperSize="9" scale="66" fitToHeight="0" orientation="landscape" r:id="rId1"/>
  <headerFooter>
    <oddFooter>&amp;C&amp;"Times New Roman,Regular"&amp;10&amp;P no &amp;N&amp;R&amp;"Times New Roman,Regular"&amp;10&amp;F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Q120"/>
  <sheetViews>
    <sheetView view="pageBreakPreview" topLeftCell="A29" zoomScale="85" zoomScaleNormal="80" zoomScaleSheetLayoutView="85" workbookViewId="0">
      <selection activeCell="C17" sqref="C17"/>
    </sheetView>
  </sheetViews>
  <sheetFormatPr defaultColWidth="11.453125" defaultRowHeight="15" outlineLevelRow="1" outlineLevelCol="1"/>
  <cols>
    <col min="1" max="1" width="6.6328125" style="55" customWidth="1"/>
    <col min="2" max="2" width="5" style="55" bestFit="1" customWidth="1"/>
    <col min="3" max="3" width="57.6328125" style="55" customWidth="1"/>
    <col min="4" max="4" width="9.453125" style="55" customWidth="1"/>
    <col min="5" max="5" width="8.453125" style="55" customWidth="1"/>
    <col min="6" max="6" width="11.453125" style="63" customWidth="1" outlineLevel="1"/>
    <col min="7" max="7" width="9.36328125" style="64" customWidth="1" outlineLevel="1"/>
    <col min="8" max="8" width="9.453125" style="64" customWidth="1"/>
    <col min="9" max="9" width="8.453125" style="64" customWidth="1"/>
    <col min="10" max="10" width="10" style="64" customWidth="1"/>
    <col min="11" max="11" width="9.36328125" style="64" customWidth="1"/>
    <col min="12" max="12" width="13.08984375" style="64" customWidth="1" outlineLevel="1"/>
    <col min="13" max="13" width="11" style="64" customWidth="1" outlineLevel="1"/>
    <col min="14" max="14" width="12.6328125" style="64" customWidth="1" outlineLevel="1"/>
    <col min="15" max="15" width="10.453125" style="65" customWidth="1" outlineLevel="1"/>
    <col min="16" max="16" width="16.453125" style="65" customWidth="1"/>
    <col min="17" max="17" width="11.453125" style="40"/>
    <col min="18" max="16384" width="11.453125" style="55"/>
  </cols>
  <sheetData>
    <row r="1" spans="1:16" s="40" customFormat="1" ht="16">
      <c r="A1" s="142" t="s">
        <v>86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3"/>
      <c r="O1" s="144"/>
      <c r="P1" s="144"/>
    </row>
    <row r="2" spans="1:16" s="40" customFormat="1" ht="16">
      <c r="A2" s="142" t="s">
        <v>89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3"/>
      <c r="O2" s="143"/>
      <c r="P2" s="143"/>
    </row>
    <row r="3" spans="1:16" s="40" customFormat="1" ht="16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</row>
    <row r="4" spans="1:16" s="40" customFormat="1">
      <c r="A4" s="114" t="str">
        <f>Koptāme!A4</f>
        <v>Pasūtītājs: SIA "Rīgas 2. slimnīca"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39" t="s">
        <v>44</v>
      </c>
      <c r="M4" s="139"/>
      <c r="N4" s="139"/>
      <c r="O4" s="139"/>
      <c r="P4" s="41">
        <f>P112</f>
        <v>0</v>
      </c>
    </row>
    <row r="5" spans="1:16" s="40" customFormat="1">
      <c r="A5" s="114" t="str">
        <f>Koptāme!A5</f>
        <v>Objekta nosaukums: Pirmā un otrā stāva kosmētiskais remonts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39"/>
      <c r="M5" s="139"/>
      <c r="N5" s="139"/>
      <c r="O5" s="139"/>
      <c r="P5" s="42"/>
    </row>
    <row r="6" spans="1:16" s="40" customFormat="1">
      <c r="A6" s="114" t="str">
        <f>Koptāme!A6</f>
        <v>Izpildītājs:</v>
      </c>
      <c r="B6" s="114"/>
      <c r="C6" s="140">
        <f>Koptāme!B6</f>
        <v>0</v>
      </c>
      <c r="D6" s="140"/>
      <c r="E6" s="140"/>
      <c r="F6" s="140"/>
      <c r="G6" s="140"/>
      <c r="H6" s="140"/>
      <c r="I6" s="140"/>
      <c r="J6" s="140"/>
      <c r="K6" s="140"/>
      <c r="L6" s="139" t="s">
        <v>88</v>
      </c>
      <c r="M6" s="139"/>
      <c r="N6" s="139"/>
      <c r="O6" s="141"/>
      <c r="P6" s="141"/>
    </row>
    <row r="7" spans="1:16" s="40" customFormat="1" ht="15.5" thickBot="1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</row>
    <row r="8" spans="1:16" s="40" customFormat="1">
      <c r="A8" s="108" t="s">
        <v>3</v>
      </c>
      <c r="B8" s="110" t="s">
        <v>22</v>
      </c>
      <c r="C8" s="110" t="s">
        <v>4</v>
      </c>
      <c r="D8" s="124" t="s">
        <v>23</v>
      </c>
      <c r="E8" s="124" t="s">
        <v>24</v>
      </c>
      <c r="F8" s="126" t="s">
        <v>25</v>
      </c>
      <c r="G8" s="126"/>
      <c r="H8" s="126"/>
      <c r="I8" s="126"/>
      <c r="J8" s="126"/>
      <c r="K8" s="126"/>
      <c r="L8" s="127" t="s">
        <v>26</v>
      </c>
      <c r="M8" s="128"/>
      <c r="N8" s="128"/>
      <c r="O8" s="128"/>
      <c r="P8" s="129"/>
    </row>
    <row r="9" spans="1:16" s="40" customFormat="1" ht="50">
      <c r="A9" s="109"/>
      <c r="B9" s="111"/>
      <c r="C9" s="111"/>
      <c r="D9" s="125"/>
      <c r="E9" s="125"/>
      <c r="F9" s="43" t="s">
        <v>27</v>
      </c>
      <c r="G9" s="44" t="s">
        <v>45</v>
      </c>
      <c r="H9" s="45" t="s">
        <v>46</v>
      </c>
      <c r="I9" s="44" t="s">
        <v>47</v>
      </c>
      <c r="J9" s="44" t="s">
        <v>48</v>
      </c>
      <c r="K9" s="45" t="s">
        <v>49</v>
      </c>
      <c r="L9" s="43" t="s">
        <v>28</v>
      </c>
      <c r="M9" s="45" t="s">
        <v>46</v>
      </c>
      <c r="N9" s="44" t="s">
        <v>47</v>
      </c>
      <c r="O9" s="44" t="s">
        <v>48</v>
      </c>
      <c r="P9" s="46" t="s">
        <v>50</v>
      </c>
    </row>
    <row r="10" spans="1:16" s="49" customFormat="1" ht="11">
      <c r="A10" s="27">
        <v>1</v>
      </c>
      <c r="B10" s="28">
        <v>2</v>
      </c>
      <c r="C10" s="28">
        <v>3</v>
      </c>
      <c r="D10" s="29">
        <v>4</v>
      </c>
      <c r="E10" s="29">
        <v>5</v>
      </c>
      <c r="F10" s="47">
        <f>E10+1</f>
        <v>6</v>
      </c>
      <c r="G10" s="47">
        <f>F10+1</f>
        <v>7</v>
      </c>
      <c r="H10" s="47">
        <f t="shared" ref="H10:P10" si="0">G10+1</f>
        <v>8</v>
      </c>
      <c r="I10" s="47">
        <f t="shared" si="0"/>
        <v>9</v>
      </c>
      <c r="J10" s="47">
        <f t="shared" si="0"/>
        <v>10</v>
      </c>
      <c r="K10" s="47">
        <f t="shared" si="0"/>
        <v>11</v>
      </c>
      <c r="L10" s="47">
        <f t="shared" si="0"/>
        <v>12</v>
      </c>
      <c r="M10" s="47">
        <f t="shared" si="0"/>
        <v>13</v>
      </c>
      <c r="N10" s="47">
        <f t="shared" si="0"/>
        <v>14</v>
      </c>
      <c r="O10" s="47">
        <f t="shared" si="0"/>
        <v>15</v>
      </c>
      <c r="P10" s="48">
        <f t="shared" si="0"/>
        <v>16</v>
      </c>
    </row>
    <row r="11" spans="1:16" s="40" customFormat="1" ht="13.4" customHeight="1">
      <c r="A11" s="10">
        <v>1</v>
      </c>
      <c r="B11" s="30"/>
      <c r="C11" s="31" t="s">
        <v>69</v>
      </c>
      <c r="D11" s="32"/>
      <c r="E11" s="33"/>
      <c r="F11" s="33"/>
      <c r="G11" s="33"/>
      <c r="H11" s="33"/>
      <c r="I11" s="33"/>
      <c r="J11" s="50"/>
      <c r="K11" s="51"/>
      <c r="L11" s="51"/>
      <c r="M11" s="51"/>
      <c r="N11" s="51"/>
      <c r="O11" s="51"/>
      <c r="P11" s="52"/>
    </row>
    <row r="12" spans="1:16" s="40" customFormat="1" ht="13.4" customHeight="1">
      <c r="A12" s="81">
        <f>A11+1</f>
        <v>2</v>
      </c>
      <c r="B12" s="82"/>
      <c r="C12" s="83" t="s">
        <v>8</v>
      </c>
      <c r="D12" s="34"/>
      <c r="E12" s="35"/>
      <c r="F12" s="53"/>
      <c r="G12" s="84"/>
      <c r="H12" s="33"/>
      <c r="I12" s="53"/>
      <c r="J12" s="54"/>
      <c r="K12" s="51"/>
      <c r="L12" s="51"/>
      <c r="M12" s="51"/>
      <c r="N12" s="51"/>
      <c r="O12" s="51"/>
      <c r="P12" s="52"/>
    </row>
    <row r="13" spans="1:16" ht="13.4" customHeight="1">
      <c r="A13" s="81">
        <f t="shared" ref="A13:A107" si="1">A12+1</f>
        <v>3</v>
      </c>
      <c r="B13" s="82"/>
      <c r="C13" s="11" t="s">
        <v>29</v>
      </c>
      <c r="D13" s="34" t="s">
        <v>30</v>
      </c>
      <c r="E13" s="35">
        <v>21</v>
      </c>
      <c r="F13" s="85">
        <v>0</v>
      </c>
      <c r="G13" s="86">
        <v>0</v>
      </c>
      <c r="H13" s="87">
        <f t="shared" ref="H13" si="2">ROUND((G13*F13),2)</f>
        <v>0</v>
      </c>
      <c r="I13" s="86"/>
      <c r="J13" s="87">
        <v>0</v>
      </c>
      <c r="K13" s="88">
        <f t="shared" ref="K13" si="3">ROUND((J13+I13+H13),2)</f>
        <v>0</v>
      </c>
      <c r="L13" s="89">
        <f t="shared" ref="L13" si="4">ROUND((F13*E13),2)</f>
        <v>0</v>
      </c>
      <c r="M13" s="88">
        <f t="shared" ref="M13" si="5">ROUND((H13*E13),2)</f>
        <v>0</v>
      </c>
      <c r="N13" s="88">
        <f t="shared" ref="N13" si="6">ROUND((I13*E13),2)</f>
        <v>0</v>
      </c>
      <c r="O13" s="88">
        <f t="shared" ref="O13" si="7">ROUND((J13*E13),2)</f>
        <v>0</v>
      </c>
      <c r="P13" s="90">
        <f t="shared" ref="P13" si="8">ROUND((O13+N13+M13),2)</f>
        <v>0</v>
      </c>
    </row>
    <row r="14" spans="1:16" s="56" customFormat="1" ht="14.5">
      <c r="A14" s="81">
        <f t="shared" si="1"/>
        <v>4</v>
      </c>
      <c r="B14" s="82"/>
      <c r="C14" s="11" t="s">
        <v>31</v>
      </c>
      <c r="D14" s="34" t="s">
        <v>32</v>
      </c>
      <c r="E14" s="35">
        <v>20</v>
      </c>
      <c r="F14" s="85">
        <v>0</v>
      </c>
      <c r="G14" s="86">
        <v>0</v>
      </c>
      <c r="H14" s="87">
        <f t="shared" ref="H14:H98" si="9">ROUND((G14*F14),2)</f>
        <v>0</v>
      </c>
      <c r="I14" s="86"/>
      <c r="J14" s="87">
        <v>0</v>
      </c>
      <c r="K14" s="88">
        <f t="shared" ref="K14:K98" si="10">ROUND((J14+I14+H14),2)</f>
        <v>0</v>
      </c>
      <c r="L14" s="89">
        <f t="shared" ref="L14:L98" si="11">ROUND((F14*E14),2)</f>
        <v>0</v>
      </c>
      <c r="M14" s="88">
        <f t="shared" ref="M14:M98" si="12">ROUND((H14*E14),2)</f>
        <v>0</v>
      </c>
      <c r="N14" s="88">
        <f t="shared" ref="N14:N98" si="13">ROUND((I14*E14),2)</f>
        <v>0</v>
      </c>
      <c r="O14" s="88">
        <f t="shared" ref="O14:O98" si="14">ROUND((J14*E14),2)</f>
        <v>0</v>
      </c>
      <c r="P14" s="90">
        <f t="shared" ref="P14:P98" si="15">ROUND((O14+N14+M14),2)</f>
        <v>0</v>
      </c>
    </row>
    <row r="15" spans="1:16" s="56" customFormat="1" ht="14.5">
      <c r="A15" s="81">
        <f t="shared" si="1"/>
        <v>5</v>
      </c>
      <c r="B15" s="82"/>
      <c r="C15" s="11" t="s">
        <v>58</v>
      </c>
      <c r="D15" s="34" t="s">
        <v>32</v>
      </c>
      <c r="E15" s="35">
        <v>250</v>
      </c>
      <c r="F15" s="85">
        <v>0</v>
      </c>
      <c r="G15" s="86">
        <v>0</v>
      </c>
      <c r="H15" s="87">
        <f t="shared" si="9"/>
        <v>0</v>
      </c>
      <c r="I15" s="86">
        <v>0</v>
      </c>
      <c r="J15" s="87">
        <v>0</v>
      </c>
      <c r="K15" s="88">
        <f t="shared" ref="K15:K23" si="16">ROUND((J15+I15+H15),2)</f>
        <v>0</v>
      </c>
      <c r="L15" s="89">
        <f t="shared" ref="L15:L23" si="17">ROUND((F15*E15),2)</f>
        <v>0</v>
      </c>
      <c r="M15" s="88">
        <f t="shared" ref="M15:M23" si="18">ROUND((H15*E15),2)</f>
        <v>0</v>
      </c>
      <c r="N15" s="88">
        <f t="shared" ref="N15:N23" si="19">ROUND((I15*E15),2)</f>
        <v>0</v>
      </c>
      <c r="O15" s="88">
        <f t="shared" ref="O15:O23" si="20">ROUND((J15*E15),2)</f>
        <v>0</v>
      </c>
      <c r="P15" s="90">
        <f t="shared" ref="P15:P23" si="21">ROUND((O15+N15+M15),2)</f>
        <v>0</v>
      </c>
    </row>
    <row r="16" spans="1:16" s="56" customFormat="1" ht="14.5">
      <c r="A16" s="81">
        <f t="shared" si="1"/>
        <v>6</v>
      </c>
      <c r="B16" s="82"/>
      <c r="C16" s="11" t="s">
        <v>33</v>
      </c>
      <c r="D16" s="34" t="s">
        <v>32</v>
      </c>
      <c r="E16" s="35">
        <v>30</v>
      </c>
      <c r="F16" s="85">
        <v>0</v>
      </c>
      <c r="G16" s="86">
        <v>0</v>
      </c>
      <c r="H16" s="87">
        <f t="shared" si="9"/>
        <v>0</v>
      </c>
      <c r="I16" s="86"/>
      <c r="J16" s="87">
        <v>0</v>
      </c>
      <c r="K16" s="88">
        <f t="shared" si="16"/>
        <v>0</v>
      </c>
      <c r="L16" s="89">
        <f t="shared" si="17"/>
        <v>0</v>
      </c>
      <c r="M16" s="88">
        <f t="shared" si="18"/>
        <v>0</v>
      </c>
      <c r="N16" s="88">
        <f t="shared" si="19"/>
        <v>0</v>
      </c>
      <c r="O16" s="88">
        <f t="shared" si="20"/>
        <v>0</v>
      </c>
      <c r="P16" s="90">
        <f t="shared" si="21"/>
        <v>0</v>
      </c>
    </row>
    <row r="17" spans="1:16" s="56" customFormat="1" ht="14.5">
      <c r="A17" s="81">
        <f t="shared" si="1"/>
        <v>7</v>
      </c>
      <c r="B17" s="82"/>
      <c r="C17" s="11" t="s">
        <v>34</v>
      </c>
      <c r="D17" s="34" t="s">
        <v>32</v>
      </c>
      <c r="E17" s="35">
        <v>97.5</v>
      </c>
      <c r="F17" s="85">
        <v>0</v>
      </c>
      <c r="G17" s="86">
        <v>0</v>
      </c>
      <c r="H17" s="87">
        <f t="shared" si="9"/>
        <v>0</v>
      </c>
      <c r="I17" s="86"/>
      <c r="J17" s="87">
        <v>0</v>
      </c>
      <c r="K17" s="88">
        <f t="shared" si="16"/>
        <v>0</v>
      </c>
      <c r="L17" s="89">
        <f t="shared" si="17"/>
        <v>0</v>
      </c>
      <c r="M17" s="88">
        <f t="shared" si="18"/>
        <v>0</v>
      </c>
      <c r="N17" s="88">
        <f t="shared" si="19"/>
        <v>0</v>
      </c>
      <c r="O17" s="88">
        <f t="shared" si="20"/>
        <v>0</v>
      </c>
      <c r="P17" s="90">
        <f t="shared" si="21"/>
        <v>0</v>
      </c>
    </row>
    <row r="18" spans="1:16" s="56" customFormat="1" ht="14.5">
      <c r="A18" s="81">
        <f t="shared" si="1"/>
        <v>8</v>
      </c>
      <c r="B18" s="82"/>
      <c r="C18" s="11" t="s">
        <v>36</v>
      </c>
      <c r="D18" s="34" t="s">
        <v>30</v>
      </c>
      <c r="E18" s="35">
        <v>1</v>
      </c>
      <c r="F18" s="85">
        <v>0</v>
      </c>
      <c r="G18" s="86">
        <v>0</v>
      </c>
      <c r="H18" s="87">
        <f t="shared" si="9"/>
        <v>0</v>
      </c>
      <c r="I18" s="86"/>
      <c r="J18" s="87">
        <v>0</v>
      </c>
      <c r="K18" s="88">
        <f t="shared" si="16"/>
        <v>0</v>
      </c>
      <c r="L18" s="89">
        <f t="shared" si="17"/>
        <v>0</v>
      </c>
      <c r="M18" s="88">
        <f t="shared" si="18"/>
        <v>0</v>
      </c>
      <c r="N18" s="88">
        <f t="shared" si="19"/>
        <v>0</v>
      </c>
      <c r="O18" s="88">
        <f t="shared" si="20"/>
        <v>0</v>
      </c>
      <c r="P18" s="90">
        <f t="shared" si="21"/>
        <v>0</v>
      </c>
    </row>
    <row r="19" spans="1:16" s="56" customFormat="1" ht="14.5">
      <c r="A19" s="81">
        <f t="shared" si="1"/>
        <v>9</v>
      </c>
      <c r="B19" s="82"/>
      <c r="C19" s="11" t="s">
        <v>37</v>
      </c>
      <c r="D19" s="34" t="s">
        <v>38</v>
      </c>
      <c r="E19" s="35">
        <v>1</v>
      </c>
      <c r="F19" s="85">
        <v>0</v>
      </c>
      <c r="G19" s="86">
        <v>0</v>
      </c>
      <c r="H19" s="87">
        <f t="shared" si="9"/>
        <v>0</v>
      </c>
      <c r="I19" s="86"/>
      <c r="J19" s="87">
        <v>0</v>
      </c>
      <c r="K19" s="88">
        <f t="shared" si="16"/>
        <v>0</v>
      </c>
      <c r="L19" s="89">
        <f t="shared" si="17"/>
        <v>0</v>
      </c>
      <c r="M19" s="88">
        <f t="shared" si="18"/>
        <v>0</v>
      </c>
      <c r="N19" s="88">
        <f t="shared" si="19"/>
        <v>0</v>
      </c>
      <c r="O19" s="88">
        <f t="shared" si="20"/>
        <v>0</v>
      </c>
      <c r="P19" s="90">
        <f t="shared" si="21"/>
        <v>0</v>
      </c>
    </row>
    <row r="20" spans="1:16" s="56" customFormat="1" ht="14.5">
      <c r="A20" s="81">
        <f t="shared" si="1"/>
        <v>10</v>
      </c>
      <c r="B20" s="82"/>
      <c r="C20" s="11" t="s">
        <v>39</v>
      </c>
      <c r="D20" s="34" t="s">
        <v>38</v>
      </c>
      <c r="E20" s="35">
        <v>1</v>
      </c>
      <c r="F20" s="85">
        <v>0</v>
      </c>
      <c r="G20" s="86">
        <v>0</v>
      </c>
      <c r="H20" s="87">
        <f t="shared" si="9"/>
        <v>0</v>
      </c>
      <c r="I20" s="86"/>
      <c r="J20" s="87">
        <v>0</v>
      </c>
      <c r="K20" s="88">
        <f t="shared" si="16"/>
        <v>0</v>
      </c>
      <c r="L20" s="89">
        <f t="shared" si="17"/>
        <v>0</v>
      </c>
      <c r="M20" s="88">
        <f t="shared" si="18"/>
        <v>0</v>
      </c>
      <c r="N20" s="88">
        <f t="shared" si="19"/>
        <v>0</v>
      </c>
      <c r="O20" s="88">
        <f t="shared" si="20"/>
        <v>0</v>
      </c>
      <c r="P20" s="90">
        <f t="shared" si="21"/>
        <v>0</v>
      </c>
    </row>
    <row r="21" spans="1:16" s="56" customFormat="1" ht="14.5">
      <c r="A21" s="81">
        <f t="shared" si="1"/>
        <v>11</v>
      </c>
      <c r="B21" s="82"/>
      <c r="C21" s="11" t="s">
        <v>57</v>
      </c>
      <c r="D21" s="34" t="s">
        <v>59</v>
      </c>
      <c r="E21" s="35">
        <v>30</v>
      </c>
      <c r="F21" s="85">
        <v>0</v>
      </c>
      <c r="G21" s="86">
        <v>0</v>
      </c>
      <c r="H21" s="87">
        <f t="shared" si="9"/>
        <v>0</v>
      </c>
      <c r="I21" s="86"/>
      <c r="J21" s="87">
        <v>0</v>
      </c>
      <c r="K21" s="88">
        <f t="shared" si="16"/>
        <v>0</v>
      </c>
      <c r="L21" s="89">
        <f t="shared" si="17"/>
        <v>0</v>
      </c>
      <c r="M21" s="88">
        <f t="shared" si="18"/>
        <v>0</v>
      </c>
      <c r="N21" s="88">
        <f t="shared" si="19"/>
        <v>0</v>
      </c>
      <c r="O21" s="88">
        <f t="shared" si="20"/>
        <v>0</v>
      </c>
      <c r="P21" s="90">
        <f t="shared" si="21"/>
        <v>0</v>
      </c>
    </row>
    <row r="22" spans="1:16" s="56" customFormat="1" ht="14.5">
      <c r="A22" s="81">
        <f t="shared" si="1"/>
        <v>12</v>
      </c>
      <c r="B22" s="82"/>
      <c r="C22" s="83" t="s">
        <v>40</v>
      </c>
      <c r="D22" s="34"/>
      <c r="E22" s="35"/>
      <c r="F22" s="85"/>
      <c r="G22" s="86">
        <v>0</v>
      </c>
      <c r="H22" s="87">
        <f t="shared" si="9"/>
        <v>0</v>
      </c>
      <c r="I22" s="86"/>
      <c r="J22" s="87"/>
      <c r="K22" s="88">
        <f t="shared" si="16"/>
        <v>0</v>
      </c>
      <c r="L22" s="89">
        <f t="shared" si="17"/>
        <v>0</v>
      </c>
      <c r="M22" s="88">
        <f t="shared" si="18"/>
        <v>0</v>
      </c>
      <c r="N22" s="88">
        <f t="shared" si="19"/>
        <v>0</v>
      </c>
      <c r="O22" s="88">
        <f t="shared" si="20"/>
        <v>0</v>
      </c>
      <c r="P22" s="90">
        <f t="shared" si="21"/>
        <v>0</v>
      </c>
    </row>
    <row r="23" spans="1:16" s="56" customFormat="1" ht="81">
      <c r="A23" s="81">
        <f t="shared" si="1"/>
        <v>13</v>
      </c>
      <c r="B23" s="82"/>
      <c r="C23" s="11" t="s">
        <v>41</v>
      </c>
      <c r="D23" s="34" t="s">
        <v>32</v>
      </c>
      <c r="E23" s="35">
        <v>20</v>
      </c>
      <c r="F23" s="85">
        <v>0</v>
      </c>
      <c r="G23" s="86">
        <v>0</v>
      </c>
      <c r="H23" s="87">
        <f t="shared" si="9"/>
        <v>0</v>
      </c>
      <c r="I23" s="86">
        <v>0</v>
      </c>
      <c r="J23" s="87">
        <v>0</v>
      </c>
      <c r="K23" s="88">
        <f t="shared" si="16"/>
        <v>0</v>
      </c>
      <c r="L23" s="89">
        <f t="shared" si="17"/>
        <v>0</v>
      </c>
      <c r="M23" s="88">
        <f t="shared" si="18"/>
        <v>0</v>
      </c>
      <c r="N23" s="88">
        <f t="shared" si="19"/>
        <v>0</v>
      </c>
      <c r="O23" s="88">
        <f t="shared" si="20"/>
        <v>0</v>
      </c>
      <c r="P23" s="90">
        <f t="shared" si="21"/>
        <v>0</v>
      </c>
    </row>
    <row r="24" spans="1:16" s="56" customFormat="1" ht="14.5">
      <c r="A24" s="81">
        <f t="shared" si="1"/>
        <v>14</v>
      </c>
      <c r="B24" s="82"/>
      <c r="C24" s="11" t="s">
        <v>52</v>
      </c>
      <c r="D24" s="34" t="s">
        <v>32</v>
      </c>
      <c r="E24" s="35">
        <v>250</v>
      </c>
      <c r="F24" s="85">
        <v>0</v>
      </c>
      <c r="G24" s="86">
        <v>0</v>
      </c>
      <c r="H24" s="87">
        <f t="shared" si="9"/>
        <v>0</v>
      </c>
      <c r="I24" s="86">
        <v>0</v>
      </c>
      <c r="J24" s="87">
        <v>0</v>
      </c>
      <c r="K24" s="88">
        <f t="shared" si="10"/>
        <v>0</v>
      </c>
      <c r="L24" s="89">
        <f t="shared" si="11"/>
        <v>0</v>
      </c>
      <c r="M24" s="88">
        <f t="shared" si="12"/>
        <v>0</v>
      </c>
      <c r="N24" s="88">
        <f t="shared" si="13"/>
        <v>0</v>
      </c>
      <c r="O24" s="88">
        <f t="shared" si="14"/>
        <v>0</v>
      </c>
      <c r="P24" s="90">
        <f t="shared" si="15"/>
        <v>0</v>
      </c>
    </row>
    <row r="25" spans="1:16" s="56" customFormat="1" ht="14.5">
      <c r="A25" s="81">
        <f t="shared" si="1"/>
        <v>15</v>
      </c>
      <c r="B25" s="82"/>
      <c r="C25" s="83" t="s">
        <v>70</v>
      </c>
      <c r="D25" s="34"/>
      <c r="E25" s="35"/>
      <c r="F25" s="85"/>
      <c r="G25" s="86">
        <v>0</v>
      </c>
      <c r="H25" s="87">
        <f t="shared" si="9"/>
        <v>0</v>
      </c>
      <c r="I25" s="86"/>
      <c r="J25" s="87"/>
      <c r="K25" s="88">
        <f t="shared" ref="K25:K60" si="22">ROUND((J25+I25+H25),2)</f>
        <v>0</v>
      </c>
      <c r="L25" s="89">
        <f t="shared" ref="L25:L60" si="23">ROUND((F25*E25),2)</f>
        <v>0</v>
      </c>
      <c r="M25" s="88">
        <f t="shared" ref="M25:M60" si="24">ROUND((H25*E25),2)</f>
        <v>0</v>
      </c>
      <c r="N25" s="88">
        <f t="shared" ref="N25:N60" si="25">ROUND((I25*E25),2)</f>
        <v>0</v>
      </c>
      <c r="O25" s="88">
        <f t="shared" ref="O25:O60" si="26">ROUND((J25*E25),2)</f>
        <v>0</v>
      </c>
      <c r="P25" s="90">
        <f t="shared" ref="P25:P60" si="27">ROUND((O25+N25+M25),2)</f>
        <v>0</v>
      </c>
    </row>
    <row r="26" spans="1:16" s="56" customFormat="1" ht="14.5">
      <c r="A26" s="81">
        <f t="shared" si="1"/>
        <v>16</v>
      </c>
      <c r="B26" s="82"/>
      <c r="C26" s="11" t="s">
        <v>37</v>
      </c>
      <c r="D26" s="34" t="s">
        <v>38</v>
      </c>
      <c r="E26" s="35">
        <v>1</v>
      </c>
      <c r="F26" s="85">
        <v>0</v>
      </c>
      <c r="G26" s="86">
        <v>0</v>
      </c>
      <c r="H26" s="87">
        <f t="shared" ref="H26" si="28">ROUND((G26*F26),2)</f>
        <v>0</v>
      </c>
      <c r="I26" s="86"/>
      <c r="J26" s="87">
        <v>0</v>
      </c>
      <c r="K26" s="88">
        <f t="shared" si="22"/>
        <v>0</v>
      </c>
      <c r="L26" s="89">
        <f t="shared" si="23"/>
        <v>0</v>
      </c>
      <c r="M26" s="88">
        <f t="shared" si="24"/>
        <v>0</v>
      </c>
      <c r="N26" s="88">
        <f t="shared" si="25"/>
        <v>0</v>
      </c>
      <c r="O26" s="88">
        <f t="shared" si="26"/>
        <v>0</v>
      </c>
      <c r="P26" s="90">
        <f t="shared" si="27"/>
        <v>0</v>
      </c>
    </row>
    <row r="27" spans="1:16" s="56" customFormat="1" ht="14.5">
      <c r="A27" s="81">
        <f t="shared" si="1"/>
        <v>17</v>
      </c>
      <c r="B27" s="82"/>
      <c r="C27" s="11" t="s">
        <v>39</v>
      </c>
      <c r="D27" s="34" t="s">
        <v>38</v>
      </c>
      <c r="E27" s="35">
        <v>1</v>
      </c>
      <c r="F27" s="85">
        <v>0</v>
      </c>
      <c r="G27" s="86">
        <v>0</v>
      </c>
      <c r="H27" s="87">
        <f t="shared" si="9"/>
        <v>0</v>
      </c>
      <c r="I27" s="86">
        <v>0</v>
      </c>
      <c r="J27" s="87">
        <v>0</v>
      </c>
      <c r="K27" s="88">
        <f t="shared" si="22"/>
        <v>0</v>
      </c>
      <c r="L27" s="89">
        <f t="shared" si="23"/>
        <v>0</v>
      </c>
      <c r="M27" s="88">
        <f t="shared" si="24"/>
        <v>0</v>
      </c>
      <c r="N27" s="88">
        <f t="shared" si="25"/>
        <v>0</v>
      </c>
      <c r="O27" s="88">
        <f t="shared" si="26"/>
        <v>0</v>
      </c>
      <c r="P27" s="90">
        <f t="shared" si="27"/>
        <v>0</v>
      </c>
    </row>
    <row r="28" spans="1:16" s="56" customFormat="1" ht="14.5">
      <c r="A28" s="81">
        <f t="shared" si="1"/>
        <v>18</v>
      </c>
      <c r="B28" s="82"/>
      <c r="C28" s="11" t="s">
        <v>57</v>
      </c>
      <c r="D28" s="34" t="s">
        <v>59</v>
      </c>
      <c r="E28" s="35">
        <v>1</v>
      </c>
      <c r="F28" s="85">
        <v>0</v>
      </c>
      <c r="G28" s="86">
        <v>0</v>
      </c>
      <c r="H28" s="87">
        <f t="shared" ref="H28:H30" si="29">ROUND((G28*F28),2)</f>
        <v>0</v>
      </c>
      <c r="I28" s="86"/>
      <c r="J28" s="87">
        <v>0</v>
      </c>
      <c r="K28" s="88">
        <f t="shared" si="22"/>
        <v>0</v>
      </c>
      <c r="L28" s="89">
        <f t="shared" si="23"/>
        <v>0</v>
      </c>
      <c r="M28" s="88">
        <f t="shared" si="24"/>
        <v>0</v>
      </c>
      <c r="N28" s="88">
        <f t="shared" si="25"/>
        <v>0</v>
      </c>
      <c r="O28" s="88">
        <f t="shared" si="26"/>
        <v>0</v>
      </c>
      <c r="P28" s="90">
        <f t="shared" si="27"/>
        <v>0</v>
      </c>
    </row>
    <row r="29" spans="1:16" s="56" customFormat="1" ht="27">
      <c r="A29" s="81">
        <f t="shared" si="1"/>
        <v>19</v>
      </c>
      <c r="B29" s="82"/>
      <c r="C29" s="11" t="s">
        <v>71</v>
      </c>
      <c r="D29" s="34" t="s">
        <v>38</v>
      </c>
      <c r="E29" s="35">
        <v>1</v>
      </c>
      <c r="F29" s="85">
        <v>0</v>
      </c>
      <c r="G29" s="86">
        <v>0</v>
      </c>
      <c r="H29" s="87">
        <f t="shared" si="29"/>
        <v>0</v>
      </c>
      <c r="I29" s="86">
        <v>0</v>
      </c>
      <c r="J29" s="87">
        <v>0</v>
      </c>
      <c r="K29" s="88">
        <f t="shared" ref="K29:K30" si="30">ROUND((J29+I29+H29),2)</f>
        <v>0</v>
      </c>
      <c r="L29" s="89">
        <f t="shared" ref="L29" si="31">ROUND((F29*E29),2)</f>
        <v>0</v>
      </c>
      <c r="M29" s="88">
        <f t="shared" ref="M29" si="32">ROUND((H29*E29),2)</f>
        <v>0</v>
      </c>
      <c r="N29" s="88">
        <f t="shared" ref="N29" si="33">ROUND((I29*E29),2)</f>
        <v>0</v>
      </c>
      <c r="O29" s="88">
        <f t="shared" ref="O29" si="34">ROUND((J29*E29),2)</f>
        <v>0</v>
      </c>
      <c r="P29" s="90">
        <f t="shared" ref="P29" si="35">ROUND((O29+N29+M29),2)</f>
        <v>0</v>
      </c>
    </row>
    <row r="30" spans="1:16" s="56" customFormat="1" ht="14.5">
      <c r="A30" s="81">
        <f t="shared" si="1"/>
        <v>20</v>
      </c>
      <c r="B30" s="82"/>
      <c r="C30" s="11" t="s">
        <v>52</v>
      </c>
      <c r="D30" s="34" t="s">
        <v>32</v>
      </c>
      <c r="E30" s="35">
        <f>(5.1+3.6)*2*(3)+(5.1*3.6)</f>
        <v>70.56</v>
      </c>
      <c r="F30" s="85">
        <v>0</v>
      </c>
      <c r="G30" s="86">
        <v>0</v>
      </c>
      <c r="H30" s="87">
        <f t="shared" si="29"/>
        <v>0</v>
      </c>
      <c r="I30" s="86">
        <v>0</v>
      </c>
      <c r="J30" s="87">
        <v>0</v>
      </c>
      <c r="K30" s="88">
        <f t="shared" si="30"/>
        <v>0</v>
      </c>
      <c r="L30" s="89">
        <f t="shared" si="23"/>
        <v>0</v>
      </c>
      <c r="M30" s="88">
        <f t="shared" si="24"/>
        <v>0</v>
      </c>
      <c r="N30" s="88">
        <f t="shared" si="25"/>
        <v>0</v>
      </c>
      <c r="O30" s="88">
        <f t="shared" si="26"/>
        <v>0</v>
      </c>
      <c r="P30" s="90">
        <f t="shared" si="27"/>
        <v>0</v>
      </c>
    </row>
    <row r="31" spans="1:16" s="56" customFormat="1" ht="14.5">
      <c r="A31" s="81">
        <f t="shared" si="1"/>
        <v>21</v>
      </c>
      <c r="B31" s="82"/>
      <c r="C31" s="83" t="s">
        <v>72</v>
      </c>
      <c r="D31" s="34"/>
      <c r="E31" s="35"/>
      <c r="F31" s="85"/>
      <c r="G31" s="86">
        <v>0</v>
      </c>
      <c r="H31" s="87">
        <f t="shared" si="9"/>
        <v>0</v>
      </c>
      <c r="I31" s="86"/>
      <c r="J31" s="87"/>
      <c r="K31" s="88">
        <f t="shared" si="22"/>
        <v>0</v>
      </c>
      <c r="L31" s="89">
        <f t="shared" si="23"/>
        <v>0</v>
      </c>
      <c r="M31" s="88">
        <f t="shared" si="24"/>
        <v>0</v>
      </c>
      <c r="N31" s="88">
        <f t="shared" si="25"/>
        <v>0</v>
      </c>
      <c r="O31" s="88">
        <f t="shared" si="26"/>
        <v>0</v>
      </c>
      <c r="P31" s="90">
        <f t="shared" si="27"/>
        <v>0</v>
      </c>
    </row>
    <row r="32" spans="1:16" s="56" customFormat="1" ht="14.5">
      <c r="A32" s="81">
        <f t="shared" si="1"/>
        <v>22</v>
      </c>
      <c r="B32" s="82"/>
      <c r="C32" s="11" t="s">
        <v>37</v>
      </c>
      <c r="D32" s="34" t="s">
        <v>38</v>
      </c>
      <c r="E32" s="35">
        <v>1</v>
      </c>
      <c r="F32" s="85">
        <v>0</v>
      </c>
      <c r="G32" s="86">
        <v>0</v>
      </c>
      <c r="H32" s="87">
        <f t="shared" si="9"/>
        <v>0</v>
      </c>
      <c r="I32" s="86"/>
      <c r="J32" s="87">
        <v>0</v>
      </c>
      <c r="K32" s="88">
        <f t="shared" ref="K32:K37" si="36">ROUND((J32+I32+H32),2)</f>
        <v>0</v>
      </c>
      <c r="L32" s="89">
        <f t="shared" ref="L32:L37" si="37">ROUND((F32*E32),2)</f>
        <v>0</v>
      </c>
      <c r="M32" s="88">
        <f t="shared" ref="M32:M37" si="38">ROUND((H32*E32),2)</f>
        <v>0</v>
      </c>
      <c r="N32" s="88">
        <f t="shared" ref="N32:N37" si="39">ROUND((I32*E32),2)</f>
        <v>0</v>
      </c>
      <c r="O32" s="88">
        <f t="shared" ref="O32:O37" si="40">ROUND((J32*E32),2)</f>
        <v>0</v>
      </c>
      <c r="P32" s="90">
        <f t="shared" ref="P32:P37" si="41">ROUND((O32+N32+M32),2)</f>
        <v>0</v>
      </c>
    </row>
    <row r="33" spans="1:16" s="56" customFormat="1" ht="14.5">
      <c r="A33" s="81">
        <f t="shared" si="1"/>
        <v>23</v>
      </c>
      <c r="B33" s="82"/>
      <c r="C33" s="11" t="s">
        <v>39</v>
      </c>
      <c r="D33" s="34" t="s">
        <v>38</v>
      </c>
      <c r="E33" s="35">
        <v>1</v>
      </c>
      <c r="F33" s="85">
        <v>0</v>
      </c>
      <c r="G33" s="86">
        <v>0</v>
      </c>
      <c r="H33" s="87">
        <f t="shared" ref="H33:H38" si="42">ROUND((G33*F33),2)</f>
        <v>0</v>
      </c>
      <c r="I33" s="86">
        <v>0</v>
      </c>
      <c r="J33" s="87">
        <v>0</v>
      </c>
      <c r="K33" s="88">
        <f t="shared" si="36"/>
        <v>0</v>
      </c>
      <c r="L33" s="89">
        <f t="shared" si="37"/>
        <v>0</v>
      </c>
      <c r="M33" s="88">
        <f t="shared" si="38"/>
        <v>0</v>
      </c>
      <c r="N33" s="88">
        <f t="shared" si="39"/>
        <v>0</v>
      </c>
      <c r="O33" s="88">
        <f t="shared" si="40"/>
        <v>0</v>
      </c>
      <c r="P33" s="90">
        <f t="shared" si="41"/>
        <v>0</v>
      </c>
    </row>
    <row r="34" spans="1:16" s="56" customFormat="1" ht="14.5">
      <c r="A34" s="81">
        <f t="shared" si="1"/>
        <v>24</v>
      </c>
      <c r="B34" s="82"/>
      <c r="C34" s="11" t="s">
        <v>57</v>
      </c>
      <c r="D34" s="34" t="s">
        <v>59</v>
      </c>
      <c r="E34" s="35">
        <v>1</v>
      </c>
      <c r="F34" s="85">
        <v>0</v>
      </c>
      <c r="G34" s="86">
        <v>0</v>
      </c>
      <c r="H34" s="87">
        <f t="shared" si="42"/>
        <v>0</v>
      </c>
      <c r="I34" s="86"/>
      <c r="J34" s="87">
        <v>0</v>
      </c>
      <c r="K34" s="88">
        <f t="shared" si="36"/>
        <v>0</v>
      </c>
      <c r="L34" s="89">
        <f t="shared" si="37"/>
        <v>0</v>
      </c>
      <c r="M34" s="88">
        <f t="shared" si="38"/>
        <v>0</v>
      </c>
      <c r="N34" s="88">
        <f t="shared" si="39"/>
        <v>0</v>
      </c>
      <c r="O34" s="88">
        <f t="shared" si="40"/>
        <v>0</v>
      </c>
      <c r="P34" s="90">
        <f t="shared" si="41"/>
        <v>0</v>
      </c>
    </row>
    <row r="35" spans="1:16" s="56" customFormat="1" ht="27">
      <c r="A35" s="81">
        <f t="shared" si="1"/>
        <v>25</v>
      </c>
      <c r="B35" s="82"/>
      <c r="C35" s="11" t="s">
        <v>71</v>
      </c>
      <c r="D35" s="34" t="s">
        <v>38</v>
      </c>
      <c r="E35" s="35">
        <v>1</v>
      </c>
      <c r="F35" s="85">
        <v>0</v>
      </c>
      <c r="G35" s="86">
        <v>0</v>
      </c>
      <c r="H35" s="87">
        <f t="shared" si="42"/>
        <v>0</v>
      </c>
      <c r="I35" s="86">
        <v>0</v>
      </c>
      <c r="J35" s="87">
        <v>0</v>
      </c>
      <c r="K35" s="88">
        <f t="shared" si="36"/>
        <v>0</v>
      </c>
      <c r="L35" s="89">
        <f t="shared" si="37"/>
        <v>0</v>
      </c>
      <c r="M35" s="88">
        <f t="shared" si="38"/>
        <v>0</v>
      </c>
      <c r="N35" s="88">
        <f t="shared" si="39"/>
        <v>0</v>
      </c>
      <c r="O35" s="88">
        <f t="shared" si="40"/>
        <v>0</v>
      </c>
      <c r="P35" s="90">
        <f t="shared" si="41"/>
        <v>0</v>
      </c>
    </row>
    <row r="36" spans="1:16" s="56" customFormat="1" ht="14.5">
      <c r="A36" s="81">
        <f t="shared" si="1"/>
        <v>26</v>
      </c>
      <c r="B36" s="82"/>
      <c r="C36" s="11" t="s">
        <v>52</v>
      </c>
      <c r="D36" s="34" t="s">
        <v>32</v>
      </c>
      <c r="E36" s="35">
        <f>(5.1+2.7)*2*(3)+(5.1*2.7)</f>
        <v>60.569999999999993</v>
      </c>
      <c r="F36" s="85">
        <v>0</v>
      </c>
      <c r="G36" s="86">
        <v>0</v>
      </c>
      <c r="H36" s="87">
        <f t="shared" si="42"/>
        <v>0</v>
      </c>
      <c r="I36" s="86">
        <v>0</v>
      </c>
      <c r="J36" s="87">
        <v>0</v>
      </c>
      <c r="K36" s="88">
        <f t="shared" si="36"/>
        <v>0</v>
      </c>
      <c r="L36" s="89">
        <f t="shared" si="37"/>
        <v>0</v>
      </c>
      <c r="M36" s="88">
        <f t="shared" si="38"/>
        <v>0</v>
      </c>
      <c r="N36" s="88">
        <f t="shared" si="39"/>
        <v>0</v>
      </c>
      <c r="O36" s="88">
        <f t="shared" si="40"/>
        <v>0</v>
      </c>
      <c r="P36" s="90">
        <f t="shared" si="41"/>
        <v>0</v>
      </c>
    </row>
    <row r="37" spans="1:16" s="56" customFormat="1" ht="14.5">
      <c r="A37" s="81">
        <f t="shared" si="1"/>
        <v>27</v>
      </c>
      <c r="B37" s="82"/>
      <c r="C37" s="83" t="s">
        <v>73</v>
      </c>
      <c r="D37" s="34"/>
      <c r="E37" s="35"/>
      <c r="F37" s="85"/>
      <c r="G37" s="86">
        <v>0</v>
      </c>
      <c r="H37" s="87">
        <f t="shared" si="42"/>
        <v>0</v>
      </c>
      <c r="I37" s="86"/>
      <c r="J37" s="87"/>
      <c r="K37" s="88">
        <f t="shared" si="36"/>
        <v>0</v>
      </c>
      <c r="L37" s="89">
        <f t="shared" si="37"/>
        <v>0</v>
      </c>
      <c r="M37" s="88">
        <f t="shared" si="38"/>
        <v>0</v>
      </c>
      <c r="N37" s="88">
        <f t="shared" si="39"/>
        <v>0</v>
      </c>
      <c r="O37" s="88">
        <f t="shared" si="40"/>
        <v>0</v>
      </c>
      <c r="P37" s="90">
        <f t="shared" si="41"/>
        <v>0</v>
      </c>
    </row>
    <row r="38" spans="1:16" s="56" customFormat="1" ht="14.5">
      <c r="A38" s="81">
        <f t="shared" si="1"/>
        <v>28</v>
      </c>
      <c r="B38" s="82"/>
      <c r="C38" s="11" t="s">
        <v>37</v>
      </c>
      <c r="D38" s="34" t="s">
        <v>38</v>
      </c>
      <c r="E38" s="35">
        <v>1</v>
      </c>
      <c r="F38" s="85">
        <v>0</v>
      </c>
      <c r="G38" s="86">
        <v>0</v>
      </c>
      <c r="H38" s="87">
        <f t="shared" si="42"/>
        <v>0</v>
      </c>
      <c r="I38" s="86"/>
      <c r="J38" s="87">
        <v>0</v>
      </c>
      <c r="K38" s="88">
        <f t="shared" ref="K38:K43" si="43">ROUND((J38+I38+H38),2)</f>
        <v>0</v>
      </c>
      <c r="L38" s="89">
        <f t="shared" ref="L38:L43" si="44">ROUND((F38*E38),2)</f>
        <v>0</v>
      </c>
      <c r="M38" s="88">
        <f t="shared" ref="M38:M43" si="45">ROUND((H38*E38),2)</f>
        <v>0</v>
      </c>
      <c r="N38" s="88">
        <f t="shared" ref="N38:N43" si="46">ROUND((I38*E38),2)</f>
        <v>0</v>
      </c>
      <c r="O38" s="88">
        <f t="shared" ref="O38:O43" si="47">ROUND((J38*E38),2)</f>
        <v>0</v>
      </c>
      <c r="P38" s="90">
        <f t="shared" ref="P38:P43" si="48">ROUND((O38+N38+M38),2)</f>
        <v>0</v>
      </c>
    </row>
    <row r="39" spans="1:16" s="56" customFormat="1" ht="14.5">
      <c r="A39" s="81">
        <f t="shared" si="1"/>
        <v>29</v>
      </c>
      <c r="B39" s="82"/>
      <c r="C39" s="11" t="s">
        <v>39</v>
      </c>
      <c r="D39" s="34" t="s">
        <v>38</v>
      </c>
      <c r="E39" s="35">
        <v>1</v>
      </c>
      <c r="F39" s="85">
        <v>0</v>
      </c>
      <c r="G39" s="86">
        <v>0</v>
      </c>
      <c r="H39" s="87">
        <f t="shared" ref="H39:H44" si="49">ROUND((G39*F39),2)</f>
        <v>0</v>
      </c>
      <c r="I39" s="86">
        <v>0</v>
      </c>
      <c r="J39" s="87">
        <v>0</v>
      </c>
      <c r="K39" s="88">
        <f t="shared" si="43"/>
        <v>0</v>
      </c>
      <c r="L39" s="89">
        <f t="shared" si="44"/>
        <v>0</v>
      </c>
      <c r="M39" s="88">
        <f t="shared" si="45"/>
        <v>0</v>
      </c>
      <c r="N39" s="88">
        <f t="shared" si="46"/>
        <v>0</v>
      </c>
      <c r="O39" s="88">
        <f t="shared" si="47"/>
        <v>0</v>
      </c>
      <c r="P39" s="90">
        <f t="shared" si="48"/>
        <v>0</v>
      </c>
    </row>
    <row r="40" spans="1:16" s="56" customFormat="1" ht="14.5">
      <c r="A40" s="81">
        <f t="shared" si="1"/>
        <v>30</v>
      </c>
      <c r="B40" s="82"/>
      <c r="C40" s="11" t="s">
        <v>57</v>
      </c>
      <c r="D40" s="34" t="s">
        <v>59</v>
      </c>
      <c r="E40" s="35">
        <v>1</v>
      </c>
      <c r="F40" s="85">
        <v>0</v>
      </c>
      <c r="G40" s="86">
        <v>0</v>
      </c>
      <c r="H40" s="87">
        <f t="shared" si="49"/>
        <v>0</v>
      </c>
      <c r="I40" s="86"/>
      <c r="J40" s="87">
        <v>0</v>
      </c>
      <c r="K40" s="88">
        <f t="shared" si="43"/>
        <v>0</v>
      </c>
      <c r="L40" s="89">
        <f t="shared" si="44"/>
        <v>0</v>
      </c>
      <c r="M40" s="88">
        <f t="shared" si="45"/>
        <v>0</v>
      </c>
      <c r="N40" s="88">
        <f t="shared" si="46"/>
        <v>0</v>
      </c>
      <c r="O40" s="88">
        <f t="shared" si="47"/>
        <v>0</v>
      </c>
      <c r="P40" s="90">
        <f t="shared" si="48"/>
        <v>0</v>
      </c>
    </row>
    <row r="41" spans="1:16" s="56" customFormat="1" ht="27">
      <c r="A41" s="81">
        <f t="shared" si="1"/>
        <v>31</v>
      </c>
      <c r="B41" s="82"/>
      <c r="C41" s="11" t="s">
        <v>71</v>
      </c>
      <c r="D41" s="34" t="s">
        <v>38</v>
      </c>
      <c r="E41" s="35">
        <v>1</v>
      </c>
      <c r="F41" s="85">
        <v>0</v>
      </c>
      <c r="G41" s="86">
        <v>0</v>
      </c>
      <c r="H41" s="87">
        <f t="shared" si="49"/>
        <v>0</v>
      </c>
      <c r="I41" s="86">
        <v>0</v>
      </c>
      <c r="J41" s="87">
        <v>0</v>
      </c>
      <c r="K41" s="88">
        <f t="shared" si="43"/>
        <v>0</v>
      </c>
      <c r="L41" s="89">
        <f t="shared" si="44"/>
        <v>0</v>
      </c>
      <c r="M41" s="88">
        <f t="shared" si="45"/>
        <v>0</v>
      </c>
      <c r="N41" s="88">
        <f t="shared" si="46"/>
        <v>0</v>
      </c>
      <c r="O41" s="88">
        <f t="shared" si="47"/>
        <v>0</v>
      </c>
      <c r="P41" s="90">
        <f t="shared" si="48"/>
        <v>0</v>
      </c>
    </row>
    <row r="42" spans="1:16" s="56" customFormat="1" ht="14.5">
      <c r="A42" s="81">
        <f t="shared" si="1"/>
        <v>32</v>
      </c>
      <c r="B42" s="82"/>
      <c r="C42" s="11" t="s">
        <v>52</v>
      </c>
      <c r="D42" s="34" t="s">
        <v>32</v>
      </c>
      <c r="E42" s="35">
        <f>(5.1+1.9)*2*(3)+(5.1*1.9)</f>
        <v>51.69</v>
      </c>
      <c r="F42" s="85">
        <v>0</v>
      </c>
      <c r="G42" s="86">
        <v>0</v>
      </c>
      <c r="H42" s="87">
        <f t="shared" si="49"/>
        <v>0</v>
      </c>
      <c r="I42" s="86">
        <v>0</v>
      </c>
      <c r="J42" s="87">
        <v>0</v>
      </c>
      <c r="K42" s="88">
        <f t="shared" si="43"/>
        <v>0</v>
      </c>
      <c r="L42" s="89">
        <f t="shared" si="44"/>
        <v>0</v>
      </c>
      <c r="M42" s="88">
        <f t="shared" si="45"/>
        <v>0</v>
      </c>
      <c r="N42" s="88">
        <f t="shared" si="46"/>
        <v>0</v>
      </c>
      <c r="O42" s="88">
        <f t="shared" si="47"/>
        <v>0</v>
      </c>
      <c r="P42" s="90">
        <f t="shared" si="48"/>
        <v>0</v>
      </c>
    </row>
    <row r="43" spans="1:16" s="56" customFormat="1" ht="14.5">
      <c r="A43" s="81">
        <f t="shared" si="1"/>
        <v>33</v>
      </c>
      <c r="B43" s="82"/>
      <c r="C43" s="83" t="s">
        <v>74</v>
      </c>
      <c r="D43" s="34"/>
      <c r="E43" s="35"/>
      <c r="F43" s="85"/>
      <c r="G43" s="86">
        <v>0</v>
      </c>
      <c r="H43" s="87">
        <f t="shared" si="49"/>
        <v>0</v>
      </c>
      <c r="I43" s="86"/>
      <c r="J43" s="87"/>
      <c r="K43" s="88">
        <f t="shared" si="43"/>
        <v>0</v>
      </c>
      <c r="L43" s="89">
        <f t="shared" si="44"/>
        <v>0</v>
      </c>
      <c r="M43" s="88">
        <f t="shared" si="45"/>
        <v>0</v>
      </c>
      <c r="N43" s="88">
        <f t="shared" si="46"/>
        <v>0</v>
      </c>
      <c r="O43" s="88">
        <f t="shared" si="47"/>
        <v>0</v>
      </c>
      <c r="P43" s="90">
        <f t="shared" si="48"/>
        <v>0</v>
      </c>
    </row>
    <row r="44" spans="1:16" s="56" customFormat="1" ht="14.5">
      <c r="A44" s="81">
        <f t="shared" si="1"/>
        <v>34</v>
      </c>
      <c r="B44" s="82"/>
      <c r="C44" s="11" t="s">
        <v>37</v>
      </c>
      <c r="D44" s="34" t="s">
        <v>38</v>
      </c>
      <c r="E44" s="35">
        <v>1</v>
      </c>
      <c r="F44" s="85">
        <v>0</v>
      </c>
      <c r="G44" s="86">
        <v>0</v>
      </c>
      <c r="H44" s="87">
        <f t="shared" si="49"/>
        <v>0</v>
      </c>
      <c r="I44" s="86"/>
      <c r="J44" s="87">
        <v>0</v>
      </c>
      <c r="K44" s="88">
        <f t="shared" ref="K44:K48" si="50">ROUND((J44+I44+H44),2)</f>
        <v>0</v>
      </c>
      <c r="L44" s="89">
        <f t="shared" ref="L44:L48" si="51">ROUND((F44*E44),2)</f>
        <v>0</v>
      </c>
      <c r="M44" s="88">
        <f t="shared" ref="M44:M48" si="52">ROUND((H44*E44),2)</f>
        <v>0</v>
      </c>
      <c r="N44" s="88">
        <f t="shared" ref="N44:N48" si="53">ROUND((I44*E44),2)</f>
        <v>0</v>
      </c>
      <c r="O44" s="88">
        <f t="shared" ref="O44:O48" si="54">ROUND((J44*E44),2)</f>
        <v>0</v>
      </c>
      <c r="P44" s="90">
        <f t="shared" ref="P44:P48" si="55">ROUND((O44+N44+M44),2)</f>
        <v>0</v>
      </c>
    </row>
    <row r="45" spans="1:16" s="56" customFormat="1" ht="14.5">
      <c r="A45" s="81">
        <f t="shared" si="1"/>
        <v>35</v>
      </c>
      <c r="B45" s="82"/>
      <c r="C45" s="11" t="s">
        <v>39</v>
      </c>
      <c r="D45" s="34" t="s">
        <v>38</v>
      </c>
      <c r="E45" s="35">
        <v>1</v>
      </c>
      <c r="F45" s="85">
        <v>0</v>
      </c>
      <c r="G45" s="86">
        <v>0</v>
      </c>
      <c r="H45" s="87">
        <f t="shared" ref="H45:H50" si="56">ROUND((G45*F45),2)</f>
        <v>0</v>
      </c>
      <c r="I45" s="86">
        <v>0</v>
      </c>
      <c r="J45" s="87">
        <v>0</v>
      </c>
      <c r="K45" s="88">
        <f t="shared" si="50"/>
        <v>0</v>
      </c>
      <c r="L45" s="89">
        <f t="shared" si="51"/>
        <v>0</v>
      </c>
      <c r="M45" s="88">
        <f t="shared" si="52"/>
        <v>0</v>
      </c>
      <c r="N45" s="88">
        <f t="shared" si="53"/>
        <v>0</v>
      </c>
      <c r="O45" s="88">
        <f t="shared" si="54"/>
        <v>0</v>
      </c>
      <c r="P45" s="90">
        <f t="shared" si="55"/>
        <v>0</v>
      </c>
    </row>
    <row r="46" spans="1:16" s="56" customFormat="1" ht="14.5">
      <c r="A46" s="81">
        <f t="shared" si="1"/>
        <v>36</v>
      </c>
      <c r="B46" s="82"/>
      <c r="C46" s="11" t="s">
        <v>57</v>
      </c>
      <c r="D46" s="34" t="s">
        <v>59</v>
      </c>
      <c r="E46" s="35">
        <v>1</v>
      </c>
      <c r="F46" s="85">
        <v>0</v>
      </c>
      <c r="G46" s="86">
        <v>0</v>
      </c>
      <c r="H46" s="87">
        <f t="shared" si="56"/>
        <v>0</v>
      </c>
      <c r="I46" s="86"/>
      <c r="J46" s="87">
        <v>0</v>
      </c>
      <c r="K46" s="88">
        <f t="shared" si="50"/>
        <v>0</v>
      </c>
      <c r="L46" s="89">
        <f t="shared" si="51"/>
        <v>0</v>
      </c>
      <c r="M46" s="88">
        <f t="shared" si="52"/>
        <v>0</v>
      </c>
      <c r="N46" s="88">
        <f t="shared" si="53"/>
        <v>0</v>
      </c>
      <c r="O46" s="88">
        <f t="shared" si="54"/>
        <v>0</v>
      </c>
      <c r="P46" s="90">
        <f t="shared" si="55"/>
        <v>0</v>
      </c>
    </row>
    <row r="47" spans="1:16" s="56" customFormat="1" ht="27">
      <c r="A47" s="81">
        <f t="shared" si="1"/>
        <v>37</v>
      </c>
      <c r="B47" s="82"/>
      <c r="C47" s="11" t="s">
        <v>71</v>
      </c>
      <c r="D47" s="34" t="s">
        <v>38</v>
      </c>
      <c r="E47" s="35">
        <v>1</v>
      </c>
      <c r="F47" s="85">
        <v>0</v>
      </c>
      <c r="G47" s="86">
        <v>0</v>
      </c>
      <c r="H47" s="87">
        <f t="shared" si="56"/>
        <v>0</v>
      </c>
      <c r="I47" s="86">
        <v>0</v>
      </c>
      <c r="J47" s="87">
        <v>0</v>
      </c>
      <c r="K47" s="88">
        <f t="shared" si="50"/>
        <v>0</v>
      </c>
      <c r="L47" s="89">
        <f t="shared" si="51"/>
        <v>0</v>
      </c>
      <c r="M47" s="88">
        <f t="shared" si="52"/>
        <v>0</v>
      </c>
      <c r="N47" s="88">
        <f t="shared" si="53"/>
        <v>0</v>
      </c>
      <c r="O47" s="88">
        <f t="shared" si="54"/>
        <v>0</v>
      </c>
      <c r="P47" s="90">
        <f t="shared" si="55"/>
        <v>0</v>
      </c>
    </row>
    <row r="48" spans="1:16" s="56" customFormat="1" ht="14.5">
      <c r="A48" s="81">
        <f t="shared" si="1"/>
        <v>38</v>
      </c>
      <c r="B48" s="82"/>
      <c r="C48" s="11" t="s">
        <v>52</v>
      </c>
      <c r="D48" s="34" t="s">
        <v>32</v>
      </c>
      <c r="E48" s="35">
        <f>(5.1+2.24)*2*(3)+(5.1*2.24)</f>
        <v>55.463999999999999</v>
      </c>
      <c r="F48" s="85">
        <v>0</v>
      </c>
      <c r="G48" s="86">
        <v>0</v>
      </c>
      <c r="H48" s="87">
        <f t="shared" si="56"/>
        <v>0</v>
      </c>
      <c r="I48" s="86">
        <v>0</v>
      </c>
      <c r="J48" s="87">
        <v>0</v>
      </c>
      <c r="K48" s="88">
        <f t="shared" si="50"/>
        <v>0</v>
      </c>
      <c r="L48" s="89">
        <f t="shared" si="51"/>
        <v>0</v>
      </c>
      <c r="M48" s="88">
        <f t="shared" si="52"/>
        <v>0</v>
      </c>
      <c r="N48" s="88">
        <f t="shared" si="53"/>
        <v>0</v>
      </c>
      <c r="O48" s="88">
        <f t="shared" si="54"/>
        <v>0</v>
      </c>
      <c r="P48" s="90">
        <f t="shared" si="55"/>
        <v>0</v>
      </c>
    </row>
    <row r="49" spans="1:16" s="56" customFormat="1" ht="14.5">
      <c r="A49" s="81">
        <f t="shared" si="1"/>
        <v>39</v>
      </c>
      <c r="B49" s="82"/>
      <c r="C49" s="83" t="s">
        <v>75</v>
      </c>
      <c r="D49" s="34"/>
      <c r="E49" s="35"/>
      <c r="F49" s="85"/>
      <c r="G49" s="86">
        <v>0</v>
      </c>
      <c r="H49" s="87">
        <f t="shared" si="56"/>
        <v>0</v>
      </c>
      <c r="I49" s="86"/>
      <c r="J49" s="87"/>
      <c r="K49" s="88">
        <f t="shared" si="22"/>
        <v>0</v>
      </c>
      <c r="L49" s="89">
        <f t="shared" si="23"/>
        <v>0</v>
      </c>
      <c r="M49" s="88">
        <f t="shared" si="24"/>
        <v>0</v>
      </c>
      <c r="N49" s="88">
        <f t="shared" si="25"/>
        <v>0</v>
      </c>
      <c r="O49" s="88">
        <f t="shared" si="26"/>
        <v>0</v>
      </c>
      <c r="P49" s="90">
        <f t="shared" si="27"/>
        <v>0</v>
      </c>
    </row>
    <row r="50" spans="1:16" s="56" customFormat="1" ht="14.5">
      <c r="A50" s="81">
        <f t="shared" si="1"/>
        <v>40</v>
      </c>
      <c r="B50" s="82"/>
      <c r="C50" s="11" t="s">
        <v>37</v>
      </c>
      <c r="D50" s="34" t="s">
        <v>38</v>
      </c>
      <c r="E50" s="35">
        <v>1</v>
      </c>
      <c r="F50" s="85">
        <v>0</v>
      </c>
      <c r="G50" s="86">
        <v>0</v>
      </c>
      <c r="H50" s="87">
        <f t="shared" si="56"/>
        <v>0</v>
      </c>
      <c r="I50" s="86"/>
      <c r="J50" s="87">
        <v>0</v>
      </c>
      <c r="K50" s="88">
        <f t="shared" si="22"/>
        <v>0</v>
      </c>
      <c r="L50" s="89">
        <f t="shared" si="23"/>
        <v>0</v>
      </c>
      <c r="M50" s="88">
        <f t="shared" si="24"/>
        <v>0</v>
      </c>
      <c r="N50" s="88">
        <f t="shared" si="25"/>
        <v>0</v>
      </c>
      <c r="O50" s="88">
        <f t="shared" si="26"/>
        <v>0</v>
      </c>
      <c r="P50" s="90">
        <f t="shared" si="27"/>
        <v>0</v>
      </c>
    </row>
    <row r="51" spans="1:16" s="56" customFormat="1" ht="14.5">
      <c r="A51" s="81">
        <f t="shared" si="1"/>
        <v>41</v>
      </c>
      <c r="B51" s="82"/>
      <c r="C51" s="11" t="s">
        <v>39</v>
      </c>
      <c r="D51" s="34" t="s">
        <v>38</v>
      </c>
      <c r="E51" s="35">
        <v>1</v>
      </c>
      <c r="F51" s="85">
        <v>0</v>
      </c>
      <c r="G51" s="86">
        <v>0</v>
      </c>
      <c r="H51" s="87">
        <f t="shared" ref="H51:H56" si="57">ROUND((G51*F51),2)</f>
        <v>0</v>
      </c>
      <c r="I51" s="86">
        <v>0</v>
      </c>
      <c r="J51" s="87">
        <v>0</v>
      </c>
      <c r="K51" s="88">
        <f t="shared" si="22"/>
        <v>0</v>
      </c>
      <c r="L51" s="89">
        <f t="shared" si="23"/>
        <v>0</v>
      </c>
      <c r="M51" s="88">
        <f t="shared" si="24"/>
        <v>0</v>
      </c>
      <c r="N51" s="88">
        <f t="shared" si="25"/>
        <v>0</v>
      </c>
      <c r="O51" s="88">
        <f t="shared" si="26"/>
        <v>0</v>
      </c>
      <c r="P51" s="90">
        <f t="shared" si="27"/>
        <v>0</v>
      </c>
    </row>
    <row r="52" spans="1:16" s="56" customFormat="1" ht="14.5">
      <c r="A52" s="81">
        <f t="shared" si="1"/>
        <v>42</v>
      </c>
      <c r="B52" s="82"/>
      <c r="C52" s="11" t="s">
        <v>57</v>
      </c>
      <c r="D52" s="34" t="s">
        <v>59</v>
      </c>
      <c r="E52" s="35">
        <v>1</v>
      </c>
      <c r="F52" s="85">
        <v>0</v>
      </c>
      <c r="G52" s="86">
        <v>0</v>
      </c>
      <c r="H52" s="87">
        <f t="shared" si="57"/>
        <v>0</v>
      </c>
      <c r="I52" s="86"/>
      <c r="J52" s="87">
        <v>0</v>
      </c>
      <c r="K52" s="88">
        <f t="shared" si="22"/>
        <v>0</v>
      </c>
      <c r="L52" s="89">
        <f t="shared" si="23"/>
        <v>0</v>
      </c>
      <c r="M52" s="88">
        <f t="shared" si="24"/>
        <v>0</v>
      </c>
      <c r="N52" s="88">
        <f t="shared" si="25"/>
        <v>0</v>
      </c>
      <c r="O52" s="88">
        <f t="shared" si="26"/>
        <v>0</v>
      </c>
      <c r="P52" s="90">
        <f t="shared" si="27"/>
        <v>0</v>
      </c>
    </row>
    <row r="53" spans="1:16" s="56" customFormat="1" ht="27">
      <c r="A53" s="81">
        <f t="shared" si="1"/>
        <v>43</v>
      </c>
      <c r="B53" s="82"/>
      <c r="C53" s="11" t="s">
        <v>71</v>
      </c>
      <c r="D53" s="34" t="s">
        <v>38</v>
      </c>
      <c r="E53" s="35">
        <v>1</v>
      </c>
      <c r="F53" s="85">
        <v>0</v>
      </c>
      <c r="G53" s="86">
        <v>0</v>
      </c>
      <c r="H53" s="87">
        <f t="shared" si="57"/>
        <v>0</v>
      </c>
      <c r="I53" s="86">
        <v>0</v>
      </c>
      <c r="J53" s="87">
        <v>0</v>
      </c>
      <c r="K53" s="88">
        <f t="shared" si="22"/>
        <v>0</v>
      </c>
      <c r="L53" s="89">
        <f t="shared" si="23"/>
        <v>0</v>
      </c>
      <c r="M53" s="88">
        <f t="shared" si="24"/>
        <v>0</v>
      </c>
      <c r="N53" s="88">
        <f t="shared" si="25"/>
        <v>0</v>
      </c>
      <c r="O53" s="88">
        <f t="shared" si="26"/>
        <v>0</v>
      </c>
      <c r="P53" s="90">
        <f t="shared" si="27"/>
        <v>0</v>
      </c>
    </row>
    <row r="54" spans="1:16" s="56" customFormat="1" ht="14.5">
      <c r="A54" s="81">
        <f t="shared" si="1"/>
        <v>44</v>
      </c>
      <c r="B54" s="82"/>
      <c r="C54" s="11" t="s">
        <v>52</v>
      </c>
      <c r="D54" s="34" t="s">
        <v>32</v>
      </c>
      <c r="E54" s="35">
        <f>(5.1+3.84)*2*(3)+(5.1*3.84)</f>
        <v>73.224000000000004</v>
      </c>
      <c r="F54" s="85">
        <v>0</v>
      </c>
      <c r="G54" s="86">
        <v>0</v>
      </c>
      <c r="H54" s="87">
        <f t="shared" si="57"/>
        <v>0</v>
      </c>
      <c r="I54" s="86">
        <v>0</v>
      </c>
      <c r="J54" s="87">
        <v>0</v>
      </c>
      <c r="K54" s="88">
        <f t="shared" si="22"/>
        <v>0</v>
      </c>
      <c r="L54" s="89">
        <f t="shared" si="23"/>
        <v>0</v>
      </c>
      <c r="M54" s="88">
        <f t="shared" si="24"/>
        <v>0</v>
      </c>
      <c r="N54" s="88">
        <f t="shared" si="25"/>
        <v>0</v>
      </c>
      <c r="O54" s="88">
        <f t="shared" si="26"/>
        <v>0</v>
      </c>
      <c r="P54" s="90">
        <f t="shared" si="27"/>
        <v>0</v>
      </c>
    </row>
    <row r="55" spans="1:16" s="56" customFormat="1" ht="14.5">
      <c r="A55" s="81">
        <f t="shared" si="1"/>
        <v>45</v>
      </c>
      <c r="B55" s="82"/>
      <c r="C55" s="83" t="s">
        <v>76</v>
      </c>
      <c r="D55" s="34"/>
      <c r="E55" s="35"/>
      <c r="F55" s="85"/>
      <c r="G55" s="86">
        <v>0</v>
      </c>
      <c r="H55" s="87">
        <f t="shared" si="57"/>
        <v>0</v>
      </c>
      <c r="I55" s="86"/>
      <c r="J55" s="87"/>
      <c r="K55" s="88">
        <f t="shared" si="22"/>
        <v>0</v>
      </c>
      <c r="L55" s="89">
        <f t="shared" si="23"/>
        <v>0</v>
      </c>
      <c r="M55" s="88">
        <f t="shared" si="24"/>
        <v>0</v>
      </c>
      <c r="N55" s="88">
        <f t="shared" si="25"/>
        <v>0</v>
      </c>
      <c r="O55" s="88">
        <f t="shared" si="26"/>
        <v>0</v>
      </c>
      <c r="P55" s="90">
        <f t="shared" si="27"/>
        <v>0</v>
      </c>
    </row>
    <row r="56" spans="1:16" s="56" customFormat="1" ht="14.5">
      <c r="A56" s="81">
        <f t="shared" si="1"/>
        <v>46</v>
      </c>
      <c r="B56" s="82"/>
      <c r="C56" s="11" t="s">
        <v>37</v>
      </c>
      <c r="D56" s="34" t="s">
        <v>38</v>
      </c>
      <c r="E56" s="35">
        <v>1</v>
      </c>
      <c r="F56" s="85">
        <v>0</v>
      </c>
      <c r="G56" s="86">
        <v>0</v>
      </c>
      <c r="H56" s="87">
        <f t="shared" si="57"/>
        <v>0</v>
      </c>
      <c r="I56" s="86"/>
      <c r="J56" s="87">
        <v>0</v>
      </c>
      <c r="K56" s="88">
        <f t="shared" si="22"/>
        <v>0</v>
      </c>
      <c r="L56" s="89">
        <f t="shared" si="23"/>
        <v>0</v>
      </c>
      <c r="M56" s="88">
        <f t="shared" si="24"/>
        <v>0</v>
      </c>
      <c r="N56" s="88">
        <f t="shared" si="25"/>
        <v>0</v>
      </c>
      <c r="O56" s="88">
        <f t="shared" si="26"/>
        <v>0</v>
      </c>
      <c r="P56" s="90">
        <f t="shared" si="27"/>
        <v>0</v>
      </c>
    </row>
    <row r="57" spans="1:16" s="56" customFormat="1" ht="14.5">
      <c r="A57" s="81">
        <f t="shared" si="1"/>
        <v>47</v>
      </c>
      <c r="B57" s="82"/>
      <c r="C57" s="11" t="s">
        <v>39</v>
      </c>
      <c r="D57" s="34" t="s">
        <v>38</v>
      </c>
      <c r="E57" s="35">
        <v>1</v>
      </c>
      <c r="F57" s="85">
        <v>0</v>
      </c>
      <c r="G57" s="86">
        <v>0</v>
      </c>
      <c r="H57" s="87">
        <f t="shared" ref="H57:H60" si="58">ROUND((G57*F57),2)</f>
        <v>0</v>
      </c>
      <c r="I57" s="86">
        <v>0</v>
      </c>
      <c r="J57" s="87">
        <v>0</v>
      </c>
      <c r="K57" s="88">
        <f t="shared" si="22"/>
        <v>0</v>
      </c>
      <c r="L57" s="89">
        <f t="shared" si="23"/>
        <v>0</v>
      </c>
      <c r="M57" s="88">
        <f t="shared" si="24"/>
        <v>0</v>
      </c>
      <c r="N57" s="88">
        <f t="shared" si="25"/>
        <v>0</v>
      </c>
      <c r="O57" s="88">
        <f t="shared" si="26"/>
        <v>0</v>
      </c>
      <c r="P57" s="90">
        <f t="shared" si="27"/>
        <v>0</v>
      </c>
    </row>
    <row r="58" spans="1:16" s="56" customFormat="1" ht="14.5">
      <c r="A58" s="81">
        <f t="shared" si="1"/>
        <v>48</v>
      </c>
      <c r="B58" s="82"/>
      <c r="C58" s="11" t="s">
        <v>57</v>
      </c>
      <c r="D58" s="34" t="s">
        <v>59</v>
      </c>
      <c r="E58" s="35">
        <v>1</v>
      </c>
      <c r="F58" s="85">
        <v>0</v>
      </c>
      <c r="G58" s="86">
        <v>0</v>
      </c>
      <c r="H58" s="87">
        <f t="shared" si="58"/>
        <v>0</v>
      </c>
      <c r="I58" s="86"/>
      <c r="J58" s="87">
        <v>0</v>
      </c>
      <c r="K58" s="88">
        <f t="shared" si="22"/>
        <v>0</v>
      </c>
      <c r="L58" s="89">
        <f t="shared" si="23"/>
        <v>0</v>
      </c>
      <c r="M58" s="88">
        <f t="shared" si="24"/>
        <v>0</v>
      </c>
      <c r="N58" s="88">
        <f t="shared" si="25"/>
        <v>0</v>
      </c>
      <c r="O58" s="88">
        <f t="shared" si="26"/>
        <v>0</v>
      </c>
      <c r="P58" s="90">
        <f t="shared" si="27"/>
        <v>0</v>
      </c>
    </row>
    <row r="59" spans="1:16" s="56" customFormat="1" ht="27">
      <c r="A59" s="81">
        <f t="shared" si="1"/>
        <v>49</v>
      </c>
      <c r="B59" s="82"/>
      <c r="C59" s="11" t="s">
        <v>71</v>
      </c>
      <c r="D59" s="34" t="s">
        <v>38</v>
      </c>
      <c r="E59" s="35">
        <v>1</v>
      </c>
      <c r="F59" s="85">
        <v>0</v>
      </c>
      <c r="G59" s="86">
        <v>0</v>
      </c>
      <c r="H59" s="87">
        <f t="shared" si="58"/>
        <v>0</v>
      </c>
      <c r="I59" s="86">
        <v>0</v>
      </c>
      <c r="J59" s="87">
        <v>0</v>
      </c>
      <c r="K59" s="88">
        <f t="shared" si="22"/>
        <v>0</v>
      </c>
      <c r="L59" s="89">
        <f t="shared" si="23"/>
        <v>0</v>
      </c>
      <c r="M59" s="88">
        <f t="shared" si="24"/>
        <v>0</v>
      </c>
      <c r="N59" s="88">
        <f t="shared" si="25"/>
        <v>0</v>
      </c>
      <c r="O59" s="88">
        <f t="shared" si="26"/>
        <v>0</v>
      </c>
      <c r="P59" s="90">
        <f t="shared" si="27"/>
        <v>0</v>
      </c>
    </row>
    <row r="60" spans="1:16" s="56" customFormat="1" ht="14.5">
      <c r="A60" s="81">
        <f t="shared" si="1"/>
        <v>50</v>
      </c>
      <c r="B60" s="82"/>
      <c r="C60" s="11" t="s">
        <v>52</v>
      </c>
      <c r="D60" s="34" t="s">
        <v>32</v>
      </c>
      <c r="E60" s="35">
        <f>(5.1+4.2)*2*(3)+(5.1*4.2)</f>
        <v>77.22</v>
      </c>
      <c r="F60" s="85">
        <v>0</v>
      </c>
      <c r="G60" s="86">
        <v>0</v>
      </c>
      <c r="H60" s="87">
        <f t="shared" si="58"/>
        <v>0</v>
      </c>
      <c r="I60" s="86">
        <v>0</v>
      </c>
      <c r="J60" s="87">
        <v>0</v>
      </c>
      <c r="K60" s="88">
        <f t="shared" si="22"/>
        <v>0</v>
      </c>
      <c r="L60" s="89">
        <f t="shared" si="23"/>
        <v>0</v>
      </c>
      <c r="M60" s="88">
        <f t="shared" si="24"/>
        <v>0</v>
      </c>
      <c r="N60" s="88">
        <f t="shared" si="25"/>
        <v>0</v>
      </c>
      <c r="O60" s="88">
        <f t="shared" si="26"/>
        <v>0</v>
      </c>
      <c r="P60" s="90">
        <f t="shared" si="27"/>
        <v>0</v>
      </c>
    </row>
    <row r="61" spans="1:16" s="56" customFormat="1" ht="14.5">
      <c r="A61" s="81">
        <f t="shared" si="1"/>
        <v>51</v>
      </c>
      <c r="B61" s="82"/>
      <c r="C61" s="83" t="s">
        <v>77</v>
      </c>
      <c r="D61" s="93"/>
      <c r="E61" s="93"/>
      <c r="F61" s="94"/>
      <c r="G61" s="95">
        <v>0</v>
      </c>
      <c r="H61" s="96">
        <v>0</v>
      </c>
      <c r="I61" s="95"/>
      <c r="J61" s="96"/>
      <c r="K61" s="88">
        <f t="shared" ref="K61:K96" si="59">ROUND((J61+I61+H61),2)</f>
        <v>0</v>
      </c>
      <c r="L61" s="89">
        <f t="shared" ref="L61:L96" si="60">ROUND((F61*E61),2)</f>
        <v>0</v>
      </c>
      <c r="M61" s="88">
        <f t="shared" ref="M61:M96" si="61">ROUND((H61*E61),2)</f>
        <v>0</v>
      </c>
      <c r="N61" s="88">
        <f t="shared" ref="N61:N96" si="62">ROUND((I61*E61),2)</f>
        <v>0</v>
      </c>
      <c r="O61" s="88">
        <f t="shared" ref="O61:O96" si="63">ROUND((J61*E61),2)</f>
        <v>0</v>
      </c>
      <c r="P61" s="90">
        <f t="shared" ref="P61:P96" si="64">ROUND((O61+N61+M61),2)</f>
        <v>0</v>
      </c>
    </row>
    <row r="62" spans="1:16" s="56" customFormat="1" ht="14.5">
      <c r="A62" s="81">
        <f t="shared" si="1"/>
        <v>52</v>
      </c>
      <c r="B62" s="82"/>
      <c r="C62" s="97" t="s">
        <v>37</v>
      </c>
      <c r="D62" s="98" t="s">
        <v>38</v>
      </c>
      <c r="E62" s="98">
        <v>1</v>
      </c>
      <c r="F62" s="99">
        <v>0</v>
      </c>
      <c r="G62" s="100">
        <v>0</v>
      </c>
      <c r="H62" s="101">
        <v>0</v>
      </c>
      <c r="I62" s="100"/>
      <c r="J62" s="101">
        <v>0</v>
      </c>
      <c r="K62" s="88">
        <f t="shared" si="59"/>
        <v>0</v>
      </c>
      <c r="L62" s="89">
        <f t="shared" si="60"/>
        <v>0</v>
      </c>
      <c r="M62" s="88">
        <f t="shared" si="61"/>
        <v>0</v>
      </c>
      <c r="N62" s="88">
        <f t="shared" si="62"/>
        <v>0</v>
      </c>
      <c r="O62" s="88">
        <f t="shared" si="63"/>
        <v>0</v>
      </c>
      <c r="P62" s="90">
        <f t="shared" si="64"/>
        <v>0</v>
      </c>
    </row>
    <row r="63" spans="1:16" s="56" customFormat="1" ht="14.5">
      <c r="A63" s="81">
        <f t="shared" si="1"/>
        <v>53</v>
      </c>
      <c r="B63" s="82"/>
      <c r="C63" s="97" t="s">
        <v>39</v>
      </c>
      <c r="D63" s="98" t="s">
        <v>38</v>
      </c>
      <c r="E63" s="98">
        <v>1</v>
      </c>
      <c r="F63" s="99">
        <v>0</v>
      </c>
      <c r="G63" s="100">
        <v>0</v>
      </c>
      <c r="H63" s="101">
        <v>0</v>
      </c>
      <c r="I63" s="100">
        <v>0</v>
      </c>
      <c r="J63" s="101">
        <v>0</v>
      </c>
      <c r="K63" s="88">
        <f t="shared" si="59"/>
        <v>0</v>
      </c>
      <c r="L63" s="89">
        <f t="shared" si="60"/>
        <v>0</v>
      </c>
      <c r="M63" s="88">
        <f t="shared" si="61"/>
        <v>0</v>
      </c>
      <c r="N63" s="88">
        <f t="shared" si="62"/>
        <v>0</v>
      </c>
      <c r="O63" s="88">
        <f t="shared" si="63"/>
        <v>0</v>
      </c>
      <c r="P63" s="90">
        <f t="shared" si="64"/>
        <v>0</v>
      </c>
    </row>
    <row r="64" spans="1:16" s="56" customFormat="1" ht="14.5">
      <c r="A64" s="81">
        <f t="shared" si="1"/>
        <v>54</v>
      </c>
      <c r="B64" s="82"/>
      <c r="C64" s="97" t="s">
        <v>57</v>
      </c>
      <c r="D64" s="98" t="s">
        <v>59</v>
      </c>
      <c r="E64" s="98">
        <v>1</v>
      </c>
      <c r="F64" s="99">
        <v>0</v>
      </c>
      <c r="G64" s="100">
        <v>0</v>
      </c>
      <c r="H64" s="101">
        <v>0</v>
      </c>
      <c r="I64" s="100"/>
      <c r="J64" s="101">
        <v>0</v>
      </c>
      <c r="K64" s="88">
        <f t="shared" si="59"/>
        <v>0</v>
      </c>
      <c r="L64" s="89">
        <f t="shared" si="60"/>
        <v>0</v>
      </c>
      <c r="M64" s="88">
        <f t="shared" si="61"/>
        <v>0</v>
      </c>
      <c r="N64" s="88">
        <f t="shared" si="62"/>
        <v>0</v>
      </c>
      <c r="O64" s="88">
        <f t="shared" si="63"/>
        <v>0</v>
      </c>
      <c r="P64" s="90">
        <f t="shared" si="64"/>
        <v>0</v>
      </c>
    </row>
    <row r="65" spans="1:16" s="56" customFormat="1" ht="27">
      <c r="A65" s="81">
        <f t="shared" si="1"/>
        <v>55</v>
      </c>
      <c r="B65" s="82"/>
      <c r="C65" s="97" t="s">
        <v>71</v>
      </c>
      <c r="D65" s="98" t="s">
        <v>38</v>
      </c>
      <c r="E65" s="98">
        <v>1</v>
      </c>
      <c r="F65" s="99">
        <v>0</v>
      </c>
      <c r="G65" s="100">
        <v>0</v>
      </c>
      <c r="H65" s="101">
        <v>0</v>
      </c>
      <c r="I65" s="100">
        <v>0</v>
      </c>
      <c r="J65" s="101">
        <v>0</v>
      </c>
      <c r="K65" s="88">
        <f t="shared" si="59"/>
        <v>0</v>
      </c>
      <c r="L65" s="89">
        <f t="shared" si="60"/>
        <v>0</v>
      </c>
      <c r="M65" s="88">
        <f t="shared" si="61"/>
        <v>0</v>
      </c>
      <c r="N65" s="88">
        <f t="shared" si="62"/>
        <v>0</v>
      </c>
      <c r="O65" s="88">
        <f t="shared" si="63"/>
        <v>0</v>
      </c>
      <c r="P65" s="90">
        <f t="shared" si="64"/>
        <v>0</v>
      </c>
    </row>
    <row r="66" spans="1:16" s="56" customFormat="1" ht="14.5">
      <c r="A66" s="81">
        <f t="shared" si="1"/>
        <v>56</v>
      </c>
      <c r="B66" s="82"/>
      <c r="C66" s="97" t="s">
        <v>52</v>
      </c>
      <c r="D66" s="98" t="s">
        <v>32</v>
      </c>
      <c r="E66" s="35">
        <f>(4+3.2)*2*(3)+(4*3.2)</f>
        <v>56</v>
      </c>
      <c r="F66" s="99">
        <v>0</v>
      </c>
      <c r="G66" s="100">
        <v>0</v>
      </c>
      <c r="H66" s="101">
        <v>0</v>
      </c>
      <c r="I66" s="100">
        <v>0</v>
      </c>
      <c r="J66" s="101">
        <v>0</v>
      </c>
      <c r="K66" s="88">
        <f t="shared" si="59"/>
        <v>0</v>
      </c>
      <c r="L66" s="89">
        <f t="shared" si="60"/>
        <v>0</v>
      </c>
      <c r="M66" s="88">
        <f t="shared" si="61"/>
        <v>0</v>
      </c>
      <c r="N66" s="88">
        <f t="shared" si="62"/>
        <v>0</v>
      </c>
      <c r="O66" s="88">
        <f t="shared" si="63"/>
        <v>0</v>
      </c>
      <c r="P66" s="90">
        <f t="shared" si="64"/>
        <v>0</v>
      </c>
    </row>
    <row r="67" spans="1:16" s="56" customFormat="1" ht="14.5">
      <c r="A67" s="81">
        <f t="shared" si="1"/>
        <v>57</v>
      </c>
      <c r="B67" s="82"/>
      <c r="C67" s="83" t="s">
        <v>77</v>
      </c>
      <c r="D67" s="93"/>
      <c r="E67" s="93"/>
      <c r="F67" s="94"/>
      <c r="G67" s="95">
        <v>0</v>
      </c>
      <c r="H67" s="96">
        <v>0</v>
      </c>
      <c r="I67" s="95"/>
      <c r="J67" s="96"/>
      <c r="K67" s="88">
        <f t="shared" si="59"/>
        <v>0</v>
      </c>
      <c r="L67" s="89">
        <f t="shared" si="60"/>
        <v>0</v>
      </c>
      <c r="M67" s="88">
        <f t="shared" si="61"/>
        <v>0</v>
      </c>
      <c r="N67" s="88">
        <f t="shared" si="62"/>
        <v>0</v>
      </c>
      <c r="O67" s="88">
        <f t="shared" si="63"/>
        <v>0</v>
      </c>
      <c r="P67" s="90">
        <f t="shared" si="64"/>
        <v>0</v>
      </c>
    </row>
    <row r="68" spans="1:16" s="56" customFormat="1" ht="14.5">
      <c r="A68" s="81">
        <f t="shared" si="1"/>
        <v>58</v>
      </c>
      <c r="B68" s="82"/>
      <c r="C68" s="97" t="s">
        <v>37</v>
      </c>
      <c r="D68" s="98" t="s">
        <v>38</v>
      </c>
      <c r="E68" s="98">
        <v>1</v>
      </c>
      <c r="F68" s="99">
        <v>0</v>
      </c>
      <c r="G68" s="100">
        <v>0</v>
      </c>
      <c r="H68" s="101">
        <v>0</v>
      </c>
      <c r="I68" s="100"/>
      <c r="J68" s="101">
        <v>0</v>
      </c>
      <c r="K68" s="88">
        <f t="shared" si="59"/>
        <v>0</v>
      </c>
      <c r="L68" s="89">
        <f t="shared" si="60"/>
        <v>0</v>
      </c>
      <c r="M68" s="88">
        <f t="shared" si="61"/>
        <v>0</v>
      </c>
      <c r="N68" s="88">
        <f t="shared" si="62"/>
        <v>0</v>
      </c>
      <c r="O68" s="88">
        <f t="shared" si="63"/>
        <v>0</v>
      </c>
      <c r="P68" s="90">
        <f t="shared" si="64"/>
        <v>0</v>
      </c>
    </row>
    <row r="69" spans="1:16" s="56" customFormat="1" ht="14.5">
      <c r="A69" s="81">
        <f t="shared" si="1"/>
        <v>59</v>
      </c>
      <c r="B69" s="82"/>
      <c r="C69" s="97" t="s">
        <v>39</v>
      </c>
      <c r="D69" s="98" t="s">
        <v>38</v>
      </c>
      <c r="E69" s="98">
        <v>1</v>
      </c>
      <c r="F69" s="99">
        <v>0</v>
      </c>
      <c r="G69" s="100">
        <v>0</v>
      </c>
      <c r="H69" s="101">
        <v>0</v>
      </c>
      <c r="I69" s="100">
        <v>0</v>
      </c>
      <c r="J69" s="101">
        <v>0</v>
      </c>
      <c r="K69" s="88">
        <f t="shared" si="59"/>
        <v>0</v>
      </c>
      <c r="L69" s="89">
        <f t="shared" si="60"/>
        <v>0</v>
      </c>
      <c r="M69" s="88">
        <f t="shared" si="61"/>
        <v>0</v>
      </c>
      <c r="N69" s="88">
        <f t="shared" si="62"/>
        <v>0</v>
      </c>
      <c r="O69" s="88">
        <f t="shared" si="63"/>
        <v>0</v>
      </c>
      <c r="P69" s="90">
        <f t="shared" si="64"/>
        <v>0</v>
      </c>
    </row>
    <row r="70" spans="1:16" s="56" customFormat="1" ht="14.5">
      <c r="A70" s="81">
        <f t="shared" si="1"/>
        <v>60</v>
      </c>
      <c r="B70" s="82"/>
      <c r="C70" s="97" t="s">
        <v>57</v>
      </c>
      <c r="D70" s="98" t="s">
        <v>59</v>
      </c>
      <c r="E70" s="98">
        <v>1</v>
      </c>
      <c r="F70" s="99">
        <v>0</v>
      </c>
      <c r="G70" s="100">
        <v>0</v>
      </c>
      <c r="H70" s="101">
        <v>0</v>
      </c>
      <c r="I70" s="100"/>
      <c r="J70" s="101">
        <v>0</v>
      </c>
      <c r="K70" s="88">
        <f t="shared" si="59"/>
        <v>0</v>
      </c>
      <c r="L70" s="89">
        <f t="shared" si="60"/>
        <v>0</v>
      </c>
      <c r="M70" s="88">
        <f t="shared" si="61"/>
        <v>0</v>
      </c>
      <c r="N70" s="88">
        <f t="shared" si="62"/>
        <v>0</v>
      </c>
      <c r="O70" s="88">
        <f t="shared" si="63"/>
        <v>0</v>
      </c>
      <c r="P70" s="90">
        <f t="shared" si="64"/>
        <v>0</v>
      </c>
    </row>
    <row r="71" spans="1:16" s="56" customFormat="1" ht="27">
      <c r="A71" s="81">
        <f t="shared" si="1"/>
        <v>61</v>
      </c>
      <c r="B71" s="82"/>
      <c r="C71" s="97" t="s">
        <v>71</v>
      </c>
      <c r="D71" s="98" t="s">
        <v>38</v>
      </c>
      <c r="E71" s="98">
        <v>1</v>
      </c>
      <c r="F71" s="99">
        <v>0</v>
      </c>
      <c r="G71" s="100">
        <v>0</v>
      </c>
      <c r="H71" s="101">
        <v>0</v>
      </c>
      <c r="I71" s="100">
        <v>0</v>
      </c>
      <c r="J71" s="101">
        <v>0</v>
      </c>
      <c r="K71" s="88">
        <f t="shared" si="59"/>
        <v>0</v>
      </c>
      <c r="L71" s="89">
        <f t="shared" si="60"/>
        <v>0</v>
      </c>
      <c r="M71" s="88">
        <f t="shared" si="61"/>
        <v>0</v>
      </c>
      <c r="N71" s="88">
        <f t="shared" si="62"/>
        <v>0</v>
      </c>
      <c r="O71" s="88">
        <f t="shared" si="63"/>
        <v>0</v>
      </c>
      <c r="P71" s="90">
        <f t="shared" si="64"/>
        <v>0</v>
      </c>
    </row>
    <row r="72" spans="1:16" s="56" customFormat="1" ht="14.5">
      <c r="A72" s="81">
        <f t="shared" si="1"/>
        <v>62</v>
      </c>
      <c r="B72" s="82"/>
      <c r="C72" s="97" t="s">
        <v>52</v>
      </c>
      <c r="D72" s="98" t="s">
        <v>32</v>
      </c>
      <c r="E72" s="35">
        <f>(4+1.83)*2*(3)+(4*1.83)</f>
        <v>42.300000000000004</v>
      </c>
      <c r="F72" s="99">
        <v>0</v>
      </c>
      <c r="G72" s="100">
        <v>0</v>
      </c>
      <c r="H72" s="101">
        <v>0</v>
      </c>
      <c r="I72" s="100">
        <v>0</v>
      </c>
      <c r="J72" s="101">
        <v>0</v>
      </c>
      <c r="K72" s="88">
        <f t="shared" si="59"/>
        <v>0</v>
      </c>
      <c r="L72" s="89">
        <f t="shared" si="60"/>
        <v>0</v>
      </c>
      <c r="M72" s="88">
        <f t="shared" si="61"/>
        <v>0</v>
      </c>
      <c r="N72" s="88">
        <f t="shared" si="62"/>
        <v>0</v>
      </c>
      <c r="O72" s="88">
        <f t="shared" si="63"/>
        <v>0</v>
      </c>
      <c r="P72" s="90">
        <f t="shared" si="64"/>
        <v>0</v>
      </c>
    </row>
    <row r="73" spans="1:16" s="56" customFormat="1" ht="14.5">
      <c r="A73" s="81">
        <f t="shared" si="1"/>
        <v>63</v>
      </c>
      <c r="B73" s="82"/>
      <c r="C73" s="83" t="s">
        <v>78</v>
      </c>
      <c r="D73" s="93"/>
      <c r="E73" s="93"/>
      <c r="F73" s="94"/>
      <c r="G73" s="95">
        <v>0</v>
      </c>
      <c r="H73" s="96">
        <v>0</v>
      </c>
      <c r="I73" s="95"/>
      <c r="J73" s="96"/>
      <c r="K73" s="88">
        <f t="shared" si="59"/>
        <v>0</v>
      </c>
      <c r="L73" s="89">
        <f t="shared" si="60"/>
        <v>0</v>
      </c>
      <c r="M73" s="88">
        <f t="shared" si="61"/>
        <v>0</v>
      </c>
      <c r="N73" s="88">
        <f t="shared" si="62"/>
        <v>0</v>
      </c>
      <c r="O73" s="88">
        <f t="shared" si="63"/>
        <v>0</v>
      </c>
      <c r="P73" s="90">
        <f t="shared" si="64"/>
        <v>0</v>
      </c>
    </row>
    <row r="74" spans="1:16" s="56" customFormat="1" ht="14.5">
      <c r="A74" s="81">
        <f t="shared" si="1"/>
        <v>64</v>
      </c>
      <c r="B74" s="82"/>
      <c r="C74" s="97" t="s">
        <v>37</v>
      </c>
      <c r="D74" s="98" t="s">
        <v>38</v>
      </c>
      <c r="E74" s="98">
        <v>1</v>
      </c>
      <c r="F74" s="99">
        <v>0</v>
      </c>
      <c r="G74" s="100">
        <v>0</v>
      </c>
      <c r="H74" s="101">
        <v>0</v>
      </c>
      <c r="I74" s="100"/>
      <c r="J74" s="101">
        <v>0</v>
      </c>
      <c r="K74" s="88">
        <f t="shared" si="59"/>
        <v>0</v>
      </c>
      <c r="L74" s="89">
        <f t="shared" si="60"/>
        <v>0</v>
      </c>
      <c r="M74" s="88">
        <f t="shared" si="61"/>
        <v>0</v>
      </c>
      <c r="N74" s="88">
        <f t="shared" si="62"/>
        <v>0</v>
      </c>
      <c r="O74" s="88">
        <f t="shared" si="63"/>
        <v>0</v>
      </c>
      <c r="P74" s="90">
        <f t="shared" si="64"/>
        <v>0</v>
      </c>
    </row>
    <row r="75" spans="1:16" s="56" customFormat="1" ht="14.5">
      <c r="A75" s="81">
        <f t="shared" si="1"/>
        <v>65</v>
      </c>
      <c r="B75" s="82"/>
      <c r="C75" s="97" t="s">
        <v>39</v>
      </c>
      <c r="D75" s="98" t="s">
        <v>38</v>
      </c>
      <c r="E75" s="98">
        <v>1</v>
      </c>
      <c r="F75" s="99">
        <v>0</v>
      </c>
      <c r="G75" s="100">
        <v>0</v>
      </c>
      <c r="H75" s="101">
        <v>0</v>
      </c>
      <c r="I75" s="100">
        <v>0</v>
      </c>
      <c r="J75" s="101">
        <v>0</v>
      </c>
      <c r="K75" s="88">
        <f t="shared" si="59"/>
        <v>0</v>
      </c>
      <c r="L75" s="89">
        <f t="shared" si="60"/>
        <v>0</v>
      </c>
      <c r="M75" s="88">
        <f t="shared" si="61"/>
        <v>0</v>
      </c>
      <c r="N75" s="88">
        <f t="shared" si="62"/>
        <v>0</v>
      </c>
      <c r="O75" s="88">
        <f t="shared" si="63"/>
        <v>0</v>
      </c>
      <c r="P75" s="90">
        <f t="shared" si="64"/>
        <v>0</v>
      </c>
    </row>
    <row r="76" spans="1:16" s="56" customFormat="1" ht="14.5">
      <c r="A76" s="81">
        <f t="shared" si="1"/>
        <v>66</v>
      </c>
      <c r="B76" s="82"/>
      <c r="C76" s="97" t="s">
        <v>57</v>
      </c>
      <c r="D76" s="98" t="s">
        <v>59</v>
      </c>
      <c r="E76" s="98">
        <v>1</v>
      </c>
      <c r="F76" s="99">
        <v>0</v>
      </c>
      <c r="G76" s="100">
        <v>0</v>
      </c>
      <c r="H76" s="101">
        <v>0</v>
      </c>
      <c r="I76" s="100"/>
      <c r="J76" s="101">
        <v>0</v>
      </c>
      <c r="K76" s="88">
        <f t="shared" si="59"/>
        <v>0</v>
      </c>
      <c r="L76" s="89">
        <f t="shared" si="60"/>
        <v>0</v>
      </c>
      <c r="M76" s="88">
        <f t="shared" si="61"/>
        <v>0</v>
      </c>
      <c r="N76" s="88">
        <f t="shared" si="62"/>
        <v>0</v>
      </c>
      <c r="O76" s="88">
        <f t="shared" si="63"/>
        <v>0</v>
      </c>
      <c r="P76" s="90">
        <f t="shared" si="64"/>
        <v>0</v>
      </c>
    </row>
    <row r="77" spans="1:16" s="56" customFormat="1" ht="27">
      <c r="A77" s="81">
        <f t="shared" si="1"/>
        <v>67</v>
      </c>
      <c r="B77" s="82"/>
      <c r="C77" s="97" t="s">
        <v>71</v>
      </c>
      <c r="D77" s="98" t="s">
        <v>38</v>
      </c>
      <c r="E77" s="98">
        <v>1</v>
      </c>
      <c r="F77" s="99">
        <v>0</v>
      </c>
      <c r="G77" s="100">
        <v>0</v>
      </c>
      <c r="H77" s="101">
        <v>0</v>
      </c>
      <c r="I77" s="100">
        <v>0</v>
      </c>
      <c r="J77" s="101">
        <v>0</v>
      </c>
      <c r="K77" s="88">
        <f t="shared" si="59"/>
        <v>0</v>
      </c>
      <c r="L77" s="89">
        <f t="shared" si="60"/>
        <v>0</v>
      </c>
      <c r="M77" s="88">
        <f t="shared" si="61"/>
        <v>0</v>
      </c>
      <c r="N77" s="88">
        <f t="shared" si="62"/>
        <v>0</v>
      </c>
      <c r="O77" s="88">
        <f t="shared" si="63"/>
        <v>0</v>
      </c>
      <c r="P77" s="90">
        <f t="shared" si="64"/>
        <v>0</v>
      </c>
    </row>
    <row r="78" spans="1:16" s="56" customFormat="1" ht="14.5">
      <c r="A78" s="81">
        <f t="shared" si="1"/>
        <v>68</v>
      </c>
      <c r="B78" s="82"/>
      <c r="C78" s="97" t="s">
        <v>52</v>
      </c>
      <c r="D78" s="98" t="s">
        <v>32</v>
      </c>
      <c r="E78" s="35">
        <f>(5.1+3.65)*2*(3)+(5.1*3.65)</f>
        <v>71.114999999999995</v>
      </c>
      <c r="F78" s="99">
        <v>0</v>
      </c>
      <c r="G78" s="100">
        <v>0</v>
      </c>
      <c r="H78" s="101">
        <v>0</v>
      </c>
      <c r="I78" s="100">
        <v>0</v>
      </c>
      <c r="J78" s="101">
        <v>0</v>
      </c>
      <c r="K78" s="88">
        <f t="shared" si="59"/>
        <v>0</v>
      </c>
      <c r="L78" s="89">
        <f t="shared" si="60"/>
        <v>0</v>
      </c>
      <c r="M78" s="88">
        <f t="shared" si="61"/>
        <v>0</v>
      </c>
      <c r="N78" s="88">
        <f t="shared" si="62"/>
        <v>0</v>
      </c>
      <c r="O78" s="88">
        <f t="shared" si="63"/>
        <v>0</v>
      </c>
      <c r="P78" s="90">
        <f t="shared" si="64"/>
        <v>0</v>
      </c>
    </row>
    <row r="79" spans="1:16" s="56" customFormat="1" ht="14.5">
      <c r="A79" s="81">
        <f t="shared" si="1"/>
        <v>69</v>
      </c>
      <c r="B79" s="82"/>
      <c r="C79" s="83" t="s">
        <v>79</v>
      </c>
      <c r="D79" s="93"/>
      <c r="E79" s="93"/>
      <c r="F79" s="94"/>
      <c r="G79" s="95">
        <v>0</v>
      </c>
      <c r="H79" s="96">
        <v>0</v>
      </c>
      <c r="I79" s="95"/>
      <c r="J79" s="96"/>
      <c r="K79" s="88">
        <f t="shared" si="59"/>
        <v>0</v>
      </c>
      <c r="L79" s="89">
        <f t="shared" si="60"/>
        <v>0</v>
      </c>
      <c r="M79" s="88">
        <f t="shared" si="61"/>
        <v>0</v>
      </c>
      <c r="N79" s="88">
        <f t="shared" si="62"/>
        <v>0</v>
      </c>
      <c r="O79" s="88">
        <f t="shared" si="63"/>
        <v>0</v>
      </c>
      <c r="P79" s="90">
        <f t="shared" si="64"/>
        <v>0</v>
      </c>
    </row>
    <row r="80" spans="1:16" s="56" customFormat="1" ht="14.5">
      <c r="A80" s="81">
        <f t="shared" si="1"/>
        <v>70</v>
      </c>
      <c r="B80" s="82"/>
      <c r="C80" s="97" t="s">
        <v>37</v>
      </c>
      <c r="D80" s="98" t="s">
        <v>38</v>
      </c>
      <c r="E80" s="98">
        <v>1</v>
      </c>
      <c r="F80" s="99">
        <v>0</v>
      </c>
      <c r="G80" s="100">
        <v>0</v>
      </c>
      <c r="H80" s="101">
        <v>0</v>
      </c>
      <c r="I80" s="100"/>
      <c r="J80" s="101">
        <v>0</v>
      </c>
      <c r="K80" s="88">
        <f t="shared" si="59"/>
        <v>0</v>
      </c>
      <c r="L80" s="89">
        <f t="shared" si="60"/>
        <v>0</v>
      </c>
      <c r="M80" s="88">
        <f t="shared" si="61"/>
        <v>0</v>
      </c>
      <c r="N80" s="88">
        <f t="shared" si="62"/>
        <v>0</v>
      </c>
      <c r="O80" s="88">
        <f t="shared" si="63"/>
        <v>0</v>
      </c>
      <c r="P80" s="90">
        <f t="shared" si="64"/>
        <v>0</v>
      </c>
    </row>
    <row r="81" spans="1:16" s="56" customFormat="1" ht="14.5">
      <c r="A81" s="81">
        <f t="shared" si="1"/>
        <v>71</v>
      </c>
      <c r="B81" s="82"/>
      <c r="C81" s="97" t="s">
        <v>39</v>
      </c>
      <c r="D81" s="98" t="s">
        <v>38</v>
      </c>
      <c r="E81" s="98">
        <v>1</v>
      </c>
      <c r="F81" s="99">
        <v>0</v>
      </c>
      <c r="G81" s="100">
        <v>0</v>
      </c>
      <c r="H81" s="101">
        <v>0</v>
      </c>
      <c r="I81" s="100">
        <v>0</v>
      </c>
      <c r="J81" s="101">
        <v>0</v>
      </c>
      <c r="K81" s="88">
        <f t="shared" si="59"/>
        <v>0</v>
      </c>
      <c r="L81" s="89">
        <f t="shared" si="60"/>
        <v>0</v>
      </c>
      <c r="M81" s="88">
        <f t="shared" si="61"/>
        <v>0</v>
      </c>
      <c r="N81" s="88">
        <f t="shared" si="62"/>
        <v>0</v>
      </c>
      <c r="O81" s="88">
        <f t="shared" si="63"/>
        <v>0</v>
      </c>
      <c r="P81" s="90">
        <f t="shared" si="64"/>
        <v>0</v>
      </c>
    </row>
    <row r="82" spans="1:16" s="56" customFormat="1" ht="14.5">
      <c r="A82" s="81">
        <f t="shared" si="1"/>
        <v>72</v>
      </c>
      <c r="B82" s="82"/>
      <c r="C82" s="97" t="s">
        <v>57</v>
      </c>
      <c r="D82" s="98" t="s">
        <v>59</v>
      </c>
      <c r="E82" s="98">
        <v>1</v>
      </c>
      <c r="F82" s="99">
        <v>0</v>
      </c>
      <c r="G82" s="100">
        <v>0</v>
      </c>
      <c r="H82" s="101">
        <v>0</v>
      </c>
      <c r="I82" s="100"/>
      <c r="J82" s="101">
        <v>0</v>
      </c>
      <c r="K82" s="88">
        <f t="shared" si="59"/>
        <v>0</v>
      </c>
      <c r="L82" s="89">
        <f t="shared" si="60"/>
        <v>0</v>
      </c>
      <c r="M82" s="88">
        <f t="shared" si="61"/>
        <v>0</v>
      </c>
      <c r="N82" s="88">
        <f t="shared" si="62"/>
        <v>0</v>
      </c>
      <c r="O82" s="88">
        <f t="shared" si="63"/>
        <v>0</v>
      </c>
      <c r="P82" s="90">
        <f t="shared" si="64"/>
        <v>0</v>
      </c>
    </row>
    <row r="83" spans="1:16" s="56" customFormat="1" ht="27">
      <c r="A83" s="81">
        <f t="shared" si="1"/>
        <v>73</v>
      </c>
      <c r="B83" s="82"/>
      <c r="C83" s="97" t="s">
        <v>71</v>
      </c>
      <c r="D83" s="98" t="s">
        <v>38</v>
      </c>
      <c r="E83" s="98">
        <v>1</v>
      </c>
      <c r="F83" s="99">
        <v>0</v>
      </c>
      <c r="G83" s="100">
        <v>0</v>
      </c>
      <c r="H83" s="101">
        <v>0</v>
      </c>
      <c r="I83" s="100">
        <v>0</v>
      </c>
      <c r="J83" s="101">
        <v>0</v>
      </c>
      <c r="K83" s="88">
        <f t="shared" si="59"/>
        <v>0</v>
      </c>
      <c r="L83" s="89">
        <f t="shared" si="60"/>
        <v>0</v>
      </c>
      <c r="M83" s="88">
        <f t="shared" si="61"/>
        <v>0</v>
      </c>
      <c r="N83" s="88">
        <f t="shared" si="62"/>
        <v>0</v>
      </c>
      <c r="O83" s="88">
        <f t="shared" si="63"/>
        <v>0</v>
      </c>
      <c r="P83" s="90">
        <f t="shared" si="64"/>
        <v>0</v>
      </c>
    </row>
    <row r="84" spans="1:16" s="56" customFormat="1" ht="14.5">
      <c r="A84" s="81">
        <f t="shared" si="1"/>
        <v>74</v>
      </c>
      <c r="B84" s="82"/>
      <c r="C84" s="97" t="s">
        <v>52</v>
      </c>
      <c r="D84" s="98" t="s">
        <v>32</v>
      </c>
      <c r="E84" s="35">
        <f>(5.1+3.8)*2*(3)+(5.1*3.8)</f>
        <v>72.779999999999987</v>
      </c>
      <c r="F84" s="99">
        <v>0</v>
      </c>
      <c r="G84" s="100">
        <v>0</v>
      </c>
      <c r="H84" s="101">
        <v>0</v>
      </c>
      <c r="I84" s="100">
        <v>0</v>
      </c>
      <c r="J84" s="101">
        <v>0</v>
      </c>
      <c r="K84" s="88">
        <f t="shared" si="59"/>
        <v>0</v>
      </c>
      <c r="L84" s="89">
        <f t="shared" si="60"/>
        <v>0</v>
      </c>
      <c r="M84" s="88">
        <f t="shared" si="61"/>
        <v>0</v>
      </c>
      <c r="N84" s="88">
        <f t="shared" si="62"/>
        <v>0</v>
      </c>
      <c r="O84" s="88">
        <f t="shared" si="63"/>
        <v>0</v>
      </c>
      <c r="P84" s="90">
        <f t="shared" si="64"/>
        <v>0</v>
      </c>
    </row>
    <row r="85" spans="1:16" s="56" customFormat="1" ht="14.5">
      <c r="A85" s="81">
        <f t="shared" si="1"/>
        <v>75</v>
      </c>
      <c r="B85" s="82"/>
      <c r="C85" s="83" t="s">
        <v>80</v>
      </c>
      <c r="D85" s="93"/>
      <c r="E85" s="93"/>
      <c r="F85" s="94"/>
      <c r="G85" s="95">
        <v>0</v>
      </c>
      <c r="H85" s="96">
        <v>0</v>
      </c>
      <c r="I85" s="95"/>
      <c r="J85" s="96"/>
      <c r="K85" s="88">
        <f t="shared" si="59"/>
        <v>0</v>
      </c>
      <c r="L85" s="89">
        <f t="shared" si="60"/>
        <v>0</v>
      </c>
      <c r="M85" s="88">
        <f t="shared" si="61"/>
        <v>0</v>
      </c>
      <c r="N85" s="88">
        <f t="shared" si="62"/>
        <v>0</v>
      </c>
      <c r="O85" s="88">
        <f t="shared" si="63"/>
        <v>0</v>
      </c>
      <c r="P85" s="90">
        <f t="shared" si="64"/>
        <v>0</v>
      </c>
    </row>
    <row r="86" spans="1:16" s="56" customFormat="1" ht="14.5">
      <c r="A86" s="81">
        <f t="shared" si="1"/>
        <v>76</v>
      </c>
      <c r="B86" s="82"/>
      <c r="C86" s="97" t="s">
        <v>37</v>
      </c>
      <c r="D86" s="98" t="s">
        <v>38</v>
      </c>
      <c r="E86" s="98">
        <v>1</v>
      </c>
      <c r="F86" s="99">
        <v>0</v>
      </c>
      <c r="G86" s="100">
        <v>0</v>
      </c>
      <c r="H86" s="101">
        <v>0</v>
      </c>
      <c r="I86" s="100"/>
      <c r="J86" s="101">
        <v>0</v>
      </c>
      <c r="K86" s="88">
        <f t="shared" si="59"/>
        <v>0</v>
      </c>
      <c r="L86" s="89">
        <f t="shared" si="60"/>
        <v>0</v>
      </c>
      <c r="M86" s="88">
        <f t="shared" si="61"/>
        <v>0</v>
      </c>
      <c r="N86" s="88">
        <f t="shared" si="62"/>
        <v>0</v>
      </c>
      <c r="O86" s="88">
        <f t="shared" si="63"/>
        <v>0</v>
      </c>
      <c r="P86" s="90">
        <f t="shared" si="64"/>
        <v>0</v>
      </c>
    </row>
    <row r="87" spans="1:16" s="56" customFormat="1" ht="14.5">
      <c r="A87" s="81">
        <f t="shared" si="1"/>
        <v>77</v>
      </c>
      <c r="B87" s="82"/>
      <c r="C87" s="97" t="s">
        <v>39</v>
      </c>
      <c r="D87" s="98" t="s">
        <v>38</v>
      </c>
      <c r="E87" s="98">
        <v>1</v>
      </c>
      <c r="F87" s="99">
        <v>0</v>
      </c>
      <c r="G87" s="100">
        <v>0</v>
      </c>
      <c r="H87" s="101">
        <v>0</v>
      </c>
      <c r="I87" s="100">
        <v>0</v>
      </c>
      <c r="J87" s="101">
        <v>0</v>
      </c>
      <c r="K87" s="88">
        <f t="shared" si="59"/>
        <v>0</v>
      </c>
      <c r="L87" s="89">
        <f t="shared" si="60"/>
        <v>0</v>
      </c>
      <c r="M87" s="88">
        <f t="shared" si="61"/>
        <v>0</v>
      </c>
      <c r="N87" s="88">
        <f t="shared" si="62"/>
        <v>0</v>
      </c>
      <c r="O87" s="88">
        <f t="shared" si="63"/>
        <v>0</v>
      </c>
      <c r="P87" s="90">
        <f t="shared" si="64"/>
        <v>0</v>
      </c>
    </row>
    <row r="88" spans="1:16" s="56" customFormat="1" ht="14.5">
      <c r="A88" s="81">
        <f t="shared" si="1"/>
        <v>78</v>
      </c>
      <c r="B88" s="82"/>
      <c r="C88" s="97" t="s">
        <v>57</v>
      </c>
      <c r="D88" s="98" t="s">
        <v>59</v>
      </c>
      <c r="E88" s="98">
        <v>1</v>
      </c>
      <c r="F88" s="99">
        <v>0</v>
      </c>
      <c r="G88" s="100">
        <v>0</v>
      </c>
      <c r="H88" s="101">
        <v>0</v>
      </c>
      <c r="I88" s="100"/>
      <c r="J88" s="101">
        <v>0</v>
      </c>
      <c r="K88" s="88">
        <f t="shared" si="59"/>
        <v>0</v>
      </c>
      <c r="L88" s="89">
        <f t="shared" si="60"/>
        <v>0</v>
      </c>
      <c r="M88" s="88">
        <f t="shared" si="61"/>
        <v>0</v>
      </c>
      <c r="N88" s="88">
        <f t="shared" si="62"/>
        <v>0</v>
      </c>
      <c r="O88" s="88">
        <f t="shared" si="63"/>
        <v>0</v>
      </c>
      <c r="P88" s="90">
        <f t="shared" si="64"/>
        <v>0</v>
      </c>
    </row>
    <row r="89" spans="1:16" s="56" customFormat="1" ht="27">
      <c r="A89" s="81">
        <f t="shared" si="1"/>
        <v>79</v>
      </c>
      <c r="B89" s="82"/>
      <c r="C89" s="97" t="s">
        <v>71</v>
      </c>
      <c r="D89" s="98" t="s">
        <v>38</v>
      </c>
      <c r="E89" s="98">
        <v>1</v>
      </c>
      <c r="F89" s="99">
        <v>0</v>
      </c>
      <c r="G89" s="100">
        <v>0</v>
      </c>
      <c r="H89" s="101">
        <v>0</v>
      </c>
      <c r="I89" s="100">
        <v>0</v>
      </c>
      <c r="J89" s="101">
        <v>0</v>
      </c>
      <c r="K89" s="88">
        <f t="shared" si="59"/>
        <v>0</v>
      </c>
      <c r="L89" s="89">
        <f t="shared" si="60"/>
        <v>0</v>
      </c>
      <c r="M89" s="88">
        <f t="shared" si="61"/>
        <v>0</v>
      </c>
      <c r="N89" s="88">
        <f t="shared" si="62"/>
        <v>0</v>
      </c>
      <c r="O89" s="88">
        <f t="shared" si="63"/>
        <v>0</v>
      </c>
      <c r="P89" s="90">
        <f t="shared" si="64"/>
        <v>0</v>
      </c>
    </row>
    <row r="90" spans="1:16" s="56" customFormat="1" ht="14.5">
      <c r="A90" s="81">
        <f t="shared" si="1"/>
        <v>80</v>
      </c>
      <c r="B90" s="82"/>
      <c r="C90" s="97" t="s">
        <v>52</v>
      </c>
      <c r="D90" s="98" t="s">
        <v>32</v>
      </c>
      <c r="E90" s="35">
        <f>(5.1+4.5)*2*(3)+(5.1*4.5)</f>
        <v>80.55</v>
      </c>
      <c r="F90" s="99">
        <v>0</v>
      </c>
      <c r="G90" s="100">
        <v>0</v>
      </c>
      <c r="H90" s="101">
        <v>0</v>
      </c>
      <c r="I90" s="100">
        <v>0</v>
      </c>
      <c r="J90" s="101">
        <v>0</v>
      </c>
      <c r="K90" s="88">
        <f t="shared" si="59"/>
        <v>0</v>
      </c>
      <c r="L90" s="89">
        <f t="shared" si="60"/>
        <v>0</v>
      </c>
      <c r="M90" s="88">
        <f t="shared" si="61"/>
        <v>0</v>
      </c>
      <c r="N90" s="88">
        <f t="shared" si="62"/>
        <v>0</v>
      </c>
      <c r="O90" s="88">
        <f t="shared" si="63"/>
        <v>0</v>
      </c>
      <c r="P90" s="90">
        <f t="shared" si="64"/>
        <v>0</v>
      </c>
    </row>
    <row r="91" spans="1:16" s="56" customFormat="1" ht="14.5">
      <c r="A91" s="81">
        <f t="shared" si="1"/>
        <v>81</v>
      </c>
      <c r="B91" s="82"/>
      <c r="C91" s="83" t="s">
        <v>81</v>
      </c>
      <c r="D91" s="93"/>
      <c r="E91" s="93"/>
      <c r="F91" s="94"/>
      <c r="G91" s="95">
        <v>0</v>
      </c>
      <c r="H91" s="96">
        <v>0</v>
      </c>
      <c r="I91" s="95"/>
      <c r="J91" s="96"/>
      <c r="K91" s="88">
        <f t="shared" si="59"/>
        <v>0</v>
      </c>
      <c r="L91" s="89">
        <f t="shared" si="60"/>
        <v>0</v>
      </c>
      <c r="M91" s="88">
        <f t="shared" si="61"/>
        <v>0</v>
      </c>
      <c r="N91" s="88">
        <f t="shared" si="62"/>
        <v>0</v>
      </c>
      <c r="O91" s="88">
        <f t="shared" si="63"/>
        <v>0</v>
      </c>
      <c r="P91" s="90">
        <f t="shared" si="64"/>
        <v>0</v>
      </c>
    </row>
    <row r="92" spans="1:16" s="56" customFormat="1" ht="14.5">
      <c r="A92" s="81">
        <f t="shared" si="1"/>
        <v>82</v>
      </c>
      <c r="B92" s="82"/>
      <c r="C92" s="97" t="s">
        <v>37</v>
      </c>
      <c r="D92" s="98" t="s">
        <v>38</v>
      </c>
      <c r="E92" s="98">
        <v>1</v>
      </c>
      <c r="F92" s="99">
        <v>0</v>
      </c>
      <c r="G92" s="100">
        <v>0</v>
      </c>
      <c r="H92" s="101">
        <v>0</v>
      </c>
      <c r="I92" s="100"/>
      <c r="J92" s="101">
        <v>0</v>
      </c>
      <c r="K92" s="88">
        <f t="shared" si="59"/>
        <v>0</v>
      </c>
      <c r="L92" s="89">
        <f t="shared" si="60"/>
        <v>0</v>
      </c>
      <c r="M92" s="88">
        <f t="shared" si="61"/>
        <v>0</v>
      </c>
      <c r="N92" s="88">
        <f t="shared" si="62"/>
        <v>0</v>
      </c>
      <c r="O92" s="88">
        <f t="shared" si="63"/>
        <v>0</v>
      </c>
      <c r="P92" s="90">
        <f t="shared" si="64"/>
        <v>0</v>
      </c>
    </row>
    <row r="93" spans="1:16" s="56" customFormat="1" ht="14.5">
      <c r="A93" s="81">
        <f t="shared" si="1"/>
        <v>83</v>
      </c>
      <c r="B93" s="82"/>
      <c r="C93" s="97" t="s">
        <v>39</v>
      </c>
      <c r="D93" s="98" t="s">
        <v>38</v>
      </c>
      <c r="E93" s="98">
        <v>1</v>
      </c>
      <c r="F93" s="99">
        <v>0</v>
      </c>
      <c r="G93" s="100">
        <v>0</v>
      </c>
      <c r="H93" s="101">
        <v>0</v>
      </c>
      <c r="I93" s="100">
        <v>0</v>
      </c>
      <c r="J93" s="101">
        <v>0</v>
      </c>
      <c r="K93" s="88">
        <f t="shared" si="59"/>
        <v>0</v>
      </c>
      <c r="L93" s="89">
        <f t="shared" si="60"/>
        <v>0</v>
      </c>
      <c r="M93" s="88">
        <f t="shared" si="61"/>
        <v>0</v>
      </c>
      <c r="N93" s="88">
        <f t="shared" si="62"/>
        <v>0</v>
      </c>
      <c r="O93" s="88">
        <f t="shared" si="63"/>
        <v>0</v>
      </c>
      <c r="P93" s="90">
        <f t="shared" si="64"/>
        <v>0</v>
      </c>
    </row>
    <row r="94" spans="1:16" s="56" customFormat="1" ht="14.5">
      <c r="A94" s="81">
        <f t="shared" si="1"/>
        <v>84</v>
      </c>
      <c r="B94" s="82"/>
      <c r="C94" s="97" t="s">
        <v>57</v>
      </c>
      <c r="D94" s="98" t="s">
        <v>59</v>
      </c>
      <c r="E94" s="98">
        <v>1</v>
      </c>
      <c r="F94" s="99">
        <v>0</v>
      </c>
      <c r="G94" s="100">
        <v>0</v>
      </c>
      <c r="H94" s="101">
        <v>0</v>
      </c>
      <c r="I94" s="100"/>
      <c r="J94" s="101">
        <v>0</v>
      </c>
      <c r="K94" s="88">
        <f t="shared" si="59"/>
        <v>0</v>
      </c>
      <c r="L94" s="89">
        <f t="shared" si="60"/>
        <v>0</v>
      </c>
      <c r="M94" s="88">
        <f t="shared" si="61"/>
        <v>0</v>
      </c>
      <c r="N94" s="88">
        <f t="shared" si="62"/>
        <v>0</v>
      </c>
      <c r="O94" s="88">
        <f t="shared" si="63"/>
        <v>0</v>
      </c>
      <c r="P94" s="90">
        <f t="shared" si="64"/>
        <v>0</v>
      </c>
    </row>
    <row r="95" spans="1:16" s="56" customFormat="1" ht="27">
      <c r="A95" s="81">
        <f t="shared" si="1"/>
        <v>85</v>
      </c>
      <c r="B95" s="82"/>
      <c r="C95" s="97" t="s">
        <v>71</v>
      </c>
      <c r="D95" s="98" t="s">
        <v>38</v>
      </c>
      <c r="E95" s="98">
        <v>1</v>
      </c>
      <c r="F95" s="99">
        <v>0</v>
      </c>
      <c r="G95" s="100">
        <v>0</v>
      </c>
      <c r="H95" s="101">
        <v>0</v>
      </c>
      <c r="I95" s="100">
        <v>0</v>
      </c>
      <c r="J95" s="101">
        <v>0</v>
      </c>
      <c r="K95" s="88">
        <f t="shared" si="59"/>
        <v>0</v>
      </c>
      <c r="L95" s="89">
        <f t="shared" si="60"/>
        <v>0</v>
      </c>
      <c r="M95" s="88">
        <f t="shared" si="61"/>
        <v>0</v>
      </c>
      <c r="N95" s="88">
        <f t="shared" si="62"/>
        <v>0</v>
      </c>
      <c r="O95" s="88">
        <f t="shared" si="63"/>
        <v>0</v>
      </c>
      <c r="P95" s="90">
        <f t="shared" si="64"/>
        <v>0</v>
      </c>
    </row>
    <row r="96" spans="1:16" s="56" customFormat="1" ht="14.5">
      <c r="A96" s="81">
        <f t="shared" si="1"/>
        <v>86</v>
      </c>
      <c r="B96" s="82"/>
      <c r="C96" s="97" t="s">
        <v>52</v>
      </c>
      <c r="D96" s="98" t="s">
        <v>32</v>
      </c>
      <c r="E96" s="35">
        <f>(5.1+3.05)*2*(3)+(5.1*3.05)</f>
        <v>64.454999999999984</v>
      </c>
      <c r="F96" s="99">
        <v>0</v>
      </c>
      <c r="G96" s="100">
        <v>0</v>
      </c>
      <c r="H96" s="101">
        <v>0</v>
      </c>
      <c r="I96" s="100">
        <v>0</v>
      </c>
      <c r="J96" s="101">
        <v>0</v>
      </c>
      <c r="K96" s="88">
        <f t="shared" si="59"/>
        <v>0</v>
      </c>
      <c r="L96" s="89">
        <f t="shared" si="60"/>
        <v>0</v>
      </c>
      <c r="M96" s="88">
        <f t="shared" si="61"/>
        <v>0</v>
      </c>
      <c r="N96" s="88">
        <f t="shared" si="62"/>
        <v>0</v>
      </c>
      <c r="O96" s="88">
        <f t="shared" si="63"/>
        <v>0</v>
      </c>
      <c r="P96" s="90">
        <f t="shared" si="64"/>
        <v>0</v>
      </c>
    </row>
    <row r="97" spans="1:17" s="56" customFormat="1" ht="14.5">
      <c r="A97" s="81">
        <f t="shared" si="1"/>
        <v>87</v>
      </c>
      <c r="B97" s="82"/>
      <c r="C97" s="83" t="s">
        <v>11</v>
      </c>
      <c r="D97" s="34"/>
      <c r="E97" s="35"/>
      <c r="F97" s="85"/>
      <c r="G97" s="86">
        <v>0</v>
      </c>
      <c r="H97" s="87">
        <f t="shared" si="9"/>
        <v>0</v>
      </c>
      <c r="I97" s="86"/>
      <c r="J97" s="87"/>
      <c r="K97" s="88">
        <f t="shared" ref="K97" si="65">ROUND((J97+I97+H97),2)</f>
        <v>0</v>
      </c>
      <c r="L97" s="89">
        <f t="shared" ref="L97" si="66">ROUND((F97*E97),2)</f>
        <v>0</v>
      </c>
      <c r="M97" s="88">
        <f t="shared" ref="M97" si="67">ROUND((H97*E97),2)</f>
        <v>0</v>
      </c>
      <c r="N97" s="88">
        <f t="shared" ref="N97" si="68">ROUND((I97*E97),2)</f>
        <v>0</v>
      </c>
      <c r="O97" s="88">
        <f t="shared" ref="O97" si="69">ROUND((J97*E97),2)</f>
        <v>0</v>
      </c>
      <c r="P97" s="90">
        <f t="shared" ref="P97" si="70">ROUND((O97+N97+M97),2)</f>
        <v>0</v>
      </c>
    </row>
    <row r="98" spans="1:17" s="56" customFormat="1" ht="40.5">
      <c r="A98" s="81">
        <f t="shared" si="1"/>
        <v>88</v>
      </c>
      <c r="B98" s="82"/>
      <c r="C98" s="11" t="s">
        <v>56</v>
      </c>
      <c r="D98" s="34" t="s">
        <v>30</v>
      </c>
      <c r="E98" s="35">
        <v>21</v>
      </c>
      <c r="F98" s="85">
        <v>0</v>
      </c>
      <c r="G98" s="86">
        <v>0</v>
      </c>
      <c r="H98" s="87">
        <f t="shared" si="9"/>
        <v>0</v>
      </c>
      <c r="I98" s="86">
        <v>0</v>
      </c>
      <c r="J98" s="87">
        <v>0</v>
      </c>
      <c r="K98" s="88">
        <f t="shared" si="10"/>
        <v>0</v>
      </c>
      <c r="L98" s="89">
        <f t="shared" si="11"/>
        <v>0</v>
      </c>
      <c r="M98" s="88">
        <f t="shared" si="12"/>
        <v>0</v>
      </c>
      <c r="N98" s="88">
        <f t="shared" si="13"/>
        <v>0</v>
      </c>
      <c r="O98" s="88">
        <f t="shared" si="14"/>
        <v>0</v>
      </c>
      <c r="P98" s="90">
        <f t="shared" si="15"/>
        <v>0</v>
      </c>
    </row>
    <row r="99" spans="1:17" s="56" customFormat="1" ht="14.5">
      <c r="A99" s="81">
        <f t="shared" si="1"/>
        <v>89</v>
      </c>
      <c r="B99" s="82"/>
      <c r="C99" s="83" t="s">
        <v>16</v>
      </c>
      <c r="D99" s="34"/>
      <c r="E99" s="35"/>
      <c r="F99" s="85"/>
      <c r="G99" s="86">
        <v>0</v>
      </c>
      <c r="H99" s="87">
        <f t="shared" ref="H99:H110" si="71">ROUND((G99*F99),2)</f>
        <v>0</v>
      </c>
      <c r="I99" s="86"/>
      <c r="J99" s="87"/>
      <c r="K99" s="88">
        <f t="shared" ref="K99:K101" si="72">ROUND((J99+I99+H99),2)</f>
        <v>0</v>
      </c>
      <c r="L99" s="89">
        <f t="shared" ref="L99:L101" si="73">ROUND((F99*E99),2)</f>
        <v>0</v>
      </c>
      <c r="M99" s="88">
        <f t="shared" ref="M99:M101" si="74">ROUND((H99*E99),2)</f>
        <v>0</v>
      </c>
      <c r="N99" s="88">
        <f t="shared" ref="N99:N101" si="75">ROUND((I99*E99),2)</f>
        <v>0</v>
      </c>
      <c r="O99" s="88">
        <f t="shared" ref="O99:O101" si="76">ROUND((J99*E99),2)</f>
        <v>0</v>
      </c>
      <c r="P99" s="90">
        <f t="shared" ref="P99:P101" si="77">ROUND((O99+N99+M99),2)</f>
        <v>0</v>
      </c>
    </row>
    <row r="100" spans="1:17" s="56" customFormat="1" ht="14.5">
      <c r="A100" s="81">
        <f t="shared" si="1"/>
        <v>90</v>
      </c>
      <c r="B100" s="82"/>
      <c r="C100" s="57" t="s">
        <v>54</v>
      </c>
      <c r="D100" s="34" t="s">
        <v>32</v>
      </c>
      <c r="E100" s="35">
        <v>97.5</v>
      </c>
      <c r="F100" s="85">
        <v>0</v>
      </c>
      <c r="G100" s="86">
        <v>0</v>
      </c>
      <c r="H100" s="87">
        <f t="shared" si="71"/>
        <v>0</v>
      </c>
      <c r="I100" s="86">
        <v>0</v>
      </c>
      <c r="J100" s="87">
        <v>0</v>
      </c>
      <c r="K100" s="88">
        <f t="shared" si="72"/>
        <v>0</v>
      </c>
      <c r="L100" s="89">
        <f t="shared" si="73"/>
        <v>0</v>
      </c>
      <c r="M100" s="88">
        <f t="shared" si="74"/>
        <v>0</v>
      </c>
      <c r="N100" s="88">
        <f t="shared" si="75"/>
        <v>0</v>
      </c>
      <c r="O100" s="88">
        <f t="shared" si="76"/>
        <v>0</v>
      </c>
      <c r="P100" s="90">
        <f t="shared" si="77"/>
        <v>0</v>
      </c>
    </row>
    <row r="101" spans="1:17" s="56" customFormat="1" ht="14.5">
      <c r="A101" s="81">
        <f t="shared" si="1"/>
        <v>91</v>
      </c>
      <c r="B101" s="82"/>
      <c r="C101" s="57" t="s">
        <v>55</v>
      </c>
      <c r="D101" s="34" t="s">
        <v>32</v>
      </c>
      <c r="E101" s="35">
        <f>E100*1.15</f>
        <v>112.12499999999999</v>
      </c>
      <c r="F101" s="85">
        <v>0</v>
      </c>
      <c r="G101" s="86">
        <v>0</v>
      </c>
      <c r="H101" s="87">
        <f t="shared" si="71"/>
        <v>0</v>
      </c>
      <c r="I101" s="86">
        <v>0</v>
      </c>
      <c r="J101" s="87">
        <v>0</v>
      </c>
      <c r="K101" s="88">
        <f t="shared" si="72"/>
        <v>0</v>
      </c>
      <c r="L101" s="89">
        <f t="shared" si="73"/>
        <v>0</v>
      </c>
      <c r="M101" s="88">
        <f t="shared" si="74"/>
        <v>0</v>
      </c>
      <c r="N101" s="88">
        <f t="shared" si="75"/>
        <v>0</v>
      </c>
      <c r="O101" s="88">
        <f t="shared" si="76"/>
        <v>0</v>
      </c>
      <c r="P101" s="90">
        <f t="shared" si="77"/>
        <v>0</v>
      </c>
    </row>
    <row r="102" spans="1:17" s="56" customFormat="1" ht="14.5">
      <c r="A102" s="81">
        <f t="shared" si="1"/>
        <v>92</v>
      </c>
      <c r="B102" s="82"/>
      <c r="C102" s="91" t="s">
        <v>60</v>
      </c>
      <c r="D102" s="34"/>
      <c r="E102" s="35"/>
      <c r="F102" s="85"/>
      <c r="G102" s="86">
        <v>0</v>
      </c>
      <c r="H102" s="87">
        <f t="shared" si="71"/>
        <v>0</v>
      </c>
      <c r="I102" s="86"/>
      <c r="J102" s="87"/>
      <c r="K102" s="88">
        <f t="shared" ref="K102:K106" si="78">ROUND((J102+I102+H102),2)</f>
        <v>0</v>
      </c>
      <c r="L102" s="89">
        <f t="shared" ref="L102:L110" si="79">ROUND((F102*E102),2)</f>
        <v>0</v>
      </c>
      <c r="M102" s="88">
        <f t="shared" ref="M102:M110" si="80">ROUND((H102*E102),2)</f>
        <v>0</v>
      </c>
      <c r="N102" s="88">
        <f t="shared" ref="N102:N110" si="81">ROUND((I102*E102),2)</f>
        <v>0</v>
      </c>
      <c r="O102" s="88">
        <f t="shared" ref="O102:O110" si="82">ROUND((J102*E102),2)</f>
        <v>0</v>
      </c>
      <c r="P102" s="90">
        <f t="shared" ref="P102:P110" si="83">ROUND((O102+N102+M102),2)</f>
        <v>0</v>
      </c>
    </row>
    <row r="103" spans="1:17" s="56" customFormat="1" ht="43.5">
      <c r="A103" s="81">
        <f t="shared" si="1"/>
        <v>93</v>
      </c>
      <c r="B103" s="82"/>
      <c r="C103" s="92" t="s">
        <v>65</v>
      </c>
      <c r="D103" s="34" t="s">
        <v>30</v>
      </c>
      <c r="E103" s="35">
        <v>20</v>
      </c>
      <c r="F103" s="85">
        <v>0</v>
      </c>
      <c r="G103" s="86">
        <v>0</v>
      </c>
      <c r="H103" s="87">
        <f t="shared" si="71"/>
        <v>0</v>
      </c>
      <c r="I103" s="86">
        <v>0</v>
      </c>
      <c r="J103" s="87">
        <v>0</v>
      </c>
      <c r="K103" s="88">
        <f t="shared" si="78"/>
        <v>0</v>
      </c>
      <c r="L103" s="89">
        <f t="shared" si="79"/>
        <v>0</v>
      </c>
      <c r="M103" s="88">
        <f t="shared" si="80"/>
        <v>0</v>
      </c>
      <c r="N103" s="88">
        <f t="shared" si="81"/>
        <v>0</v>
      </c>
      <c r="O103" s="88">
        <f t="shared" si="82"/>
        <v>0</v>
      </c>
      <c r="P103" s="90">
        <f t="shared" si="83"/>
        <v>0</v>
      </c>
    </row>
    <row r="104" spans="1:17" s="56" customFormat="1" ht="14.5">
      <c r="A104" s="81">
        <f t="shared" si="1"/>
        <v>94</v>
      </c>
      <c r="B104" s="82"/>
      <c r="C104" s="57" t="s">
        <v>62</v>
      </c>
      <c r="D104" s="34" t="s">
        <v>43</v>
      </c>
      <c r="E104" s="35">
        <v>90</v>
      </c>
      <c r="F104" s="85">
        <v>0</v>
      </c>
      <c r="G104" s="86">
        <v>0</v>
      </c>
      <c r="H104" s="87">
        <f t="shared" si="71"/>
        <v>0</v>
      </c>
      <c r="I104" s="86">
        <v>0</v>
      </c>
      <c r="J104" s="87">
        <v>0</v>
      </c>
      <c r="K104" s="88">
        <f t="shared" si="78"/>
        <v>0</v>
      </c>
      <c r="L104" s="89">
        <f t="shared" si="79"/>
        <v>0</v>
      </c>
      <c r="M104" s="88">
        <f t="shared" si="80"/>
        <v>0</v>
      </c>
      <c r="N104" s="88">
        <f t="shared" si="81"/>
        <v>0</v>
      </c>
      <c r="O104" s="88">
        <f t="shared" si="82"/>
        <v>0</v>
      </c>
      <c r="P104" s="90">
        <f t="shared" si="83"/>
        <v>0</v>
      </c>
    </row>
    <row r="105" spans="1:17" s="56" customFormat="1" ht="14.5">
      <c r="A105" s="81">
        <f t="shared" si="1"/>
        <v>95</v>
      </c>
      <c r="B105" s="82"/>
      <c r="C105" s="57" t="s">
        <v>63</v>
      </c>
      <c r="D105" s="34" t="s">
        <v>38</v>
      </c>
      <c r="E105" s="35">
        <v>1</v>
      </c>
      <c r="F105" s="85">
        <v>0</v>
      </c>
      <c r="G105" s="86">
        <v>0</v>
      </c>
      <c r="H105" s="87">
        <f t="shared" si="71"/>
        <v>0</v>
      </c>
      <c r="I105" s="86">
        <v>0</v>
      </c>
      <c r="J105" s="87">
        <v>0</v>
      </c>
      <c r="K105" s="88">
        <f t="shared" si="78"/>
        <v>0</v>
      </c>
      <c r="L105" s="89">
        <f t="shared" si="79"/>
        <v>0</v>
      </c>
      <c r="M105" s="88">
        <f t="shared" si="80"/>
        <v>0</v>
      </c>
      <c r="N105" s="88">
        <f t="shared" si="81"/>
        <v>0</v>
      </c>
      <c r="O105" s="88">
        <f t="shared" si="82"/>
        <v>0</v>
      </c>
      <c r="P105" s="90">
        <f t="shared" si="83"/>
        <v>0</v>
      </c>
    </row>
    <row r="106" spans="1:17" s="56" customFormat="1" ht="14.5">
      <c r="A106" s="81">
        <f t="shared" si="1"/>
        <v>96</v>
      </c>
      <c r="B106" s="82"/>
      <c r="C106" s="57" t="s">
        <v>64</v>
      </c>
      <c r="D106" s="34" t="s">
        <v>38</v>
      </c>
      <c r="E106" s="35">
        <v>1</v>
      </c>
      <c r="F106" s="85">
        <v>0</v>
      </c>
      <c r="G106" s="86">
        <v>0</v>
      </c>
      <c r="H106" s="87">
        <f t="shared" si="71"/>
        <v>0</v>
      </c>
      <c r="I106" s="86">
        <v>0</v>
      </c>
      <c r="J106" s="87">
        <v>0</v>
      </c>
      <c r="K106" s="88">
        <f t="shared" si="78"/>
        <v>0</v>
      </c>
      <c r="L106" s="89">
        <f t="shared" si="79"/>
        <v>0</v>
      </c>
      <c r="M106" s="88">
        <f t="shared" si="80"/>
        <v>0</v>
      </c>
      <c r="N106" s="88">
        <f t="shared" si="81"/>
        <v>0</v>
      </c>
      <c r="O106" s="88">
        <f t="shared" si="82"/>
        <v>0</v>
      </c>
      <c r="P106" s="90">
        <f t="shared" si="83"/>
        <v>0</v>
      </c>
    </row>
    <row r="107" spans="1:17" s="56" customFormat="1" ht="14.5">
      <c r="A107" s="81">
        <f t="shared" si="1"/>
        <v>97</v>
      </c>
      <c r="B107" s="82"/>
      <c r="C107" s="57" t="s">
        <v>82</v>
      </c>
      <c r="D107" s="34" t="s">
        <v>32</v>
      </c>
      <c r="E107" s="35">
        <v>20</v>
      </c>
      <c r="F107" s="85">
        <v>0</v>
      </c>
      <c r="G107" s="86">
        <v>0</v>
      </c>
      <c r="H107" s="87">
        <f t="shared" si="71"/>
        <v>0</v>
      </c>
      <c r="I107" s="86">
        <v>0</v>
      </c>
      <c r="J107" s="87">
        <v>0</v>
      </c>
      <c r="K107" s="88">
        <f t="shared" ref="K107:K109" si="84">ROUND((J107+I107+H107),2)</f>
        <v>0</v>
      </c>
      <c r="L107" s="89">
        <f t="shared" ref="L107" si="85">ROUND((F107*E107),2)</f>
        <v>0</v>
      </c>
      <c r="M107" s="88">
        <f t="shared" ref="M107:M109" si="86">ROUND((H107*E107),2)</f>
        <v>0</v>
      </c>
      <c r="N107" s="88">
        <f t="shared" ref="N107:N109" si="87">ROUND((I107*E107),2)</f>
        <v>0</v>
      </c>
      <c r="O107" s="88">
        <f t="shared" ref="O107:O109" si="88">ROUND((J107*E107),2)</f>
        <v>0</v>
      </c>
      <c r="P107" s="90">
        <f t="shared" ref="P107:P109" si="89">ROUND((O107+N107+M107),2)</f>
        <v>0</v>
      </c>
    </row>
    <row r="108" spans="1:17" s="56" customFormat="1" ht="14.5">
      <c r="A108" s="81">
        <f t="shared" ref="A108:A110" si="90">A107+1</f>
        <v>98</v>
      </c>
      <c r="B108" s="82"/>
      <c r="C108" s="57" t="s">
        <v>84</v>
      </c>
      <c r="D108" s="34" t="s">
        <v>38</v>
      </c>
      <c r="E108" s="35">
        <v>1</v>
      </c>
      <c r="F108" s="102">
        <v>0</v>
      </c>
      <c r="G108" s="86">
        <v>0</v>
      </c>
      <c r="H108" s="87">
        <f t="shared" si="71"/>
        <v>0</v>
      </c>
      <c r="I108" s="86">
        <v>0</v>
      </c>
      <c r="J108" s="87">
        <v>0</v>
      </c>
      <c r="K108" s="88">
        <f t="shared" ref="K108" si="91">ROUND((J108+I108+H108),2)</f>
        <v>0</v>
      </c>
      <c r="L108" s="89">
        <f t="shared" ref="L108" si="92">ROUND((F108*E108),2)</f>
        <v>0</v>
      </c>
      <c r="M108" s="88">
        <f t="shared" ref="M108" si="93">ROUND((H108*E108),2)</f>
        <v>0</v>
      </c>
      <c r="N108" s="88">
        <f t="shared" ref="N108" si="94">ROUND((I108*E108),2)</f>
        <v>0</v>
      </c>
      <c r="O108" s="88">
        <f t="shared" ref="O108" si="95">ROUND((J108*E108),2)</f>
        <v>0</v>
      </c>
      <c r="P108" s="90">
        <f t="shared" ref="P108" si="96">ROUND((O108+N108+M108),2)</f>
        <v>0</v>
      </c>
    </row>
    <row r="109" spans="1:17" s="56" customFormat="1" ht="14.5">
      <c r="A109" s="81">
        <f t="shared" si="90"/>
        <v>99</v>
      </c>
      <c r="B109" s="82"/>
      <c r="C109" s="57" t="s">
        <v>83</v>
      </c>
      <c r="D109" s="34" t="s">
        <v>38</v>
      </c>
      <c r="E109" s="35">
        <v>1</v>
      </c>
      <c r="F109" s="103">
        <v>0</v>
      </c>
      <c r="G109" s="85">
        <v>0</v>
      </c>
      <c r="H109" s="87">
        <f t="shared" si="71"/>
        <v>0</v>
      </c>
      <c r="I109" s="86">
        <v>0</v>
      </c>
      <c r="J109" s="87">
        <v>0</v>
      </c>
      <c r="K109" s="88">
        <f t="shared" si="84"/>
        <v>0</v>
      </c>
      <c r="L109" s="89">
        <f>ROUND((G109*E109),2)</f>
        <v>0</v>
      </c>
      <c r="M109" s="88">
        <f t="shared" si="86"/>
        <v>0</v>
      </c>
      <c r="N109" s="88">
        <f t="shared" si="87"/>
        <v>0</v>
      </c>
      <c r="O109" s="88">
        <f t="shared" si="88"/>
        <v>0</v>
      </c>
      <c r="P109" s="90">
        <f t="shared" si="89"/>
        <v>0</v>
      </c>
    </row>
    <row r="110" spans="1:17" s="56" customFormat="1" ht="29.5" thickBot="1">
      <c r="A110" s="81">
        <f t="shared" si="90"/>
        <v>100</v>
      </c>
      <c r="B110" s="82"/>
      <c r="C110" s="57" t="s">
        <v>66</v>
      </c>
      <c r="D110" s="34" t="s">
        <v>38</v>
      </c>
      <c r="E110" s="35">
        <v>1</v>
      </c>
      <c r="F110" s="85">
        <v>0</v>
      </c>
      <c r="G110" s="86">
        <v>0</v>
      </c>
      <c r="H110" s="87">
        <f t="shared" si="71"/>
        <v>0</v>
      </c>
      <c r="I110" s="86">
        <v>0</v>
      </c>
      <c r="J110" s="87">
        <v>0</v>
      </c>
      <c r="K110" s="88">
        <v>0</v>
      </c>
      <c r="L110" s="89">
        <f t="shared" si="79"/>
        <v>0</v>
      </c>
      <c r="M110" s="88">
        <f t="shared" si="80"/>
        <v>0</v>
      </c>
      <c r="N110" s="88">
        <f t="shared" si="81"/>
        <v>0</v>
      </c>
      <c r="O110" s="88">
        <f t="shared" si="82"/>
        <v>0</v>
      </c>
      <c r="P110" s="90">
        <f t="shared" si="83"/>
        <v>0</v>
      </c>
    </row>
    <row r="111" spans="1:17" s="61" customFormat="1" ht="15.5" thickBot="1">
      <c r="A111" s="130" t="s">
        <v>12</v>
      </c>
      <c r="B111" s="131"/>
      <c r="C111" s="131"/>
      <c r="D111" s="131"/>
      <c r="E111" s="131"/>
      <c r="F111" s="131"/>
      <c r="G111" s="131"/>
      <c r="H111" s="131"/>
      <c r="I111" s="131"/>
      <c r="J111" s="132"/>
      <c r="K111" s="58"/>
      <c r="L111" s="59">
        <f>SUM(L13:L110)</f>
        <v>0</v>
      </c>
      <c r="M111" s="59">
        <f>SUM(M13:M110)</f>
        <v>0</v>
      </c>
      <c r="N111" s="59">
        <f>SUM(N13:N110)</f>
        <v>0</v>
      </c>
      <c r="O111" s="59">
        <f>SUM(O13:O110)</f>
        <v>0</v>
      </c>
      <c r="P111" s="60">
        <f>SUM(P13:P110)</f>
        <v>0</v>
      </c>
      <c r="Q111" s="40"/>
    </row>
    <row r="112" spans="1:17">
      <c r="A112" s="133" t="s">
        <v>12</v>
      </c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24">
        <f>SUM(P111)</f>
        <v>0</v>
      </c>
    </row>
    <row r="113" spans="1:17">
      <c r="A113" s="135" t="s">
        <v>13</v>
      </c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25">
        <f>ROUND(P112*0.21,2)</f>
        <v>0</v>
      </c>
    </row>
    <row r="114" spans="1:17" ht="15.5" thickBot="1">
      <c r="A114" s="137" t="s">
        <v>42</v>
      </c>
      <c r="B114" s="138"/>
      <c r="C114" s="138"/>
      <c r="D114" s="138"/>
      <c r="E114" s="138"/>
      <c r="F114" s="138"/>
      <c r="G114" s="138"/>
      <c r="H114" s="138"/>
      <c r="I114" s="138"/>
      <c r="J114" s="138"/>
      <c r="K114" s="138"/>
      <c r="L114" s="138"/>
      <c r="M114" s="138"/>
      <c r="N114" s="138"/>
      <c r="O114" s="138"/>
      <c r="P114" s="26">
        <f>P112+P113</f>
        <v>0</v>
      </c>
    </row>
    <row r="115" spans="1:17" ht="13.5" outlineLevel="1">
      <c r="A115" s="121"/>
      <c r="B115" s="121"/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55"/>
    </row>
    <row r="116" spans="1:17" ht="13.5" outlineLevel="1">
      <c r="A116" s="62"/>
      <c r="B116" s="39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55"/>
    </row>
    <row r="117" spans="1:17" ht="13.5">
      <c r="A117" s="121"/>
      <c r="B117" s="121"/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55"/>
    </row>
    <row r="118" spans="1:17" ht="13.5">
      <c r="A118" s="116" t="s">
        <v>17</v>
      </c>
      <c r="B118" s="116"/>
      <c r="C118" s="116"/>
      <c r="D118" s="120"/>
      <c r="E118" s="120"/>
      <c r="F118" s="120"/>
      <c r="G118" s="120"/>
      <c r="H118" s="120"/>
      <c r="I118" s="120"/>
      <c r="J118" s="116" t="s">
        <v>20</v>
      </c>
      <c r="K118" s="116"/>
      <c r="L118" s="120"/>
      <c r="M118" s="120"/>
      <c r="N118" s="120"/>
      <c r="O118" s="120"/>
      <c r="P118" s="120"/>
      <c r="Q118" s="55"/>
    </row>
    <row r="119" spans="1:17" ht="13.5">
      <c r="A119" s="121"/>
      <c r="B119" s="121"/>
      <c r="C119" s="121"/>
      <c r="D119" s="122" t="s">
        <v>18</v>
      </c>
      <c r="E119" s="122"/>
      <c r="F119" s="122"/>
      <c r="G119" s="122"/>
      <c r="H119" s="122"/>
      <c r="I119" s="122"/>
      <c r="J119" s="121"/>
      <c r="K119" s="121"/>
      <c r="L119" s="122" t="s">
        <v>18</v>
      </c>
      <c r="M119" s="122"/>
      <c r="N119" s="122"/>
      <c r="O119" s="122"/>
      <c r="P119" s="122"/>
      <c r="Q119" s="55"/>
    </row>
    <row r="120" spans="1:17" ht="13.5">
      <c r="A120" s="116" t="s">
        <v>19</v>
      </c>
      <c r="B120" s="116"/>
      <c r="C120" s="116"/>
      <c r="D120" s="117"/>
      <c r="E120" s="118"/>
      <c r="F120" s="118"/>
      <c r="G120" s="118"/>
      <c r="H120" s="118"/>
      <c r="I120" s="118"/>
      <c r="J120" s="116" t="s">
        <v>19</v>
      </c>
      <c r="K120" s="116"/>
      <c r="L120" s="119"/>
      <c r="M120" s="119"/>
      <c r="N120" s="119"/>
      <c r="O120" s="119"/>
      <c r="P120" s="119"/>
      <c r="Q120" s="55"/>
    </row>
  </sheetData>
  <sheetProtection selectLockedCells="1"/>
  <protectedRanges>
    <protectedRange password="CF3F" sqref="A11:E11 H11 A12:A110" name="Range1_1"/>
    <protectedRange password="CF3F" sqref="C13" name="Range1_4_1"/>
    <protectedRange password="CF3F" sqref="D23:D96 D14:D21" name="Range1_1_2_3_2"/>
    <protectedRange password="CF3F" sqref="B12:C12 B13 E12:E13" name="Range1_5_2"/>
    <protectedRange password="CF3F" sqref="D12:D13" name="Range1_1_2_4_1"/>
    <protectedRange password="CF3F" sqref="H12:H105" name="Range1_5_1_1"/>
    <protectedRange password="CF3F" sqref="H106:H110" name="Range1_5_1_1_1"/>
  </protectedRanges>
  <mergeCells count="39">
    <mergeCell ref="F8:K8"/>
    <mergeCell ref="L8:P8"/>
    <mergeCell ref="A1:M1"/>
    <mergeCell ref="N1:P1"/>
    <mergeCell ref="A2:M2"/>
    <mergeCell ref="N2:P2"/>
    <mergeCell ref="A3:P3"/>
    <mergeCell ref="A4:K4"/>
    <mergeCell ref="L4:O4"/>
    <mergeCell ref="A7:P7"/>
    <mergeCell ref="A5:K5"/>
    <mergeCell ref="L5:O5"/>
    <mergeCell ref="A6:B6"/>
    <mergeCell ref="C6:K6"/>
    <mergeCell ref="L6:N6"/>
    <mergeCell ref="O6:P6"/>
    <mergeCell ref="A8:A9"/>
    <mergeCell ref="B8:B9"/>
    <mergeCell ref="C8:C9"/>
    <mergeCell ref="D8:D9"/>
    <mergeCell ref="E8:E9"/>
    <mergeCell ref="A118:C118"/>
    <mergeCell ref="D118:I118"/>
    <mergeCell ref="J118:K118"/>
    <mergeCell ref="L118:P118"/>
    <mergeCell ref="A111:J111"/>
    <mergeCell ref="A112:O112"/>
    <mergeCell ref="A113:O113"/>
    <mergeCell ref="A114:O114"/>
    <mergeCell ref="A115:P115"/>
    <mergeCell ref="A117:P117"/>
    <mergeCell ref="A119:C119"/>
    <mergeCell ref="D119:I119"/>
    <mergeCell ref="J119:K119"/>
    <mergeCell ref="L119:P119"/>
    <mergeCell ref="A120:C120"/>
    <mergeCell ref="D120:I120"/>
    <mergeCell ref="J120:K120"/>
    <mergeCell ref="L120:P120"/>
  </mergeCells>
  <pageMargins left="0.39370078740157483" right="0.39370078740157483" top="1.1811023622047245" bottom="0.78740157480314965" header="0.31496062992125984" footer="0.31496062992125984"/>
  <pageSetup paperSize="9" scale="66" fitToHeight="0" orientation="landscape" r:id="rId1"/>
  <headerFooter>
    <oddFooter>&amp;C&amp;"Times New Roman,Regular"&amp;10&amp;P no &amp;N&amp;R&amp;"Times New Roman,Regular"&amp;10&amp;F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8A578727491A4B9E11EEE0CEA2647B" ma:contentTypeVersion="13" ma:contentTypeDescription="Create a new document." ma:contentTypeScope="" ma:versionID="eb7946db8ee81510cd45e8e9c067f02a">
  <xsd:schema xmlns:xsd="http://www.w3.org/2001/XMLSchema" xmlns:xs="http://www.w3.org/2001/XMLSchema" xmlns:p="http://schemas.microsoft.com/office/2006/metadata/properties" xmlns:ns2="802efed0-925c-493d-b734-f6ef114c755c" xmlns:ns3="8269c07e-27c7-46df-9e7d-cf43e730f7d5" targetNamespace="http://schemas.microsoft.com/office/2006/metadata/properties" ma:root="true" ma:fieldsID="325795532307b8252cde5bf1a50c6aa4" ns2:_="" ns3:_="">
    <xsd:import namespace="802efed0-925c-493d-b734-f6ef114c755c"/>
    <xsd:import namespace="8269c07e-27c7-46df-9e7d-cf43e730f7d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efed0-925c-493d-b734-f6ef114c755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9c07e-27c7-46df-9e7d-cf43e730f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57694E-2CC4-449C-9668-DAFBF85D5C4F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8269c07e-27c7-46df-9e7d-cf43e730f7d5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802efed0-925c-493d-b734-f6ef114c75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3D89EC3-9F9C-428A-ACA1-738023BD6D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E4CC28-4A18-4DE5-843C-57FF98057F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2efed0-925c-493d-b734-f6ef114c755c"/>
    <ds:schemaRef ds:uri="8269c07e-27c7-46df-9e7d-cf43e730f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Koptāme</vt:lpstr>
      <vt:lpstr>1.stāvs</vt:lpstr>
      <vt:lpstr>2.stāvs</vt:lpstr>
      <vt:lpstr>Koptāme!Print_Area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kaspars.millersons@slimnica.lv</dc:creator>
  <cp:keywords/>
  <dc:description/>
  <cp:lastModifiedBy>Kaspars Millersons</cp:lastModifiedBy>
  <cp:revision/>
  <dcterms:created xsi:type="dcterms:W3CDTF">2013-04-12T07:00:19Z</dcterms:created>
  <dcterms:modified xsi:type="dcterms:W3CDTF">2024-02-07T14:22:16Z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0x0101003B8A578727491A4B9E11EEE0CEA2647B</vt:lpwstr>
  </property>
</Properties>
</file>