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nda.Germane\Horizon\IEPIRKUMI\Zanda\IEPIRKUMI\2026\03_SPIL\03_SPS_Ūdrainītes Piparkūkas ŪKT izbūve\"/>
    </mc:Choice>
  </mc:AlternateContent>
  <xr:revisionPtr revIDLastSave="0" documentId="13_ncr:1_{A4983BA7-0BA8-4E30-BB48-2B00DFA90C49}" xr6:coauthVersionLast="47" xr6:coauthVersionMax="47" xr10:uidLastSave="{00000000-0000-0000-0000-000000000000}"/>
  <bookViews>
    <workbookView xWindow="22932" yWindow="-888" windowWidth="23256" windowHeight="13896" tabRatio="789" xr2:uid="{00000000-000D-0000-FFFF-FFFF00000000}"/>
  </bookViews>
  <sheets>
    <sheet name="KOPT" sheetId="153" r:id="rId1"/>
    <sheet name="KOPS" sheetId="150" r:id="rId2"/>
    <sheet name="Ū1" sheetId="149" r:id="rId3"/>
    <sheet name="K1" sheetId="155" r:id="rId4"/>
    <sheet name="K1s" sheetId="154" r:id="rId5"/>
    <sheet name="ELT" sheetId="156" r:id="rId6"/>
    <sheet name="Seguma atjaunošana" sheetId="157" r:id="rId7"/>
    <sheet name="Mobilizācija un būvlaukuma iekā" sheetId="159" r:id="rId8"/>
  </sheets>
  <definedNames>
    <definedName name="_xlnm.Print_Area" localSheetId="5">ELT!$A$1:$O$41</definedName>
    <definedName name="_xlnm.Print_Area" localSheetId="3">'K1'!$A$1:$O$58</definedName>
    <definedName name="_xlnm.Print_Area" localSheetId="4">K1s!$A$1:$O$110</definedName>
    <definedName name="_xlnm.Print_Area" localSheetId="1">KOPS!$A$1:$H$33</definedName>
    <definedName name="_xlnm.Print_Area" localSheetId="0">KOPT!$A$1:$D$21</definedName>
    <definedName name="_xlnm.Print_Area" localSheetId="6">'Seguma atjaunošana'!$A$1:$O$27</definedName>
    <definedName name="_xlnm.Print_Area" localSheetId="2">Ū1!$A$1:$O$57</definedName>
    <definedName name="_xlnm.Print_Titles" localSheetId="5">ELT!$10:$12</definedName>
    <definedName name="_xlnm.Print_Titles" localSheetId="3">'K1'!$10:$12</definedName>
    <definedName name="_xlnm.Print_Titles" localSheetId="4">K1s!$10:$12</definedName>
    <definedName name="_xlnm.Print_Titles" localSheetId="1">KOPS!$10:$12</definedName>
    <definedName name="_xlnm.Print_Titles" localSheetId="0">KOPT!$7:$10</definedName>
    <definedName name="_xlnm.Print_Titles" localSheetId="6">'Seguma atjaunošana'!$10:$12</definedName>
    <definedName name="_xlnm.Print_Titles" localSheetId="2">Ū1!$10:$12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59" l="1"/>
  <c r="J18" i="159" s="1"/>
  <c r="K18" i="159"/>
  <c r="M18" i="159"/>
  <c r="N18" i="159"/>
  <c r="G19" i="159"/>
  <c r="L19" i="159" s="1"/>
  <c r="K19" i="159"/>
  <c r="M19" i="159"/>
  <c r="N19" i="159"/>
  <c r="G20" i="159"/>
  <c r="J20" i="159" s="1"/>
  <c r="K20" i="159"/>
  <c r="M20" i="159"/>
  <c r="N20" i="159"/>
  <c r="G14" i="159"/>
  <c r="L14" i="159" s="1"/>
  <c r="K14" i="159"/>
  <c r="M14" i="159"/>
  <c r="N14" i="159"/>
  <c r="G15" i="159"/>
  <c r="J15" i="159" s="1"/>
  <c r="K15" i="159"/>
  <c r="M15" i="159"/>
  <c r="N15" i="159"/>
  <c r="G16" i="159"/>
  <c r="J16" i="159" s="1"/>
  <c r="K16" i="159"/>
  <c r="M16" i="159"/>
  <c r="N16" i="159"/>
  <c r="G17" i="159"/>
  <c r="L17" i="159" s="1"/>
  <c r="K17" i="159"/>
  <c r="M17" i="159"/>
  <c r="N17" i="159"/>
  <c r="G13" i="159"/>
  <c r="L13" i="159" s="1"/>
  <c r="K13" i="159"/>
  <c r="K21" i="159" s="1"/>
  <c r="H18" i="150" s="1"/>
  <c r="M13" i="159"/>
  <c r="N13" i="159"/>
  <c r="A8" i="159"/>
  <c r="C7" i="159"/>
  <c r="C6" i="159"/>
  <c r="C5" i="159"/>
  <c r="C4" i="159"/>
  <c r="A8" i="157"/>
  <c r="A8" i="156"/>
  <c r="A8" i="154"/>
  <c r="A8" i="155"/>
  <c r="A8" i="149"/>
  <c r="A9" i="150"/>
  <c r="C7" i="157"/>
  <c r="C7" i="156"/>
  <c r="C7" i="154"/>
  <c r="C7" i="155"/>
  <c r="C7" i="149"/>
  <c r="D6" i="150"/>
  <c r="N15" i="154"/>
  <c r="M15" i="154"/>
  <c r="K15" i="154"/>
  <c r="G33" i="154"/>
  <c r="G22" i="154"/>
  <c r="G23" i="154"/>
  <c r="G24" i="154"/>
  <c r="G25" i="154"/>
  <c r="G26" i="154"/>
  <c r="G27" i="154"/>
  <c r="G28" i="154"/>
  <c r="G29" i="154"/>
  <c r="G30" i="154"/>
  <c r="G15" i="154"/>
  <c r="L15" i="154" s="1"/>
  <c r="G21" i="154"/>
  <c r="G16" i="154"/>
  <c r="G17" i="154"/>
  <c r="G18" i="154"/>
  <c r="G19" i="154"/>
  <c r="O21" i="156"/>
  <c r="N16" i="156"/>
  <c r="N17" i="156"/>
  <c r="N18" i="156"/>
  <c r="N19" i="156"/>
  <c r="N20" i="156"/>
  <c r="N21" i="156"/>
  <c r="N22" i="156"/>
  <c r="N23" i="156"/>
  <c r="N24" i="156"/>
  <c r="N25" i="156"/>
  <c r="N27" i="156"/>
  <c r="N28" i="156"/>
  <c r="N29" i="156"/>
  <c r="N30" i="156"/>
  <c r="N31" i="156"/>
  <c r="N32" i="156"/>
  <c r="N33" i="156"/>
  <c r="N34" i="156"/>
  <c r="N15" i="156"/>
  <c r="N36" i="156" s="1"/>
  <c r="M16" i="156"/>
  <c r="M17" i="156"/>
  <c r="M18" i="156"/>
  <c r="M19" i="156"/>
  <c r="M20" i="156"/>
  <c r="M21" i="156"/>
  <c r="M22" i="156"/>
  <c r="M23" i="156"/>
  <c r="M24" i="156"/>
  <c r="M25" i="156"/>
  <c r="M27" i="156"/>
  <c r="M28" i="156"/>
  <c r="M29" i="156"/>
  <c r="M30" i="156"/>
  <c r="M31" i="156"/>
  <c r="M32" i="156"/>
  <c r="M33" i="156"/>
  <c r="M34" i="156"/>
  <c r="M15" i="156"/>
  <c r="M36" i="156" s="1"/>
  <c r="L16" i="156"/>
  <c r="O16" i="156" s="1"/>
  <c r="L21" i="156"/>
  <c r="L27" i="156"/>
  <c r="O27" i="156" s="1"/>
  <c r="L28" i="156"/>
  <c r="O28" i="156" s="1"/>
  <c r="L29" i="156"/>
  <c r="O29" i="156" s="1"/>
  <c r="L30" i="156"/>
  <c r="O30" i="156" s="1"/>
  <c r="L33" i="156"/>
  <c r="O33" i="156" s="1"/>
  <c r="K16" i="156"/>
  <c r="K17" i="156"/>
  <c r="K18" i="156"/>
  <c r="K19" i="156"/>
  <c r="K20" i="156"/>
  <c r="K21" i="156"/>
  <c r="K22" i="156"/>
  <c r="K23" i="156"/>
  <c r="K24" i="156"/>
  <c r="K36" i="156" s="1"/>
  <c r="K25" i="156"/>
  <c r="K27" i="156"/>
  <c r="K28" i="156"/>
  <c r="K29" i="156"/>
  <c r="K30" i="156"/>
  <c r="K31" i="156"/>
  <c r="K32" i="156"/>
  <c r="K33" i="156"/>
  <c r="K34" i="156"/>
  <c r="K15" i="156"/>
  <c r="J21" i="156"/>
  <c r="J22" i="156"/>
  <c r="J23" i="156"/>
  <c r="J27" i="156"/>
  <c r="J28" i="156"/>
  <c r="J29" i="156"/>
  <c r="G16" i="156"/>
  <c r="J16" i="156" s="1"/>
  <c r="G17" i="156"/>
  <c r="L17" i="156" s="1"/>
  <c r="O17" i="156" s="1"/>
  <c r="G18" i="156"/>
  <c r="L18" i="156" s="1"/>
  <c r="O18" i="156" s="1"/>
  <c r="G19" i="156"/>
  <c r="L19" i="156" s="1"/>
  <c r="O19" i="156" s="1"/>
  <c r="G20" i="156"/>
  <c r="L20" i="156" s="1"/>
  <c r="O20" i="156" s="1"/>
  <c r="G21" i="156"/>
  <c r="G22" i="156"/>
  <c r="L22" i="156" s="1"/>
  <c r="O22" i="156" s="1"/>
  <c r="G23" i="156"/>
  <c r="L23" i="156" s="1"/>
  <c r="O23" i="156" s="1"/>
  <c r="G24" i="156"/>
  <c r="J24" i="156" s="1"/>
  <c r="G25" i="156"/>
  <c r="J25" i="156" s="1"/>
  <c r="G27" i="156"/>
  <c r="G28" i="156"/>
  <c r="G29" i="156"/>
  <c r="G30" i="156"/>
  <c r="J30" i="156" s="1"/>
  <c r="G31" i="156"/>
  <c r="L31" i="156" s="1"/>
  <c r="O31" i="156" s="1"/>
  <c r="G32" i="156"/>
  <c r="L32" i="156" s="1"/>
  <c r="O32" i="156" s="1"/>
  <c r="G33" i="156"/>
  <c r="J33" i="156" s="1"/>
  <c r="G34" i="156"/>
  <c r="L34" i="156" s="1"/>
  <c r="O34" i="156" s="1"/>
  <c r="G15" i="156"/>
  <c r="L15" i="156" s="1"/>
  <c r="N17" i="157"/>
  <c r="N18" i="157"/>
  <c r="N19" i="157"/>
  <c r="N20" i="157"/>
  <c r="N16" i="157"/>
  <c r="M17" i="157"/>
  <c r="M18" i="157"/>
  <c r="M19" i="157"/>
  <c r="M20" i="157"/>
  <c r="M16" i="157"/>
  <c r="M14" i="157"/>
  <c r="K20" i="157"/>
  <c r="K18" i="157"/>
  <c r="K17" i="157"/>
  <c r="K16" i="157"/>
  <c r="K14" i="157"/>
  <c r="G15" i="149"/>
  <c r="G16" i="149"/>
  <c r="G17" i="149"/>
  <c r="G18" i="149"/>
  <c r="G19" i="149"/>
  <c r="G20" i="149"/>
  <c r="G22" i="149"/>
  <c r="G23" i="149"/>
  <c r="G24" i="149"/>
  <c r="G25" i="149"/>
  <c r="G26" i="149"/>
  <c r="G28" i="149"/>
  <c r="G29" i="149"/>
  <c r="G30" i="149"/>
  <c r="G31" i="149"/>
  <c r="G32" i="149"/>
  <c r="G33" i="149"/>
  <c r="G34" i="149"/>
  <c r="G35" i="149"/>
  <c r="G36" i="149"/>
  <c r="G37" i="149"/>
  <c r="G38" i="149"/>
  <c r="G39" i="149"/>
  <c r="G40" i="149"/>
  <c r="G41" i="149"/>
  <c r="G42" i="149"/>
  <c r="G43" i="149"/>
  <c r="G44" i="149"/>
  <c r="G45" i="149"/>
  <c r="G46" i="149"/>
  <c r="G47" i="149"/>
  <c r="G48" i="149"/>
  <c r="G49" i="149"/>
  <c r="G50" i="149"/>
  <c r="G39" i="154"/>
  <c r="G92" i="154"/>
  <c r="G75" i="154"/>
  <c r="D3" i="150"/>
  <c r="G93" i="154"/>
  <c r="G76" i="154"/>
  <c r="G58" i="154"/>
  <c r="G40" i="154"/>
  <c r="G47" i="155"/>
  <c r="G43" i="155"/>
  <c r="G39" i="155"/>
  <c r="G38" i="155"/>
  <c r="G21" i="155"/>
  <c r="G102" i="154"/>
  <c r="G101" i="154"/>
  <c r="G78" i="154"/>
  <c r="G77" i="154"/>
  <c r="G61" i="154"/>
  <c r="G60" i="154"/>
  <c r="G59" i="154"/>
  <c r="G97" i="154"/>
  <c r="G79" i="154"/>
  <c r="G62" i="154"/>
  <c r="G44" i="154"/>
  <c r="G83" i="154"/>
  <c r="G82" i="154"/>
  <c r="G81" i="154"/>
  <c r="G80" i="154"/>
  <c r="G66" i="154"/>
  <c r="G65" i="154"/>
  <c r="G64" i="154"/>
  <c r="G63" i="154"/>
  <c r="G48" i="154"/>
  <c r="G47" i="154"/>
  <c r="G46" i="154"/>
  <c r="G45" i="154"/>
  <c r="G87" i="154"/>
  <c r="G86" i="154"/>
  <c r="G70" i="154"/>
  <c r="G69" i="154"/>
  <c r="G52" i="154"/>
  <c r="G51" i="154"/>
  <c r="G34" i="154"/>
  <c r="G37" i="154"/>
  <c r="G36" i="154"/>
  <c r="G35" i="154"/>
  <c r="G55" i="154"/>
  <c r="G54" i="154"/>
  <c r="G53" i="154"/>
  <c r="G73" i="154"/>
  <c r="G72" i="154"/>
  <c r="G71" i="154"/>
  <c r="G90" i="154"/>
  <c r="G89" i="154"/>
  <c r="G88" i="154"/>
  <c r="G29" i="155"/>
  <c r="G28" i="155"/>
  <c r="G27" i="155"/>
  <c r="G24" i="155"/>
  <c r="G23" i="155"/>
  <c r="G22" i="155"/>
  <c r="O15" i="154" l="1"/>
  <c r="O15" i="156"/>
  <c r="J19" i="159"/>
  <c r="J20" i="156"/>
  <c r="J19" i="156"/>
  <c r="L25" i="156"/>
  <c r="O25" i="156" s="1"/>
  <c r="J15" i="156"/>
  <c r="J18" i="156"/>
  <c r="L24" i="156"/>
  <c r="O24" i="156" s="1"/>
  <c r="J34" i="156"/>
  <c r="J17" i="156"/>
  <c r="J32" i="156"/>
  <c r="O19" i="157"/>
  <c r="J31" i="156"/>
  <c r="O19" i="159"/>
  <c r="J15" i="154"/>
  <c r="O18" i="157"/>
  <c r="L20" i="159"/>
  <c r="O20" i="159" s="1"/>
  <c r="L18" i="159"/>
  <c r="O18" i="159" s="1"/>
  <c r="L16" i="159"/>
  <c r="O16" i="159" s="1"/>
  <c r="O14" i="159"/>
  <c r="O17" i="159"/>
  <c r="L15" i="159"/>
  <c r="O15" i="159" s="1"/>
  <c r="J14" i="159"/>
  <c r="J17" i="159"/>
  <c r="J13" i="159"/>
  <c r="N21" i="159"/>
  <c r="G18" i="150" s="1"/>
  <c r="O13" i="159"/>
  <c r="M21" i="159"/>
  <c r="F18" i="150" s="1"/>
  <c r="M22" i="157"/>
  <c r="Q85" i="154"/>
  <c r="Q68" i="154"/>
  <c r="Q50" i="154"/>
  <c r="Q32" i="154"/>
  <c r="E27" i="157"/>
  <c r="E26" i="157"/>
  <c r="E25" i="157"/>
  <c r="E24" i="157"/>
  <c r="G20" i="157"/>
  <c r="L20" i="157" s="1"/>
  <c r="O20" i="157" s="1"/>
  <c r="K19" i="157"/>
  <c r="K22" i="157" s="1"/>
  <c r="G19" i="157"/>
  <c r="L19" i="157" s="1"/>
  <c r="G18" i="157"/>
  <c r="L18" i="157" s="1"/>
  <c r="G17" i="157"/>
  <c r="G16" i="157"/>
  <c r="L16" i="157" s="1"/>
  <c r="O16" i="157" s="1"/>
  <c r="G14" i="157"/>
  <c r="Q13" i="157"/>
  <c r="C6" i="157"/>
  <c r="C5" i="157"/>
  <c r="C4" i="157"/>
  <c r="C2" i="157"/>
  <c r="E41" i="156"/>
  <c r="E40" i="156"/>
  <c r="E39" i="156"/>
  <c r="E38" i="156"/>
  <c r="Q14" i="156"/>
  <c r="Q13" i="156"/>
  <c r="C6" i="156"/>
  <c r="C5" i="156"/>
  <c r="C4" i="156"/>
  <c r="C2" i="156"/>
  <c r="E58" i="155"/>
  <c r="E57" i="155"/>
  <c r="E56" i="155"/>
  <c r="E55" i="155"/>
  <c r="M51" i="155"/>
  <c r="K51" i="155"/>
  <c r="G51" i="155"/>
  <c r="N51" i="155" s="1"/>
  <c r="M50" i="155"/>
  <c r="K50" i="155"/>
  <c r="G50" i="155"/>
  <c r="L50" i="155" s="1"/>
  <c r="M49" i="155"/>
  <c r="K49" i="155"/>
  <c r="G49" i="155"/>
  <c r="M48" i="155"/>
  <c r="K48" i="155"/>
  <c r="G48" i="155"/>
  <c r="L48" i="155" s="1"/>
  <c r="M47" i="155"/>
  <c r="K47" i="155"/>
  <c r="M46" i="155"/>
  <c r="K46" i="155"/>
  <c r="G46" i="155"/>
  <c r="L46" i="155" s="1"/>
  <c r="M45" i="155"/>
  <c r="K45" i="155"/>
  <c r="G45" i="155"/>
  <c r="M44" i="155"/>
  <c r="K44" i="155"/>
  <c r="G44" i="155"/>
  <c r="L44" i="155" s="1"/>
  <c r="M43" i="155"/>
  <c r="K43" i="155"/>
  <c r="N43" i="155"/>
  <c r="M42" i="155"/>
  <c r="K42" i="155"/>
  <c r="G42" i="155"/>
  <c r="L42" i="155" s="1"/>
  <c r="M41" i="155"/>
  <c r="K41" i="155"/>
  <c r="G41" i="155"/>
  <c r="N41" i="155" s="1"/>
  <c r="M40" i="155"/>
  <c r="K40" i="155"/>
  <c r="G40" i="155"/>
  <c r="L40" i="155" s="1"/>
  <c r="M39" i="155"/>
  <c r="K39" i="155"/>
  <c r="M38" i="155"/>
  <c r="K38" i="155"/>
  <c r="L38" i="155"/>
  <c r="M37" i="155"/>
  <c r="K37" i="155"/>
  <c r="G37" i="155"/>
  <c r="M36" i="155"/>
  <c r="K36" i="155"/>
  <c r="G36" i="155"/>
  <c r="L36" i="155" s="1"/>
  <c r="M35" i="155"/>
  <c r="K35" i="155"/>
  <c r="G35" i="155"/>
  <c r="N35" i="155" s="1"/>
  <c r="M34" i="155"/>
  <c r="K34" i="155"/>
  <c r="G34" i="155"/>
  <c r="N34" i="155" s="1"/>
  <c r="M33" i="155"/>
  <c r="K33" i="155"/>
  <c r="G33" i="155"/>
  <c r="N33" i="155" s="1"/>
  <c r="M32" i="155"/>
  <c r="K32" i="155"/>
  <c r="G32" i="155"/>
  <c r="L32" i="155" s="1"/>
  <c r="M31" i="155"/>
  <c r="K31" i="155"/>
  <c r="G31" i="155"/>
  <c r="M29" i="155"/>
  <c r="K29" i="155"/>
  <c r="M28" i="155"/>
  <c r="K28" i="155"/>
  <c r="L28" i="155"/>
  <c r="M27" i="155"/>
  <c r="K27" i="155"/>
  <c r="M26" i="155"/>
  <c r="K26" i="155"/>
  <c r="G26" i="155"/>
  <c r="L26" i="155" s="1"/>
  <c r="M24" i="155"/>
  <c r="K24" i="155"/>
  <c r="L24" i="155"/>
  <c r="M23" i="155"/>
  <c r="K23" i="155"/>
  <c r="M22" i="155"/>
  <c r="K22" i="155"/>
  <c r="L22" i="155"/>
  <c r="M21" i="155"/>
  <c r="K21" i="155"/>
  <c r="M20" i="155"/>
  <c r="K20" i="155"/>
  <c r="G20" i="155"/>
  <c r="L20" i="155" s="1"/>
  <c r="M19" i="155"/>
  <c r="K19" i="155"/>
  <c r="G19" i="155"/>
  <c r="N19" i="155" s="1"/>
  <c r="M18" i="155"/>
  <c r="K18" i="155"/>
  <c r="G18" i="155"/>
  <c r="N18" i="155" s="1"/>
  <c r="M17" i="155"/>
  <c r="K17" i="155"/>
  <c r="G17" i="155"/>
  <c r="N17" i="155" s="1"/>
  <c r="M16" i="155"/>
  <c r="K16" i="155"/>
  <c r="G16" i="155"/>
  <c r="L16" i="155" s="1"/>
  <c r="M15" i="155"/>
  <c r="K15" i="155"/>
  <c r="G15" i="155"/>
  <c r="L15" i="155" s="1"/>
  <c r="Q14" i="155"/>
  <c r="Q13" i="155"/>
  <c r="C6" i="155"/>
  <c r="C5" i="155"/>
  <c r="C4" i="155"/>
  <c r="C2" i="155"/>
  <c r="E110" i="154"/>
  <c r="E109" i="154"/>
  <c r="E108" i="154"/>
  <c r="E107" i="154"/>
  <c r="M103" i="154"/>
  <c r="K103" i="154"/>
  <c r="G103" i="154"/>
  <c r="N103" i="154" s="1"/>
  <c r="M102" i="154"/>
  <c r="K102" i="154"/>
  <c r="L102" i="154"/>
  <c r="M101" i="154"/>
  <c r="K101" i="154"/>
  <c r="M100" i="154"/>
  <c r="K100" i="154"/>
  <c r="G100" i="154"/>
  <c r="N100" i="154" s="1"/>
  <c r="M99" i="154"/>
  <c r="K99" i="154"/>
  <c r="G99" i="154"/>
  <c r="N99" i="154" s="1"/>
  <c r="M98" i="154"/>
  <c r="K98" i="154"/>
  <c r="G98" i="154"/>
  <c r="L98" i="154" s="1"/>
  <c r="M97" i="154"/>
  <c r="K97" i="154"/>
  <c r="N97" i="154"/>
  <c r="M96" i="154"/>
  <c r="K96" i="154"/>
  <c r="G96" i="154"/>
  <c r="L96" i="154" s="1"/>
  <c r="M95" i="154"/>
  <c r="K95" i="154"/>
  <c r="G95" i="154"/>
  <c r="N95" i="154" s="1"/>
  <c r="M94" i="154"/>
  <c r="K94" i="154"/>
  <c r="G94" i="154"/>
  <c r="L94" i="154" s="1"/>
  <c r="M93" i="154"/>
  <c r="K93" i="154"/>
  <c r="M92" i="154"/>
  <c r="K92" i="154"/>
  <c r="N92" i="154"/>
  <c r="M90" i="154"/>
  <c r="K90" i="154"/>
  <c r="L90" i="154"/>
  <c r="M89" i="154"/>
  <c r="K89" i="154"/>
  <c r="N89" i="154"/>
  <c r="M88" i="154"/>
  <c r="K88" i="154"/>
  <c r="L88" i="154"/>
  <c r="M87" i="154"/>
  <c r="K87" i="154"/>
  <c r="N87" i="154"/>
  <c r="M86" i="154"/>
  <c r="K86" i="154"/>
  <c r="N86" i="154"/>
  <c r="M83" i="154"/>
  <c r="K83" i="154"/>
  <c r="M82" i="154"/>
  <c r="K82" i="154"/>
  <c r="L82" i="154"/>
  <c r="M81" i="154"/>
  <c r="K81" i="154"/>
  <c r="N81" i="154"/>
  <c r="M80" i="154"/>
  <c r="K80" i="154"/>
  <c r="L80" i="154"/>
  <c r="M79" i="154"/>
  <c r="K79" i="154"/>
  <c r="M78" i="154"/>
  <c r="K78" i="154"/>
  <c r="N78" i="154"/>
  <c r="M77" i="154"/>
  <c r="K77" i="154"/>
  <c r="L77" i="154"/>
  <c r="M76" i="154"/>
  <c r="K76" i="154"/>
  <c r="N76" i="154"/>
  <c r="M75" i="154"/>
  <c r="K75" i="154"/>
  <c r="L75" i="154"/>
  <c r="M73" i="154"/>
  <c r="K73" i="154"/>
  <c r="L73" i="154"/>
  <c r="M72" i="154"/>
  <c r="K72" i="154"/>
  <c r="M71" i="154"/>
  <c r="K71" i="154"/>
  <c r="L71" i="154"/>
  <c r="M70" i="154"/>
  <c r="K70" i="154"/>
  <c r="N70" i="154"/>
  <c r="M69" i="154"/>
  <c r="K69" i="154"/>
  <c r="M66" i="154"/>
  <c r="K66" i="154"/>
  <c r="N66" i="154"/>
  <c r="M65" i="154"/>
  <c r="K65" i="154"/>
  <c r="N65" i="154"/>
  <c r="M64" i="154"/>
  <c r="K64" i="154"/>
  <c r="N64" i="154"/>
  <c r="M63" i="154"/>
  <c r="K63" i="154"/>
  <c r="L63" i="154"/>
  <c r="M62" i="154"/>
  <c r="K62" i="154"/>
  <c r="M61" i="154"/>
  <c r="K61" i="154"/>
  <c r="M60" i="154"/>
  <c r="K60" i="154"/>
  <c r="N60" i="154"/>
  <c r="M59" i="154"/>
  <c r="K59" i="154"/>
  <c r="M58" i="154"/>
  <c r="K58" i="154"/>
  <c r="M57" i="154"/>
  <c r="K57" i="154"/>
  <c r="G57" i="154"/>
  <c r="N57" i="154" s="1"/>
  <c r="M55" i="154"/>
  <c r="K55" i="154"/>
  <c r="J55" i="154"/>
  <c r="M54" i="154"/>
  <c r="K54" i="154"/>
  <c r="N54" i="154"/>
  <c r="M53" i="154"/>
  <c r="K53" i="154"/>
  <c r="M52" i="154"/>
  <c r="K52" i="154"/>
  <c r="N52" i="154"/>
  <c r="M51" i="154"/>
  <c r="K51" i="154"/>
  <c r="L51" i="154"/>
  <c r="M48" i="154"/>
  <c r="K48" i="154"/>
  <c r="M47" i="154"/>
  <c r="K47" i="154"/>
  <c r="L47" i="154"/>
  <c r="M46" i="154"/>
  <c r="K46" i="154"/>
  <c r="N46" i="154"/>
  <c r="M45" i="154"/>
  <c r="K45" i="154"/>
  <c r="L45" i="154"/>
  <c r="M44" i="154"/>
  <c r="K44" i="154"/>
  <c r="N44" i="154"/>
  <c r="M43" i="154"/>
  <c r="K43" i="154"/>
  <c r="G43" i="154"/>
  <c r="L43" i="154" s="1"/>
  <c r="M42" i="154"/>
  <c r="K42" i="154"/>
  <c r="G42" i="154"/>
  <c r="N42" i="154" s="1"/>
  <c r="M41" i="154"/>
  <c r="K41" i="154"/>
  <c r="G41" i="154"/>
  <c r="N41" i="154" s="1"/>
  <c r="M40" i="154"/>
  <c r="K40" i="154"/>
  <c r="M39" i="154"/>
  <c r="K39" i="154"/>
  <c r="L39" i="154"/>
  <c r="M37" i="154"/>
  <c r="K37" i="154"/>
  <c r="L37" i="154"/>
  <c r="M36" i="154"/>
  <c r="K36" i="154"/>
  <c r="M35" i="154"/>
  <c r="K35" i="154"/>
  <c r="M34" i="154"/>
  <c r="K34" i="154"/>
  <c r="N34" i="154"/>
  <c r="M33" i="154"/>
  <c r="K33" i="154"/>
  <c r="M30" i="154"/>
  <c r="K30" i="154"/>
  <c r="L30" i="154"/>
  <c r="M29" i="154"/>
  <c r="K29" i="154"/>
  <c r="N29" i="154"/>
  <c r="M28" i="154"/>
  <c r="K28" i="154"/>
  <c r="N28" i="154"/>
  <c r="M27" i="154"/>
  <c r="K27" i="154"/>
  <c r="N27" i="154"/>
  <c r="M26" i="154"/>
  <c r="K26" i="154"/>
  <c r="L26" i="154"/>
  <c r="M25" i="154"/>
  <c r="K25" i="154"/>
  <c r="N25" i="154"/>
  <c r="M24" i="154"/>
  <c r="K24" i="154"/>
  <c r="M23" i="154"/>
  <c r="K23" i="154"/>
  <c r="N23" i="154"/>
  <c r="M22" i="154"/>
  <c r="K22" i="154"/>
  <c r="L22" i="154"/>
  <c r="M21" i="154"/>
  <c r="K21" i="154"/>
  <c r="N21" i="154"/>
  <c r="M19" i="154"/>
  <c r="K19" i="154"/>
  <c r="N19" i="154"/>
  <c r="M18" i="154"/>
  <c r="K18" i="154"/>
  <c r="L18" i="154"/>
  <c r="M17" i="154"/>
  <c r="K17" i="154"/>
  <c r="K105" i="154" s="1"/>
  <c r="N17" i="154"/>
  <c r="M16" i="154"/>
  <c r="K16" i="154"/>
  <c r="L16" i="154"/>
  <c r="Q14" i="154"/>
  <c r="Q13" i="154"/>
  <c r="C6" i="154"/>
  <c r="C5" i="154"/>
  <c r="C4" i="154"/>
  <c r="C2" i="154"/>
  <c r="N14" i="157" l="1"/>
  <c r="N22" i="157" s="1"/>
  <c r="L14" i="157"/>
  <c r="O36" i="156"/>
  <c r="M105" i="154"/>
  <c r="J17" i="157"/>
  <c r="L17" i="157"/>
  <c r="O17" i="157" s="1"/>
  <c r="L36" i="156"/>
  <c r="O21" i="159"/>
  <c r="D18" i="150" s="1"/>
  <c r="O8" i="159"/>
  <c r="L21" i="159"/>
  <c r="E18" i="150" s="1"/>
  <c r="H16" i="150"/>
  <c r="F17" i="150"/>
  <c r="H17" i="150"/>
  <c r="L35" i="154"/>
  <c r="L24" i="154"/>
  <c r="H15" i="150"/>
  <c r="J20" i="157"/>
  <c r="J18" i="157"/>
  <c r="J14" i="157"/>
  <c r="N80" i="154"/>
  <c r="O80" i="154" s="1"/>
  <c r="L65" i="154"/>
  <c r="O65" i="154" s="1"/>
  <c r="N39" i="154"/>
  <c r="O39" i="154" s="1"/>
  <c r="L61" i="154"/>
  <c r="L92" i="154"/>
  <c r="O92" i="154" s="1"/>
  <c r="N22" i="155"/>
  <c r="O22" i="155" s="1"/>
  <c r="N42" i="155"/>
  <c r="O42" i="155" s="1"/>
  <c r="L18" i="155"/>
  <c r="O18" i="155" s="1"/>
  <c r="L34" i="155"/>
  <c r="O34" i="155" s="1"/>
  <c r="N16" i="155"/>
  <c r="O16" i="155" s="1"/>
  <c r="N20" i="155"/>
  <c r="O20" i="155" s="1"/>
  <c r="N24" i="155"/>
  <c r="O24" i="155" s="1"/>
  <c r="N28" i="155"/>
  <c r="O28" i="155" s="1"/>
  <c r="N32" i="155"/>
  <c r="O32" i="155" s="1"/>
  <c r="N36" i="155"/>
  <c r="O36" i="155" s="1"/>
  <c r="N40" i="155"/>
  <c r="O40" i="155" s="1"/>
  <c r="N44" i="155"/>
  <c r="O44" i="155" s="1"/>
  <c r="N26" i="155"/>
  <c r="O26" i="155" s="1"/>
  <c r="N38" i="155"/>
  <c r="O38" i="155" s="1"/>
  <c r="N46" i="155"/>
  <c r="O46" i="155" s="1"/>
  <c r="N50" i="155"/>
  <c r="O50" i="155" s="1"/>
  <c r="J44" i="155"/>
  <c r="J34" i="155"/>
  <c r="M53" i="155"/>
  <c r="F14" i="150" s="1"/>
  <c r="K53" i="155"/>
  <c r="H14" i="150" s="1"/>
  <c r="J18" i="155"/>
  <c r="J22" i="155"/>
  <c r="N15" i="155"/>
  <c r="O15" i="155" s="1"/>
  <c r="N31" i="155"/>
  <c r="N39" i="155"/>
  <c r="N49" i="155"/>
  <c r="J33" i="155"/>
  <c r="J43" i="155"/>
  <c r="J51" i="155"/>
  <c r="L17" i="155"/>
  <c r="O17" i="155" s="1"/>
  <c r="L19" i="155"/>
  <c r="O19" i="155" s="1"/>
  <c r="L21" i="155"/>
  <c r="L23" i="155"/>
  <c r="L27" i="155"/>
  <c r="L29" i="155"/>
  <c r="L31" i="155"/>
  <c r="L33" i="155"/>
  <c r="O33" i="155" s="1"/>
  <c r="L35" i="155"/>
  <c r="O35" i="155" s="1"/>
  <c r="L37" i="155"/>
  <c r="L39" i="155"/>
  <c r="L41" i="155"/>
  <c r="O41" i="155" s="1"/>
  <c r="L43" i="155"/>
  <c r="O43" i="155" s="1"/>
  <c r="L45" i="155"/>
  <c r="L47" i="155"/>
  <c r="L49" i="155"/>
  <c r="L51" i="155"/>
  <c r="O51" i="155" s="1"/>
  <c r="N23" i="155"/>
  <c r="N45" i="155"/>
  <c r="J17" i="155"/>
  <c r="J35" i="155"/>
  <c r="N21" i="155"/>
  <c r="N29" i="155"/>
  <c r="N37" i="155"/>
  <c r="J41" i="155"/>
  <c r="N47" i="155"/>
  <c r="J19" i="155"/>
  <c r="N27" i="155"/>
  <c r="J53" i="154"/>
  <c r="N53" i="154"/>
  <c r="J61" i="154"/>
  <c r="N61" i="154"/>
  <c r="J35" i="154"/>
  <c r="N35" i="154"/>
  <c r="O35" i="154" s="1"/>
  <c r="J24" i="154"/>
  <c r="N24" i="154"/>
  <c r="N59" i="154"/>
  <c r="L59" i="154"/>
  <c r="L100" i="154"/>
  <c r="O100" i="154" s="1"/>
  <c r="L33" i="154"/>
  <c r="J63" i="154"/>
  <c r="J37" i="154"/>
  <c r="J41" i="154"/>
  <c r="J86" i="154"/>
  <c r="N75" i="154"/>
  <c r="O75" i="154" s="1"/>
  <c r="N22" i="154"/>
  <c r="O22" i="154" s="1"/>
  <c r="N94" i="154"/>
  <c r="O94" i="154" s="1"/>
  <c r="N69" i="154"/>
  <c r="N82" i="154"/>
  <c r="O82" i="154" s="1"/>
  <c r="L53" i="154"/>
  <c r="L69" i="154"/>
  <c r="N98" i="154"/>
  <c r="O98" i="154" s="1"/>
  <c r="N30" i="154"/>
  <c r="O30" i="154" s="1"/>
  <c r="L41" i="154"/>
  <c r="O41" i="154" s="1"/>
  <c r="J73" i="154"/>
  <c r="J45" i="154"/>
  <c r="L57" i="154"/>
  <c r="O57" i="154" s="1"/>
  <c r="N77" i="154"/>
  <c r="O77" i="154" s="1"/>
  <c r="L55" i="154"/>
  <c r="L28" i="154"/>
  <c r="O28" i="154" s="1"/>
  <c r="L86" i="154"/>
  <c r="O86" i="154" s="1"/>
  <c r="N102" i="154"/>
  <c r="O102" i="154" s="1"/>
  <c r="N33" i="154"/>
  <c r="N47" i="154"/>
  <c r="O47" i="154" s="1"/>
  <c r="J90" i="154"/>
  <c r="N16" i="154"/>
  <c r="N51" i="154"/>
  <c r="O51" i="154" s="1"/>
  <c r="L36" i="154"/>
  <c r="J57" i="154"/>
  <c r="J65" i="154"/>
  <c r="J92" i="154"/>
  <c r="J100" i="154"/>
  <c r="J17" i="154"/>
  <c r="L17" i="154"/>
  <c r="O17" i="154" s="1"/>
  <c r="L25" i="154"/>
  <c r="O25" i="154" s="1"/>
  <c r="J25" i="154"/>
  <c r="J34" i="154"/>
  <c r="L34" i="154"/>
  <c r="O34" i="154" s="1"/>
  <c r="J42" i="154"/>
  <c r="L42" i="154"/>
  <c r="O42" i="154" s="1"/>
  <c r="L52" i="154"/>
  <c r="O52" i="154" s="1"/>
  <c r="J52" i="154"/>
  <c r="J60" i="154"/>
  <c r="L60" i="154"/>
  <c r="O60" i="154" s="1"/>
  <c r="J70" i="154"/>
  <c r="L70" i="154"/>
  <c r="O70" i="154" s="1"/>
  <c r="J78" i="154"/>
  <c r="L78" i="154"/>
  <c r="O78" i="154" s="1"/>
  <c r="J87" i="154"/>
  <c r="L87" i="154"/>
  <c r="O87" i="154" s="1"/>
  <c r="J95" i="154"/>
  <c r="L95" i="154"/>
  <c r="O95" i="154" s="1"/>
  <c r="L103" i="154"/>
  <c r="O103" i="154" s="1"/>
  <c r="J103" i="154"/>
  <c r="J44" i="154"/>
  <c r="L44" i="154"/>
  <c r="O44" i="154" s="1"/>
  <c r="L62" i="154"/>
  <c r="J28" i="154"/>
  <c r="L101" i="154"/>
  <c r="N101" i="154"/>
  <c r="J97" i="154"/>
  <c r="L97" i="154"/>
  <c r="O97" i="154" s="1"/>
  <c r="L40" i="154"/>
  <c r="N40" i="154"/>
  <c r="N55" i="154"/>
  <c r="J27" i="154"/>
  <c r="L27" i="154"/>
  <c r="O27" i="154" s="1"/>
  <c r="J89" i="154"/>
  <c r="L89" i="154"/>
  <c r="O89" i="154" s="1"/>
  <c r="L48" i="154"/>
  <c r="L58" i="154"/>
  <c r="J76" i="154"/>
  <c r="L76" i="154"/>
  <c r="O76" i="154" s="1"/>
  <c r="L83" i="154"/>
  <c r="L93" i="154"/>
  <c r="J19" i="154"/>
  <c r="L19" i="154"/>
  <c r="O19" i="154" s="1"/>
  <c r="L72" i="154"/>
  <c r="N72" i="154"/>
  <c r="N48" i="154"/>
  <c r="N58" i="154"/>
  <c r="N83" i="154"/>
  <c r="N93" i="154"/>
  <c r="J21" i="154"/>
  <c r="L21" i="154"/>
  <c r="O21" i="154" s="1"/>
  <c r="J29" i="154"/>
  <c r="L29" i="154"/>
  <c r="O29" i="154" s="1"/>
  <c r="J46" i="154"/>
  <c r="L46" i="154"/>
  <c r="O46" i="154" s="1"/>
  <c r="J64" i="154"/>
  <c r="L64" i="154"/>
  <c r="O64" i="154" s="1"/>
  <c r="J81" i="154"/>
  <c r="L81" i="154"/>
  <c r="O81" i="154" s="1"/>
  <c r="J99" i="154"/>
  <c r="L99" i="154"/>
  <c r="O99" i="154" s="1"/>
  <c r="J54" i="154"/>
  <c r="L54" i="154"/>
  <c r="O54" i="154" s="1"/>
  <c r="L79" i="154"/>
  <c r="N36" i="154"/>
  <c r="N62" i="154"/>
  <c r="N79" i="154"/>
  <c r="J23" i="154"/>
  <c r="L23" i="154"/>
  <c r="O23" i="154" s="1"/>
  <c r="L66" i="154"/>
  <c r="O66" i="154" s="1"/>
  <c r="J66" i="154"/>
  <c r="F15" i="150"/>
  <c r="L22" i="157" l="1"/>
  <c r="O14" i="157"/>
  <c r="O22" i="157" s="1"/>
  <c r="O16" i="154"/>
  <c r="L105" i="154"/>
  <c r="E15" i="150" s="1"/>
  <c r="F16" i="150"/>
  <c r="O39" i="155"/>
  <c r="O59" i="154"/>
  <c r="O37" i="155"/>
  <c r="J46" i="155"/>
  <c r="J16" i="157"/>
  <c r="J19" i="157"/>
  <c r="J39" i="154"/>
  <c r="O24" i="154"/>
  <c r="J93" i="154"/>
  <c r="J80" i="154"/>
  <c r="N63" i="154"/>
  <c r="O63" i="154" s="1"/>
  <c r="J33" i="154"/>
  <c r="J98" i="154"/>
  <c r="O93" i="154"/>
  <c r="E17" i="150"/>
  <c r="E16" i="150"/>
  <c r="G16" i="150"/>
  <c r="J24" i="155"/>
  <c r="J27" i="155"/>
  <c r="J42" i="155"/>
  <c r="J16" i="155"/>
  <c r="J28" i="155"/>
  <c r="J38" i="155"/>
  <c r="J50" i="155"/>
  <c r="J39" i="155"/>
  <c r="J20" i="155"/>
  <c r="J21" i="155"/>
  <c r="J37" i="155"/>
  <c r="J82" i="154"/>
  <c r="J59" i="154"/>
  <c r="J77" i="154"/>
  <c r="O61" i="154"/>
  <c r="O69" i="154"/>
  <c r="O55" i="154"/>
  <c r="J40" i="155"/>
  <c r="O31" i="155"/>
  <c r="J36" i="155"/>
  <c r="J32" i="155"/>
  <c r="J26" i="155"/>
  <c r="N48" i="155"/>
  <c r="O48" i="155" s="1"/>
  <c r="J48" i="155"/>
  <c r="J29" i="155"/>
  <c r="O49" i="155"/>
  <c r="O29" i="155"/>
  <c r="O27" i="155"/>
  <c r="O21" i="155"/>
  <c r="J15" i="155"/>
  <c r="J45" i="155"/>
  <c r="O23" i="155"/>
  <c r="J49" i="155"/>
  <c r="O45" i="155"/>
  <c r="L53" i="155"/>
  <c r="E14" i="150" s="1"/>
  <c r="O47" i="155"/>
  <c r="J31" i="155"/>
  <c r="J47" i="155"/>
  <c r="J23" i="155"/>
  <c r="J43" i="154"/>
  <c r="N43" i="154"/>
  <c r="O43" i="154" s="1"/>
  <c r="J75" i="154"/>
  <c r="O33" i="154"/>
  <c r="J47" i="154"/>
  <c r="J22" i="154"/>
  <c r="J26" i="154"/>
  <c r="N26" i="154"/>
  <c r="O26" i="154" s="1"/>
  <c r="J51" i="154"/>
  <c r="N90" i="154"/>
  <c r="O90" i="154" s="1"/>
  <c r="N37" i="154"/>
  <c r="O37" i="154" s="1"/>
  <c r="O53" i="154"/>
  <c r="J88" i="154"/>
  <c r="N88" i="154"/>
  <c r="O88" i="154" s="1"/>
  <c r="J71" i="154"/>
  <c r="N71" i="154"/>
  <c r="O71" i="154" s="1"/>
  <c r="J36" i="154"/>
  <c r="J18" i="154"/>
  <c r="N18" i="154"/>
  <c r="O18" i="154" s="1"/>
  <c r="N73" i="154"/>
  <c r="O73" i="154" s="1"/>
  <c r="J94" i="154"/>
  <c r="J16" i="154"/>
  <c r="J30" i="154"/>
  <c r="N45" i="154"/>
  <c r="O45" i="154" s="1"/>
  <c r="J102" i="154"/>
  <c r="J96" i="154"/>
  <c r="N96" i="154"/>
  <c r="O96" i="154" s="1"/>
  <c r="J69" i="154"/>
  <c r="J101" i="154"/>
  <c r="O62" i="154"/>
  <c r="J62" i="154"/>
  <c r="J58" i="154"/>
  <c r="J40" i="154"/>
  <c r="J83" i="154"/>
  <c r="O79" i="154"/>
  <c r="O48" i="154"/>
  <c r="O40" i="154"/>
  <c r="O83" i="154"/>
  <c r="J48" i="154"/>
  <c r="O101" i="154"/>
  <c r="O58" i="154"/>
  <c r="J79" i="154"/>
  <c r="O72" i="154"/>
  <c r="J72" i="154"/>
  <c r="O36" i="154"/>
  <c r="N105" i="154" l="1"/>
  <c r="O105" i="154"/>
  <c r="O8" i="156"/>
  <c r="D16" i="150"/>
  <c r="G17" i="150"/>
  <c r="N53" i="155"/>
  <c r="G14" i="150" s="1"/>
  <c r="O53" i="155"/>
  <c r="G15" i="150"/>
  <c r="O8" i="157" l="1"/>
  <c r="D17" i="150"/>
  <c r="O8" i="155"/>
  <c r="D14" i="150"/>
  <c r="O8" i="154"/>
  <c r="D15" i="150"/>
  <c r="C11" i="153"/>
  <c r="M50" i="149"/>
  <c r="K50" i="149"/>
  <c r="L50" i="149"/>
  <c r="M49" i="149"/>
  <c r="K49" i="149"/>
  <c r="L49" i="149"/>
  <c r="M48" i="149"/>
  <c r="K48" i="149"/>
  <c r="L48" i="149"/>
  <c r="M47" i="149"/>
  <c r="K47" i="149"/>
  <c r="L47" i="149"/>
  <c r="M46" i="149"/>
  <c r="K46" i="149"/>
  <c r="L46" i="149"/>
  <c r="M45" i="149"/>
  <c r="K45" i="149"/>
  <c r="L45" i="149"/>
  <c r="M44" i="149"/>
  <c r="K44" i="149"/>
  <c r="L44" i="149"/>
  <c r="M43" i="149"/>
  <c r="K43" i="149"/>
  <c r="M42" i="149"/>
  <c r="K42" i="149"/>
  <c r="L42" i="149"/>
  <c r="M41" i="149"/>
  <c r="K41" i="149"/>
  <c r="M40" i="149"/>
  <c r="K40" i="149"/>
  <c r="L40" i="149"/>
  <c r="M39" i="149"/>
  <c r="K39" i="149"/>
  <c r="L39" i="149"/>
  <c r="M38" i="149"/>
  <c r="K38" i="149"/>
  <c r="L38" i="149"/>
  <c r="M37" i="149"/>
  <c r="K37" i="149"/>
  <c r="M36" i="149"/>
  <c r="K36" i="149"/>
  <c r="L36" i="149"/>
  <c r="M35" i="149"/>
  <c r="K35" i="149"/>
  <c r="L35" i="149"/>
  <c r="M34" i="149"/>
  <c r="K34" i="149"/>
  <c r="L34" i="149"/>
  <c r="M33" i="149"/>
  <c r="K33" i="149"/>
  <c r="M32" i="149"/>
  <c r="K32" i="149"/>
  <c r="L32" i="149"/>
  <c r="M31" i="149"/>
  <c r="K31" i="149"/>
  <c r="L31" i="149"/>
  <c r="M30" i="149"/>
  <c r="K30" i="149"/>
  <c r="L30" i="149"/>
  <c r="M29" i="149"/>
  <c r="K29" i="149"/>
  <c r="L29" i="149"/>
  <c r="M28" i="149"/>
  <c r="K28" i="149"/>
  <c r="L28" i="149"/>
  <c r="C3" i="153"/>
  <c r="E57" i="149"/>
  <c r="E56" i="149"/>
  <c r="E55" i="149"/>
  <c r="E54" i="149"/>
  <c r="M26" i="149"/>
  <c r="K26" i="149"/>
  <c r="L26" i="149"/>
  <c r="M25" i="149"/>
  <c r="K25" i="149"/>
  <c r="L25" i="149"/>
  <c r="M24" i="149"/>
  <c r="K24" i="149"/>
  <c r="L24" i="149"/>
  <c r="M23" i="149"/>
  <c r="K23" i="149"/>
  <c r="L23" i="149"/>
  <c r="M22" i="149"/>
  <c r="K22" i="149"/>
  <c r="L22" i="149"/>
  <c r="M20" i="149"/>
  <c r="K20" i="149"/>
  <c r="L20" i="149"/>
  <c r="M19" i="149"/>
  <c r="K19" i="149"/>
  <c r="L19" i="149"/>
  <c r="M18" i="149"/>
  <c r="K18" i="149"/>
  <c r="L18" i="149"/>
  <c r="M17" i="149"/>
  <c r="K17" i="149"/>
  <c r="L17" i="149"/>
  <c r="M16" i="149"/>
  <c r="K16" i="149"/>
  <c r="L16" i="149"/>
  <c r="M15" i="149"/>
  <c r="K15" i="149"/>
  <c r="L15" i="149"/>
  <c r="C4" i="153"/>
  <c r="C2" i="149"/>
  <c r="Q16" i="149"/>
  <c r="Q15" i="149"/>
  <c r="Q14" i="149"/>
  <c r="Q13" i="149"/>
  <c r="C6" i="149"/>
  <c r="C5" i="149"/>
  <c r="K52" i="149" l="1"/>
  <c r="C4" i="149"/>
  <c r="N29" i="149"/>
  <c r="O29" i="149" s="1"/>
  <c r="N31" i="149"/>
  <c r="O31" i="149" s="1"/>
  <c r="N33" i="149"/>
  <c r="N35" i="149"/>
  <c r="O35" i="149" s="1"/>
  <c r="N37" i="149"/>
  <c r="N39" i="149"/>
  <c r="O39" i="149" s="1"/>
  <c r="N41" i="149"/>
  <c r="N43" i="149"/>
  <c r="N45" i="149"/>
  <c r="O45" i="149" s="1"/>
  <c r="N47" i="149"/>
  <c r="O47" i="149" s="1"/>
  <c r="N49" i="149"/>
  <c r="O49" i="149" s="1"/>
  <c r="L41" i="149"/>
  <c r="L43" i="149"/>
  <c r="L37" i="149"/>
  <c r="L33" i="149"/>
  <c r="N30" i="149"/>
  <c r="O30" i="149" s="1"/>
  <c r="N34" i="149"/>
  <c r="O34" i="149" s="1"/>
  <c r="N40" i="149"/>
  <c r="O40" i="149" s="1"/>
  <c r="N44" i="149"/>
  <c r="O44" i="149" s="1"/>
  <c r="N48" i="149"/>
  <c r="O48" i="149" s="1"/>
  <c r="J29" i="149"/>
  <c r="N28" i="149"/>
  <c r="O28" i="149" s="1"/>
  <c r="N32" i="149"/>
  <c r="O32" i="149" s="1"/>
  <c r="N36" i="149"/>
  <c r="O36" i="149" s="1"/>
  <c r="N38" i="149"/>
  <c r="O38" i="149" s="1"/>
  <c r="N42" i="149"/>
  <c r="O42" i="149" s="1"/>
  <c r="N46" i="149"/>
  <c r="O46" i="149" s="1"/>
  <c r="N50" i="149"/>
  <c r="O50" i="149" s="1"/>
  <c r="J38" i="149"/>
  <c r="J50" i="149"/>
  <c r="N15" i="149"/>
  <c r="O15" i="149" s="1"/>
  <c r="N16" i="149"/>
  <c r="O16" i="149" s="1"/>
  <c r="N17" i="149"/>
  <c r="O17" i="149" s="1"/>
  <c r="N18" i="149"/>
  <c r="O18" i="149" s="1"/>
  <c r="N19" i="149"/>
  <c r="O19" i="149" s="1"/>
  <c r="N20" i="149"/>
  <c r="O20" i="149" s="1"/>
  <c r="N22" i="149"/>
  <c r="O22" i="149" s="1"/>
  <c r="N23" i="149"/>
  <c r="O23" i="149" s="1"/>
  <c r="N24" i="149"/>
  <c r="O24" i="149" s="1"/>
  <c r="N25" i="149"/>
  <c r="O25" i="149" s="1"/>
  <c r="N26" i="149"/>
  <c r="O26" i="149" s="1"/>
  <c r="J26" i="149"/>
  <c r="Q18" i="149"/>
  <c r="Q19" i="149" s="1"/>
  <c r="J49" i="149" l="1"/>
  <c r="J15" i="149"/>
  <c r="J48" i="149"/>
  <c r="J36" i="149"/>
  <c r="J40" i="149"/>
  <c r="O33" i="149"/>
  <c r="J37" i="149"/>
  <c r="J39" i="149"/>
  <c r="J33" i="149"/>
  <c r="J31" i="149"/>
  <c r="O41" i="149"/>
  <c r="J34" i="149"/>
  <c r="J32" i="149"/>
  <c r="J30" i="149"/>
  <c r="J47" i="149"/>
  <c r="J35" i="149"/>
  <c r="J45" i="149"/>
  <c r="J41" i="149"/>
  <c r="O43" i="149"/>
  <c r="J46" i="149"/>
  <c r="J44" i="149"/>
  <c r="J43" i="149"/>
  <c r="O37" i="149"/>
  <c r="J28" i="149"/>
  <c r="J42" i="149"/>
  <c r="J23" i="149"/>
  <c r="J20" i="149"/>
  <c r="J19" i="149"/>
  <c r="J18" i="149"/>
  <c r="J16" i="149"/>
  <c r="J17" i="149"/>
  <c r="J25" i="149"/>
  <c r="J24" i="149"/>
  <c r="J22" i="149"/>
  <c r="M52" i="149"/>
  <c r="F13" i="150" s="1"/>
  <c r="F19" i="150" s="1"/>
  <c r="L52" i="149"/>
  <c r="E13" i="150" s="1"/>
  <c r="E19" i="150" s="1"/>
  <c r="H13" i="150"/>
  <c r="H19" i="150" s="1"/>
  <c r="O52" i="149" l="1"/>
  <c r="D13" i="150" s="1"/>
  <c r="D19" i="150" s="1"/>
  <c r="N52" i="149"/>
  <c r="G13" i="150" s="1"/>
  <c r="D8" i="150"/>
  <c r="G19" i="150" l="1"/>
  <c r="D23" i="150"/>
  <c r="D25" i="150" s="1"/>
  <c r="O8" i="149"/>
  <c r="D7" i="150" l="1"/>
  <c r="D11" i="153" l="1"/>
  <c r="D13" i="153" s="1"/>
  <c r="D14" i="153" s="1"/>
</calcChain>
</file>

<file path=xl/sharedStrings.xml><?xml version="1.0" encoding="utf-8"?>
<sst xmlns="http://schemas.openxmlformats.org/spreadsheetml/2006/main" count="599" uniqueCount="235">
  <si>
    <t>KOPĀ</t>
  </si>
  <si>
    <t>Būves nosaukums:</t>
  </si>
  <si>
    <t>Objekta nosaukums:</t>
  </si>
  <si>
    <t>Objekta adrese:</t>
  </si>
  <si>
    <t>Nr.p.k.</t>
  </si>
  <si>
    <t>Mērvienība</t>
  </si>
  <si>
    <t>Daudzums</t>
  </si>
  <si>
    <t>Vienības izmaksas</t>
  </si>
  <si>
    <t>Laika norma (c/h)</t>
  </si>
  <si>
    <t>Darbietilpība (c/h)</t>
  </si>
  <si>
    <t>Kopā uz visu apjomu</t>
  </si>
  <si>
    <t>Kopējā darbietilpība, c/st</t>
  </si>
  <si>
    <t>Kods, tāmes Nr.</t>
  </si>
  <si>
    <t>Tai skaitā</t>
  </si>
  <si>
    <t>Kopā</t>
  </si>
  <si>
    <t>PAVISAM KOPĀ</t>
  </si>
  <si>
    <t>Būves adrese:</t>
  </si>
  <si>
    <t>Objekta Nr.</t>
  </si>
  <si>
    <t>Objekta nosaukums</t>
  </si>
  <si>
    <t>Sastādīja</t>
  </si>
  <si>
    <t>PVN 21%</t>
  </si>
  <si>
    <r>
      <t>Objekta izmaksas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</si>
  <si>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r>
      <t xml:space="preserve">Par kopējo summu, </t>
    </r>
    <r>
      <rPr>
        <i/>
        <sz val="11"/>
        <rFont val="Arial"/>
        <family val="2"/>
        <charset val="186"/>
      </rPr>
      <t>euro</t>
    </r>
  </si>
  <si>
    <r>
      <t>Tāmes izmaksas (</t>
    </r>
    <r>
      <rPr>
        <i/>
        <sz val="10"/>
        <rFont val="Arial"/>
        <family val="2"/>
        <charset val="186"/>
      </rPr>
      <t>euro)</t>
    </r>
  </si>
  <si>
    <r>
      <t>Darba alga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</si>
  <si>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Mehānismi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</si>
  <si>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Tāmes tiešās izmaksas</t>
    </r>
    <r>
      <rPr>
        <i/>
        <sz val="11"/>
        <rFont val="Arial"/>
        <family val="2"/>
        <charset val="186"/>
      </rPr>
      <t xml:space="preserve"> euro</t>
    </r>
    <r>
      <rPr>
        <sz val="11"/>
        <rFont val="Arial"/>
        <family val="2"/>
      </rPr>
      <t xml:space="preserve"> bez PVN</t>
    </r>
  </si>
  <si>
    <t>Darba samaksas likme (euro/h)</t>
  </si>
  <si>
    <t>Darba alga (euro)</t>
  </si>
  <si>
    <t>Mehānismi (euro)</t>
  </si>
  <si>
    <t>Kopā (euro)</t>
  </si>
  <si>
    <t>Summa (euro)</t>
  </si>
  <si>
    <t>BŪVNIECĪBAS KOPTĀME</t>
  </si>
  <si>
    <t xml:space="preserve"> 1-1</t>
  </si>
  <si>
    <t>Būvizstrādājumi  (euro)</t>
  </si>
  <si>
    <r>
      <t>Būvizstrādājumi 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</si>
  <si>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t>Būvdarbu nosaukums</t>
  </si>
  <si>
    <t>Būvdarbu veids vai konstruktīvā elementa nosaukums</t>
  </si>
  <si>
    <t>Tiešās izmaksas kopā, t. sk. darba devēja sociālais nodoklis (23,59%)</t>
  </si>
  <si>
    <t>Piezīme. Būvlaukuma izveidošanas un uzturēšanas izmaksas iekļautas virsizdevumos.</t>
  </si>
  <si>
    <r>
      <t>m</t>
    </r>
    <r>
      <rPr>
        <vertAlign val="superscript"/>
        <sz val="10"/>
        <rFont val="Arial"/>
        <family val="2"/>
      </rPr>
      <t>2</t>
    </r>
  </si>
  <si>
    <t>KOPSAVILKUMA APRĒĶINS  Nr. 1</t>
  </si>
  <si>
    <t>LOKĀLĀ TĀME Nr.1-1</t>
  </si>
  <si>
    <r>
      <t>m</t>
    </r>
    <r>
      <rPr>
        <vertAlign val="superscript"/>
        <sz val="10"/>
        <rFont val="Arial"/>
        <family val="2"/>
      </rPr>
      <t>3</t>
    </r>
  </si>
  <si>
    <t>Pārbaudīja</t>
  </si>
  <si>
    <t>ŪDENSAPGĀDE Ū1</t>
  </si>
  <si>
    <t>PAŠTECES KANALIZĀCIJA K1</t>
  </si>
  <si>
    <t>KANALIZĀCIJAS SPIEDVADS Ksp-1-1 - Ksp-1-5</t>
  </si>
  <si>
    <t>ELEKTROAPGĀDE</t>
  </si>
  <si>
    <t>SEGUMU ATJAUNOŠANA</t>
  </si>
  <si>
    <t xml:space="preserve"> 1-2</t>
  </si>
  <si>
    <t xml:space="preserve"> 1-3</t>
  </si>
  <si>
    <t xml:space="preserve"> 1-4</t>
  </si>
  <si>
    <t xml:space="preserve"> 1-5</t>
  </si>
  <si>
    <t>Ūdensapgāde Ū1</t>
  </si>
  <si>
    <t xml:space="preserve">Zemes darbi projektēto UKT tīklu darbu zonā </t>
  </si>
  <si>
    <t>Tranšejas rakšana un aizbēršana ūdensvada OD110 montāžai (ieskaitot grunts nomaiņu*, aizvešanu, atvešanu utt.) H÷ 2,00 m</t>
  </si>
  <si>
    <t>m</t>
  </si>
  <si>
    <t>Tranšejas rakšana un aizbēršana ūdensvada OD110 montāžai (ieskaitot grunts nomaiņu*, aizvešanu, atvešanu utt.) H÷ 2,00 m (atzari hidrantiem)</t>
  </si>
  <si>
    <t xml:space="preserve">Tranšejas sienu nostiprināšana ar metāla vairogiem (divpusēji) pie dziļuma, kas lielāks par 1,5 m. *norādīts tekošais tranšejas garums, pieņemot, ka sienas nostiprinātas abās būvgrāvja pusēs </t>
  </si>
  <si>
    <t>Smilts pamatnes ierīkošana zem ūdensvada cauruļvadiem, h=15 cm</t>
  </si>
  <si>
    <t xml:space="preserve">Smilšu apbērums ūdensvada cauruļvadiem, h=15m </t>
  </si>
  <si>
    <t>Gruntsūdens līmeņa pazemināšana</t>
  </si>
  <si>
    <t>Ūdensvada pievadiem:</t>
  </si>
  <si>
    <t>Tranšejas rakšana un aizbēršana ūdensapgādes OD32 tīklu pievadu montāžai (ieskaitot grunts nomaiņu*, aizvešanu, atvešanu utt.) H÷ 2,00 m</t>
  </si>
  <si>
    <t xml:space="preserve">Ūdensvada montāžas darbi </t>
  </si>
  <si>
    <t>Caurule SDR17 PE100 OD110  PN10; H÷ 2,00m; caurules montāža un ar to saistītie darbi</t>
  </si>
  <si>
    <t>Caurule SDR17 PE100 OD110  PN10; H÷ 2,00m; caurules montāža un ar to saistītie darbi (atzari hidrantiem)</t>
  </si>
  <si>
    <t>Caurule SDR17 PE100 OD32  PN10; H÷2,0m; caurules montāža un ar to saistītie darbi</t>
  </si>
  <si>
    <t>Caurule SDR17 PE100 OD32  PN10; H÷2,0m; caurules montāža un ar to saistītie darbi (ūdensvada izbūve no sarkanās līnijas līdz zemes virsmai)</t>
  </si>
  <si>
    <t>Virszemes tipa ugunsdzēsības hidrants DN100, PN16 ar C tipa satiksmes drošu izpildījumu ar blīvslēgu, h~ 2.0 m; caurules montāža un ar to saistītie darbi</t>
  </si>
  <si>
    <t>kpl.</t>
  </si>
  <si>
    <t xml:space="preserve">Ugunsdzēsības hidranta informatīvā plāksne </t>
  </si>
  <si>
    <t>gb.</t>
  </si>
  <si>
    <t>Atloku trejgabals DN100/100</t>
  </si>
  <si>
    <t xml:space="preserve">Atloku aizbīdnis DN100 komplektā ar teleskopisko kāta pagarinātāju un noslēgkapi  </t>
  </si>
  <si>
    <t>Atloku adapters DN100 PE caurulei OD110</t>
  </si>
  <si>
    <t>Sedlu uzlika DN110/32</t>
  </si>
  <si>
    <t>Ekspluatācijas ventīlis DN 1" ar ISO uzmavām PE OD 32 caurulei komplektā ar teleskopisko kāta pagarinātāju un noslēgkapi</t>
  </si>
  <si>
    <t>EM  līkums 45° PE OD110</t>
  </si>
  <si>
    <t>EM  līkums 10-44° PE OD110</t>
  </si>
  <si>
    <t>EM PE dubultuzmava DN160</t>
  </si>
  <si>
    <t>EM PE dubultuzmava DN110</t>
  </si>
  <si>
    <t>EM PE trejgabals OD110/110</t>
  </si>
  <si>
    <t>EM PE redukcijas trejgabals PE OD 160/110</t>
  </si>
  <si>
    <t>PE gala noslēgs caurulei OD32</t>
  </si>
  <si>
    <t>PE gala noslēgs caurulei OD110</t>
  </si>
  <si>
    <t>Betona C16/20 balsti veidgabalu stiprināšanai, V=0,1m3*</t>
  </si>
  <si>
    <t>Ūdensvada hidrauliskā pārbaude un dezinfekcija</t>
  </si>
  <si>
    <t>Šķērsojumi ar esošajām inženierkomunikācijām, atšurfēšana, nepārsniedzot 3m dziļumu, minimālā platība 1m², maksimālais garums 5m</t>
  </si>
  <si>
    <t>skaits</t>
  </si>
  <si>
    <t>kpl</t>
  </si>
  <si>
    <t>gb</t>
  </si>
  <si>
    <t>Pašteces kanalizācija K1</t>
  </si>
  <si>
    <t>Tranšejas rakšana un aizbēršana pašteces kanalizācijas OD200 montāžai (ieskaitot grunts nomaiņu*, aizvešanu, atvešanu utt.) H÷ 1,0-1,5 m</t>
  </si>
  <si>
    <t>Tranšejas rakšana un aizbēršana pašteces kanalizācijas OD200 montāžai (ieskaitot grunts nomaiņu*, aizvešanu, atvešanu utt.) H÷ 1,5-2,0 m</t>
  </si>
  <si>
    <t>Tranšejas rakšana un aizbēršana pašteces kanalizācijas OD200 montāžai (ieskaitot grunts nomaiņu*, aizvešanu, atvešanu utt.) H÷ 2,0-2,5 m</t>
  </si>
  <si>
    <t>Tranšejas rakšana un aizbēršana pašteces kanalizācijas OD200 montāžai (ieskaitot grunts nomaiņu*, aizvešanu, atvešanu utt.) H÷ 2,5-3,0 m</t>
  </si>
  <si>
    <t>Tranšejas rakšana un aizbēršana pašteces kanalizācijas OD200 montāžai (ieskaitot grunts nomaiņu*, aizvešanu, atvešanu utt.) H÷ 3,0-3,50 m</t>
  </si>
  <si>
    <t>Tranšejas rakšana un aizbēršana pašteces kanalizācijas OD200 montāžai (ieskaitot grunts nomaiņu*, aizvešanu, atvešanu utt.) H÷ 3,5-4,0 m</t>
  </si>
  <si>
    <t xml:space="preserve">Tranšejas sienu nostiprināšana ar metāla vairogiem (divpusēji) pie dziļuma, kas lielāks par 1,50 m. *norādīts tekošais tranšejas garums, pieņemot, ka sienas nostiprinātas abās būvgrāvja pusēs </t>
  </si>
  <si>
    <t>Smilts pamatnes ierīkošana zem pašteces kanalizācijas un kanalizācijas spiedvada cauruļvadiem, h=15 cm</t>
  </si>
  <si>
    <t xml:space="preserve">Smilšu apbērums pašteces kanalizācijai un kanalizācijas spiedvada cauruļvadiem, h=15cm </t>
  </si>
  <si>
    <t>Kanalizācijas pievadiem:</t>
  </si>
  <si>
    <t>Tranšejas rakšana un aizbēršana kanalizācijas OD160 pievadu montāžai (ieskaitot grunts nomaiņu*, aizvešanu, atvešanu utt.) H ÷1,50m</t>
  </si>
  <si>
    <t>Smilts pamatnes ierīkošana zem pašteces kanalizācijas cauruļvadiem, h=15 cm</t>
  </si>
  <si>
    <t xml:space="preserve">Smilšu apbērums pašteces kanalizācijas cauruļvadiem, h=15cm </t>
  </si>
  <si>
    <t xml:space="preserve">Pašteces kanalizācijas K1 montāžas darbi </t>
  </si>
  <si>
    <t>PP gofrēta dubultsienu kanalizācijas caurules ar uzmavām un blīvi OD200; H=1,0 - 1,5m,  ieguldes klase SN8, montāža un ar to saistītie darbi</t>
  </si>
  <si>
    <t>PP gofrēta dubultsienu kanalizācijas caurules ar uzmavām un blīvi OD200; H=1,5 - 2,0m,  ieguldes klase SN8, montāža un ar to saistītie darbi</t>
  </si>
  <si>
    <t>PP gofrēta dubultsienu kanalizācijas caurules ar uzmavām un blīvi OD200; H=2,0 - 2,5m,  ieguldes klase SN8, montāža un ar to saistītie darbi</t>
  </si>
  <si>
    <t>PP gofrēta dubultsienu kanalizācijas caurules ar uzmavām un blīvi OD200; H=2,5 - 3,0m,  ieguldes klase SN8, montāža un ar to saistītie darbi</t>
  </si>
  <si>
    <t>PP gofrēta dubultsienu kanalizācijas caurules ar uzmavām un blīvi OD200; H=3,0 - 3,5m,  ieguldes klase SN8, montāža un ar to saistītie darbi</t>
  </si>
  <si>
    <t>PP gofrēta dubultsienu kanalizācijas caurules ar uzmavām un blīvi OD200; H=3,5 - 4,0m,  ieguldes klase SN8, montāža un ar to saistītie darbi</t>
  </si>
  <si>
    <t>PP gludsienu kanalizācijas caurules ar uzmavām un blīvi OD160, H ÷1,50m ieguldes klase SN8, montāža un ar to saistītie darbi (Māju pievadi)</t>
  </si>
  <si>
    <t>PP skataka ID600 H=1,0-1,5m, aku vākiem ir jābūt montētiem uz armēta dzelzbetona slodzi kliedējoša atbalsta gredzena no C50/60 markas betona, ķeta vākiem D400 klases, teleskopa minimālais augstums 1000 mm, pamatne ar tekni rūpnieciski izgatavota,  pievienojumiem; montāža un ar to saistītie darbi</t>
  </si>
  <si>
    <t>PP skataka ID600 H=1,5-2,0m, aku vākiem ir jābūt montētiem uz armēta dzelzbetona slodzi kliedējoša atbalsta gredzena no C50/60 markas betona, ķeta vākiem D400 klases, teleskopa minimālais augstums 1000 mm, pamatne ar tekni rūpnieciski izgatavota,  pievienojumiem, montāža un ar to saistītie darbi</t>
  </si>
  <si>
    <t>PP skataka ID600 H=2,0-2,50m, aku vākiem ir jābūt montētiem uz armēta dzelzbetona slodzi kliedējoša atbalsta gredzena no C50/60 markas betona, ķeta vākiem D400 klases, teleskopa minimālais augstums 1000 mm, pamatne ar tekni rūpnieciski izgatavota,  pievienojumiem, montāža un ar to saistītie darbi</t>
  </si>
  <si>
    <t>PP skataka ID600 H=2,50-3,00m, aku vākiem ir jābūt montētiem uz armēta dzelzbetona slodzi kliedējoša atbalsta gredzena no C50/60 markas betona, ķeta vākiem D400 klases, teleskopa minimālais augstums 1000 mm, pamatne ar tekni rūpnieciski izgatavota,  pievienojumiem, montāža un ar to saistītie darbi</t>
  </si>
  <si>
    <t>PP skataka ID600 H=3,00-3,50m, aku vākiem ir jābūt montētiem uz armēta dzelzbetona slodzi kliedējoša atbalsta gredzena no C50/60 markas betona, ķeta vākiem D400 klases, teleskopa minimālais augstums 1000 mm, pamatne ar tekni rūpnieciski izgatavota,  pievienojumiem, montāža un ar to saistītie darbi</t>
  </si>
  <si>
    <t>PP skataka ID1000 H=1,5-2,00m, aku vākiem ir jābūt montētiem uz armēta dzelzbetona slodzi kliedējoša atbalsta gredzena no C50/60 markas betona, ķeta vākiem D400 klases, pamatne ar tekni rūpnieciski izgatavota,  pievienojumiem, montāža un ar to saistītie darbi</t>
  </si>
  <si>
    <t>PP skataka ID1000 H=2,5-3,0m, aku vākiem ir jābūt montētiem uz armēta dzelzbetona slodzi kliedējoša atbalsta gredzena no C50/60 markas betona, ķeta vākiem D400 klases, pamatne ar tekni rūpnieciski izgatavota,  pievienojumiem, montāža un ar to saistītie darbi</t>
  </si>
  <si>
    <t>PP skataka ID1000 H=3,0-3,50m, aku vākiem ir jābūt montētiem uz armēta dzelzbetona slodzi kliedējoša atbalsta gredzena no C50/60 markas betona, ķeta vākiem D400 klases, pamatne ar tekni rūpnieciski izgatavota,  pievienojumiem, montāža un ar to saistītie darbi</t>
  </si>
  <si>
    <t>PP skataka ID1000 H=3,50-4,00m, aku vākiem ir jābūt montētiem uz armēta dzelzbetona slodzi kliedējoša atbalsta gredzena no C50/60 markas betona, ķeta vākiem D400 klases, pamatne ar tekni rūpnieciski izgatavota,  pievienojumiem, montāža un ar to saistītie darbi</t>
  </si>
  <si>
    <t>Aku vāku apbetonēšana, betons C50/60 uz vietas objektā</t>
  </si>
  <si>
    <t>PP gala noslēgs caurulei OD160</t>
  </si>
  <si>
    <t>Signāla stabiņi</t>
  </si>
  <si>
    <t>CCTV inspekcija</t>
  </si>
  <si>
    <t>Pašteces kanalizācijas trases nospraušana</t>
  </si>
  <si>
    <t>Kanalizācijas spiedvads Ksp1-1</t>
  </si>
  <si>
    <t>Tranšejas rakšana un aizbēršana kanalizācijas spiedvada OD63 montāžai (ieskaitot grunts nomaiņu*, aizvešanu, atvešanu utt.) H÷ 2,00 m</t>
  </si>
  <si>
    <t xml:space="preserve">Kanalizācijas spiedvads Ksp1-1  montāžas darbi </t>
  </si>
  <si>
    <t xml:space="preserve">KSS-1 korpuss HDPE Ø1500, H=4,58 m; ar aizslēdzamu vāku - uzstādīšana, savienošana ar kanalizācijas pienākošo pašteces vadu un aizejošo kanalizācijas spiedvadu, iekšējās apsaistes ierīkošana  </t>
  </si>
  <si>
    <t>Caurule SDR17 PE100 OD63  PN10; H ÷ 2,0 m, montāža un ar to saistītie darbi</t>
  </si>
  <si>
    <t>EM  līkums 45° PE OD63</t>
  </si>
  <si>
    <t>EM  līkums 10-44° PE OD63</t>
  </si>
  <si>
    <t>Grodu tipa PE spiediena dzēšanas aka DN625, H=1.78m, komplektā ar betona gredzenu, 40tn ķeta lūku un vāku; montāža un ar to saistītie darbi</t>
  </si>
  <si>
    <t>Aku vāku apbetonēšana, betons C50/60</t>
  </si>
  <si>
    <t xml:space="preserve">Kanalizācijas spiedvada hidrauliskā pārbaude </t>
  </si>
  <si>
    <t>Kanalizācijas spiedvada trases nospraušana</t>
  </si>
  <si>
    <t>Kanalizācijas spiedvads Ksp1-2</t>
  </si>
  <si>
    <t>Tranšejas rakšana un aizbēršana kanalizācijas spiedvada OD75 montāžai (ieskaitot grunts nomaiņu*, aizvešanu, atvešanu utt.) H÷ 2,00 m</t>
  </si>
  <si>
    <t xml:space="preserve">Kanalizācijas spiedvada Ksp1-2  montāžas darbi </t>
  </si>
  <si>
    <t xml:space="preserve">KSS-2 korpuss HDPE Ø1500, H=3,69 m; ar aizslēdzamu vāku - uzstādīšana, savienošana ar kanalizācijas pienākošo pašteces vadu un aizejošo kanalizācijas spiedvadu, iekšējās apsaistes ierīkošana  </t>
  </si>
  <si>
    <t>Caurule SDR17 PE100 OD75  PN10; H ÷ 2,0 m, montāža un ar to saistītie darbi</t>
  </si>
  <si>
    <t>EM  līkums 45° PE OD75</t>
  </si>
  <si>
    <t>EM  līkums 10-44° PE OD75</t>
  </si>
  <si>
    <t>Grodu tipa PE spiediena dzēšanas aka DN625, H=1,51m, komplektā ar betona gredzenu, 40tn ķeta lūku un vāku; montāža un ar to saistītie darbi</t>
  </si>
  <si>
    <t>Kanalizācijas spiedvads Ksp1-3</t>
  </si>
  <si>
    <t xml:space="preserve">Kanalizācijas spiedvads Ksp1-3  montāžas darbi </t>
  </si>
  <si>
    <t xml:space="preserve">KSS-3 korpuss HDPE Ø1500, H=4,08 m; ar aizslēdzamu vāku - uzstādīšana, savienošana ar kanalizācijas pienākošo pašteces vadu un aizejošo kanalizācijas spiedvadu, iekšējās apsaistes ierīkošana  </t>
  </si>
  <si>
    <t>Grodu tipa PE spiediena dzēšanas aka DN625, H=1.46m, komplektā ar betona gredzenu, 40tn ķeta lūku un vāku; montāža un ar to saistītie darbi</t>
  </si>
  <si>
    <t>Kanalizācijas spiedvads Ksp1-4</t>
  </si>
  <si>
    <t xml:space="preserve">Kanalizācijas spiedvads Ksp1-4  montāžas darbi </t>
  </si>
  <si>
    <t xml:space="preserve">KSS-4 korpuss HDPE Ø1500, H=4.34 m; ar aizslēdzamu vāku - uzstādīšana, savienošana ar kanalizācijas pienākošo pašteces vadu un aizejošo kanalizācijas spiedvadu, iekšējās apsaistes ierīkošana  </t>
  </si>
  <si>
    <t>Caurule SDR17 PE100 OD63 PN10; H ÷ 2,0 m, montāža un ar to saistītie darbi</t>
  </si>
  <si>
    <t>Grodu tipa PE spiediena dzēšanas aka DN625, H=1.65m, komplektā ar betona gredzenu, 40tn ķeta lūku un vāku; montāža un ar to saistītie darbi</t>
  </si>
  <si>
    <t>Kanalizācijas spiedvads Ksp1-5</t>
  </si>
  <si>
    <t>Tranšejas rakšana un aizbēršana kanalizācijas spiedvada OD110 montāžai (ieskaitot grunts nomaiņu*, aizvešanu, atvešanu utt.) H÷ 2,00 m</t>
  </si>
  <si>
    <t xml:space="preserve">Kanalizācijas spiedvads Ksp1-5  montāžas darbi </t>
  </si>
  <si>
    <t xml:space="preserve">KSS-5 korpuss HDPE Ø1500, H=5.07m; ar aizslēdzamu vāku - uzstādīšana, savienošana ar kanalizācijas pienākošo pašteces vadu un aizejošo kanalizācijas spiedvadu, iekšējās apsaistes ierīkošana  </t>
  </si>
  <si>
    <t>Caurule SDR17 PE100 OD110  PN10; H ÷ 2,0 m, montāža un ar to saistītie darbi</t>
  </si>
  <si>
    <t>EM  līkums 45° PE OD110</t>
  </si>
  <si>
    <t>EM PE redukcijas trejgabals 45° PE OD 160/110</t>
  </si>
  <si>
    <t>EM dubultuzmava OD110</t>
  </si>
  <si>
    <t>EM dubultuzmava OD160</t>
  </si>
  <si>
    <t>Elektroapgāde</t>
  </si>
  <si>
    <t>Tranšeja – bedre kabeļa vai citu apakšzemes komunikāciju apsekošanai (šurfēšana)</t>
  </si>
  <si>
    <t>Tranšejas rakšana un aizbēršana viena līdz divu kabeļu (caurules) guldīšanai 1m dziļumā</t>
  </si>
  <si>
    <t>ZS kabeļa līdz 35 mm² ievēršana caurulē</t>
  </si>
  <si>
    <t>ZS kabeļa līdz 35 mm² montāža uz plauktiem, kabeļu tuneļos, kanālos, balstos</t>
  </si>
  <si>
    <t>Kabeļu aizsargcaurules d=līdz 110 mm ieguldīšana gatavā tranšejā</t>
  </si>
  <si>
    <t>ZS plastmasas izolācijas kabeļa līdz 35 mm² gala apdare</t>
  </si>
  <si>
    <t>Kabeļlentas ieklāšana tranšejā</t>
  </si>
  <si>
    <t>Cilpas F-0 pret. mērīšana</t>
  </si>
  <si>
    <t>objekts</t>
  </si>
  <si>
    <t>EPL vai sarkanās līnijas nospraušana</t>
  </si>
  <si>
    <t>km</t>
  </si>
  <si>
    <t>EPL digitālā uzmērīšana</t>
  </si>
  <si>
    <t>Rakšanas atļaujas saņemšana</t>
  </si>
  <si>
    <t>Montāžas un demontāžas darbu izmaksas</t>
  </si>
  <si>
    <t>Iekārtu un materiālu izmaksas</t>
  </si>
  <si>
    <t>Kabelis Cu 5x6 (Summā iekļauta 5% rezerve)</t>
  </si>
  <si>
    <t>Kabeļu gala apdare SEH5 65-15</t>
  </si>
  <si>
    <t>Kabeļa brīdinājuma lenta 0,4 kV kabelim (Summā iekļauta 5% rezerve)</t>
  </si>
  <si>
    <t>Gofrēta kabeļu aizsargcaurule 50, 750N</t>
  </si>
  <si>
    <t>Kabeļu birkas, ārtipa</t>
  </si>
  <si>
    <t>Sadalne, KKS sadalne, IP65 (skat.shēmu) komplektā ar pamatni un atkārtoto zemējumu</t>
  </si>
  <si>
    <t>Cinkota zemējuma stieple d10mm</t>
  </si>
  <si>
    <t>Palīgmateriāli: skrūves, savilces, izolācijas lenta, dībeļi, aizsargcaurule (kabeļiem balstu pamatos) u.c.</t>
  </si>
  <si>
    <t>UKT darba zonā</t>
  </si>
  <si>
    <t xml:space="preserve">Nesaistītu minerālmateriālu maisījuma (grants/šķembu) seguma noņemšana, utilizācija </t>
  </si>
  <si>
    <t xml:space="preserve">Nesaistītu minerālmateriālu maisījuma (grants/šķembu) seguma  atjaunošana </t>
  </si>
  <si>
    <t>2.1.</t>
  </si>
  <si>
    <t>Minerālmateriālu maisījums 0/32s seguma būvniecība, (AADTj, pievestā ≤100), h=10 cm</t>
  </si>
  <si>
    <t>2.2.</t>
  </si>
  <si>
    <t>Minerālmateriālu maisījums 0/63pn seguma būvniecība, (AADTj, smagie ≤100), h=20 cm</t>
  </si>
  <si>
    <t>2.3.</t>
  </si>
  <si>
    <t>Nepastiprinātas salizturīgās kārtas, h min=40 cm, tranšejas platumā</t>
  </si>
  <si>
    <t xml:space="preserve">Zāliena seguma noņemšana, utilizācija </t>
  </si>
  <si>
    <t>Zāliena seguma atjaunošana, tai skaitā melnzeme un izlīdzināšana (hvid=10cm) slānī 
Apzaļumošana ar augu zemi NN-3*, h=10 cm</t>
  </si>
  <si>
    <t>Iegremdējams sūknis Q=7,0 l/s ar frekvenču pārveidotāju</t>
  </si>
  <si>
    <t>Iegremdējams sūknis  Q=2,0 l/s ar frekvenču pārveidotāju</t>
  </si>
  <si>
    <t>Iegremdējams sūknis  Q=3,0 l/s ar frekvenču pārveidotāju</t>
  </si>
  <si>
    <t>Iegremdējams sūknis Q=2,0 l/s ar frekvenču pārveidotāju</t>
  </si>
  <si>
    <t>Ūdensvada trases nospraušana</t>
  </si>
  <si>
    <t>"ŪDRAINĪTES", "PIPARKŪKAS", JAUNOLAINES CIEMĀ, OLAINES PAG., OLAINES NOV.</t>
  </si>
  <si>
    <t>Finanšu rezerve neparedzētiem darbiem ____%</t>
  </si>
  <si>
    <t>Peļņa______%</t>
  </si>
  <si>
    <t>Virsizdevumi ______%</t>
  </si>
  <si>
    <t>t.sk. darba aizsardzībai____%</t>
  </si>
  <si>
    <t>AS "Olaines ūdens un siltums"</t>
  </si>
  <si>
    <t>Pasūtītājs</t>
  </si>
  <si>
    <t>Pasūtītājs:</t>
  </si>
  <si>
    <t>Tāme sastādīta: 2026.gada _______</t>
  </si>
  <si>
    <t>LOKĀLĀ TĀME Nr.1-6</t>
  </si>
  <si>
    <t>LOKĀLĀ TĀME Nr.1-2</t>
  </si>
  <si>
    <t>LOKĀLĀ TĀME Nr.1-3</t>
  </si>
  <si>
    <t>LOKĀLĀ TĀME Nr.1-4</t>
  </si>
  <si>
    <t>LOKĀLĀ TĀME Nr.1-5</t>
  </si>
  <si>
    <t>Mobilā žoga nomas izmaksas</t>
  </si>
  <si>
    <t>Sadzīves telpu piegāde un pieslēgums komunikācijām, aizvešana pēc būvdarbu veikšanas</t>
  </si>
  <si>
    <t>Strādnieku/ darbu vadītāja vagoniņa nomas izmaksas</t>
  </si>
  <si>
    <t>WC uzstādīšana/ aizvešana apkalpošana un noma</t>
  </si>
  <si>
    <t>Materiālu krautnes laukuma organizēšana, pēc būvdarbu pabeigšanas vietas sakārtošana</t>
  </si>
  <si>
    <t>Ugunsdzēsēju stends, tas uzstādīšana</t>
  </si>
  <si>
    <t>Būvtāfeles  un ES KF informatīvā stenda izgatavošana un uzstādīšana</t>
  </si>
  <si>
    <t>obj.</t>
  </si>
  <si>
    <t>gab.</t>
  </si>
  <si>
    <t>gab,,</t>
  </si>
  <si>
    <t>Mobilizācija un būvlaukuma iekārtošana</t>
  </si>
  <si>
    <t xml:space="preserve">Satiksmes organizācijas izdevumi </t>
  </si>
  <si>
    <t xml:space="preserve"> 1-6</t>
  </si>
  <si>
    <t>MOBILIZĀCIJA UN BŪVLAUKUMA IEKĀRTOŠANA</t>
  </si>
  <si>
    <t>Ūdensapgādes un sadzīves kanalizācijas tīklu paplašināšana, kanalizācijas sūkņu staciju un to elektroapgādes pieslēgumu izbūve Jaunolaines ciemā, Olaines pagastā, Olaines novadā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</si>
</sst>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1"/>
      <name val="Arial"/>
      <family val="2"/>
      <charset val="186"/>
    </font>
    <font>
      <b/>
      <i/>
      <sz val="9"/>
      <name val="Arial"/>
      <family val="2"/>
      <charset val="186"/>
    </font>
    <font>
      <vertAlign val="superscript"/>
      <sz val="10"/>
      <name val="Arial"/>
      <family val="2"/>
    </font>
    <font>
      <i/>
      <u/>
      <sz val="10"/>
      <name val="Arial"/>
      <family val="2"/>
    </font>
    <font>
      <sz val="10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1" fillId="0" borderId="0"/>
    <xf numFmtId="0" fontId="15" fillId="0" borderId="0"/>
    <xf numFmtId="0" fontId="15" fillId="0" borderId="0"/>
  </cellStyleXfs>
  <cellXfs count="150">
    <xf numFmtId="0" fontId="0" fillId="0" borderId="0" xfId="0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2" fontId="3" fillId="0" borderId="0" xfId="0" applyNumberFormat="1" applyFont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2" fontId="3" fillId="0" borderId="1" xfId="0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2" fontId="3" fillId="0" borderId="0" xfId="0" applyNumberFormat="1" applyFont="1" applyAlignment="1">
      <alignment horizontal="right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right" vertical="top" wrapText="1"/>
    </xf>
    <xf numFmtId="0" fontId="5" fillId="0" borderId="11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2" fontId="3" fillId="0" borderId="13" xfId="0" applyNumberFormat="1" applyFont="1" applyBorder="1" applyAlignment="1">
      <alignment vertical="top"/>
    </xf>
    <xf numFmtId="0" fontId="3" fillId="0" borderId="13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/>
    </xf>
    <xf numFmtId="2" fontId="3" fillId="0" borderId="7" xfId="0" applyNumberFormat="1" applyFont="1" applyBorder="1" applyAlignment="1">
      <alignment vertical="top"/>
    </xf>
    <xf numFmtId="0" fontId="3" fillId="0" borderId="13" xfId="0" applyFont="1" applyBorder="1"/>
    <xf numFmtId="0" fontId="5" fillId="0" borderId="0" xfId="0" applyFont="1"/>
    <xf numFmtId="0" fontId="5" fillId="0" borderId="11" xfId="0" applyFont="1" applyBorder="1" applyAlignment="1">
      <alignment horizontal="center" vertical="top"/>
    </xf>
    <xf numFmtId="0" fontId="5" fillId="0" borderId="14" xfId="0" applyFont="1" applyBorder="1" applyAlignment="1">
      <alignment vertical="top" wrapText="1"/>
    </xf>
    <xf numFmtId="0" fontId="5" fillId="0" borderId="14" xfId="0" applyFont="1" applyBorder="1" applyAlignment="1">
      <alignment horizontal="center" vertical="top"/>
    </xf>
    <xf numFmtId="0" fontId="5" fillId="0" borderId="11" xfId="0" applyFont="1" applyBorder="1" applyAlignment="1">
      <alignment vertical="top"/>
    </xf>
    <xf numFmtId="2" fontId="5" fillId="0" borderId="11" xfId="0" applyNumberFormat="1" applyFont="1" applyBorder="1" applyAlignment="1">
      <alignment vertical="top"/>
    </xf>
    <xf numFmtId="2" fontId="5" fillId="0" borderId="14" xfId="0" applyNumberFormat="1" applyFont="1" applyBorder="1" applyAlignment="1">
      <alignment vertical="top"/>
    </xf>
    <xf numFmtId="2" fontId="5" fillId="0" borderId="1" xfId="0" applyNumberFormat="1" applyFont="1" applyBorder="1" applyAlignment="1">
      <alignment vertical="top"/>
    </xf>
    <xf numFmtId="2" fontId="5" fillId="0" borderId="1" xfId="0" applyNumberFormat="1" applyFont="1" applyBorder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2" fontId="3" fillId="2" borderId="0" xfId="0" applyNumberFormat="1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top" wrapText="1"/>
    </xf>
    <xf numFmtId="2" fontId="4" fillId="2" borderId="0" xfId="0" applyNumberFormat="1" applyFont="1" applyFill="1" applyAlignment="1">
      <alignment horizontal="right" vertical="top"/>
    </xf>
    <xf numFmtId="2" fontId="3" fillId="0" borderId="5" xfId="0" applyNumberFormat="1" applyFont="1" applyBorder="1" applyAlignment="1">
      <alignment vertical="center"/>
    </xf>
    <xf numFmtId="2" fontId="5" fillId="0" borderId="11" xfId="0" applyNumberFormat="1" applyFont="1" applyBorder="1"/>
    <xf numFmtId="2" fontId="5" fillId="0" borderId="0" xfId="0" applyNumberFormat="1" applyFont="1" applyAlignment="1">
      <alignment vertical="top"/>
    </xf>
    <xf numFmtId="2" fontId="5" fillId="0" borderId="0" xfId="0" applyNumberFormat="1" applyFont="1"/>
    <xf numFmtId="0" fontId="6" fillId="0" borderId="0" xfId="0" applyFont="1" applyAlignment="1">
      <alignment vertical="top"/>
    </xf>
    <xf numFmtId="0" fontId="5" fillId="0" borderId="0" xfId="0" applyFont="1" applyAlignment="1">
      <alignment horizontal="right" vertical="top" wrapText="1"/>
    </xf>
    <xf numFmtId="0" fontId="4" fillId="0" borderId="0" xfId="0" applyFont="1" applyAlignment="1">
      <alignment vertical="top"/>
    </xf>
    <xf numFmtId="0" fontId="9" fillId="0" borderId="6" xfId="0" applyFont="1" applyBorder="1" applyAlignment="1">
      <alignment horizontal="right" vertical="top" wrapText="1"/>
    </xf>
    <xf numFmtId="4" fontId="3" fillId="0" borderId="0" xfId="0" applyNumberFormat="1" applyFont="1"/>
    <xf numFmtId="4" fontId="3" fillId="0" borderId="0" xfId="0" applyNumberFormat="1" applyFont="1" applyAlignment="1">
      <alignment horizontal="center" vertical="top"/>
    </xf>
    <xf numFmtId="4" fontId="3" fillId="0" borderId="0" xfId="0" applyNumberFormat="1" applyFont="1" applyAlignment="1">
      <alignment vertical="top"/>
    </xf>
    <xf numFmtId="4" fontId="3" fillId="0" borderId="9" xfId="0" applyNumberFormat="1" applyFont="1" applyBorder="1" applyAlignment="1">
      <alignment vertical="top" wrapText="1"/>
    </xf>
    <xf numFmtId="4" fontId="3" fillId="0" borderId="15" xfId="0" applyNumberFormat="1" applyFont="1" applyBorder="1" applyAlignment="1">
      <alignment vertical="top" wrapText="1"/>
    </xf>
    <xf numFmtId="0" fontId="10" fillId="0" borderId="19" xfId="0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right" vertical="top" wrapText="1"/>
    </xf>
    <xf numFmtId="4" fontId="10" fillId="0" borderId="1" xfId="0" applyNumberFormat="1" applyFont="1" applyBorder="1" applyAlignment="1">
      <alignment horizontal="right" vertical="top"/>
    </xf>
    <xf numFmtId="4" fontId="10" fillId="0" borderId="1" xfId="0" applyNumberFormat="1" applyFont="1" applyBorder="1" applyAlignment="1">
      <alignment vertical="top"/>
    </xf>
    <xf numFmtId="4" fontId="10" fillId="0" borderId="0" xfId="0" applyNumberFormat="1" applyFont="1"/>
    <xf numFmtId="0" fontId="10" fillId="0" borderId="0" xfId="0" applyFont="1"/>
    <xf numFmtId="4" fontId="10" fillId="0" borderId="1" xfId="0" applyNumberFormat="1" applyFont="1" applyBorder="1" applyAlignment="1">
      <alignment vertical="top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vertical="center"/>
    </xf>
    <xf numFmtId="2" fontId="0" fillId="0" borderId="6" xfId="0" applyNumberFormat="1" applyBorder="1" applyAlignment="1">
      <alignment vertical="center"/>
    </xf>
    <xf numFmtId="2" fontId="12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3" fillId="3" borderId="0" xfId="0" applyFont="1" applyFill="1" applyAlignment="1">
      <alignment horizontal="center" vertical="top"/>
    </xf>
    <xf numFmtId="0" fontId="3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vertical="top"/>
    </xf>
    <xf numFmtId="2" fontId="3" fillId="3" borderId="0" xfId="0" applyNumberFormat="1" applyFont="1" applyFill="1" applyAlignment="1">
      <alignment vertical="top"/>
    </xf>
    <xf numFmtId="0" fontId="3" fillId="3" borderId="0" xfId="0" applyFont="1" applyFill="1" applyAlignment="1">
      <alignment vertical="top" wrapText="1"/>
    </xf>
    <xf numFmtId="0" fontId="3" fillId="3" borderId="0" xfId="0" applyFont="1" applyFill="1"/>
    <xf numFmtId="0" fontId="5" fillId="3" borderId="0" xfId="0" applyFont="1" applyFill="1" applyAlignment="1">
      <alignment vertical="top"/>
    </xf>
    <xf numFmtId="0" fontId="4" fillId="3" borderId="0" xfId="0" applyFont="1" applyFill="1" applyAlignment="1">
      <alignment horizontal="left" vertical="top"/>
    </xf>
    <xf numFmtId="0" fontId="6" fillId="3" borderId="0" xfId="0" applyFont="1" applyFill="1" applyAlignment="1">
      <alignment vertical="top"/>
    </xf>
    <xf numFmtId="17" fontId="5" fillId="3" borderId="0" xfId="0" applyNumberFormat="1" applyFont="1" applyFill="1" applyAlignment="1">
      <alignment horizontal="left" vertical="top"/>
    </xf>
    <xf numFmtId="2" fontId="7" fillId="3" borderId="0" xfId="0" applyNumberFormat="1" applyFont="1" applyFill="1" applyAlignment="1">
      <alignment vertical="top"/>
    </xf>
    <xf numFmtId="2" fontId="3" fillId="3" borderId="0" xfId="0" applyNumberFormat="1" applyFont="1" applyFill="1" applyAlignment="1">
      <alignment vertical="top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0" xfId="0" applyNumberFormat="1" applyFont="1" applyAlignment="1">
      <alignment vertical="center"/>
    </xf>
    <xf numFmtId="4" fontId="3" fillId="0" borderId="6" xfId="0" applyNumberFormat="1" applyFont="1" applyBorder="1" applyAlignment="1">
      <alignment vertical="center" wrapText="1"/>
    </xf>
    <xf numFmtId="2" fontId="3" fillId="0" borderId="7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/>
    </xf>
    <xf numFmtId="2" fontId="3" fillId="0" borderId="7" xfId="0" applyNumberFormat="1" applyFont="1" applyBorder="1" applyAlignment="1">
      <alignment vertical="center"/>
    </xf>
    <xf numFmtId="0" fontId="3" fillId="4" borderId="0" xfId="0" applyFont="1" applyFill="1" applyAlignment="1">
      <alignment horizontal="left" vertical="top"/>
    </xf>
    <xf numFmtId="0" fontId="3" fillId="4" borderId="0" xfId="0" applyFont="1" applyFill="1" applyAlignment="1">
      <alignment vertical="top" wrapText="1"/>
    </xf>
    <xf numFmtId="0" fontId="3" fillId="4" borderId="0" xfId="0" applyFont="1" applyFill="1" applyAlignment="1">
      <alignment vertical="top"/>
    </xf>
    <xf numFmtId="2" fontId="3" fillId="0" borderId="5" xfId="0" applyNumberFormat="1" applyFont="1" applyBorder="1" applyAlignment="1">
      <alignment horizontal="right" vertical="center"/>
    </xf>
    <xf numFmtId="2" fontId="15" fillId="0" borderId="1" xfId="0" applyNumberFormat="1" applyFont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vertical="top" wrapText="1"/>
    </xf>
    <xf numFmtId="4" fontId="0" fillId="4" borderId="20" xfId="0" applyNumberFormat="1" applyFill="1" applyBorder="1" applyAlignment="1">
      <alignment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1" fontId="15" fillId="0" borderId="21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horizontal="right" vertical="top" wrapText="1"/>
    </xf>
    <xf numFmtId="4" fontId="3" fillId="4" borderId="16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2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right" vertical="top" wrapText="1"/>
    </xf>
    <xf numFmtId="0" fontId="8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16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2" fontId="3" fillId="0" borderId="2" xfId="0" applyNumberFormat="1" applyFont="1" applyBorder="1" applyAlignment="1">
      <alignment horizontal="center" vertical="center" textRotation="90" wrapText="1"/>
    </xf>
    <xf numFmtId="2" fontId="3" fillId="0" borderId="16" xfId="0" applyNumberFormat="1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/>
    </xf>
    <xf numFmtId="0" fontId="4" fillId="3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</cellXfs>
  <cellStyles count="6">
    <cellStyle name="Normal" xfId="0" builtinId="0"/>
    <cellStyle name="Normal 2" xfId="5" xr:uid="{AC8A10B3-F5CF-46B2-BADC-8E3AB08693FE}"/>
    <cellStyle name="Parasts 2" xfId="3" xr:uid="{5525B3A9-6FD2-414D-9DB8-F48F3C5867E4}"/>
    <cellStyle name="Stils 1" xfId="1" xr:uid="{14EBA7CC-20E4-42B9-899B-806DD8EE0638}"/>
    <cellStyle name="Style 1" xfId="2" xr:uid="{6BD7A2EF-E992-44F1-9CD9-D02AFAD8DA0F}"/>
    <cellStyle name="Обычный_33. OZOLNIEKU NOVADA DOME_OZO SKOLA_TELPU, GAITENU, KAPNU TELPU REMONTS_TAME_VADIMS_2011_02_25_melnraksts" xfId="4" xr:uid="{514A1772-ECB3-4481-8D62-ECB417C5CE3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28575</xdr:rowOff>
    </xdr:from>
    <xdr:to>
      <xdr:col>15</xdr:col>
      <xdr:colOff>0</xdr:colOff>
      <xdr:row>8</xdr:row>
      <xdr:rowOff>38100</xdr:rowOff>
    </xdr:to>
    <xdr:sp macro="" textlink="">
      <xdr:nvSpPr>
        <xdr:cNvPr id="2049" name="Rectangle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SpPr>
          <a:spLocks noChangeArrowheads="1"/>
        </xdr:cNvSpPr>
      </xdr:nvSpPr>
      <xdr:spPr bwMode="auto">
        <a:xfrm>
          <a:off x="8210550" y="771525"/>
          <a:ext cx="62865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28575</xdr:rowOff>
    </xdr:from>
    <xdr:to>
      <xdr:col>15</xdr:col>
      <xdr:colOff>0</xdr:colOff>
      <xdr:row>8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0E5D265-450E-44E2-A2D3-85AB6C8B3DD0}"/>
            </a:ext>
          </a:extLst>
        </xdr:cNvPr>
        <xdr:cNvSpPr>
          <a:spLocks noChangeArrowheads="1"/>
        </xdr:cNvSpPr>
      </xdr:nvSpPr>
      <xdr:spPr bwMode="auto">
        <a:xfrm>
          <a:off x="9121140" y="1255395"/>
          <a:ext cx="647700" cy="19240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28575</xdr:rowOff>
    </xdr:from>
    <xdr:to>
      <xdr:col>15</xdr:col>
      <xdr:colOff>0</xdr:colOff>
      <xdr:row>8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806A979-CCA8-4010-8427-00AE5D53F0A5}"/>
            </a:ext>
          </a:extLst>
        </xdr:cNvPr>
        <xdr:cNvSpPr>
          <a:spLocks noChangeArrowheads="1"/>
        </xdr:cNvSpPr>
      </xdr:nvSpPr>
      <xdr:spPr bwMode="auto">
        <a:xfrm>
          <a:off x="9121140" y="1255395"/>
          <a:ext cx="647700" cy="19240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28575</xdr:rowOff>
    </xdr:from>
    <xdr:to>
      <xdr:col>15</xdr:col>
      <xdr:colOff>0</xdr:colOff>
      <xdr:row>8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E318640-63C8-4F2C-AF96-9D5CCA4ED4CA}"/>
            </a:ext>
          </a:extLst>
        </xdr:cNvPr>
        <xdr:cNvSpPr>
          <a:spLocks noChangeArrowheads="1"/>
        </xdr:cNvSpPr>
      </xdr:nvSpPr>
      <xdr:spPr bwMode="auto">
        <a:xfrm>
          <a:off x="9121140" y="1255395"/>
          <a:ext cx="647700" cy="19240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28575</xdr:rowOff>
    </xdr:from>
    <xdr:to>
      <xdr:col>15</xdr:col>
      <xdr:colOff>0</xdr:colOff>
      <xdr:row>8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E45ABEE-FECD-4F71-A957-627B9F7067FE}"/>
            </a:ext>
          </a:extLst>
        </xdr:cNvPr>
        <xdr:cNvSpPr>
          <a:spLocks noChangeArrowheads="1"/>
        </xdr:cNvSpPr>
      </xdr:nvSpPr>
      <xdr:spPr bwMode="auto">
        <a:xfrm>
          <a:off x="9121140" y="1255395"/>
          <a:ext cx="647700" cy="19240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7</xdr:row>
      <xdr:rowOff>28575</xdr:rowOff>
    </xdr:from>
    <xdr:to>
      <xdr:col>15</xdr:col>
      <xdr:colOff>0</xdr:colOff>
      <xdr:row>8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2229A64-0F2A-473A-8C98-217B654DC8C7}"/>
            </a:ext>
          </a:extLst>
        </xdr:cNvPr>
        <xdr:cNvSpPr>
          <a:spLocks noChangeArrowheads="1"/>
        </xdr:cNvSpPr>
      </xdr:nvSpPr>
      <xdr:spPr bwMode="auto">
        <a:xfrm>
          <a:off x="9305925" y="1255395"/>
          <a:ext cx="647700" cy="19240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D11" sqref="D11"/>
    </sheetView>
  </sheetViews>
  <sheetFormatPr defaultColWidth="9.140625" defaultRowHeight="12.75" x14ac:dyDescent="0.2"/>
  <cols>
    <col min="1" max="1" width="4.140625" style="3" customWidth="1"/>
    <col min="2" max="2" width="14.85546875" style="3" customWidth="1"/>
    <col min="3" max="3" width="47.42578125" style="1" customWidth="1"/>
    <col min="4" max="4" width="18" style="2" customWidth="1"/>
    <col min="5" max="16384" width="9.140625" style="6"/>
  </cols>
  <sheetData>
    <row r="1" spans="1:8" x14ac:dyDescent="0.2">
      <c r="A1" s="128" t="s">
        <v>32</v>
      </c>
      <c r="B1" s="128"/>
      <c r="C1" s="128"/>
      <c r="D1" s="128"/>
    </row>
    <row r="3" spans="1:8" ht="15.6" customHeight="1" x14ac:dyDescent="0.2">
      <c r="A3" s="10" t="s">
        <v>1</v>
      </c>
      <c r="B3" s="10"/>
      <c r="C3" s="137" t="str">
        <f>KOPS!D4</f>
        <v>Ūdensapgādes un sadzīves kanalizācijas tīklu paplašināšana, kanalizācijas sūkņu staciju un to elektroapgādes pieslēgumu izbūve Jaunolaines ciemā, Olaines pagastā, Olaines novadā</v>
      </c>
      <c r="D3" s="137"/>
    </row>
    <row r="4" spans="1:8" ht="15" x14ac:dyDescent="0.2">
      <c r="A4" s="10" t="s">
        <v>16</v>
      </c>
      <c r="B4" s="10"/>
      <c r="C4" s="52" t="str">
        <f>KOPS!D5</f>
        <v>"ŪDRAINĪTES", "PIPARKŪKAS", JAUNOLAINES CIEMĀ, OLAINES PAG., OLAINES NOV.</v>
      </c>
    </row>
    <row r="5" spans="1:8" ht="14.25" x14ac:dyDescent="0.2">
      <c r="A5" s="10" t="s">
        <v>212</v>
      </c>
      <c r="B5" s="10"/>
      <c r="C5" s="74" t="s">
        <v>211</v>
      </c>
    </row>
    <row r="6" spans="1:8" ht="14.25" x14ac:dyDescent="0.2">
      <c r="A6" s="10" t="s">
        <v>214</v>
      </c>
      <c r="B6" s="10"/>
    </row>
    <row r="8" spans="1:8" ht="20.25" customHeight="1" x14ac:dyDescent="0.2">
      <c r="A8" s="129" t="s">
        <v>4</v>
      </c>
      <c r="B8" s="135" t="s">
        <v>17</v>
      </c>
      <c r="C8" s="133" t="s">
        <v>18</v>
      </c>
      <c r="D8" s="131" t="s">
        <v>21</v>
      </c>
      <c r="E8" s="9"/>
    </row>
    <row r="9" spans="1:8" ht="56.25" customHeight="1" x14ac:dyDescent="0.2">
      <c r="A9" s="130"/>
      <c r="B9" s="136"/>
      <c r="C9" s="134"/>
      <c r="D9" s="132"/>
    </row>
    <row r="10" spans="1:8" x14ac:dyDescent="0.2">
      <c r="A10" s="11"/>
      <c r="B10" s="11"/>
      <c r="C10" s="12"/>
      <c r="D10" s="13"/>
    </row>
    <row r="11" spans="1:8" s="9" customFormat="1" ht="63.75" customHeight="1" x14ac:dyDescent="0.2">
      <c r="A11" s="92">
        <v>1</v>
      </c>
      <c r="B11" s="69">
        <v>1</v>
      </c>
      <c r="C11" s="93" t="str">
        <f>KOPS!D3</f>
        <v>Ūdensapgādes un sadzīves kanalizācijas tīklu paplašināšana, kanalizācijas sūkņu staciju un to elektroapgādes pieslēgumu izbūve Jaunolaines ciemā, Olaines pagastā, Olaines novadā</v>
      </c>
      <c r="D11" s="95">
        <f>KOPS!D25</f>
        <v>0</v>
      </c>
      <c r="E11" s="94"/>
      <c r="F11" s="94"/>
      <c r="G11" s="94"/>
      <c r="H11" s="94"/>
    </row>
    <row r="12" spans="1:8" x14ac:dyDescent="0.2">
      <c r="A12" s="16"/>
      <c r="B12" s="17"/>
      <c r="C12" s="18"/>
      <c r="D12" s="59"/>
      <c r="E12" s="56"/>
      <c r="F12" s="56"/>
      <c r="G12" s="56"/>
      <c r="H12" s="56"/>
    </row>
    <row r="13" spans="1:8" x14ac:dyDescent="0.2">
      <c r="C13" s="19" t="s">
        <v>0</v>
      </c>
      <c r="D13" s="68">
        <f>SUM(D11:D12)</f>
        <v>0</v>
      </c>
      <c r="E13" s="56"/>
      <c r="F13" s="56"/>
      <c r="G13" s="56"/>
      <c r="H13" s="56"/>
    </row>
    <row r="14" spans="1:8" x14ac:dyDescent="0.2">
      <c r="C14" s="20" t="s">
        <v>20</v>
      </c>
      <c r="D14" s="60">
        <f>D13*21%</f>
        <v>0</v>
      </c>
      <c r="E14" s="56"/>
      <c r="F14" s="56"/>
      <c r="G14" s="56"/>
      <c r="H14" s="56"/>
    </row>
    <row r="15" spans="1:8" x14ac:dyDescent="0.2">
      <c r="C15" s="53"/>
    </row>
    <row r="18" spans="2:4" x14ac:dyDescent="0.2">
      <c r="B18" s="39" t="s">
        <v>19</v>
      </c>
      <c r="D18" s="104"/>
    </row>
    <row r="19" spans="2:4" x14ac:dyDescent="0.2">
      <c r="B19" s="39"/>
      <c r="D19" s="104"/>
    </row>
    <row r="20" spans="2:4" x14ac:dyDescent="0.2">
      <c r="B20" s="39" t="s">
        <v>44</v>
      </c>
      <c r="D20" s="105"/>
    </row>
    <row r="21" spans="2:4" x14ac:dyDescent="0.2">
      <c r="D21" s="106"/>
    </row>
  </sheetData>
  <mergeCells count="6">
    <mergeCell ref="A1:D1"/>
    <mergeCell ref="A8:A9"/>
    <mergeCell ref="D8:D9"/>
    <mergeCell ref="C8:C9"/>
    <mergeCell ref="B8:B9"/>
    <mergeCell ref="C3:D3"/>
  </mergeCells>
  <phoneticPr fontId="2" type="noConversion"/>
  <pageMargins left="0.74803149606299213" right="0.74803149606299213" top="1.7322834645669292" bottom="0.98425196850393704" header="0.51181102362204722" footer="0.51181102362204722"/>
  <pageSetup paperSize="9" orientation="portrait" horizontalDpi="4294967292" verticalDpi="360" r:id="rId1"/>
  <headerFooter alignWithMargins="0">
    <oddHeader xml:space="preserve">&amp;RAPSTIPRINU
_______________________
&amp;8(Pasūtītāja paraksts un tā atšifrējums)
Z.V.
________.gada____._____________
</oddHeader>
    <oddFooter>&amp;C&amp;8&amp;P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31"/>
  <sheetViews>
    <sheetView topLeftCell="A4" zoomScaleNormal="100" workbookViewId="0">
      <selection activeCell="H18" sqref="H18"/>
    </sheetView>
  </sheetViews>
  <sheetFormatPr defaultColWidth="9.140625" defaultRowHeight="12.75" x14ac:dyDescent="0.2"/>
  <cols>
    <col min="1" max="1" width="4.140625" style="3" customWidth="1"/>
    <col min="2" max="2" width="10" style="3" customWidth="1"/>
    <col min="3" max="3" width="34.140625" style="1" customWidth="1"/>
    <col min="4" max="4" width="17.7109375" style="2" customWidth="1"/>
    <col min="5" max="5" width="17.7109375" style="3" customWidth="1"/>
    <col min="6" max="6" width="17.7109375" style="4" customWidth="1"/>
    <col min="7" max="8" width="17.7109375" style="5" customWidth="1"/>
    <col min="9" max="9" width="9.140625" style="6"/>
    <col min="10" max="10" width="15.85546875" style="6" customWidth="1"/>
    <col min="11" max="16384" width="9.140625" style="6"/>
  </cols>
  <sheetData>
    <row r="1" spans="1:10" ht="25.5" customHeight="1" x14ac:dyDescent="0.2">
      <c r="A1" s="76"/>
      <c r="B1" s="76"/>
      <c r="C1" s="77"/>
      <c r="D1" s="138" t="s">
        <v>41</v>
      </c>
      <c r="E1" s="138"/>
      <c r="F1" s="78"/>
      <c r="G1" s="79"/>
      <c r="H1" s="79"/>
    </row>
    <row r="2" spans="1:10" x14ac:dyDescent="0.2">
      <c r="A2" s="76"/>
      <c r="B2" s="76"/>
      <c r="C2" s="77"/>
      <c r="D2" s="80"/>
      <c r="E2" s="76"/>
      <c r="F2" s="78"/>
      <c r="G2" s="79"/>
      <c r="H2" s="79"/>
    </row>
    <row r="3" spans="1:10" ht="27" customHeight="1" x14ac:dyDescent="0.2">
      <c r="A3" s="83" t="s">
        <v>1</v>
      </c>
      <c r="B3" s="83"/>
      <c r="C3" s="77"/>
      <c r="D3" s="142" t="str">
        <f>D4</f>
        <v>Ūdensapgādes un sadzīves kanalizācijas tīklu paplašināšana, kanalizācijas sūkņu staciju un to elektroapgādes pieslēgumu izbūve Jaunolaines ciemā, Olaines pagastā, Olaines novadā</v>
      </c>
      <c r="E3" s="142"/>
      <c r="F3" s="142"/>
      <c r="G3" s="142"/>
      <c r="H3" s="142"/>
    </row>
    <row r="4" spans="1:10" ht="30" customHeight="1" x14ac:dyDescent="0.2">
      <c r="A4" s="83" t="s">
        <v>2</v>
      </c>
      <c r="B4" s="83"/>
      <c r="C4" s="77"/>
      <c r="D4" s="138" t="s">
        <v>234</v>
      </c>
      <c r="E4" s="138"/>
      <c r="F4" s="138"/>
      <c r="G4" s="138"/>
      <c r="H4" s="138"/>
    </row>
    <row r="5" spans="1:10" ht="15" x14ac:dyDescent="0.2">
      <c r="A5" s="83" t="s">
        <v>3</v>
      </c>
      <c r="B5" s="83"/>
      <c r="C5" s="77"/>
      <c r="D5" s="84" t="s">
        <v>206</v>
      </c>
      <c r="E5" s="76"/>
      <c r="F5" s="78"/>
      <c r="G5" s="79"/>
      <c r="H5" s="79"/>
    </row>
    <row r="6" spans="1:10" ht="14.25" x14ac:dyDescent="0.2">
      <c r="A6" s="83" t="s">
        <v>212</v>
      </c>
      <c r="B6" s="83"/>
      <c r="C6" s="77"/>
      <c r="D6" s="85" t="str">
        <f>KOPT!C5</f>
        <v>AS "Olaines ūdens un siltums"</v>
      </c>
      <c r="E6" s="76"/>
      <c r="F6" s="78"/>
      <c r="G6" s="86"/>
      <c r="H6" s="79"/>
    </row>
    <row r="7" spans="1:10" ht="14.25" x14ac:dyDescent="0.2">
      <c r="A7" s="83" t="s">
        <v>22</v>
      </c>
      <c r="B7" s="83"/>
      <c r="C7" s="77"/>
      <c r="D7" s="87">
        <f>D23</f>
        <v>0</v>
      </c>
      <c r="E7" s="76"/>
      <c r="F7" s="78"/>
      <c r="G7" s="79"/>
      <c r="H7" s="79"/>
    </row>
    <row r="8" spans="1:10" ht="14.25" x14ac:dyDescent="0.2">
      <c r="A8" s="83" t="s">
        <v>11</v>
      </c>
      <c r="B8" s="83"/>
      <c r="C8" s="77"/>
      <c r="D8" s="87">
        <f>H19</f>
        <v>0</v>
      </c>
      <c r="E8" s="76"/>
      <c r="F8" s="78"/>
      <c r="G8" s="79"/>
      <c r="H8" s="79"/>
    </row>
    <row r="9" spans="1:10" ht="14.25" x14ac:dyDescent="0.2">
      <c r="A9" s="83" t="str">
        <f>KOPT!A6</f>
        <v>Tāme sastādīta: 2026.gada _______</v>
      </c>
      <c r="B9" s="83"/>
      <c r="C9" s="77"/>
      <c r="D9" s="80"/>
      <c r="E9" s="76"/>
      <c r="F9" s="78"/>
      <c r="G9" s="79"/>
      <c r="H9" s="79"/>
    </row>
    <row r="10" spans="1:10" ht="20.25" customHeight="1" x14ac:dyDescent="0.2">
      <c r="A10" s="129" t="s">
        <v>4</v>
      </c>
      <c r="B10" s="135" t="s">
        <v>12</v>
      </c>
      <c r="C10" s="133" t="s">
        <v>37</v>
      </c>
      <c r="D10" s="131" t="s">
        <v>23</v>
      </c>
      <c r="E10" s="141" t="s">
        <v>13</v>
      </c>
      <c r="F10" s="141"/>
      <c r="G10" s="141"/>
      <c r="H10" s="139" t="s">
        <v>9</v>
      </c>
      <c r="I10" s="9"/>
    </row>
    <row r="11" spans="1:10" ht="78.75" customHeight="1" x14ac:dyDescent="0.2">
      <c r="A11" s="130"/>
      <c r="B11" s="136"/>
      <c r="C11" s="134"/>
      <c r="D11" s="132"/>
      <c r="E11" s="62" t="s">
        <v>24</v>
      </c>
      <c r="F11" s="62" t="s">
        <v>35</v>
      </c>
      <c r="G11" s="62" t="s">
        <v>25</v>
      </c>
      <c r="H11" s="140"/>
    </row>
    <row r="12" spans="1:10" x14ac:dyDescent="0.2">
      <c r="A12" s="119"/>
      <c r="B12" s="119"/>
      <c r="C12" s="120"/>
      <c r="D12" s="121"/>
      <c r="E12" s="119"/>
      <c r="F12" s="122"/>
      <c r="G12" s="123"/>
      <c r="H12" s="123"/>
    </row>
    <row r="13" spans="1:10" s="9" customFormat="1" x14ac:dyDescent="0.2">
      <c r="A13" s="124">
        <v>1</v>
      </c>
      <c r="B13" s="124" t="s">
        <v>33</v>
      </c>
      <c r="C13" s="125" t="s">
        <v>45</v>
      </c>
      <c r="D13" s="114">
        <f>Ū1!O52</f>
        <v>0</v>
      </c>
      <c r="E13" s="115">
        <f>Ū1!L52</f>
        <v>0</v>
      </c>
      <c r="F13" s="115">
        <f>Ū1!M52</f>
        <v>0</v>
      </c>
      <c r="G13" s="115">
        <f>Ū1!N52</f>
        <v>0</v>
      </c>
      <c r="H13" s="116">
        <f>Ū1!K52</f>
        <v>0</v>
      </c>
      <c r="I13" s="94"/>
      <c r="J13" s="94"/>
    </row>
    <row r="14" spans="1:10" s="9" customFormat="1" x14ac:dyDescent="0.2">
      <c r="A14" s="124">
        <v>2</v>
      </c>
      <c r="B14" s="124" t="s">
        <v>50</v>
      </c>
      <c r="C14" s="125" t="s">
        <v>46</v>
      </c>
      <c r="D14" s="114">
        <f>'K1'!O53</f>
        <v>0</v>
      </c>
      <c r="E14" s="115">
        <f>'K1'!L53</f>
        <v>0</v>
      </c>
      <c r="F14" s="115">
        <f>'K1'!M53</f>
        <v>0</v>
      </c>
      <c r="G14" s="115">
        <f>'K1'!N53</f>
        <v>0</v>
      </c>
      <c r="H14" s="116">
        <f>'K1'!K53</f>
        <v>0</v>
      </c>
      <c r="I14" s="94"/>
      <c r="J14" s="94"/>
    </row>
    <row r="15" spans="1:10" s="9" customFormat="1" ht="25.5" x14ac:dyDescent="0.2">
      <c r="A15" s="124">
        <v>3</v>
      </c>
      <c r="B15" s="124" t="s">
        <v>51</v>
      </c>
      <c r="C15" s="125" t="s">
        <v>47</v>
      </c>
      <c r="D15" s="114">
        <f>K1s!O105</f>
        <v>0</v>
      </c>
      <c r="E15" s="115">
        <f>K1s!L105</f>
        <v>0</v>
      </c>
      <c r="F15" s="115">
        <f>K1s!M105</f>
        <v>0</v>
      </c>
      <c r="G15" s="115">
        <f>K1s!N105</f>
        <v>0</v>
      </c>
      <c r="H15" s="116">
        <f>K1s!K105</f>
        <v>0</v>
      </c>
      <c r="I15" s="94"/>
      <c r="J15" s="94"/>
    </row>
    <row r="16" spans="1:10" s="9" customFormat="1" x14ac:dyDescent="0.2">
      <c r="A16" s="124">
        <v>4</v>
      </c>
      <c r="B16" s="124" t="s">
        <v>52</v>
      </c>
      <c r="C16" s="125" t="s">
        <v>48</v>
      </c>
      <c r="D16" s="114">
        <f>ELT!O36</f>
        <v>0</v>
      </c>
      <c r="E16" s="115">
        <f>ELT!L36</f>
        <v>0</v>
      </c>
      <c r="F16" s="115">
        <f>ELT!M36</f>
        <v>0</v>
      </c>
      <c r="G16" s="115">
        <f>ELT!N36</f>
        <v>0</v>
      </c>
      <c r="H16" s="116">
        <f>ELT!K36</f>
        <v>0</v>
      </c>
      <c r="I16" s="94"/>
      <c r="J16" s="94"/>
    </row>
    <row r="17" spans="1:10" s="9" customFormat="1" x14ac:dyDescent="0.2">
      <c r="A17" s="124">
        <v>5</v>
      </c>
      <c r="B17" s="124" t="s">
        <v>53</v>
      </c>
      <c r="C17" s="125" t="s">
        <v>49</v>
      </c>
      <c r="D17" s="114">
        <f>'Seguma atjaunošana'!O22</f>
        <v>0</v>
      </c>
      <c r="E17" s="115">
        <f>'Seguma atjaunošana'!L22</f>
        <v>0</v>
      </c>
      <c r="F17" s="115">
        <f>'Seguma atjaunošana'!M22</f>
        <v>0</v>
      </c>
      <c r="G17" s="115">
        <f>'Seguma atjaunošana'!N22</f>
        <v>0</v>
      </c>
      <c r="H17" s="116">
        <f>'Seguma atjaunošana'!K22</f>
        <v>0</v>
      </c>
      <c r="I17" s="94"/>
      <c r="J17" s="94"/>
    </row>
    <row r="18" spans="1:10" s="9" customFormat="1" ht="25.5" x14ac:dyDescent="0.2">
      <c r="A18" s="124">
        <v>6</v>
      </c>
      <c r="B18" s="124" t="s">
        <v>232</v>
      </c>
      <c r="C18" s="125" t="s">
        <v>233</v>
      </c>
      <c r="D18" s="114">
        <f>'Mobilizācija un būvlaukuma iekā'!O21</f>
        <v>0</v>
      </c>
      <c r="E18" s="115">
        <f>'Mobilizācija un būvlaukuma iekā'!L21</f>
        <v>0</v>
      </c>
      <c r="F18" s="115">
        <f>'Mobilizācija un būvlaukuma iekā'!M21</f>
        <v>0</v>
      </c>
      <c r="G18" s="115">
        <f>'Mobilizācija un būvlaukuma iekā'!N21</f>
        <v>0</v>
      </c>
      <c r="H18" s="116">
        <f>'Mobilizācija un būvlaukuma iekā'!K21</f>
        <v>0</v>
      </c>
      <c r="I18" s="94"/>
      <c r="J18" s="94"/>
    </row>
    <row r="19" spans="1:10" s="67" customFormat="1" x14ac:dyDescent="0.2">
      <c r="A19" s="126"/>
      <c r="B19" s="126"/>
      <c r="C19" s="127" t="s">
        <v>14</v>
      </c>
      <c r="D19" s="63">
        <f>SUM(D13:D18)</f>
        <v>0</v>
      </c>
      <c r="E19" s="64">
        <f>SUM(E13:E18)</f>
        <v>0</v>
      </c>
      <c r="F19" s="64">
        <f>SUM(F13:F18)</f>
        <v>0</v>
      </c>
      <c r="G19" s="64">
        <f>SUM(G13:G18)</f>
        <v>0</v>
      </c>
      <c r="H19" s="65">
        <f>SUM(H13:H18)</f>
        <v>0</v>
      </c>
      <c r="I19" s="66"/>
      <c r="J19" s="66"/>
    </row>
    <row r="20" spans="1:10" x14ac:dyDescent="0.2">
      <c r="C20" s="117" t="s">
        <v>209</v>
      </c>
      <c r="D20" s="118"/>
      <c r="E20" s="57"/>
      <c r="F20" s="58"/>
      <c r="G20" s="58"/>
      <c r="H20" s="58"/>
      <c r="I20" s="56"/>
      <c r="J20" s="56"/>
    </row>
    <row r="21" spans="1:10" x14ac:dyDescent="0.2">
      <c r="C21" s="55" t="s">
        <v>210</v>
      </c>
      <c r="D21" s="109"/>
      <c r="E21" s="57"/>
      <c r="F21" s="58"/>
      <c r="G21" s="58"/>
      <c r="H21" s="58"/>
      <c r="I21" s="56"/>
      <c r="J21" s="56"/>
    </row>
    <row r="22" spans="1:10" x14ac:dyDescent="0.2">
      <c r="C22" s="19" t="s">
        <v>208</v>
      </c>
      <c r="D22" s="109"/>
      <c r="E22" s="57"/>
      <c r="F22" s="58"/>
      <c r="G22" s="58"/>
      <c r="H22" s="58"/>
      <c r="I22" s="56"/>
      <c r="J22" s="56"/>
    </row>
    <row r="23" spans="1:10" x14ac:dyDescent="0.2">
      <c r="C23" s="20" t="s">
        <v>15</v>
      </c>
      <c r="D23" s="68">
        <f>D19+D20+D22</f>
        <v>0</v>
      </c>
      <c r="E23" s="57"/>
      <c r="F23" s="58"/>
      <c r="G23" s="58"/>
      <c r="H23" s="58"/>
      <c r="I23" s="56"/>
      <c r="J23" s="56"/>
    </row>
    <row r="24" spans="1:10" ht="27.75" customHeight="1" x14ac:dyDescent="0.2">
      <c r="C24" s="61" t="s">
        <v>207</v>
      </c>
      <c r="D24" s="110"/>
    </row>
    <row r="25" spans="1:10" x14ac:dyDescent="0.2">
      <c r="C25" s="20" t="s">
        <v>15</v>
      </c>
      <c r="D25" s="68">
        <f>SUM(D23:D24)</f>
        <v>0</v>
      </c>
      <c r="E25" s="57"/>
      <c r="F25" s="58"/>
      <c r="G25" s="58"/>
      <c r="H25" s="58"/>
      <c r="I25" s="56"/>
      <c r="J25" s="56"/>
    </row>
    <row r="27" spans="1:10" x14ac:dyDescent="0.2">
      <c r="A27" s="39" t="s">
        <v>39</v>
      </c>
    </row>
    <row r="29" spans="1:10" x14ac:dyDescent="0.2">
      <c r="C29" s="38" t="s">
        <v>19</v>
      </c>
      <c r="F29" s="39"/>
      <c r="G29" s="4"/>
    </row>
    <row r="30" spans="1:10" x14ac:dyDescent="0.2">
      <c r="F30" s="39"/>
      <c r="G30" s="4"/>
    </row>
    <row r="31" spans="1:10" x14ac:dyDescent="0.2">
      <c r="C31" s="39" t="s">
        <v>44</v>
      </c>
    </row>
  </sheetData>
  <mergeCells count="9">
    <mergeCell ref="D1:E1"/>
    <mergeCell ref="H10:H11"/>
    <mergeCell ref="E10:G10"/>
    <mergeCell ref="A10:A11"/>
    <mergeCell ref="D10:D11"/>
    <mergeCell ref="C10:C11"/>
    <mergeCell ref="B10:B11"/>
    <mergeCell ref="D4:H4"/>
    <mergeCell ref="D3:H3"/>
  </mergeCells>
  <phoneticPr fontId="2" type="noConversion"/>
  <pageMargins left="0.74803149606299213" right="0.74803149606299213" top="0.86614173228346458" bottom="0.98425196850393704" header="0.51181102362204722" footer="0.51181102362204722"/>
  <pageSetup paperSize="9" orientation="landscape" horizontalDpi="4294967292" verticalDpi="360" r:id="rId1"/>
  <headerFooter alignWithMargins="0"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57"/>
  <sheetViews>
    <sheetView zoomScale="106" zoomScaleNormal="106" workbookViewId="0">
      <selection activeCell="C5" sqref="C5:O5"/>
    </sheetView>
  </sheetViews>
  <sheetFormatPr defaultColWidth="9.140625" defaultRowHeight="12.75" x14ac:dyDescent="0.2"/>
  <cols>
    <col min="1" max="1" width="5.7109375" style="3" customWidth="1"/>
    <col min="2" max="2" width="39.28515625" style="1" customWidth="1"/>
    <col min="3" max="3" width="6" style="2" customWidth="1"/>
    <col min="4" max="4" width="10.5703125" style="3" customWidth="1"/>
    <col min="5" max="5" width="6.28515625" style="3" customWidth="1"/>
    <col min="6" max="6" width="6.5703125" style="4" customWidth="1"/>
    <col min="7" max="7" width="6.42578125" style="5" customWidth="1"/>
    <col min="8" max="8" width="8" style="5" customWidth="1"/>
    <col min="9" max="9" width="11.28515625" style="5" customWidth="1"/>
    <col min="10" max="10" width="7.7109375" style="5" customWidth="1"/>
    <col min="11" max="11" width="8.42578125" style="5" customWidth="1"/>
    <col min="12" max="13" width="9.7109375" style="5" customWidth="1"/>
    <col min="14" max="14" width="10" style="5" customWidth="1"/>
    <col min="15" max="15" width="10.7109375" style="6" customWidth="1"/>
    <col min="16" max="16" width="9.140625" style="6"/>
    <col min="17" max="17" width="0" style="6" hidden="1" customWidth="1"/>
    <col min="18" max="16384" width="9.140625" style="6"/>
  </cols>
  <sheetData>
    <row r="1" spans="1:17" x14ac:dyDescent="0.2">
      <c r="A1" s="76"/>
      <c r="B1" s="77"/>
      <c r="C1" s="78" t="s">
        <v>42</v>
      </c>
      <c r="E1" s="76"/>
      <c r="F1" s="78"/>
      <c r="G1" s="79"/>
      <c r="H1" s="79"/>
      <c r="I1" s="79"/>
      <c r="J1" s="79"/>
      <c r="K1" s="79"/>
      <c r="L1" s="79"/>
      <c r="M1" s="79"/>
      <c r="N1" s="79"/>
      <c r="O1" s="81"/>
    </row>
    <row r="2" spans="1:17" x14ac:dyDescent="0.2">
      <c r="A2" s="76"/>
      <c r="B2" s="77"/>
      <c r="C2" s="82" t="str">
        <f>KOPS!C13</f>
        <v>ŪDENSAPGĀDE Ū1</v>
      </c>
      <c r="E2" s="76"/>
      <c r="F2" s="78"/>
      <c r="G2" s="79"/>
      <c r="H2" s="79"/>
      <c r="I2" s="79"/>
      <c r="J2" s="79"/>
      <c r="K2" s="79"/>
      <c r="L2" s="79"/>
      <c r="M2" s="79"/>
      <c r="N2" s="79"/>
      <c r="O2" s="81"/>
    </row>
    <row r="3" spans="1:17" x14ac:dyDescent="0.2">
      <c r="A3" s="76"/>
      <c r="B3" s="77"/>
      <c r="C3" s="82"/>
      <c r="E3" s="76"/>
      <c r="F3" s="78"/>
      <c r="G3" s="79"/>
      <c r="H3" s="79"/>
      <c r="I3" s="79"/>
      <c r="J3" s="79"/>
      <c r="K3" s="79"/>
      <c r="L3" s="79"/>
      <c r="M3" s="79"/>
      <c r="N3" s="79"/>
      <c r="O3" s="81"/>
    </row>
    <row r="4" spans="1:17" ht="26.25" customHeight="1" x14ac:dyDescent="0.2">
      <c r="A4" s="40" t="s">
        <v>1</v>
      </c>
      <c r="B4" s="41"/>
      <c r="C4" s="143" t="str">
        <f>KOPS!D3</f>
        <v>Ūdensapgādes un sadzīves kanalizācijas tīklu paplašināšana, kanalizācijas sūkņu staciju un to elektroapgādes pieslēgumu izbūve Jaunolaines ciemā, Olaines pagastā, Olaines novadā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</row>
    <row r="5" spans="1:17" ht="30.75" customHeight="1" x14ac:dyDescent="0.2">
      <c r="A5" s="40" t="s">
        <v>2</v>
      </c>
      <c r="B5" s="41"/>
      <c r="C5" s="137" t="str">
        <f>KOPS!D4</f>
        <v>Ūdensapgādes un sadzīves kanalizācijas tīklu paplašināšana, kanalizācijas sūkņu staciju un to elektroapgādes pieslēgumu izbūve Jaunolaines ciemā, Olaines pagastā, Olaines novadā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7" ht="15" x14ac:dyDescent="0.2">
      <c r="A6" s="40" t="s">
        <v>3</v>
      </c>
      <c r="B6" s="41"/>
      <c r="C6" s="52" t="str">
        <f>KOPS!D5</f>
        <v>"ŪDRAINĪTES", "PIPARKŪKAS", JAUNOLAINES CIEMĀ, OLAINES PAG., OLAINES NOV.</v>
      </c>
      <c r="E6" s="42"/>
      <c r="F6" s="43"/>
      <c r="G6" s="44"/>
      <c r="H6" s="44"/>
      <c r="I6" s="44"/>
      <c r="J6" s="44"/>
      <c r="K6" s="44"/>
      <c r="L6" s="44"/>
      <c r="M6" s="44"/>
      <c r="N6" s="44"/>
      <c r="O6" s="45"/>
    </row>
    <row r="7" spans="1:17" ht="14.25" x14ac:dyDescent="0.2">
      <c r="A7" s="40" t="s">
        <v>213</v>
      </c>
      <c r="B7" s="41"/>
      <c r="C7" s="75" t="str">
        <f>KOPT!C5</f>
        <v>AS "Olaines ūdens un siltums"</v>
      </c>
      <c r="E7" s="42"/>
      <c r="F7" s="43"/>
      <c r="G7" s="44"/>
      <c r="H7" s="44"/>
      <c r="I7" s="44"/>
      <c r="J7" s="44"/>
      <c r="K7" s="44"/>
      <c r="L7" s="44"/>
      <c r="M7" s="44"/>
      <c r="N7" s="44"/>
      <c r="O7" s="45"/>
    </row>
    <row r="8" spans="1:17" ht="14.25" x14ac:dyDescent="0.2">
      <c r="A8" s="40" t="str">
        <f>KOPT!A6</f>
        <v>Tāme sastādīta: 2026.gada _______</v>
      </c>
      <c r="B8" s="41"/>
      <c r="C8" s="46"/>
      <c r="E8" s="42"/>
      <c r="F8" s="43"/>
      <c r="G8" s="44"/>
      <c r="H8" s="44"/>
      <c r="I8" s="44"/>
      <c r="J8" s="44"/>
      <c r="K8" s="44"/>
      <c r="L8" s="44"/>
      <c r="M8" s="44"/>
      <c r="N8" s="47" t="s">
        <v>26</v>
      </c>
      <c r="O8" s="73">
        <f>O52</f>
        <v>0</v>
      </c>
    </row>
    <row r="9" spans="1:17" ht="14.25" x14ac:dyDescent="0.2">
      <c r="A9" s="10"/>
      <c r="B9" s="41"/>
      <c r="C9" s="46"/>
      <c r="E9" s="42"/>
      <c r="F9" s="43"/>
      <c r="G9" s="44"/>
      <c r="H9" s="44"/>
      <c r="I9" s="44"/>
      <c r="J9" s="44"/>
      <c r="K9" s="44"/>
      <c r="L9" s="44"/>
      <c r="M9" s="44"/>
      <c r="N9" s="44"/>
      <c r="O9" s="45"/>
    </row>
    <row r="10" spans="1:17" ht="20.25" customHeight="1" x14ac:dyDescent="0.2">
      <c r="A10" s="129" t="s">
        <v>4</v>
      </c>
      <c r="B10" s="148" t="s">
        <v>36</v>
      </c>
      <c r="C10" s="146" t="s">
        <v>5</v>
      </c>
      <c r="D10" s="129" t="s">
        <v>6</v>
      </c>
      <c r="E10" s="141" t="s">
        <v>7</v>
      </c>
      <c r="F10" s="141"/>
      <c r="G10" s="141"/>
      <c r="H10" s="141"/>
      <c r="I10" s="141"/>
      <c r="J10" s="145"/>
      <c r="K10" s="144" t="s">
        <v>10</v>
      </c>
      <c r="L10" s="141"/>
      <c r="M10" s="141"/>
      <c r="N10" s="141"/>
      <c r="O10" s="145"/>
      <c r="P10" s="9"/>
    </row>
    <row r="11" spans="1:17" ht="78.75" customHeight="1" x14ac:dyDescent="0.2">
      <c r="A11" s="130"/>
      <c r="B11" s="149"/>
      <c r="C11" s="147"/>
      <c r="D11" s="130"/>
      <c r="E11" s="7" t="s">
        <v>8</v>
      </c>
      <c r="F11" s="7" t="s">
        <v>27</v>
      </c>
      <c r="G11" s="8" t="s">
        <v>28</v>
      </c>
      <c r="H11" s="8" t="s">
        <v>34</v>
      </c>
      <c r="I11" s="8" t="s">
        <v>29</v>
      </c>
      <c r="J11" s="8" t="s">
        <v>30</v>
      </c>
      <c r="K11" s="8" t="s">
        <v>9</v>
      </c>
      <c r="L11" s="8" t="s">
        <v>28</v>
      </c>
      <c r="M11" s="8" t="s">
        <v>34</v>
      </c>
      <c r="N11" s="8" t="s">
        <v>29</v>
      </c>
      <c r="O11" s="8" t="s">
        <v>31</v>
      </c>
    </row>
    <row r="12" spans="1:17" x14ac:dyDescent="0.2">
      <c r="A12" s="15"/>
      <c r="B12" s="24"/>
      <c r="C12" s="25"/>
      <c r="D12" s="21"/>
      <c r="E12" s="26"/>
      <c r="F12" s="22"/>
      <c r="G12" s="23"/>
      <c r="H12" s="23"/>
      <c r="I12" s="27"/>
      <c r="J12" s="23"/>
      <c r="K12" s="27"/>
      <c r="L12" s="23"/>
      <c r="M12" s="27"/>
      <c r="N12" s="23"/>
      <c r="O12" s="28"/>
    </row>
    <row r="13" spans="1:17" s="9" customFormat="1" x14ac:dyDescent="0.2">
      <c r="A13" s="88"/>
      <c r="B13" s="99" t="s">
        <v>54</v>
      </c>
      <c r="C13" s="70"/>
      <c r="D13" s="90"/>
      <c r="E13" s="96"/>
      <c r="F13" s="48"/>
      <c r="G13" s="71"/>
      <c r="H13" s="48"/>
      <c r="I13" s="72"/>
      <c r="J13" s="48"/>
      <c r="K13" s="71"/>
      <c r="L13" s="71"/>
      <c r="M13" s="71"/>
      <c r="N13" s="71"/>
      <c r="O13" s="71"/>
      <c r="Q13" s="9">
        <f>D13*0.1</f>
        <v>0</v>
      </c>
    </row>
    <row r="14" spans="1:17" s="9" customFormat="1" ht="25.5" x14ac:dyDescent="0.2">
      <c r="A14" s="88"/>
      <c r="B14" s="99" t="s">
        <v>55</v>
      </c>
      <c r="C14" s="70"/>
      <c r="D14" s="90"/>
      <c r="E14" s="96"/>
      <c r="F14" s="48"/>
      <c r="G14" s="71"/>
      <c r="H14" s="48"/>
      <c r="I14" s="72"/>
      <c r="J14" s="48"/>
      <c r="K14" s="71"/>
      <c r="L14" s="71"/>
      <c r="M14" s="71"/>
      <c r="N14" s="71"/>
      <c r="O14" s="71"/>
      <c r="Q14" s="9">
        <f>D14*0.08</f>
        <v>0</v>
      </c>
    </row>
    <row r="15" spans="1:17" s="9" customFormat="1" ht="38.25" x14ac:dyDescent="0.2">
      <c r="A15" s="88">
        <v>1</v>
      </c>
      <c r="B15" s="89" t="s">
        <v>56</v>
      </c>
      <c r="C15" s="70" t="s">
        <v>57</v>
      </c>
      <c r="D15" s="107">
        <v>4501.1409999999996</v>
      </c>
      <c r="E15" s="96"/>
      <c r="F15" s="48"/>
      <c r="G15" s="71">
        <f t="shared" ref="G15:G20" si="0">ROUND(E15*F15,2)</f>
        <v>0</v>
      </c>
      <c r="H15" s="48"/>
      <c r="I15" s="72"/>
      <c r="J15" s="48">
        <f t="shared" ref="J15:J26" si="1">SUM(G15:I15)</f>
        <v>0</v>
      </c>
      <c r="K15" s="71">
        <f t="shared" ref="K15:K26" si="2">ROUND(D15*E15,2)</f>
        <v>0</v>
      </c>
      <c r="L15" s="71">
        <f t="shared" ref="L15:L26" si="3">ROUND(D15*G15,2)</f>
        <v>0</v>
      </c>
      <c r="M15" s="71">
        <f t="shared" ref="M15:M26" si="4">ROUND(D15*H15,2)</f>
        <v>0</v>
      </c>
      <c r="N15" s="71">
        <f t="shared" ref="N15:N26" si="5">ROUND(I15*D15,2)</f>
        <v>0</v>
      </c>
      <c r="O15" s="71">
        <f t="shared" ref="O15:O26" si="6">SUM(L15:N15)</f>
        <v>0</v>
      </c>
      <c r="Q15" s="9">
        <f>D15*0.08</f>
        <v>360.09127999999998</v>
      </c>
    </row>
    <row r="16" spans="1:17" s="9" customFormat="1" ht="51" x14ac:dyDescent="0.2">
      <c r="A16" s="88">
        <v>2</v>
      </c>
      <c r="B16" s="91" t="s">
        <v>58</v>
      </c>
      <c r="C16" s="70" t="s">
        <v>57</v>
      </c>
      <c r="D16" s="98">
        <v>9.8000000000000007</v>
      </c>
      <c r="E16" s="96"/>
      <c r="F16" s="48"/>
      <c r="G16" s="71">
        <f t="shared" si="0"/>
        <v>0</v>
      </c>
      <c r="H16" s="48"/>
      <c r="I16" s="72"/>
      <c r="J16" s="48">
        <f t="shared" si="1"/>
        <v>0</v>
      </c>
      <c r="K16" s="71">
        <f t="shared" si="2"/>
        <v>0</v>
      </c>
      <c r="L16" s="71">
        <f t="shared" si="3"/>
        <v>0</v>
      </c>
      <c r="M16" s="71">
        <f t="shared" si="4"/>
        <v>0</v>
      </c>
      <c r="N16" s="71">
        <f t="shared" si="5"/>
        <v>0</v>
      </c>
      <c r="O16" s="71">
        <f t="shared" si="6"/>
        <v>0</v>
      </c>
      <c r="Q16" s="9">
        <f>D16*0.04</f>
        <v>0.39200000000000002</v>
      </c>
    </row>
    <row r="17" spans="1:17" s="9" customFormat="1" ht="63.75" x14ac:dyDescent="0.2">
      <c r="A17" s="88">
        <v>3</v>
      </c>
      <c r="B17" s="91" t="s">
        <v>59</v>
      </c>
      <c r="C17" s="70" t="s">
        <v>57</v>
      </c>
      <c r="D17" s="98">
        <v>4510.9409999999998</v>
      </c>
      <c r="E17" s="96"/>
      <c r="F17" s="48"/>
      <c r="G17" s="71">
        <f t="shared" si="0"/>
        <v>0</v>
      </c>
      <c r="H17" s="48"/>
      <c r="I17" s="72"/>
      <c r="J17" s="48">
        <f t="shared" si="1"/>
        <v>0</v>
      </c>
      <c r="K17" s="71">
        <f t="shared" si="2"/>
        <v>0</v>
      </c>
      <c r="L17" s="71">
        <f t="shared" si="3"/>
        <v>0</v>
      </c>
      <c r="M17" s="71">
        <f t="shared" si="4"/>
        <v>0</v>
      </c>
      <c r="N17" s="71">
        <f t="shared" si="5"/>
        <v>0</v>
      </c>
      <c r="O17" s="71">
        <f t="shared" si="6"/>
        <v>0</v>
      </c>
    </row>
    <row r="18" spans="1:17" s="9" customFormat="1" ht="25.5" x14ac:dyDescent="0.2">
      <c r="A18" s="88">
        <v>4</v>
      </c>
      <c r="B18" s="91" t="s">
        <v>60</v>
      </c>
      <c r="C18" s="97" t="s">
        <v>43</v>
      </c>
      <c r="D18" s="98">
        <v>617.82081700000003</v>
      </c>
      <c r="E18" s="96"/>
      <c r="F18" s="48"/>
      <c r="G18" s="71">
        <f t="shared" si="0"/>
        <v>0</v>
      </c>
      <c r="H18" s="48"/>
      <c r="I18" s="72"/>
      <c r="J18" s="48">
        <f t="shared" si="1"/>
        <v>0</v>
      </c>
      <c r="K18" s="71">
        <f t="shared" si="2"/>
        <v>0</v>
      </c>
      <c r="L18" s="71">
        <f t="shared" si="3"/>
        <v>0</v>
      </c>
      <c r="M18" s="71">
        <f t="shared" si="4"/>
        <v>0</v>
      </c>
      <c r="N18" s="71">
        <f t="shared" si="5"/>
        <v>0</v>
      </c>
      <c r="O18" s="71">
        <f t="shared" si="6"/>
        <v>0</v>
      </c>
      <c r="Q18" s="9">
        <f>SUM(Q13:Q17)</f>
        <v>360.48327999999998</v>
      </c>
    </row>
    <row r="19" spans="1:17" s="9" customFormat="1" ht="25.5" x14ac:dyDescent="0.2">
      <c r="A19" s="88">
        <v>5</v>
      </c>
      <c r="B19" s="89" t="s">
        <v>61</v>
      </c>
      <c r="C19" s="97" t="s">
        <v>43</v>
      </c>
      <c r="D19" s="107">
        <v>1023.983607</v>
      </c>
      <c r="E19" s="96"/>
      <c r="F19" s="48"/>
      <c r="G19" s="71">
        <f t="shared" si="0"/>
        <v>0</v>
      </c>
      <c r="H19" s="48"/>
      <c r="I19" s="72"/>
      <c r="J19" s="48">
        <f t="shared" si="1"/>
        <v>0</v>
      </c>
      <c r="K19" s="71">
        <f t="shared" si="2"/>
        <v>0</v>
      </c>
      <c r="L19" s="71">
        <f t="shared" si="3"/>
        <v>0</v>
      </c>
      <c r="M19" s="71">
        <f t="shared" si="4"/>
        <v>0</v>
      </c>
      <c r="N19" s="71">
        <f t="shared" si="5"/>
        <v>0</v>
      </c>
      <c r="O19" s="71">
        <f t="shared" si="6"/>
        <v>0</v>
      </c>
      <c r="Q19" s="9">
        <f>Q18*1.3</f>
        <v>468.628264</v>
      </c>
    </row>
    <row r="20" spans="1:17" s="9" customFormat="1" x14ac:dyDescent="0.2">
      <c r="A20" s="88">
        <v>6</v>
      </c>
      <c r="B20" s="89" t="s">
        <v>62</v>
      </c>
      <c r="C20" s="70" t="s">
        <v>57</v>
      </c>
      <c r="D20" s="107">
        <v>4510.9409999999998</v>
      </c>
      <c r="E20" s="96"/>
      <c r="F20" s="48"/>
      <c r="G20" s="71">
        <f t="shared" si="0"/>
        <v>0</v>
      </c>
      <c r="H20" s="48"/>
      <c r="I20" s="72"/>
      <c r="J20" s="48">
        <f t="shared" si="1"/>
        <v>0</v>
      </c>
      <c r="K20" s="71">
        <f t="shared" si="2"/>
        <v>0</v>
      </c>
      <c r="L20" s="71">
        <f t="shared" si="3"/>
        <v>0</v>
      </c>
      <c r="M20" s="71">
        <f t="shared" si="4"/>
        <v>0</v>
      </c>
      <c r="N20" s="71">
        <f t="shared" si="5"/>
        <v>0</v>
      </c>
      <c r="O20" s="71">
        <f t="shared" si="6"/>
        <v>0</v>
      </c>
    </row>
    <row r="21" spans="1:17" s="9" customFormat="1" x14ac:dyDescent="0.2">
      <c r="A21" s="88"/>
      <c r="B21" s="100" t="s">
        <v>63</v>
      </c>
      <c r="C21" s="70"/>
      <c r="D21" s="107"/>
      <c r="E21" s="96"/>
      <c r="F21" s="48"/>
      <c r="G21" s="71"/>
      <c r="H21" s="48"/>
      <c r="I21" s="72"/>
      <c r="J21" s="48"/>
      <c r="K21" s="71"/>
      <c r="L21" s="71"/>
      <c r="M21" s="71"/>
      <c r="N21" s="71"/>
      <c r="O21" s="71"/>
    </row>
    <row r="22" spans="1:17" s="9" customFormat="1" ht="51" x14ac:dyDescent="0.2">
      <c r="A22" s="88">
        <v>7</v>
      </c>
      <c r="B22" s="91" t="s">
        <v>64</v>
      </c>
      <c r="C22" s="70" t="s">
        <v>57</v>
      </c>
      <c r="D22" s="98">
        <v>1741.4</v>
      </c>
      <c r="E22" s="96"/>
      <c r="F22" s="48"/>
      <c r="G22" s="71">
        <f t="shared" ref="G22:G26" si="7">ROUND(E22*F22,2)</f>
        <v>0</v>
      </c>
      <c r="H22" s="48"/>
      <c r="I22" s="72"/>
      <c r="J22" s="48">
        <f t="shared" si="1"/>
        <v>0</v>
      </c>
      <c r="K22" s="71">
        <f t="shared" si="2"/>
        <v>0</v>
      </c>
      <c r="L22" s="71">
        <f t="shared" si="3"/>
        <v>0</v>
      </c>
      <c r="M22" s="71">
        <f t="shared" si="4"/>
        <v>0</v>
      </c>
      <c r="N22" s="71">
        <f t="shared" si="5"/>
        <v>0</v>
      </c>
      <c r="O22" s="71">
        <f t="shared" si="6"/>
        <v>0</v>
      </c>
    </row>
    <row r="23" spans="1:17" s="9" customFormat="1" ht="63.75" x14ac:dyDescent="0.2">
      <c r="A23" s="69">
        <v>8</v>
      </c>
      <c r="B23" s="91" t="s">
        <v>59</v>
      </c>
      <c r="C23" s="97" t="s">
        <v>57</v>
      </c>
      <c r="D23" s="98">
        <v>1741.4</v>
      </c>
      <c r="E23" s="96"/>
      <c r="F23" s="48"/>
      <c r="G23" s="71">
        <f t="shared" si="7"/>
        <v>0</v>
      </c>
      <c r="H23" s="48"/>
      <c r="I23" s="72"/>
      <c r="J23" s="71">
        <f t="shared" si="1"/>
        <v>0</v>
      </c>
      <c r="K23" s="71">
        <f t="shared" si="2"/>
        <v>0</v>
      </c>
      <c r="L23" s="71">
        <f t="shared" si="3"/>
        <v>0</v>
      </c>
      <c r="M23" s="71">
        <f t="shared" si="4"/>
        <v>0</v>
      </c>
      <c r="N23" s="71">
        <f t="shared" si="5"/>
        <v>0</v>
      </c>
      <c r="O23" s="71">
        <f t="shared" si="6"/>
        <v>0</v>
      </c>
    </row>
    <row r="24" spans="1:17" s="9" customFormat="1" ht="25.5" x14ac:dyDescent="0.2">
      <c r="A24" s="69">
        <v>9</v>
      </c>
      <c r="B24" s="91" t="s">
        <v>60</v>
      </c>
      <c r="C24" s="97" t="s">
        <v>43</v>
      </c>
      <c r="D24" s="98">
        <v>217.67500000000001</v>
      </c>
      <c r="E24" s="96"/>
      <c r="F24" s="48"/>
      <c r="G24" s="71">
        <f t="shared" si="7"/>
        <v>0</v>
      </c>
      <c r="H24" s="48"/>
      <c r="I24" s="72"/>
      <c r="J24" s="71">
        <f t="shared" si="1"/>
        <v>0</v>
      </c>
      <c r="K24" s="71">
        <f t="shared" si="2"/>
        <v>0</v>
      </c>
      <c r="L24" s="71">
        <f t="shared" si="3"/>
        <v>0</v>
      </c>
      <c r="M24" s="71">
        <f t="shared" si="4"/>
        <v>0</v>
      </c>
      <c r="N24" s="71">
        <f t="shared" si="5"/>
        <v>0</v>
      </c>
      <c r="O24" s="71">
        <f t="shared" si="6"/>
        <v>0</v>
      </c>
    </row>
    <row r="25" spans="1:17" s="9" customFormat="1" ht="25.5" x14ac:dyDescent="0.2">
      <c r="A25" s="69">
        <v>10</v>
      </c>
      <c r="B25" s="91" t="s">
        <v>61</v>
      </c>
      <c r="C25" s="97" t="s">
        <v>43</v>
      </c>
      <c r="D25" s="98">
        <v>261.20999999999998</v>
      </c>
      <c r="E25" s="96"/>
      <c r="F25" s="48"/>
      <c r="G25" s="71">
        <f t="shared" si="7"/>
        <v>0</v>
      </c>
      <c r="H25" s="48"/>
      <c r="I25" s="72"/>
      <c r="J25" s="71">
        <f t="shared" si="1"/>
        <v>0</v>
      </c>
      <c r="K25" s="71">
        <f t="shared" si="2"/>
        <v>0</v>
      </c>
      <c r="L25" s="71">
        <f t="shared" si="3"/>
        <v>0</v>
      </c>
      <c r="M25" s="71">
        <f t="shared" si="4"/>
        <v>0</v>
      </c>
      <c r="N25" s="71">
        <f t="shared" si="5"/>
        <v>0</v>
      </c>
      <c r="O25" s="71">
        <f t="shared" si="6"/>
        <v>0</v>
      </c>
    </row>
    <row r="26" spans="1:17" s="9" customFormat="1" x14ac:dyDescent="0.2">
      <c r="A26" s="69">
        <v>11</v>
      </c>
      <c r="B26" s="91" t="s">
        <v>62</v>
      </c>
      <c r="C26" s="97" t="s">
        <v>57</v>
      </c>
      <c r="D26" s="98">
        <v>1741.4</v>
      </c>
      <c r="E26" s="96"/>
      <c r="F26" s="48"/>
      <c r="G26" s="71">
        <f t="shared" si="7"/>
        <v>0</v>
      </c>
      <c r="H26" s="48"/>
      <c r="I26" s="72"/>
      <c r="J26" s="71">
        <f t="shared" si="1"/>
        <v>0</v>
      </c>
      <c r="K26" s="71">
        <f t="shared" si="2"/>
        <v>0</v>
      </c>
      <c r="L26" s="71">
        <f t="shared" si="3"/>
        <v>0</v>
      </c>
      <c r="M26" s="71">
        <f t="shared" si="4"/>
        <v>0</v>
      </c>
      <c r="N26" s="71">
        <f t="shared" si="5"/>
        <v>0</v>
      </c>
      <c r="O26" s="71">
        <f t="shared" si="6"/>
        <v>0</v>
      </c>
    </row>
    <row r="27" spans="1:17" s="9" customFormat="1" x14ac:dyDescent="0.2">
      <c r="A27" s="69"/>
      <c r="B27" s="101" t="s">
        <v>65</v>
      </c>
      <c r="C27" s="97"/>
      <c r="D27" s="98"/>
      <c r="E27" s="98"/>
      <c r="F27" s="48"/>
      <c r="G27" s="71"/>
      <c r="H27" s="71"/>
      <c r="I27" s="72"/>
      <c r="J27" s="71"/>
      <c r="K27" s="71"/>
      <c r="L27" s="71"/>
      <c r="M27" s="71"/>
      <c r="N27" s="71"/>
      <c r="O27" s="71"/>
    </row>
    <row r="28" spans="1:17" s="9" customFormat="1" ht="38.25" x14ac:dyDescent="0.2">
      <c r="A28" s="69">
        <v>12</v>
      </c>
      <c r="B28" s="91" t="s">
        <v>66</v>
      </c>
      <c r="C28" s="97" t="s">
        <v>57</v>
      </c>
      <c r="D28" s="98">
        <v>4501.1409999999996</v>
      </c>
      <c r="E28" s="98"/>
      <c r="F28" s="48"/>
      <c r="G28" s="71">
        <f t="shared" ref="G28:G29" si="8">ROUND(E28*F28,2)</f>
        <v>0</v>
      </c>
      <c r="H28" s="71"/>
      <c r="I28" s="72"/>
      <c r="J28" s="71">
        <f t="shared" ref="J28:J50" si="9">SUM(G28:I28)</f>
        <v>0</v>
      </c>
      <c r="K28" s="71">
        <f t="shared" ref="K28:K50" si="10">ROUND(D28*E28,2)</f>
        <v>0</v>
      </c>
      <c r="L28" s="71">
        <f t="shared" ref="L28:L50" si="11">ROUND(D28*G28,2)</f>
        <v>0</v>
      </c>
      <c r="M28" s="71">
        <f t="shared" ref="M28:M50" si="12">ROUND(D28*H28,2)</f>
        <v>0</v>
      </c>
      <c r="N28" s="71">
        <f t="shared" ref="N28:N50" si="13">ROUND(I28*D28,2)</f>
        <v>0</v>
      </c>
      <c r="O28" s="71">
        <f t="shared" ref="O28:O50" si="14">SUM(L28:N28)</f>
        <v>0</v>
      </c>
    </row>
    <row r="29" spans="1:17" s="9" customFormat="1" ht="38.25" x14ac:dyDescent="0.2">
      <c r="A29" s="69">
        <v>13</v>
      </c>
      <c r="B29" s="91" t="s">
        <v>67</v>
      </c>
      <c r="C29" s="97" t="s">
        <v>57</v>
      </c>
      <c r="D29" s="98">
        <v>9.8000000000000007</v>
      </c>
      <c r="E29" s="98"/>
      <c r="F29" s="48"/>
      <c r="G29" s="71">
        <f t="shared" si="8"/>
        <v>0</v>
      </c>
      <c r="H29" s="71"/>
      <c r="I29" s="72"/>
      <c r="J29" s="71">
        <f t="shared" si="9"/>
        <v>0</v>
      </c>
      <c r="K29" s="71">
        <f t="shared" si="10"/>
        <v>0</v>
      </c>
      <c r="L29" s="71">
        <f t="shared" si="11"/>
        <v>0</v>
      </c>
      <c r="M29" s="71">
        <f t="shared" si="12"/>
        <v>0</v>
      </c>
      <c r="N29" s="71">
        <f t="shared" si="13"/>
        <v>0</v>
      </c>
      <c r="O29" s="71">
        <f t="shared" si="14"/>
        <v>0</v>
      </c>
    </row>
    <row r="30" spans="1:17" s="9" customFormat="1" ht="38.25" x14ac:dyDescent="0.2">
      <c r="A30" s="69">
        <v>14</v>
      </c>
      <c r="B30" s="91" t="s">
        <v>68</v>
      </c>
      <c r="C30" s="97" t="s">
        <v>57</v>
      </c>
      <c r="D30" s="98">
        <v>1741.4</v>
      </c>
      <c r="E30" s="98"/>
      <c r="F30" s="48"/>
      <c r="G30" s="71">
        <f t="shared" ref="G30:G50" si="15">ROUND(E30*F30,2)</f>
        <v>0</v>
      </c>
      <c r="H30" s="71"/>
      <c r="I30" s="72"/>
      <c r="J30" s="71">
        <f t="shared" si="9"/>
        <v>0</v>
      </c>
      <c r="K30" s="71">
        <f t="shared" si="10"/>
        <v>0</v>
      </c>
      <c r="L30" s="71">
        <f t="shared" si="11"/>
        <v>0</v>
      </c>
      <c r="M30" s="71">
        <f t="shared" si="12"/>
        <v>0</v>
      </c>
      <c r="N30" s="71">
        <f t="shared" si="13"/>
        <v>0</v>
      </c>
      <c r="O30" s="71">
        <f t="shared" si="14"/>
        <v>0</v>
      </c>
    </row>
    <row r="31" spans="1:17" s="9" customFormat="1" ht="51" x14ac:dyDescent="0.2">
      <c r="A31" s="69">
        <v>15</v>
      </c>
      <c r="B31" s="91" t="s">
        <v>69</v>
      </c>
      <c r="C31" s="97" t="s">
        <v>57</v>
      </c>
      <c r="D31" s="98">
        <v>891</v>
      </c>
      <c r="E31" s="98"/>
      <c r="F31" s="48"/>
      <c r="G31" s="71">
        <f t="shared" si="15"/>
        <v>0</v>
      </c>
      <c r="H31" s="71"/>
      <c r="I31" s="72"/>
      <c r="J31" s="71">
        <f t="shared" si="9"/>
        <v>0</v>
      </c>
      <c r="K31" s="71">
        <f t="shared" si="10"/>
        <v>0</v>
      </c>
      <c r="L31" s="71">
        <f t="shared" si="11"/>
        <v>0</v>
      </c>
      <c r="M31" s="71">
        <f t="shared" si="12"/>
        <v>0</v>
      </c>
      <c r="N31" s="71">
        <f t="shared" si="13"/>
        <v>0</v>
      </c>
      <c r="O31" s="71">
        <f t="shared" si="14"/>
        <v>0</v>
      </c>
    </row>
    <row r="32" spans="1:17" s="9" customFormat="1" ht="51" x14ac:dyDescent="0.2">
      <c r="A32" s="69">
        <v>16</v>
      </c>
      <c r="B32" s="91" t="s">
        <v>70</v>
      </c>
      <c r="C32" s="97" t="s">
        <v>91</v>
      </c>
      <c r="D32" s="98">
        <v>26</v>
      </c>
      <c r="E32" s="98"/>
      <c r="F32" s="48"/>
      <c r="G32" s="71">
        <f t="shared" si="15"/>
        <v>0</v>
      </c>
      <c r="H32" s="71"/>
      <c r="I32" s="72"/>
      <c r="J32" s="71">
        <f t="shared" si="9"/>
        <v>0</v>
      </c>
      <c r="K32" s="71">
        <f t="shared" si="10"/>
        <v>0</v>
      </c>
      <c r="L32" s="71">
        <f t="shared" si="11"/>
        <v>0</v>
      </c>
      <c r="M32" s="71">
        <f t="shared" si="12"/>
        <v>0</v>
      </c>
      <c r="N32" s="71">
        <f t="shared" si="13"/>
        <v>0</v>
      </c>
      <c r="O32" s="71">
        <f t="shared" si="14"/>
        <v>0</v>
      </c>
    </row>
    <row r="33" spans="1:15" s="9" customFormat="1" x14ac:dyDescent="0.2">
      <c r="A33" s="69">
        <v>17</v>
      </c>
      <c r="B33" s="91" t="s">
        <v>72</v>
      </c>
      <c r="C33" s="97" t="s">
        <v>92</v>
      </c>
      <c r="D33" s="98">
        <v>26</v>
      </c>
      <c r="E33" s="98"/>
      <c r="F33" s="48"/>
      <c r="G33" s="71">
        <f t="shared" si="15"/>
        <v>0</v>
      </c>
      <c r="H33" s="71"/>
      <c r="I33" s="72"/>
      <c r="J33" s="71">
        <f t="shared" si="9"/>
        <v>0</v>
      </c>
      <c r="K33" s="71">
        <f t="shared" si="10"/>
        <v>0</v>
      </c>
      <c r="L33" s="71">
        <f t="shared" si="11"/>
        <v>0</v>
      </c>
      <c r="M33" s="71">
        <f t="shared" si="12"/>
        <v>0</v>
      </c>
      <c r="N33" s="71">
        <f t="shared" si="13"/>
        <v>0</v>
      </c>
      <c r="O33" s="71">
        <f t="shared" si="14"/>
        <v>0</v>
      </c>
    </row>
    <row r="34" spans="1:15" s="9" customFormat="1" x14ac:dyDescent="0.2">
      <c r="A34" s="69">
        <v>18</v>
      </c>
      <c r="B34" s="91" t="s">
        <v>74</v>
      </c>
      <c r="C34" s="97" t="s">
        <v>92</v>
      </c>
      <c r="D34" s="98">
        <v>20</v>
      </c>
      <c r="E34" s="98"/>
      <c r="F34" s="48"/>
      <c r="G34" s="71">
        <f t="shared" si="15"/>
        <v>0</v>
      </c>
      <c r="H34" s="71"/>
      <c r="I34" s="72"/>
      <c r="J34" s="71">
        <f t="shared" si="9"/>
        <v>0</v>
      </c>
      <c r="K34" s="71">
        <f t="shared" si="10"/>
        <v>0</v>
      </c>
      <c r="L34" s="71">
        <f t="shared" si="11"/>
        <v>0</v>
      </c>
      <c r="M34" s="71">
        <f t="shared" si="12"/>
        <v>0</v>
      </c>
      <c r="N34" s="71">
        <f t="shared" si="13"/>
        <v>0</v>
      </c>
      <c r="O34" s="71">
        <f t="shared" si="14"/>
        <v>0</v>
      </c>
    </row>
    <row r="35" spans="1:15" s="9" customFormat="1" ht="25.5" x14ac:dyDescent="0.2">
      <c r="A35" s="69">
        <v>19</v>
      </c>
      <c r="B35" s="91" t="s">
        <v>75</v>
      </c>
      <c r="C35" s="97" t="s">
        <v>92</v>
      </c>
      <c r="D35" s="98">
        <v>40</v>
      </c>
      <c r="E35" s="98"/>
      <c r="F35" s="48"/>
      <c r="G35" s="71">
        <f t="shared" si="15"/>
        <v>0</v>
      </c>
      <c r="H35" s="71"/>
      <c r="I35" s="72"/>
      <c r="J35" s="71">
        <f t="shared" si="9"/>
        <v>0</v>
      </c>
      <c r="K35" s="71">
        <f t="shared" si="10"/>
        <v>0</v>
      </c>
      <c r="L35" s="71">
        <f t="shared" si="11"/>
        <v>0</v>
      </c>
      <c r="M35" s="71">
        <f t="shared" si="12"/>
        <v>0</v>
      </c>
      <c r="N35" s="71">
        <f t="shared" si="13"/>
        <v>0</v>
      </c>
      <c r="O35" s="71">
        <f t="shared" si="14"/>
        <v>0</v>
      </c>
    </row>
    <row r="36" spans="1:15" s="9" customFormat="1" x14ac:dyDescent="0.2">
      <c r="A36" s="69">
        <v>20</v>
      </c>
      <c r="B36" s="91" t="s">
        <v>76</v>
      </c>
      <c r="C36" s="97" t="s">
        <v>92</v>
      </c>
      <c r="D36" s="98">
        <v>65</v>
      </c>
      <c r="E36" s="98"/>
      <c r="F36" s="48"/>
      <c r="G36" s="71">
        <f t="shared" si="15"/>
        <v>0</v>
      </c>
      <c r="H36" s="71"/>
      <c r="I36" s="72"/>
      <c r="J36" s="71">
        <f t="shared" si="9"/>
        <v>0</v>
      </c>
      <c r="K36" s="71">
        <f t="shared" si="10"/>
        <v>0</v>
      </c>
      <c r="L36" s="71">
        <f t="shared" si="11"/>
        <v>0</v>
      </c>
      <c r="M36" s="71">
        <f t="shared" si="12"/>
        <v>0</v>
      </c>
      <c r="N36" s="71">
        <f t="shared" si="13"/>
        <v>0</v>
      </c>
      <c r="O36" s="71">
        <f t="shared" si="14"/>
        <v>0</v>
      </c>
    </row>
    <row r="37" spans="1:15" s="9" customFormat="1" x14ac:dyDescent="0.2">
      <c r="A37" s="69">
        <v>21</v>
      </c>
      <c r="B37" s="91" t="s">
        <v>77</v>
      </c>
      <c r="C37" s="97" t="s">
        <v>92</v>
      </c>
      <c r="D37" s="98">
        <v>297</v>
      </c>
      <c r="E37" s="98"/>
      <c r="F37" s="48"/>
      <c r="G37" s="71">
        <f t="shared" si="15"/>
        <v>0</v>
      </c>
      <c r="H37" s="71"/>
      <c r="I37" s="72"/>
      <c r="J37" s="71">
        <f t="shared" si="9"/>
        <v>0</v>
      </c>
      <c r="K37" s="71">
        <f t="shared" si="10"/>
        <v>0</v>
      </c>
      <c r="L37" s="71">
        <f t="shared" si="11"/>
        <v>0</v>
      </c>
      <c r="M37" s="71">
        <f t="shared" si="12"/>
        <v>0</v>
      </c>
      <c r="N37" s="71">
        <f t="shared" si="13"/>
        <v>0</v>
      </c>
      <c r="O37" s="71">
        <f t="shared" si="14"/>
        <v>0</v>
      </c>
    </row>
    <row r="38" spans="1:15" s="9" customFormat="1" ht="38.25" x14ac:dyDescent="0.2">
      <c r="A38" s="69">
        <v>22</v>
      </c>
      <c r="B38" s="91" t="s">
        <v>78</v>
      </c>
      <c r="C38" s="97" t="s">
        <v>91</v>
      </c>
      <c r="D38" s="98">
        <v>297</v>
      </c>
      <c r="E38" s="98"/>
      <c r="F38" s="48"/>
      <c r="G38" s="71">
        <f t="shared" si="15"/>
        <v>0</v>
      </c>
      <c r="H38" s="71"/>
      <c r="I38" s="72"/>
      <c r="J38" s="71">
        <f t="shared" si="9"/>
        <v>0</v>
      </c>
      <c r="K38" s="71">
        <f t="shared" si="10"/>
        <v>0</v>
      </c>
      <c r="L38" s="71">
        <f t="shared" si="11"/>
        <v>0</v>
      </c>
      <c r="M38" s="71">
        <f t="shared" si="12"/>
        <v>0</v>
      </c>
      <c r="N38" s="71">
        <f t="shared" si="13"/>
        <v>0</v>
      </c>
      <c r="O38" s="71">
        <f t="shared" si="14"/>
        <v>0</v>
      </c>
    </row>
    <row r="39" spans="1:15" s="9" customFormat="1" x14ac:dyDescent="0.2">
      <c r="A39" s="69">
        <v>23</v>
      </c>
      <c r="B39" s="91" t="s">
        <v>79</v>
      </c>
      <c r="C39" s="97" t="s">
        <v>92</v>
      </c>
      <c r="D39" s="98">
        <v>25</v>
      </c>
      <c r="E39" s="98"/>
      <c r="F39" s="48"/>
      <c r="G39" s="71">
        <f t="shared" si="15"/>
        <v>0</v>
      </c>
      <c r="H39" s="71"/>
      <c r="I39" s="72"/>
      <c r="J39" s="71">
        <f t="shared" si="9"/>
        <v>0</v>
      </c>
      <c r="K39" s="71">
        <f t="shared" si="10"/>
        <v>0</v>
      </c>
      <c r="L39" s="71">
        <f t="shared" si="11"/>
        <v>0</v>
      </c>
      <c r="M39" s="71">
        <f t="shared" si="12"/>
        <v>0</v>
      </c>
      <c r="N39" s="71">
        <f t="shared" si="13"/>
        <v>0</v>
      </c>
      <c r="O39" s="71">
        <f t="shared" si="14"/>
        <v>0</v>
      </c>
    </row>
    <row r="40" spans="1:15" s="9" customFormat="1" x14ac:dyDescent="0.2">
      <c r="A40" s="69">
        <v>24</v>
      </c>
      <c r="B40" s="91" t="s">
        <v>80</v>
      </c>
      <c r="C40" s="97" t="s">
        <v>92</v>
      </c>
      <c r="D40" s="98">
        <v>25</v>
      </c>
      <c r="E40" s="98"/>
      <c r="F40" s="48"/>
      <c r="G40" s="71">
        <f t="shared" si="15"/>
        <v>0</v>
      </c>
      <c r="H40" s="71"/>
      <c r="I40" s="72"/>
      <c r="J40" s="71">
        <f t="shared" si="9"/>
        <v>0</v>
      </c>
      <c r="K40" s="71">
        <f t="shared" si="10"/>
        <v>0</v>
      </c>
      <c r="L40" s="71">
        <f t="shared" si="11"/>
        <v>0</v>
      </c>
      <c r="M40" s="71">
        <f t="shared" si="12"/>
        <v>0</v>
      </c>
      <c r="N40" s="71">
        <f t="shared" si="13"/>
        <v>0</v>
      </c>
      <c r="O40" s="71">
        <f t="shared" si="14"/>
        <v>0</v>
      </c>
    </row>
    <row r="41" spans="1:15" s="9" customFormat="1" x14ac:dyDescent="0.2">
      <c r="A41" s="69">
        <v>25</v>
      </c>
      <c r="B41" s="91" t="s">
        <v>81</v>
      </c>
      <c r="C41" s="97" t="s">
        <v>92</v>
      </c>
      <c r="D41" s="98">
        <v>2</v>
      </c>
      <c r="E41" s="98"/>
      <c r="F41" s="48"/>
      <c r="G41" s="71">
        <f t="shared" si="15"/>
        <v>0</v>
      </c>
      <c r="H41" s="71"/>
      <c r="I41" s="72"/>
      <c r="J41" s="71">
        <f t="shared" si="9"/>
        <v>0</v>
      </c>
      <c r="K41" s="71">
        <f t="shared" si="10"/>
        <v>0</v>
      </c>
      <c r="L41" s="71">
        <f t="shared" si="11"/>
        <v>0</v>
      </c>
      <c r="M41" s="71">
        <f t="shared" si="12"/>
        <v>0</v>
      </c>
      <c r="N41" s="71">
        <f t="shared" si="13"/>
        <v>0</v>
      </c>
      <c r="O41" s="71">
        <f t="shared" si="14"/>
        <v>0</v>
      </c>
    </row>
    <row r="42" spans="1:15" s="9" customFormat="1" x14ac:dyDescent="0.2">
      <c r="A42" s="69">
        <v>26</v>
      </c>
      <c r="B42" s="91" t="s">
        <v>82</v>
      </c>
      <c r="C42" s="97" t="s">
        <v>92</v>
      </c>
      <c r="D42" s="98">
        <v>23</v>
      </c>
      <c r="E42" s="98"/>
      <c r="F42" s="48"/>
      <c r="G42" s="71">
        <f t="shared" si="15"/>
        <v>0</v>
      </c>
      <c r="H42" s="71"/>
      <c r="I42" s="72"/>
      <c r="J42" s="71">
        <f t="shared" si="9"/>
        <v>0</v>
      </c>
      <c r="K42" s="71">
        <f t="shared" si="10"/>
        <v>0</v>
      </c>
      <c r="L42" s="71">
        <f t="shared" si="11"/>
        <v>0</v>
      </c>
      <c r="M42" s="71">
        <f t="shared" si="12"/>
        <v>0</v>
      </c>
      <c r="N42" s="71">
        <f t="shared" si="13"/>
        <v>0</v>
      </c>
      <c r="O42" s="71">
        <f t="shared" si="14"/>
        <v>0</v>
      </c>
    </row>
    <row r="43" spans="1:15" s="9" customFormat="1" x14ac:dyDescent="0.2">
      <c r="A43" s="69">
        <v>27</v>
      </c>
      <c r="B43" s="91" t="s">
        <v>83</v>
      </c>
      <c r="C43" s="97" t="s">
        <v>92</v>
      </c>
      <c r="D43" s="98">
        <v>19</v>
      </c>
      <c r="E43" s="98"/>
      <c r="F43" s="48"/>
      <c r="G43" s="71">
        <f t="shared" si="15"/>
        <v>0</v>
      </c>
      <c r="H43" s="71"/>
      <c r="I43" s="72"/>
      <c r="J43" s="71">
        <f t="shared" si="9"/>
        <v>0</v>
      </c>
      <c r="K43" s="71">
        <f t="shared" si="10"/>
        <v>0</v>
      </c>
      <c r="L43" s="71">
        <f t="shared" si="11"/>
        <v>0</v>
      </c>
      <c r="M43" s="71">
        <f t="shared" si="12"/>
        <v>0</v>
      </c>
      <c r="N43" s="71">
        <f t="shared" si="13"/>
        <v>0</v>
      </c>
      <c r="O43" s="71">
        <f t="shared" si="14"/>
        <v>0</v>
      </c>
    </row>
    <row r="44" spans="1:15" s="9" customFormat="1" x14ac:dyDescent="0.2">
      <c r="A44" s="69">
        <v>28</v>
      </c>
      <c r="B44" s="91" t="s">
        <v>84</v>
      </c>
      <c r="C44" s="97" t="s">
        <v>92</v>
      </c>
      <c r="D44" s="98">
        <v>1</v>
      </c>
      <c r="E44" s="98"/>
      <c r="F44" s="48"/>
      <c r="G44" s="71">
        <f t="shared" si="15"/>
        <v>0</v>
      </c>
      <c r="H44" s="71"/>
      <c r="I44" s="72"/>
      <c r="J44" s="71">
        <f t="shared" si="9"/>
        <v>0</v>
      </c>
      <c r="K44" s="71">
        <f t="shared" si="10"/>
        <v>0</v>
      </c>
      <c r="L44" s="71">
        <f t="shared" si="11"/>
        <v>0</v>
      </c>
      <c r="M44" s="71">
        <f t="shared" si="12"/>
        <v>0</v>
      </c>
      <c r="N44" s="71">
        <f t="shared" si="13"/>
        <v>0</v>
      </c>
      <c r="O44" s="71">
        <f t="shared" si="14"/>
        <v>0</v>
      </c>
    </row>
    <row r="45" spans="1:15" s="9" customFormat="1" x14ac:dyDescent="0.2">
      <c r="A45" s="69">
        <v>29</v>
      </c>
      <c r="B45" s="91" t="s">
        <v>85</v>
      </c>
      <c r="C45" s="97" t="s">
        <v>92</v>
      </c>
      <c r="D45" s="98">
        <v>297</v>
      </c>
      <c r="E45" s="98"/>
      <c r="F45" s="48"/>
      <c r="G45" s="71">
        <f t="shared" si="15"/>
        <v>0</v>
      </c>
      <c r="H45" s="71"/>
      <c r="I45" s="72"/>
      <c r="J45" s="71">
        <f t="shared" si="9"/>
        <v>0</v>
      </c>
      <c r="K45" s="71">
        <f t="shared" si="10"/>
        <v>0</v>
      </c>
      <c r="L45" s="71">
        <f t="shared" si="11"/>
        <v>0</v>
      </c>
      <c r="M45" s="71">
        <f t="shared" si="12"/>
        <v>0</v>
      </c>
      <c r="N45" s="71">
        <f t="shared" si="13"/>
        <v>0</v>
      </c>
      <c r="O45" s="71">
        <f t="shared" si="14"/>
        <v>0</v>
      </c>
    </row>
    <row r="46" spans="1:15" s="9" customFormat="1" x14ac:dyDescent="0.2">
      <c r="A46" s="69">
        <v>30</v>
      </c>
      <c r="B46" s="91" t="s">
        <v>86</v>
      </c>
      <c r="C46" s="97" t="s">
        <v>92</v>
      </c>
      <c r="D46" s="98">
        <v>1</v>
      </c>
      <c r="E46" s="98"/>
      <c r="F46" s="48"/>
      <c r="G46" s="71">
        <f t="shared" si="15"/>
        <v>0</v>
      </c>
      <c r="H46" s="71"/>
      <c r="I46" s="72"/>
      <c r="J46" s="71">
        <f t="shared" si="9"/>
        <v>0</v>
      </c>
      <c r="K46" s="71">
        <f t="shared" si="10"/>
        <v>0</v>
      </c>
      <c r="L46" s="71">
        <f t="shared" si="11"/>
        <v>0</v>
      </c>
      <c r="M46" s="71">
        <f t="shared" si="12"/>
        <v>0</v>
      </c>
      <c r="N46" s="71">
        <f t="shared" si="13"/>
        <v>0</v>
      </c>
      <c r="O46" s="71">
        <f t="shared" si="14"/>
        <v>0</v>
      </c>
    </row>
    <row r="47" spans="1:15" s="9" customFormat="1" ht="25.5" x14ac:dyDescent="0.2">
      <c r="A47" s="69">
        <v>31</v>
      </c>
      <c r="B47" s="91" t="s">
        <v>87</v>
      </c>
      <c r="C47" s="97" t="s">
        <v>92</v>
      </c>
      <c r="D47" s="98">
        <v>762</v>
      </c>
      <c r="E47" s="98"/>
      <c r="F47" s="48"/>
      <c r="G47" s="71">
        <f t="shared" si="15"/>
        <v>0</v>
      </c>
      <c r="H47" s="71"/>
      <c r="I47" s="72"/>
      <c r="J47" s="71">
        <f t="shared" si="9"/>
        <v>0</v>
      </c>
      <c r="K47" s="71">
        <f t="shared" si="10"/>
        <v>0</v>
      </c>
      <c r="L47" s="71">
        <f t="shared" si="11"/>
        <v>0</v>
      </c>
      <c r="M47" s="71">
        <f t="shared" si="12"/>
        <v>0</v>
      </c>
      <c r="N47" s="71">
        <f t="shared" si="13"/>
        <v>0</v>
      </c>
      <c r="O47" s="71">
        <f t="shared" si="14"/>
        <v>0</v>
      </c>
    </row>
    <row r="48" spans="1:15" s="9" customFormat="1" ht="25.5" x14ac:dyDescent="0.2">
      <c r="A48" s="69">
        <v>32</v>
      </c>
      <c r="B48" s="91" t="s">
        <v>88</v>
      </c>
      <c r="C48" s="97" t="s">
        <v>57</v>
      </c>
      <c r="D48" s="98">
        <v>7143.3410000000003</v>
      </c>
      <c r="E48" s="98"/>
      <c r="F48" s="48"/>
      <c r="G48" s="71">
        <f t="shared" si="15"/>
        <v>0</v>
      </c>
      <c r="H48" s="71"/>
      <c r="I48" s="72"/>
      <c r="J48" s="71">
        <f t="shared" si="9"/>
        <v>0</v>
      </c>
      <c r="K48" s="71">
        <f t="shared" si="10"/>
        <v>0</v>
      </c>
      <c r="L48" s="71">
        <f t="shared" si="11"/>
        <v>0</v>
      </c>
      <c r="M48" s="71">
        <f t="shared" si="12"/>
        <v>0</v>
      </c>
      <c r="N48" s="71">
        <f t="shared" si="13"/>
        <v>0</v>
      </c>
      <c r="O48" s="71">
        <f t="shared" si="14"/>
        <v>0</v>
      </c>
    </row>
    <row r="49" spans="1:15" s="9" customFormat="1" x14ac:dyDescent="0.2">
      <c r="A49" s="69">
        <v>33</v>
      </c>
      <c r="B49" s="91" t="s">
        <v>205</v>
      </c>
      <c r="C49" s="97" t="s">
        <v>57</v>
      </c>
      <c r="D49" s="98">
        <v>6252.3410000000003</v>
      </c>
      <c r="E49" s="98"/>
      <c r="F49" s="48"/>
      <c r="G49" s="71">
        <f t="shared" si="15"/>
        <v>0</v>
      </c>
      <c r="H49" s="71"/>
      <c r="I49" s="72"/>
      <c r="J49" s="71">
        <f t="shared" si="9"/>
        <v>0</v>
      </c>
      <c r="K49" s="71">
        <f t="shared" si="10"/>
        <v>0</v>
      </c>
      <c r="L49" s="71">
        <f t="shared" si="11"/>
        <v>0</v>
      </c>
      <c r="M49" s="71">
        <f t="shared" si="12"/>
        <v>0</v>
      </c>
      <c r="N49" s="71">
        <f t="shared" si="13"/>
        <v>0</v>
      </c>
      <c r="O49" s="71">
        <f t="shared" si="14"/>
        <v>0</v>
      </c>
    </row>
    <row r="50" spans="1:15" s="9" customFormat="1" ht="51" x14ac:dyDescent="0.2">
      <c r="A50" s="69">
        <v>34</v>
      </c>
      <c r="B50" s="91" t="s">
        <v>89</v>
      </c>
      <c r="C50" s="97" t="s">
        <v>90</v>
      </c>
      <c r="D50" s="98">
        <v>7</v>
      </c>
      <c r="E50" s="98"/>
      <c r="F50" s="48"/>
      <c r="G50" s="71">
        <f t="shared" si="15"/>
        <v>0</v>
      </c>
      <c r="H50" s="71"/>
      <c r="I50" s="72"/>
      <c r="J50" s="71">
        <f t="shared" si="9"/>
        <v>0</v>
      </c>
      <c r="K50" s="71">
        <f t="shared" si="10"/>
        <v>0</v>
      </c>
      <c r="L50" s="71">
        <f t="shared" si="11"/>
        <v>0</v>
      </c>
      <c r="M50" s="71">
        <f t="shared" si="12"/>
        <v>0</v>
      </c>
      <c r="N50" s="71">
        <f t="shared" si="13"/>
        <v>0</v>
      </c>
      <c r="O50" s="71">
        <f t="shared" si="14"/>
        <v>0</v>
      </c>
    </row>
    <row r="51" spans="1:15" s="29" customFormat="1" x14ac:dyDescent="0.2">
      <c r="A51" s="30"/>
      <c r="B51" s="20"/>
      <c r="C51" s="31"/>
      <c r="D51" s="30"/>
      <c r="E51" s="32"/>
      <c r="F51" s="33"/>
      <c r="G51" s="34"/>
      <c r="H51" s="34"/>
      <c r="I51" s="35"/>
      <c r="J51" s="34"/>
      <c r="K51" s="35"/>
      <c r="L51" s="34"/>
      <c r="M51" s="35"/>
      <c r="N51" s="34"/>
      <c r="O51" s="49"/>
    </row>
    <row r="52" spans="1:15" x14ac:dyDescent="0.2">
      <c r="J52" s="14" t="s">
        <v>38</v>
      </c>
      <c r="K52" s="36">
        <f>SUM(K13:K51)</f>
        <v>0</v>
      </c>
      <c r="L52" s="36">
        <f>SUM(L13:L51)</f>
        <v>0</v>
      </c>
      <c r="M52" s="36">
        <f>SUM(M13:M51)</f>
        <v>0</v>
      </c>
      <c r="N52" s="36">
        <f>SUM(N13:N51)</f>
        <v>0</v>
      </c>
      <c r="O52" s="37">
        <f>SUM(O13:O51)</f>
        <v>0</v>
      </c>
    </row>
    <row r="53" spans="1:15" x14ac:dyDescent="0.2">
      <c r="J53" s="14"/>
      <c r="K53" s="50"/>
      <c r="L53" s="50"/>
      <c r="M53" s="50"/>
      <c r="N53" s="50"/>
      <c r="O53" s="51"/>
    </row>
    <row r="54" spans="1:15" x14ac:dyDescent="0.2">
      <c r="B54" s="38" t="s">
        <v>19</v>
      </c>
      <c r="E54" s="39">
        <f>KOPT!D18</f>
        <v>0</v>
      </c>
    </row>
    <row r="55" spans="1:15" x14ac:dyDescent="0.2">
      <c r="E55" s="39">
        <f>KOPT!D19</f>
        <v>0</v>
      </c>
    </row>
    <row r="56" spans="1:15" x14ac:dyDescent="0.2">
      <c r="B56" s="39" t="s">
        <v>44</v>
      </c>
      <c r="E56" s="39">
        <f>KOPT!D20</f>
        <v>0</v>
      </c>
    </row>
    <row r="57" spans="1:15" x14ac:dyDescent="0.2">
      <c r="E57" s="39">
        <f>KOPT!D21</f>
        <v>0</v>
      </c>
    </row>
  </sheetData>
  <mergeCells count="8">
    <mergeCell ref="C4:O4"/>
    <mergeCell ref="C5:O5"/>
    <mergeCell ref="K10:O10"/>
    <mergeCell ref="E10:J10"/>
    <mergeCell ref="A10:A11"/>
    <mergeCell ref="C10:C11"/>
    <mergeCell ref="D10:D11"/>
    <mergeCell ref="B10:B11"/>
  </mergeCells>
  <phoneticPr fontId="2" type="noConversion"/>
  <pageMargins left="0.39370078740157483" right="0.35433070866141736" top="1.0236220472440944" bottom="0.39370078740157483" header="0.51181102362204722" footer="0.15748031496062992"/>
  <pageSetup paperSize="9" fitToHeight="0" orientation="landscape" horizontalDpi="4294967292" verticalDpi="360" r:id="rId1"/>
  <headerFooter alignWithMargins="0">
    <oddFooter>&amp;C&amp;8&amp;P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13DEF-8AA5-4F69-BFFA-BB48F088B9C2}">
  <sheetPr>
    <pageSetUpPr fitToPage="1"/>
  </sheetPr>
  <dimension ref="A1:Q58"/>
  <sheetViews>
    <sheetView zoomScale="85" zoomScaleNormal="85" workbookViewId="0">
      <selection activeCell="B6" sqref="B6"/>
    </sheetView>
  </sheetViews>
  <sheetFormatPr defaultColWidth="9.140625" defaultRowHeight="12.75" x14ac:dyDescent="0.2"/>
  <cols>
    <col min="1" max="1" width="5.7109375" style="3" customWidth="1"/>
    <col min="2" max="2" width="39.28515625" style="1" customWidth="1"/>
    <col min="3" max="3" width="6" style="2" customWidth="1"/>
    <col min="4" max="4" width="10.28515625" style="3" customWidth="1"/>
    <col min="5" max="5" width="6.28515625" style="3" customWidth="1"/>
    <col min="6" max="6" width="6.5703125" style="4" customWidth="1"/>
    <col min="7" max="7" width="6.42578125" style="5" customWidth="1"/>
    <col min="8" max="8" width="8" style="5" customWidth="1"/>
    <col min="9" max="9" width="6.28515625" style="5" customWidth="1"/>
    <col min="10" max="10" width="7.7109375" style="5" customWidth="1"/>
    <col min="11" max="11" width="8.42578125" style="5" customWidth="1"/>
    <col min="12" max="12" width="9.85546875" style="5" customWidth="1"/>
    <col min="13" max="13" width="9.7109375" style="5" customWidth="1"/>
    <col min="14" max="14" width="10.140625" style="5" customWidth="1"/>
    <col min="15" max="15" width="9.42578125" style="6" customWidth="1"/>
    <col min="16" max="16" width="9.140625" style="6"/>
    <col min="17" max="17" width="0" style="6" hidden="1" customWidth="1"/>
    <col min="18" max="16384" width="9.140625" style="6"/>
  </cols>
  <sheetData>
    <row r="1" spans="1:17" x14ac:dyDescent="0.2">
      <c r="A1" s="76"/>
      <c r="B1" s="77"/>
      <c r="C1" s="78" t="s">
        <v>216</v>
      </c>
      <c r="D1" s="76"/>
      <c r="E1" s="76"/>
      <c r="F1" s="78"/>
      <c r="G1" s="79"/>
      <c r="H1" s="79"/>
      <c r="I1" s="79"/>
      <c r="J1" s="79"/>
      <c r="K1" s="79"/>
      <c r="L1" s="79"/>
      <c r="M1" s="79"/>
      <c r="N1" s="79"/>
      <c r="O1" s="81"/>
    </row>
    <row r="2" spans="1:17" x14ac:dyDescent="0.2">
      <c r="A2" s="76"/>
      <c r="B2" s="77"/>
      <c r="C2" s="82" t="str">
        <f>KOPS!C13</f>
        <v>ŪDENSAPGĀDE Ū1</v>
      </c>
      <c r="D2" s="76"/>
      <c r="E2" s="76"/>
      <c r="F2" s="78"/>
      <c r="G2" s="79"/>
      <c r="H2" s="79"/>
      <c r="I2" s="79"/>
      <c r="J2" s="79"/>
      <c r="K2" s="79"/>
      <c r="L2" s="79"/>
      <c r="M2" s="79"/>
      <c r="N2" s="79"/>
      <c r="O2" s="81"/>
    </row>
    <row r="3" spans="1:17" x14ac:dyDescent="0.2">
      <c r="A3" s="76"/>
      <c r="B3" s="77"/>
      <c r="C3" s="82"/>
      <c r="D3" s="76"/>
      <c r="E3" s="76"/>
      <c r="F3" s="78"/>
      <c r="G3" s="79"/>
      <c r="H3" s="79"/>
      <c r="I3" s="79"/>
      <c r="J3" s="79"/>
      <c r="K3" s="79"/>
      <c r="L3" s="79"/>
      <c r="M3" s="79"/>
      <c r="N3" s="79"/>
      <c r="O3" s="81"/>
    </row>
    <row r="4" spans="1:17" ht="27" customHeight="1" x14ac:dyDescent="0.2">
      <c r="A4" s="40" t="s">
        <v>1</v>
      </c>
      <c r="B4" s="41"/>
      <c r="C4" s="143" t="str">
        <f>KOPS!D3</f>
        <v>Ūdensapgādes un sadzīves kanalizācijas tīklu paplašināšana, kanalizācijas sūkņu staciju un to elektroapgādes pieslēgumu izbūve Jaunolaines ciemā, Olaines pagastā, Olaines novadā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</row>
    <row r="5" spans="1:17" ht="37.5" customHeight="1" x14ac:dyDescent="0.2">
      <c r="A5" s="40" t="s">
        <v>2</v>
      </c>
      <c r="B5" s="41"/>
      <c r="C5" s="137" t="str">
        <f>KOPS!D4</f>
        <v>Ūdensapgādes un sadzīves kanalizācijas tīklu paplašināšana, kanalizācijas sūkņu staciju un to elektroapgādes pieslēgumu izbūve Jaunolaines ciemā, Olaines pagastā, Olaines novadā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7" ht="22.5" customHeight="1" x14ac:dyDescent="0.2">
      <c r="A6" s="40" t="s">
        <v>3</v>
      </c>
      <c r="B6" s="41"/>
      <c r="C6" s="52" t="str">
        <f>KOPS!D5</f>
        <v>"ŪDRAINĪTES", "PIPARKŪKAS", JAUNOLAINES CIEMĀ, OLAINES PAG., OLAINES NOV.</v>
      </c>
      <c r="D6" s="42"/>
      <c r="E6" s="42"/>
      <c r="F6" s="43"/>
      <c r="G6" s="44"/>
      <c r="H6" s="44"/>
      <c r="I6" s="44"/>
      <c r="J6" s="44"/>
      <c r="K6" s="44"/>
      <c r="L6" s="44"/>
      <c r="M6" s="44"/>
      <c r="N6" s="44"/>
      <c r="O6" s="45"/>
    </row>
    <row r="7" spans="1:17" ht="14.25" x14ac:dyDescent="0.2">
      <c r="A7" s="40" t="s">
        <v>212</v>
      </c>
      <c r="B7" s="41"/>
      <c r="C7" s="75" t="str">
        <f>KOPT!C5</f>
        <v>AS "Olaines ūdens un siltums"</v>
      </c>
      <c r="D7" s="42"/>
      <c r="E7" s="42"/>
      <c r="F7" s="43"/>
      <c r="G7" s="44"/>
      <c r="H7" s="44"/>
      <c r="I7" s="44"/>
      <c r="J7" s="44"/>
      <c r="K7" s="44"/>
      <c r="L7" s="44"/>
      <c r="M7" s="44"/>
      <c r="N7" s="44"/>
      <c r="O7" s="45"/>
    </row>
    <row r="8" spans="1:17" ht="14.25" x14ac:dyDescent="0.2">
      <c r="A8" s="40" t="str">
        <f>KOPT!A6</f>
        <v>Tāme sastādīta: 2026.gada _______</v>
      </c>
      <c r="B8" s="41"/>
      <c r="C8" s="46"/>
      <c r="D8" s="42"/>
      <c r="E8" s="42"/>
      <c r="F8" s="43"/>
      <c r="G8" s="44"/>
      <c r="H8" s="44"/>
      <c r="I8" s="44"/>
      <c r="J8" s="44"/>
      <c r="K8" s="44"/>
      <c r="L8" s="44"/>
      <c r="M8" s="44"/>
      <c r="N8" s="47" t="s">
        <v>26</v>
      </c>
      <c r="O8" s="73">
        <f>O53</f>
        <v>0</v>
      </c>
    </row>
    <row r="9" spans="1:17" ht="14.25" x14ac:dyDescent="0.2">
      <c r="A9" s="10"/>
      <c r="B9" s="41"/>
      <c r="C9" s="46"/>
      <c r="D9" s="42"/>
      <c r="E9" s="42"/>
      <c r="F9" s="43"/>
      <c r="G9" s="44"/>
      <c r="H9" s="44"/>
      <c r="I9" s="44"/>
      <c r="J9" s="44"/>
      <c r="K9" s="44"/>
      <c r="L9" s="44"/>
      <c r="M9" s="44"/>
      <c r="N9" s="44"/>
      <c r="O9" s="45"/>
    </row>
    <row r="10" spans="1:17" ht="20.25" customHeight="1" x14ac:dyDescent="0.2">
      <c r="A10" s="129" t="s">
        <v>4</v>
      </c>
      <c r="B10" s="148" t="s">
        <v>36</v>
      </c>
      <c r="C10" s="146" t="s">
        <v>5</v>
      </c>
      <c r="D10" s="129" t="s">
        <v>6</v>
      </c>
      <c r="E10" s="141" t="s">
        <v>7</v>
      </c>
      <c r="F10" s="141"/>
      <c r="G10" s="141"/>
      <c r="H10" s="141"/>
      <c r="I10" s="141"/>
      <c r="J10" s="145"/>
      <c r="K10" s="144" t="s">
        <v>10</v>
      </c>
      <c r="L10" s="141"/>
      <c r="M10" s="141"/>
      <c r="N10" s="141"/>
      <c r="O10" s="145"/>
      <c r="P10" s="9"/>
    </row>
    <row r="11" spans="1:17" ht="78.75" customHeight="1" x14ac:dyDescent="0.2">
      <c r="A11" s="130"/>
      <c r="B11" s="149"/>
      <c r="C11" s="147"/>
      <c r="D11" s="130"/>
      <c r="E11" s="7" t="s">
        <v>8</v>
      </c>
      <c r="F11" s="7" t="s">
        <v>27</v>
      </c>
      <c r="G11" s="8" t="s">
        <v>28</v>
      </c>
      <c r="H11" s="8" t="s">
        <v>34</v>
      </c>
      <c r="I11" s="8" t="s">
        <v>29</v>
      </c>
      <c r="J11" s="8" t="s">
        <v>30</v>
      </c>
      <c r="K11" s="8" t="s">
        <v>9</v>
      </c>
      <c r="L11" s="8" t="s">
        <v>28</v>
      </c>
      <c r="M11" s="8" t="s">
        <v>34</v>
      </c>
      <c r="N11" s="8" t="s">
        <v>29</v>
      </c>
      <c r="O11" s="8" t="s">
        <v>31</v>
      </c>
    </row>
    <row r="12" spans="1:17" x14ac:dyDescent="0.2">
      <c r="A12" s="15"/>
      <c r="B12" s="24"/>
      <c r="C12" s="25"/>
      <c r="D12" s="21"/>
      <c r="E12" s="26"/>
      <c r="F12" s="22"/>
      <c r="G12" s="23"/>
      <c r="H12" s="23"/>
      <c r="I12" s="27"/>
      <c r="J12" s="23"/>
      <c r="K12" s="27"/>
      <c r="L12" s="23"/>
      <c r="M12" s="27"/>
      <c r="N12" s="23"/>
      <c r="O12" s="28"/>
    </row>
    <row r="13" spans="1:17" s="9" customFormat="1" x14ac:dyDescent="0.2">
      <c r="A13" s="88"/>
      <c r="B13" s="99" t="s">
        <v>93</v>
      </c>
      <c r="C13" s="70"/>
      <c r="D13" s="90"/>
      <c r="E13" s="96"/>
      <c r="F13" s="48"/>
      <c r="G13" s="71"/>
      <c r="H13" s="48"/>
      <c r="I13" s="72"/>
      <c r="J13" s="48"/>
      <c r="K13" s="71"/>
      <c r="L13" s="71"/>
      <c r="M13" s="71"/>
      <c r="N13" s="71"/>
      <c r="O13" s="71"/>
      <c r="Q13" s="9">
        <f>D13*0.1</f>
        <v>0</v>
      </c>
    </row>
    <row r="14" spans="1:17" s="9" customFormat="1" ht="25.5" x14ac:dyDescent="0.2">
      <c r="A14" s="88"/>
      <c r="B14" s="99" t="s">
        <v>55</v>
      </c>
      <c r="C14" s="70"/>
      <c r="D14" s="90"/>
      <c r="E14" s="96"/>
      <c r="F14" s="48"/>
      <c r="G14" s="71"/>
      <c r="H14" s="48"/>
      <c r="I14" s="72"/>
      <c r="J14" s="48"/>
      <c r="K14" s="71"/>
      <c r="L14" s="71"/>
      <c r="M14" s="71"/>
      <c r="N14" s="71"/>
      <c r="O14" s="71"/>
      <c r="Q14" s="9">
        <f>D14*0.08</f>
        <v>0</v>
      </c>
    </row>
    <row r="15" spans="1:17" s="9" customFormat="1" ht="51" x14ac:dyDescent="0.2">
      <c r="A15" s="69">
        <v>1</v>
      </c>
      <c r="B15" s="91" t="s">
        <v>94</v>
      </c>
      <c r="C15" s="97" t="s">
        <v>57</v>
      </c>
      <c r="D15" s="98">
        <v>270.75</v>
      </c>
      <c r="E15" s="98"/>
      <c r="F15" s="48"/>
      <c r="G15" s="71">
        <f t="shared" ref="G15:G51" si="0">ROUND(E15*F15,2)</f>
        <v>0</v>
      </c>
      <c r="H15" s="71"/>
      <c r="I15" s="72"/>
      <c r="J15" s="71">
        <f t="shared" ref="J15:J51" si="1">SUM(G15:I15)</f>
        <v>0</v>
      </c>
      <c r="K15" s="71">
        <f t="shared" ref="K15:K51" si="2">ROUND(D15*E15,2)</f>
        <v>0</v>
      </c>
      <c r="L15" s="71">
        <f t="shared" ref="L15:L51" si="3">ROUND(D15*G15,2)</f>
        <v>0</v>
      </c>
      <c r="M15" s="71">
        <f t="shared" ref="M15:M51" si="4">ROUND(D15*H15,2)</f>
        <v>0</v>
      </c>
      <c r="N15" s="71">
        <f t="shared" ref="N15:N51" si="5">ROUND(I15*D15,2)</f>
        <v>0</v>
      </c>
      <c r="O15" s="71">
        <f>SUM(L15:N15)</f>
        <v>0</v>
      </c>
    </row>
    <row r="16" spans="1:17" s="9" customFormat="1" ht="51" x14ac:dyDescent="0.2">
      <c r="A16" s="69">
        <v>2</v>
      </c>
      <c r="B16" s="91" t="s">
        <v>95</v>
      </c>
      <c r="C16" s="97" t="s">
        <v>57</v>
      </c>
      <c r="D16" s="98">
        <v>1357.4400000000003</v>
      </c>
      <c r="E16" s="98"/>
      <c r="F16" s="48"/>
      <c r="G16" s="71">
        <f t="shared" si="0"/>
        <v>0</v>
      </c>
      <c r="H16" s="71"/>
      <c r="I16" s="72"/>
      <c r="J16" s="71">
        <f t="shared" si="1"/>
        <v>0</v>
      </c>
      <c r="K16" s="71">
        <f t="shared" si="2"/>
        <v>0</v>
      </c>
      <c r="L16" s="71">
        <f t="shared" si="3"/>
        <v>0</v>
      </c>
      <c r="M16" s="71">
        <f t="shared" si="4"/>
        <v>0</v>
      </c>
      <c r="N16" s="71">
        <f t="shared" si="5"/>
        <v>0</v>
      </c>
      <c r="O16" s="71">
        <f t="shared" ref="O16:O51" si="6">SUM(L16:N16)</f>
        <v>0</v>
      </c>
    </row>
    <row r="17" spans="1:15" s="9" customFormat="1" ht="51" x14ac:dyDescent="0.2">
      <c r="A17" s="69">
        <v>3</v>
      </c>
      <c r="B17" s="91" t="s">
        <v>96</v>
      </c>
      <c r="C17" s="97" t="s">
        <v>57</v>
      </c>
      <c r="D17" s="98">
        <v>1237.05</v>
      </c>
      <c r="E17" s="98"/>
      <c r="F17" s="48"/>
      <c r="G17" s="71">
        <f t="shared" si="0"/>
        <v>0</v>
      </c>
      <c r="H17" s="71"/>
      <c r="I17" s="72"/>
      <c r="J17" s="71">
        <f t="shared" si="1"/>
        <v>0</v>
      </c>
      <c r="K17" s="71">
        <f t="shared" si="2"/>
        <v>0</v>
      </c>
      <c r="L17" s="71">
        <f t="shared" si="3"/>
        <v>0</v>
      </c>
      <c r="M17" s="71">
        <f t="shared" si="4"/>
        <v>0</v>
      </c>
      <c r="N17" s="71">
        <f t="shared" si="5"/>
        <v>0</v>
      </c>
      <c r="O17" s="71">
        <f t="shared" si="6"/>
        <v>0</v>
      </c>
    </row>
    <row r="18" spans="1:15" s="9" customFormat="1" ht="51" x14ac:dyDescent="0.2">
      <c r="A18" s="69">
        <v>4</v>
      </c>
      <c r="B18" s="91" t="s">
        <v>97</v>
      </c>
      <c r="C18" s="97" t="s">
        <v>57</v>
      </c>
      <c r="D18" s="98">
        <v>643.85</v>
      </c>
      <c r="E18" s="98"/>
      <c r="F18" s="48"/>
      <c r="G18" s="71">
        <f t="shared" si="0"/>
        <v>0</v>
      </c>
      <c r="H18" s="71"/>
      <c r="I18" s="72"/>
      <c r="J18" s="71">
        <f t="shared" si="1"/>
        <v>0</v>
      </c>
      <c r="K18" s="71">
        <f t="shared" si="2"/>
        <v>0</v>
      </c>
      <c r="L18" s="71">
        <f t="shared" si="3"/>
        <v>0</v>
      </c>
      <c r="M18" s="71">
        <f t="shared" si="4"/>
        <v>0</v>
      </c>
      <c r="N18" s="71">
        <f t="shared" si="5"/>
        <v>0</v>
      </c>
      <c r="O18" s="71">
        <f t="shared" si="6"/>
        <v>0</v>
      </c>
    </row>
    <row r="19" spans="1:15" s="9" customFormat="1" ht="51" x14ac:dyDescent="0.2">
      <c r="A19" s="69">
        <v>5</v>
      </c>
      <c r="B19" s="91" t="s">
        <v>98</v>
      </c>
      <c r="C19" s="97" t="s">
        <v>57</v>
      </c>
      <c r="D19" s="98">
        <v>347</v>
      </c>
      <c r="E19" s="98"/>
      <c r="F19" s="48"/>
      <c r="G19" s="71">
        <f t="shared" si="0"/>
        <v>0</v>
      </c>
      <c r="H19" s="71"/>
      <c r="I19" s="72"/>
      <c r="J19" s="71">
        <f t="shared" si="1"/>
        <v>0</v>
      </c>
      <c r="K19" s="71">
        <f t="shared" si="2"/>
        <v>0</v>
      </c>
      <c r="L19" s="71">
        <f t="shared" si="3"/>
        <v>0</v>
      </c>
      <c r="M19" s="71">
        <f t="shared" si="4"/>
        <v>0</v>
      </c>
      <c r="N19" s="71">
        <f t="shared" si="5"/>
        <v>0</v>
      </c>
      <c r="O19" s="71">
        <f t="shared" si="6"/>
        <v>0</v>
      </c>
    </row>
    <row r="20" spans="1:15" s="9" customFormat="1" ht="51" x14ac:dyDescent="0.2">
      <c r="A20" s="69">
        <v>6</v>
      </c>
      <c r="B20" s="91" t="s">
        <v>99</v>
      </c>
      <c r="C20" s="97" t="s">
        <v>57</v>
      </c>
      <c r="D20" s="98">
        <v>25.4</v>
      </c>
      <c r="E20" s="98"/>
      <c r="F20" s="48"/>
      <c r="G20" s="71">
        <f t="shared" si="0"/>
        <v>0</v>
      </c>
      <c r="H20" s="71"/>
      <c r="I20" s="72"/>
      <c r="J20" s="71">
        <f t="shared" si="1"/>
        <v>0</v>
      </c>
      <c r="K20" s="71">
        <f t="shared" si="2"/>
        <v>0</v>
      </c>
      <c r="L20" s="71">
        <f t="shared" si="3"/>
        <v>0</v>
      </c>
      <c r="M20" s="71">
        <f t="shared" si="4"/>
        <v>0</v>
      </c>
      <c r="N20" s="71">
        <f t="shared" si="5"/>
        <v>0</v>
      </c>
      <c r="O20" s="71">
        <f t="shared" si="6"/>
        <v>0</v>
      </c>
    </row>
    <row r="21" spans="1:15" s="9" customFormat="1" ht="63.75" x14ac:dyDescent="0.2">
      <c r="A21" s="69">
        <v>7</v>
      </c>
      <c r="B21" s="91" t="s">
        <v>100</v>
      </c>
      <c r="C21" s="97" t="s">
        <v>57</v>
      </c>
      <c r="D21" s="98">
        <v>3881.4900000000002</v>
      </c>
      <c r="E21" s="96"/>
      <c r="F21" s="48"/>
      <c r="G21" s="71">
        <f t="shared" si="0"/>
        <v>0</v>
      </c>
      <c r="H21" s="48"/>
      <c r="I21" s="72"/>
      <c r="J21" s="71">
        <f t="shared" si="1"/>
        <v>0</v>
      </c>
      <c r="K21" s="71">
        <f t="shared" si="2"/>
        <v>0</v>
      </c>
      <c r="L21" s="71">
        <f t="shared" si="3"/>
        <v>0</v>
      </c>
      <c r="M21" s="71">
        <f t="shared" si="4"/>
        <v>0</v>
      </c>
      <c r="N21" s="71">
        <f t="shared" si="5"/>
        <v>0</v>
      </c>
      <c r="O21" s="71">
        <f t="shared" si="6"/>
        <v>0</v>
      </c>
    </row>
    <row r="22" spans="1:15" s="9" customFormat="1" ht="38.25" x14ac:dyDescent="0.2">
      <c r="A22" s="69">
        <v>8</v>
      </c>
      <c r="B22" s="91" t="s">
        <v>101</v>
      </c>
      <c r="C22" s="97" t="s">
        <v>43</v>
      </c>
      <c r="D22" s="98">
        <v>582.22350000000006</v>
      </c>
      <c r="E22" s="96"/>
      <c r="F22" s="48"/>
      <c r="G22" s="71">
        <f t="shared" si="0"/>
        <v>0</v>
      </c>
      <c r="H22" s="48"/>
      <c r="I22" s="72"/>
      <c r="J22" s="71">
        <f t="shared" si="1"/>
        <v>0</v>
      </c>
      <c r="K22" s="71">
        <f t="shared" si="2"/>
        <v>0</v>
      </c>
      <c r="L22" s="71">
        <f t="shared" si="3"/>
        <v>0</v>
      </c>
      <c r="M22" s="71">
        <f t="shared" si="4"/>
        <v>0</v>
      </c>
      <c r="N22" s="71">
        <f t="shared" si="5"/>
        <v>0</v>
      </c>
      <c r="O22" s="71">
        <f t="shared" si="6"/>
        <v>0</v>
      </c>
    </row>
    <row r="23" spans="1:15" s="9" customFormat="1" ht="38.25" x14ac:dyDescent="0.2">
      <c r="A23" s="69">
        <v>9</v>
      </c>
      <c r="B23" s="91" t="s">
        <v>102</v>
      </c>
      <c r="C23" s="97" t="s">
        <v>43</v>
      </c>
      <c r="D23" s="98">
        <v>1238.1953100000001</v>
      </c>
      <c r="E23" s="96"/>
      <c r="F23" s="48"/>
      <c r="G23" s="71">
        <f t="shared" si="0"/>
        <v>0</v>
      </c>
      <c r="H23" s="48"/>
      <c r="I23" s="72"/>
      <c r="J23" s="71">
        <f t="shared" si="1"/>
        <v>0</v>
      </c>
      <c r="K23" s="71">
        <f t="shared" si="2"/>
        <v>0</v>
      </c>
      <c r="L23" s="71">
        <f t="shared" si="3"/>
        <v>0</v>
      </c>
      <c r="M23" s="71">
        <f t="shared" si="4"/>
        <v>0</v>
      </c>
      <c r="N23" s="71">
        <f t="shared" si="5"/>
        <v>0</v>
      </c>
      <c r="O23" s="71">
        <f t="shared" si="6"/>
        <v>0</v>
      </c>
    </row>
    <row r="24" spans="1:15" s="9" customFormat="1" x14ac:dyDescent="0.2">
      <c r="A24" s="69">
        <v>10</v>
      </c>
      <c r="B24" s="91" t="s">
        <v>62</v>
      </c>
      <c r="C24" s="97" t="s">
        <v>57</v>
      </c>
      <c r="D24" s="98">
        <v>3881.4900000000002</v>
      </c>
      <c r="E24" s="96"/>
      <c r="F24" s="48"/>
      <c r="G24" s="71">
        <f t="shared" si="0"/>
        <v>0</v>
      </c>
      <c r="H24" s="48"/>
      <c r="I24" s="72"/>
      <c r="J24" s="71">
        <f t="shared" si="1"/>
        <v>0</v>
      </c>
      <c r="K24" s="71">
        <f t="shared" si="2"/>
        <v>0</v>
      </c>
      <c r="L24" s="71">
        <f t="shared" si="3"/>
        <v>0</v>
      </c>
      <c r="M24" s="71">
        <f t="shared" si="4"/>
        <v>0</v>
      </c>
      <c r="N24" s="71">
        <f t="shared" si="5"/>
        <v>0</v>
      </c>
      <c r="O24" s="71">
        <f t="shared" si="6"/>
        <v>0</v>
      </c>
    </row>
    <row r="25" spans="1:15" s="9" customFormat="1" x14ac:dyDescent="0.2">
      <c r="A25" s="69"/>
      <c r="B25" s="100" t="s">
        <v>103</v>
      </c>
      <c r="C25" s="97"/>
      <c r="D25" s="98"/>
      <c r="E25" s="98"/>
      <c r="F25" s="48"/>
      <c r="G25" s="71"/>
      <c r="H25" s="71"/>
      <c r="I25" s="72"/>
      <c r="J25" s="71"/>
      <c r="K25" s="71"/>
      <c r="L25" s="71"/>
      <c r="M25" s="71"/>
      <c r="N25" s="71"/>
      <c r="O25" s="71"/>
    </row>
    <row r="26" spans="1:15" s="9" customFormat="1" ht="51" x14ac:dyDescent="0.2">
      <c r="A26" s="69">
        <v>11</v>
      </c>
      <c r="B26" s="91" t="s">
        <v>104</v>
      </c>
      <c r="C26" s="97" t="s">
        <v>57</v>
      </c>
      <c r="D26" s="98">
        <v>1731.8</v>
      </c>
      <c r="E26" s="98"/>
      <c r="F26" s="48"/>
      <c r="G26" s="71">
        <f t="shared" si="0"/>
        <v>0</v>
      </c>
      <c r="H26" s="71"/>
      <c r="I26" s="72"/>
      <c r="J26" s="71">
        <f t="shared" si="1"/>
        <v>0</v>
      </c>
      <c r="K26" s="71">
        <f t="shared" si="2"/>
        <v>0</v>
      </c>
      <c r="L26" s="71">
        <f t="shared" si="3"/>
        <v>0</v>
      </c>
      <c r="M26" s="71">
        <f t="shared" si="4"/>
        <v>0</v>
      </c>
      <c r="N26" s="71">
        <f t="shared" si="5"/>
        <v>0</v>
      </c>
      <c r="O26" s="71">
        <f t="shared" si="6"/>
        <v>0</v>
      </c>
    </row>
    <row r="27" spans="1:15" s="9" customFormat="1" ht="25.5" x14ac:dyDescent="0.2">
      <c r="A27" s="69">
        <v>12</v>
      </c>
      <c r="B27" s="91" t="s">
        <v>105</v>
      </c>
      <c r="C27" s="97" t="s">
        <v>43</v>
      </c>
      <c r="D27" s="98">
        <v>249.37919999999997</v>
      </c>
      <c r="E27" s="96"/>
      <c r="F27" s="48"/>
      <c r="G27" s="71">
        <f t="shared" si="0"/>
        <v>0</v>
      </c>
      <c r="H27" s="48"/>
      <c r="I27" s="72"/>
      <c r="J27" s="71">
        <f t="shared" si="1"/>
        <v>0</v>
      </c>
      <c r="K27" s="71">
        <f t="shared" si="2"/>
        <v>0</v>
      </c>
      <c r="L27" s="71">
        <f t="shared" si="3"/>
        <v>0</v>
      </c>
      <c r="M27" s="71">
        <f t="shared" si="4"/>
        <v>0</v>
      </c>
      <c r="N27" s="71">
        <f t="shared" si="5"/>
        <v>0</v>
      </c>
      <c r="O27" s="71">
        <f t="shared" si="6"/>
        <v>0</v>
      </c>
    </row>
    <row r="28" spans="1:15" s="9" customFormat="1" ht="25.5" x14ac:dyDescent="0.2">
      <c r="A28" s="69">
        <v>13</v>
      </c>
      <c r="B28" s="91" t="s">
        <v>106</v>
      </c>
      <c r="C28" s="97" t="s">
        <v>43</v>
      </c>
      <c r="D28" s="98">
        <v>481.44040000000001</v>
      </c>
      <c r="E28" s="96"/>
      <c r="F28" s="48"/>
      <c r="G28" s="71">
        <f t="shared" si="0"/>
        <v>0</v>
      </c>
      <c r="H28" s="48"/>
      <c r="I28" s="72"/>
      <c r="J28" s="71">
        <f t="shared" si="1"/>
        <v>0</v>
      </c>
      <c r="K28" s="71">
        <f t="shared" si="2"/>
        <v>0</v>
      </c>
      <c r="L28" s="71">
        <f t="shared" si="3"/>
        <v>0</v>
      </c>
      <c r="M28" s="71">
        <f t="shared" si="4"/>
        <v>0</v>
      </c>
      <c r="N28" s="71">
        <f t="shared" si="5"/>
        <v>0</v>
      </c>
      <c r="O28" s="71">
        <f t="shared" si="6"/>
        <v>0</v>
      </c>
    </row>
    <row r="29" spans="1:15" s="9" customFormat="1" x14ac:dyDescent="0.2">
      <c r="A29" s="69">
        <v>14</v>
      </c>
      <c r="B29" s="91" t="s">
        <v>62</v>
      </c>
      <c r="C29" s="97" t="s">
        <v>57</v>
      </c>
      <c r="D29" s="98">
        <v>1731.8</v>
      </c>
      <c r="E29" s="96"/>
      <c r="F29" s="48"/>
      <c r="G29" s="71">
        <f t="shared" si="0"/>
        <v>0</v>
      </c>
      <c r="H29" s="48"/>
      <c r="I29" s="72"/>
      <c r="J29" s="71">
        <f t="shared" si="1"/>
        <v>0</v>
      </c>
      <c r="K29" s="71">
        <f t="shared" si="2"/>
        <v>0</v>
      </c>
      <c r="L29" s="71">
        <f t="shared" si="3"/>
        <v>0</v>
      </c>
      <c r="M29" s="71">
        <f t="shared" si="4"/>
        <v>0</v>
      </c>
      <c r="N29" s="71">
        <f t="shared" si="5"/>
        <v>0</v>
      </c>
      <c r="O29" s="71">
        <f t="shared" si="6"/>
        <v>0</v>
      </c>
    </row>
    <row r="30" spans="1:15" s="9" customFormat="1" ht="25.5" x14ac:dyDescent="0.2">
      <c r="A30" s="69"/>
      <c r="B30" s="101" t="s">
        <v>107</v>
      </c>
      <c r="C30" s="97"/>
      <c r="D30" s="98"/>
      <c r="E30" s="98"/>
      <c r="F30" s="48"/>
      <c r="G30" s="71"/>
      <c r="H30" s="71"/>
      <c r="I30" s="72"/>
      <c r="J30" s="71"/>
      <c r="K30" s="71"/>
      <c r="L30" s="71"/>
      <c r="M30" s="71"/>
      <c r="N30" s="71"/>
      <c r="O30" s="71"/>
    </row>
    <row r="31" spans="1:15" s="9" customFormat="1" ht="51" x14ac:dyDescent="0.2">
      <c r="A31" s="69">
        <v>15</v>
      </c>
      <c r="B31" s="91" t="s">
        <v>108</v>
      </c>
      <c r="C31" s="97" t="s">
        <v>57</v>
      </c>
      <c r="D31" s="98">
        <v>270.75</v>
      </c>
      <c r="E31" s="98"/>
      <c r="F31" s="48"/>
      <c r="G31" s="71">
        <f t="shared" si="0"/>
        <v>0</v>
      </c>
      <c r="H31" s="71"/>
      <c r="I31" s="72"/>
      <c r="J31" s="71">
        <f t="shared" si="1"/>
        <v>0</v>
      </c>
      <c r="K31" s="71">
        <f t="shared" si="2"/>
        <v>0</v>
      </c>
      <c r="L31" s="71">
        <f t="shared" si="3"/>
        <v>0</v>
      </c>
      <c r="M31" s="71">
        <f t="shared" si="4"/>
        <v>0</v>
      </c>
      <c r="N31" s="71">
        <f t="shared" si="5"/>
        <v>0</v>
      </c>
      <c r="O31" s="71">
        <f t="shared" si="6"/>
        <v>0</v>
      </c>
    </row>
    <row r="32" spans="1:15" s="9" customFormat="1" ht="51" x14ac:dyDescent="0.2">
      <c r="A32" s="69">
        <v>16</v>
      </c>
      <c r="B32" s="91" t="s">
        <v>109</v>
      </c>
      <c r="C32" s="97" t="s">
        <v>57</v>
      </c>
      <c r="D32" s="98">
        <v>1357.4400000000003</v>
      </c>
      <c r="E32" s="98"/>
      <c r="F32" s="48"/>
      <c r="G32" s="71">
        <f t="shared" si="0"/>
        <v>0</v>
      </c>
      <c r="H32" s="71"/>
      <c r="I32" s="72"/>
      <c r="J32" s="71">
        <f t="shared" si="1"/>
        <v>0</v>
      </c>
      <c r="K32" s="71">
        <f t="shared" si="2"/>
        <v>0</v>
      </c>
      <c r="L32" s="71">
        <f t="shared" si="3"/>
        <v>0</v>
      </c>
      <c r="M32" s="71">
        <f t="shared" si="4"/>
        <v>0</v>
      </c>
      <c r="N32" s="71">
        <f t="shared" si="5"/>
        <v>0</v>
      </c>
      <c r="O32" s="71">
        <f t="shared" si="6"/>
        <v>0</v>
      </c>
    </row>
    <row r="33" spans="1:15" s="9" customFormat="1" ht="51" x14ac:dyDescent="0.2">
      <c r="A33" s="69">
        <v>17</v>
      </c>
      <c r="B33" s="91" t="s">
        <v>110</v>
      </c>
      <c r="C33" s="97" t="s">
        <v>57</v>
      </c>
      <c r="D33" s="98">
        <v>1237.05</v>
      </c>
      <c r="E33" s="98"/>
      <c r="F33" s="48"/>
      <c r="G33" s="71">
        <f t="shared" si="0"/>
        <v>0</v>
      </c>
      <c r="H33" s="71"/>
      <c r="I33" s="72"/>
      <c r="J33" s="71">
        <f t="shared" si="1"/>
        <v>0</v>
      </c>
      <c r="K33" s="71">
        <f t="shared" si="2"/>
        <v>0</v>
      </c>
      <c r="L33" s="71">
        <f t="shared" si="3"/>
        <v>0</v>
      </c>
      <c r="M33" s="71">
        <f t="shared" si="4"/>
        <v>0</v>
      </c>
      <c r="N33" s="71">
        <f t="shared" si="5"/>
        <v>0</v>
      </c>
      <c r="O33" s="71">
        <f t="shared" si="6"/>
        <v>0</v>
      </c>
    </row>
    <row r="34" spans="1:15" s="9" customFormat="1" ht="51" x14ac:dyDescent="0.2">
      <c r="A34" s="69">
        <v>18</v>
      </c>
      <c r="B34" s="91" t="s">
        <v>111</v>
      </c>
      <c r="C34" s="97" t="s">
        <v>57</v>
      </c>
      <c r="D34" s="98">
        <v>643.85</v>
      </c>
      <c r="E34" s="98"/>
      <c r="F34" s="48"/>
      <c r="G34" s="71">
        <f t="shared" si="0"/>
        <v>0</v>
      </c>
      <c r="H34" s="71"/>
      <c r="I34" s="72"/>
      <c r="J34" s="71">
        <f t="shared" si="1"/>
        <v>0</v>
      </c>
      <c r="K34" s="71">
        <f t="shared" si="2"/>
        <v>0</v>
      </c>
      <c r="L34" s="71">
        <f t="shared" si="3"/>
        <v>0</v>
      </c>
      <c r="M34" s="71">
        <f t="shared" si="4"/>
        <v>0</v>
      </c>
      <c r="N34" s="71">
        <f t="shared" si="5"/>
        <v>0</v>
      </c>
      <c r="O34" s="71">
        <f t="shared" si="6"/>
        <v>0</v>
      </c>
    </row>
    <row r="35" spans="1:15" s="9" customFormat="1" ht="51" x14ac:dyDescent="0.2">
      <c r="A35" s="69">
        <v>19</v>
      </c>
      <c r="B35" s="91" t="s">
        <v>112</v>
      </c>
      <c r="C35" s="97" t="s">
        <v>57</v>
      </c>
      <c r="D35" s="98">
        <v>347</v>
      </c>
      <c r="E35" s="98"/>
      <c r="F35" s="48"/>
      <c r="G35" s="71">
        <f t="shared" si="0"/>
        <v>0</v>
      </c>
      <c r="H35" s="71"/>
      <c r="I35" s="72"/>
      <c r="J35" s="71">
        <f t="shared" si="1"/>
        <v>0</v>
      </c>
      <c r="K35" s="71">
        <f t="shared" si="2"/>
        <v>0</v>
      </c>
      <c r="L35" s="71">
        <f t="shared" si="3"/>
        <v>0</v>
      </c>
      <c r="M35" s="71">
        <f t="shared" si="4"/>
        <v>0</v>
      </c>
      <c r="N35" s="71">
        <f t="shared" si="5"/>
        <v>0</v>
      </c>
      <c r="O35" s="71">
        <f t="shared" si="6"/>
        <v>0</v>
      </c>
    </row>
    <row r="36" spans="1:15" s="9" customFormat="1" ht="51" x14ac:dyDescent="0.2">
      <c r="A36" s="69">
        <v>20</v>
      </c>
      <c r="B36" s="91" t="s">
        <v>113</v>
      </c>
      <c r="C36" s="97" t="s">
        <v>57</v>
      </c>
      <c r="D36" s="98">
        <v>25.4</v>
      </c>
      <c r="E36" s="98"/>
      <c r="F36" s="48"/>
      <c r="G36" s="71">
        <f t="shared" si="0"/>
        <v>0</v>
      </c>
      <c r="H36" s="71"/>
      <c r="I36" s="72"/>
      <c r="J36" s="71">
        <f t="shared" si="1"/>
        <v>0</v>
      </c>
      <c r="K36" s="71">
        <f t="shared" si="2"/>
        <v>0</v>
      </c>
      <c r="L36" s="71">
        <f t="shared" si="3"/>
        <v>0</v>
      </c>
      <c r="M36" s="71">
        <f t="shared" si="4"/>
        <v>0</v>
      </c>
      <c r="N36" s="71">
        <f t="shared" si="5"/>
        <v>0</v>
      </c>
      <c r="O36" s="71">
        <f t="shared" si="6"/>
        <v>0</v>
      </c>
    </row>
    <row r="37" spans="1:15" s="9" customFormat="1" ht="51" x14ac:dyDescent="0.2">
      <c r="A37" s="69">
        <v>20</v>
      </c>
      <c r="B37" s="91" t="s">
        <v>114</v>
      </c>
      <c r="C37" s="97" t="s">
        <v>57</v>
      </c>
      <c r="D37" s="98">
        <v>1731.8</v>
      </c>
      <c r="E37" s="98"/>
      <c r="F37" s="48"/>
      <c r="G37" s="71">
        <f t="shared" si="0"/>
        <v>0</v>
      </c>
      <c r="H37" s="71"/>
      <c r="I37" s="72"/>
      <c r="J37" s="71">
        <f t="shared" si="1"/>
        <v>0</v>
      </c>
      <c r="K37" s="71">
        <f t="shared" si="2"/>
        <v>0</v>
      </c>
      <c r="L37" s="71">
        <f t="shared" si="3"/>
        <v>0</v>
      </c>
      <c r="M37" s="71">
        <f t="shared" si="4"/>
        <v>0</v>
      </c>
      <c r="N37" s="71">
        <f t="shared" si="5"/>
        <v>0</v>
      </c>
      <c r="O37" s="71">
        <f t="shared" si="6"/>
        <v>0</v>
      </c>
    </row>
    <row r="38" spans="1:15" s="9" customFormat="1" ht="102" x14ac:dyDescent="0.2">
      <c r="A38" s="69">
        <v>21</v>
      </c>
      <c r="B38" s="91" t="s">
        <v>115</v>
      </c>
      <c r="C38" s="97" t="s">
        <v>91</v>
      </c>
      <c r="D38" s="98">
        <v>22</v>
      </c>
      <c r="E38" s="98"/>
      <c r="F38" s="48"/>
      <c r="G38" s="71">
        <f t="shared" si="0"/>
        <v>0</v>
      </c>
      <c r="H38" s="71"/>
      <c r="I38" s="72"/>
      <c r="J38" s="71">
        <f t="shared" si="1"/>
        <v>0</v>
      </c>
      <c r="K38" s="71">
        <f t="shared" si="2"/>
        <v>0</v>
      </c>
      <c r="L38" s="71">
        <f t="shared" si="3"/>
        <v>0</v>
      </c>
      <c r="M38" s="71">
        <f t="shared" si="4"/>
        <v>0</v>
      </c>
      <c r="N38" s="71">
        <f t="shared" si="5"/>
        <v>0</v>
      </c>
      <c r="O38" s="71">
        <f t="shared" si="6"/>
        <v>0</v>
      </c>
    </row>
    <row r="39" spans="1:15" s="9" customFormat="1" ht="102" x14ac:dyDescent="0.2">
      <c r="A39" s="69">
        <v>22</v>
      </c>
      <c r="B39" s="91" t="s">
        <v>116</v>
      </c>
      <c r="C39" s="97" t="s">
        <v>91</v>
      </c>
      <c r="D39" s="98">
        <v>67</v>
      </c>
      <c r="E39" s="98"/>
      <c r="F39" s="48"/>
      <c r="G39" s="71">
        <f t="shared" si="0"/>
        <v>0</v>
      </c>
      <c r="H39" s="71"/>
      <c r="I39" s="72"/>
      <c r="J39" s="71">
        <f t="shared" si="1"/>
        <v>0</v>
      </c>
      <c r="K39" s="71">
        <f t="shared" si="2"/>
        <v>0</v>
      </c>
      <c r="L39" s="71">
        <f t="shared" si="3"/>
        <v>0</v>
      </c>
      <c r="M39" s="71">
        <f t="shared" si="4"/>
        <v>0</v>
      </c>
      <c r="N39" s="71">
        <f t="shared" si="5"/>
        <v>0</v>
      </c>
      <c r="O39" s="71">
        <f t="shared" si="6"/>
        <v>0</v>
      </c>
    </row>
    <row r="40" spans="1:15" s="9" customFormat="1" ht="102" x14ac:dyDescent="0.2">
      <c r="A40" s="69">
        <v>23</v>
      </c>
      <c r="B40" s="91" t="s">
        <v>117</v>
      </c>
      <c r="C40" s="97" t="s">
        <v>91</v>
      </c>
      <c r="D40" s="98">
        <v>57</v>
      </c>
      <c r="E40" s="98"/>
      <c r="F40" s="48"/>
      <c r="G40" s="71">
        <f t="shared" si="0"/>
        <v>0</v>
      </c>
      <c r="H40" s="71"/>
      <c r="I40" s="72"/>
      <c r="J40" s="71">
        <f t="shared" si="1"/>
        <v>0</v>
      </c>
      <c r="K40" s="71">
        <f t="shared" si="2"/>
        <v>0</v>
      </c>
      <c r="L40" s="71">
        <f t="shared" si="3"/>
        <v>0</v>
      </c>
      <c r="M40" s="71">
        <f t="shared" si="4"/>
        <v>0</v>
      </c>
      <c r="N40" s="71">
        <f t="shared" si="5"/>
        <v>0</v>
      </c>
      <c r="O40" s="71">
        <f t="shared" si="6"/>
        <v>0</v>
      </c>
    </row>
    <row r="41" spans="1:15" s="9" customFormat="1" ht="102" x14ac:dyDescent="0.2">
      <c r="A41" s="69">
        <v>24</v>
      </c>
      <c r="B41" s="91" t="s">
        <v>118</v>
      </c>
      <c r="C41" s="97" t="s">
        <v>91</v>
      </c>
      <c r="D41" s="98">
        <v>28</v>
      </c>
      <c r="E41" s="98"/>
      <c r="F41" s="48"/>
      <c r="G41" s="71">
        <f t="shared" si="0"/>
        <v>0</v>
      </c>
      <c r="H41" s="71"/>
      <c r="I41" s="72"/>
      <c r="J41" s="71">
        <f t="shared" si="1"/>
        <v>0</v>
      </c>
      <c r="K41" s="71">
        <f t="shared" si="2"/>
        <v>0</v>
      </c>
      <c r="L41" s="71">
        <f t="shared" si="3"/>
        <v>0</v>
      </c>
      <c r="M41" s="71">
        <f t="shared" si="4"/>
        <v>0</v>
      </c>
      <c r="N41" s="71">
        <f t="shared" si="5"/>
        <v>0</v>
      </c>
      <c r="O41" s="71">
        <f t="shared" si="6"/>
        <v>0</v>
      </c>
    </row>
    <row r="42" spans="1:15" s="9" customFormat="1" ht="102" x14ac:dyDescent="0.2">
      <c r="A42" s="69">
        <v>25</v>
      </c>
      <c r="B42" s="91" t="s">
        <v>119</v>
      </c>
      <c r="C42" s="97" t="s">
        <v>91</v>
      </c>
      <c r="D42" s="98">
        <v>3</v>
      </c>
      <c r="E42" s="98"/>
      <c r="F42" s="48"/>
      <c r="G42" s="71">
        <f t="shared" si="0"/>
        <v>0</v>
      </c>
      <c r="H42" s="71"/>
      <c r="I42" s="72"/>
      <c r="J42" s="71">
        <f t="shared" si="1"/>
        <v>0</v>
      </c>
      <c r="K42" s="71">
        <f t="shared" si="2"/>
        <v>0</v>
      </c>
      <c r="L42" s="71">
        <f t="shared" si="3"/>
        <v>0</v>
      </c>
      <c r="M42" s="71">
        <f t="shared" si="4"/>
        <v>0</v>
      </c>
      <c r="N42" s="71">
        <f t="shared" si="5"/>
        <v>0</v>
      </c>
      <c r="O42" s="71">
        <f t="shared" si="6"/>
        <v>0</v>
      </c>
    </row>
    <row r="43" spans="1:15" s="9" customFormat="1" ht="89.25" x14ac:dyDescent="0.2">
      <c r="A43" s="69">
        <v>26</v>
      </c>
      <c r="B43" s="91" t="s">
        <v>120</v>
      </c>
      <c r="C43" s="97" t="s">
        <v>91</v>
      </c>
      <c r="D43" s="98">
        <v>1</v>
      </c>
      <c r="E43" s="102"/>
      <c r="F43" s="48"/>
      <c r="G43" s="103">
        <f t="shared" si="0"/>
        <v>0</v>
      </c>
      <c r="H43" s="48"/>
      <c r="I43" s="103"/>
      <c r="J43" s="71">
        <f t="shared" si="1"/>
        <v>0</v>
      </c>
      <c r="K43" s="71">
        <f t="shared" si="2"/>
        <v>0</v>
      </c>
      <c r="L43" s="71">
        <f t="shared" si="3"/>
        <v>0</v>
      </c>
      <c r="M43" s="71">
        <f t="shared" si="4"/>
        <v>0</v>
      </c>
      <c r="N43" s="71">
        <f t="shared" si="5"/>
        <v>0</v>
      </c>
      <c r="O43" s="71">
        <f t="shared" si="6"/>
        <v>0</v>
      </c>
    </row>
    <row r="44" spans="1:15" s="9" customFormat="1" ht="89.25" x14ac:dyDescent="0.2">
      <c r="A44" s="69">
        <v>27</v>
      </c>
      <c r="B44" s="91" t="s">
        <v>121</v>
      </c>
      <c r="C44" s="97" t="s">
        <v>91</v>
      </c>
      <c r="D44" s="98">
        <v>1</v>
      </c>
      <c r="E44" s="98"/>
      <c r="F44" s="48"/>
      <c r="G44" s="71">
        <f t="shared" si="0"/>
        <v>0</v>
      </c>
      <c r="H44" s="71"/>
      <c r="I44" s="72"/>
      <c r="J44" s="71">
        <f t="shared" si="1"/>
        <v>0</v>
      </c>
      <c r="K44" s="71">
        <f t="shared" si="2"/>
        <v>0</v>
      </c>
      <c r="L44" s="71">
        <f t="shared" si="3"/>
        <v>0</v>
      </c>
      <c r="M44" s="71">
        <f t="shared" si="4"/>
        <v>0</v>
      </c>
      <c r="N44" s="71">
        <f t="shared" si="5"/>
        <v>0</v>
      </c>
      <c r="O44" s="71">
        <f t="shared" si="6"/>
        <v>0</v>
      </c>
    </row>
    <row r="45" spans="1:15" s="9" customFormat="1" ht="89.25" x14ac:dyDescent="0.2">
      <c r="A45" s="69">
        <v>28</v>
      </c>
      <c r="B45" s="91" t="s">
        <v>122</v>
      </c>
      <c r="C45" s="97" t="s">
        <v>91</v>
      </c>
      <c r="D45" s="98">
        <v>13</v>
      </c>
      <c r="E45" s="98"/>
      <c r="F45" s="48"/>
      <c r="G45" s="71">
        <f t="shared" si="0"/>
        <v>0</v>
      </c>
      <c r="H45" s="71"/>
      <c r="I45" s="72"/>
      <c r="J45" s="71">
        <f t="shared" si="1"/>
        <v>0</v>
      </c>
      <c r="K45" s="71">
        <f t="shared" si="2"/>
        <v>0</v>
      </c>
      <c r="L45" s="71">
        <f t="shared" si="3"/>
        <v>0</v>
      </c>
      <c r="M45" s="71">
        <f t="shared" si="4"/>
        <v>0</v>
      </c>
      <c r="N45" s="71">
        <f t="shared" si="5"/>
        <v>0</v>
      </c>
      <c r="O45" s="71">
        <f t="shared" si="6"/>
        <v>0</v>
      </c>
    </row>
    <row r="46" spans="1:15" s="9" customFormat="1" ht="89.25" x14ac:dyDescent="0.2">
      <c r="A46" s="69">
        <v>29</v>
      </c>
      <c r="B46" s="91" t="s">
        <v>123</v>
      </c>
      <c r="C46" s="97" t="s">
        <v>91</v>
      </c>
      <c r="D46" s="98">
        <v>1</v>
      </c>
      <c r="E46" s="98"/>
      <c r="F46" s="48"/>
      <c r="G46" s="71">
        <f t="shared" si="0"/>
        <v>0</v>
      </c>
      <c r="H46" s="71"/>
      <c r="I46" s="72"/>
      <c r="J46" s="71">
        <f t="shared" si="1"/>
        <v>0</v>
      </c>
      <c r="K46" s="71">
        <f t="shared" si="2"/>
        <v>0</v>
      </c>
      <c r="L46" s="71">
        <f t="shared" si="3"/>
        <v>0</v>
      </c>
      <c r="M46" s="71">
        <f t="shared" si="4"/>
        <v>0</v>
      </c>
      <c r="N46" s="71">
        <f t="shared" si="5"/>
        <v>0</v>
      </c>
      <c r="O46" s="71">
        <f t="shared" si="6"/>
        <v>0</v>
      </c>
    </row>
    <row r="47" spans="1:15" s="9" customFormat="1" ht="25.5" x14ac:dyDescent="0.2">
      <c r="A47" s="69">
        <v>30</v>
      </c>
      <c r="B47" s="91" t="s">
        <v>124</v>
      </c>
      <c r="C47" s="97" t="s">
        <v>92</v>
      </c>
      <c r="D47" s="98">
        <v>193</v>
      </c>
      <c r="E47" s="98"/>
      <c r="F47" s="48"/>
      <c r="G47" s="71">
        <f t="shared" si="0"/>
        <v>0</v>
      </c>
      <c r="H47" s="71"/>
      <c r="I47" s="72"/>
      <c r="J47" s="71">
        <f t="shared" si="1"/>
        <v>0</v>
      </c>
      <c r="K47" s="71">
        <f t="shared" si="2"/>
        <v>0</v>
      </c>
      <c r="L47" s="71">
        <f t="shared" si="3"/>
        <v>0</v>
      </c>
      <c r="M47" s="71">
        <f t="shared" si="4"/>
        <v>0</v>
      </c>
      <c r="N47" s="71">
        <f t="shared" si="5"/>
        <v>0</v>
      </c>
      <c r="O47" s="71">
        <f t="shared" si="6"/>
        <v>0</v>
      </c>
    </row>
    <row r="48" spans="1:15" s="9" customFormat="1" x14ac:dyDescent="0.2">
      <c r="A48" s="69">
        <v>31</v>
      </c>
      <c r="B48" s="91" t="s">
        <v>125</v>
      </c>
      <c r="C48" s="97" t="s">
        <v>92</v>
      </c>
      <c r="D48" s="98">
        <v>296</v>
      </c>
      <c r="E48" s="98"/>
      <c r="F48" s="48"/>
      <c r="G48" s="71">
        <f t="shared" si="0"/>
        <v>0</v>
      </c>
      <c r="H48" s="71"/>
      <c r="I48" s="72"/>
      <c r="J48" s="71">
        <f t="shared" si="1"/>
        <v>0</v>
      </c>
      <c r="K48" s="71">
        <f t="shared" si="2"/>
        <v>0</v>
      </c>
      <c r="L48" s="71">
        <f t="shared" si="3"/>
        <v>0</v>
      </c>
      <c r="M48" s="71">
        <f t="shared" si="4"/>
        <v>0</v>
      </c>
      <c r="N48" s="71">
        <f t="shared" si="5"/>
        <v>0</v>
      </c>
      <c r="O48" s="71">
        <f t="shared" si="6"/>
        <v>0</v>
      </c>
    </row>
    <row r="49" spans="1:17" s="9" customFormat="1" x14ac:dyDescent="0.2">
      <c r="A49" s="69">
        <v>32</v>
      </c>
      <c r="B49" s="91" t="s">
        <v>126</v>
      </c>
      <c r="C49" s="97" t="s">
        <v>92</v>
      </c>
      <c r="D49" s="98">
        <v>296</v>
      </c>
      <c r="E49" s="98"/>
      <c r="F49" s="48"/>
      <c r="G49" s="71">
        <f t="shared" si="0"/>
        <v>0</v>
      </c>
      <c r="H49" s="71"/>
      <c r="I49" s="72"/>
      <c r="J49" s="71">
        <f t="shared" si="1"/>
        <v>0</v>
      </c>
      <c r="K49" s="71">
        <f t="shared" si="2"/>
        <v>0</v>
      </c>
      <c r="L49" s="71">
        <f t="shared" si="3"/>
        <v>0</v>
      </c>
      <c r="M49" s="71">
        <f t="shared" si="4"/>
        <v>0</v>
      </c>
      <c r="N49" s="71">
        <f t="shared" si="5"/>
        <v>0</v>
      </c>
      <c r="O49" s="71">
        <f t="shared" si="6"/>
        <v>0</v>
      </c>
    </row>
    <row r="50" spans="1:17" s="9" customFormat="1" x14ac:dyDescent="0.2">
      <c r="A50" s="69">
        <v>33</v>
      </c>
      <c r="B50" s="91" t="s">
        <v>127</v>
      </c>
      <c r="C50" s="97" t="s">
        <v>57</v>
      </c>
      <c r="D50" s="98">
        <v>5613.29</v>
      </c>
      <c r="E50" s="98"/>
      <c r="F50" s="48"/>
      <c r="G50" s="71">
        <f t="shared" si="0"/>
        <v>0</v>
      </c>
      <c r="H50" s="71"/>
      <c r="I50" s="72"/>
      <c r="J50" s="71">
        <f t="shared" si="1"/>
        <v>0</v>
      </c>
      <c r="K50" s="71">
        <f t="shared" si="2"/>
        <v>0</v>
      </c>
      <c r="L50" s="71">
        <f t="shared" si="3"/>
        <v>0</v>
      </c>
      <c r="M50" s="71">
        <f t="shared" si="4"/>
        <v>0</v>
      </c>
      <c r="N50" s="71">
        <f t="shared" si="5"/>
        <v>0</v>
      </c>
      <c r="O50" s="71">
        <f t="shared" si="6"/>
        <v>0</v>
      </c>
    </row>
    <row r="51" spans="1:17" s="9" customFormat="1" x14ac:dyDescent="0.2">
      <c r="A51" s="69">
        <v>34</v>
      </c>
      <c r="B51" s="91" t="s">
        <v>128</v>
      </c>
      <c r="C51" s="97" t="s">
        <v>57</v>
      </c>
      <c r="D51" s="98">
        <v>5613.29</v>
      </c>
      <c r="E51" s="98"/>
      <c r="F51" s="48"/>
      <c r="G51" s="71">
        <f t="shared" si="0"/>
        <v>0</v>
      </c>
      <c r="H51" s="71"/>
      <c r="I51" s="72"/>
      <c r="J51" s="71">
        <f t="shared" si="1"/>
        <v>0</v>
      </c>
      <c r="K51" s="71">
        <f t="shared" si="2"/>
        <v>0</v>
      </c>
      <c r="L51" s="71">
        <f t="shared" si="3"/>
        <v>0</v>
      </c>
      <c r="M51" s="71">
        <f t="shared" si="4"/>
        <v>0</v>
      </c>
      <c r="N51" s="71">
        <f t="shared" si="5"/>
        <v>0</v>
      </c>
      <c r="O51" s="71">
        <f t="shared" si="6"/>
        <v>0</v>
      </c>
    </row>
    <row r="52" spans="1:17" s="29" customFormat="1" x14ac:dyDescent="0.2">
      <c r="A52" s="30"/>
      <c r="B52" s="20"/>
      <c r="C52" s="31"/>
      <c r="D52" s="30"/>
      <c r="E52" s="32"/>
      <c r="F52" s="33"/>
      <c r="G52" s="34"/>
      <c r="H52" s="34"/>
      <c r="I52" s="35"/>
      <c r="J52" s="34"/>
      <c r="K52" s="35"/>
      <c r="L52" s="34"/>
      <c r="M52" s="35"/>
      <c r="N52" s="34"/>
      <c r="O52" s="49"/>
    </row>
    <row r="53" spans="1:17" x14ac:dyDescent="0.2">
      <c r="J53" s="14" t="s">
        <v>38</v>
      </c>
      <c r="K53" s="36">
        <f>SUM(K13:K52)</f>
        <v>0</v>
      </c>
      <c r="L53" s="36">
        <f>SUM(L13:L52)</f>
        <v>0</v>
      </c>
      <c r="M53" s="36">
        <f>SUM(M13:M52)</f>
        <v>0</v>
      </c>
      <c r="N53" s="36">
        <f>SUM(N13:N52)</f>
        <v>0</v>
      </c>
      <c r="O53" s="37">
        <f>SUM(O13:O52)</f>
        <v>0</v>
      </c>
    </row>
    <row r="54" spans="1:17" x14ac:dyDescent="0.2">
      <c r="J54" s="14"/>
      <c r="K54" s="50"/>
      <c r="L54" s="50"/>
      <c r="M54" s="50"/>
      <c r="N54" s="50"/>
      <c r="O54" s="51"/>
    </row>
    <row r="55" spans="1:17" x14ac:dyDescent="0.2">
      <c r="B55" s="38" t="s">
        <v>19</v>
      </c>
      <c r="E55" s="39">
        <f>KOPT!D18</f>
        <v>0</v>
      </c>
    </row>
    <row r="56" spans="1:17" x14ac:dyDescent="0.2">
      <c r="E56" s="39">
        <f>KOPT!D19</f>
        <v>0</v>
      </c>
    </row>
    <row r="57" spans="1:17" x14ac:dyDescent="0.2">
      <c r="B57" s="39" t="s">
        <v>44</v>
      </c>
      <c r="E57" s="39">
        <f>KOPT!D20</f>
        <v>0</v>
      </c>
    </row>
    <row r="58" spans="1:17" s="4" customFormat="1" x14ac:dyDescent="0.2">
      <c r="A58" s="3"/>
      <c r="B58" s="1"/>
      <c r="C58" s="2"/>
      <c r="D58" s="3"/>
      <c r="E58" s="39">
        <f>KOPT!D21</f>
        <v>0</v>
      </c>
      <c r="G58" s="5"/>
      <c r="H58" s="5"/>
      <c r="I58" s="5"/>
      <c r="J58" s="5"/>
      <c r="K58" s="5"/>
      <c r="L58" s="5"/>
      <c r="M58" s="5"/>
      <c r="N58" s="5"/>
      <c r="O58" s="6"/>
      <c r="P58" s="6"/>
      <c r="Q58" s="6"/>
    </row>
  </sheetData>
  <mergeCells count="8">
    <mergeCell ref="C4:O4"/>
    <mergeCell ref="C5:O5"/>
    <mergeCell ref="A10:A11"/>
    <mergeCell ref="B10:B11"/>
    <mergeCell ref="C10:C11"/>
    <mergeCell ref="D10:D11"/>
    <mergeCell ref="E10:J10"/>
    <mergeCell ref="K10:O10"/>
  </mergeCells>
  <pageMargins left="0.39370078740157483" right="0.35433070866141736" top="1.0236220472440944" bottom="0.39370078740157483" header="0.51181102362204722" footer="0.15748031496062992"/>
  <pageSetup paperSize="9" fitToHeight="0" orientation="landscape" horizontalDpi="4294967292" verticalDpi="360" r:id="rId1"/>
  <headerFooter alignWithMargins="0">
    <oddFooter>&amp;C&amp;8&amp;P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20A32-162B-4393-9996-90D31C62BBF9}">
  <sheetPr>
    <pageSetUpPr fitToPage="1"/>
  </sheetPr>
  <dimension ref="A1:Q110"/>
  <sheetViews>
    <sheetView zoomScale="80" zoomScaleNormal="80" workbookViewId="0">
      <selection activeCell="B2" sqref="B2"/>
    </sheetView>
  </sheetViews>
  <sheetFormatPr defaultColWidth="9.140625" defaultRowHeight="12.75" x14ac:dyDescent="0.2"/>
  <cols>
    <col min="1" max="1" width="5.7109375" style="3" customWidth="1"/>
    <col min="2" max="2" width="39.28515625" style="1" customWidth="1"/>
    <col min="3" max="3" width="6" style="2" customWidth="1"/>
    <col min="4" max="4" width="6.85546875" style="3" customWidth="1"/>
    <col min="5" max="5" width="6.28515625" style="3" customWidth="1"/>
    <col min="6" max="6" width="6.5703125" style="4" customWidth="1"/>
    <col min="7" max="7" width="8" style="5" customWidth="1"/>
    <col min="8" max="8" width="9.28515625" style="5" customWidth="1"/>
    <col min="9" max="9" width="8.5703125" style="5" customWidth="1"/>
    <col min="10" max="10" width="9.28515625" style="5" customWidth="1"/>
    <col min="11" max="12" width="8.42578125" style="5" customWidth="1"/>
    <col min="13" max="13" width="9.7109375" style="5" customWidth="1"/>
    <col min="14" max="14" width="8.42578125" style="5" customWidth="1"/>
    <col min="15" max="15" width="9.42578125" style="6" customWidth="1"/>
    <col min="16" max="16" width="9.140625" style="6"/>
    <col min="17" max="17" width="0" style="6" hidden="1" customWidth="1"/>
    <col min="18" max="16384" width="9.140625" style="6"/>
  </cols>
  <sheetData>
    <row r="1" spans="1:17" x14ac:dyDescent="0.2">
      <c r="A1" s="76"/>
      <c r="B1" s="77"/>
      <c r="C1" s="78" t="s">
        <v>217</v>
      </c>
      <c r="D1" s="76"/>
      <c r="E1" s="76"/>
      <c r="F1" s="78"/>
      <c r="G1" s="79"/>
      <c r="H1" s="79"/>
      <c r="I1" s="79"/>
      <c r="J1" s="79"/>
      <c r="K1" s="79"/>
      <c r="L1" s="79"/>
      <c r="M1" s="79"/>
      <c r="N1" s="79"/>
      <c r="O1" s="81"/>
    </row>
    <row r="2" spans="1:17" x14ac:dyDescent="0.2">
      <c r="A2" s="76"/>
      <c r="B2" s="77"/>
      <c r="C2" s="82" t="str">
        <f>KOPS!C13</f>
        <v>ŪDENSAPGĀDE Ū1</v>
      </c>
      <c r="D2" s="76"/>
      <c r="E2" s="76"/>
      <c r="F2" s="78"/>
      <c r="G2" s="79"/>
      <c r="H2" s="79"/>
      <c r="I2" s="79"/>
      <c r="J2" s="79"/>
      <c r="K2" s="79"/>
      <c r="L2" s="79"/>
      <c r="M2" s="79"/>
      <c r="N2" s="79"/>
      <c r="O2" s="81"/>
    </row>
    <row r="3" spans="1:17" x14ac:dyDescent="0.2">
      <c r="A3" s="76"/>
      <c r="B3" s="77"/>
      <c r="C3" s="82"/>
      <c r="D3" s="76"/>
      <c r="E3" s="76"/>
      <c r="F3" s="78"/>
      <c r="G3" s="79"/>
      <c r="H3" s="79"/>
      <c r="I3" s="79"/>
      <c r="J3" s="79"/>
      <c r="K3" s="79"/>
      <c r="L3" s="79"/>
      <c r="M3" s="79"/>
      <c r="N3" s="79"/>
      <c r="O3" s="81"/>
    </row>
    <row r="4" spans="1:17" ht="33" customHeight="1" x14ac:dyDescent="0.2">
      <c r="A4" s="40" t="s">
        <v>1</v>
      </c>
      <c r="B4" s="41"/>
      <c r="C4" s="143" t="str">
        <f>KOPS!D3</f>
        <v>Ūdensapgādes un sadzīves kanalizācijas tīklu paplašināšana, kanalizācijas sūkņu staciju un to elektroapgādes pieslēgumu izbūve Jaunolaines ciemā, Olaines pagastā, Olaines novadā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</row>
    <row r="5" spans="1:17" ht="35.25" customHeight="1" x14ac:dyDescent="0.2">
      <c r="A5" s="40" t="s">
        <v>2</v>
      </c>
      <c r="B5" s="41"/>
      <c r="C5" s="137" t="str">
        <f>KOPS!D4</f>
        <v>Ūdensapgādes un sadzīves kanalizācijas tīklu paplašināšana, kanalizācijas sūkņu staciju un to elektroapgādes pieslēgumu izbūve Jaunolaines ciemā, Olaines pagastā, Olaines novadā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7" ht="15" x14ac:dyDescent="0.2">
      <c r="A6" s="40" t="s">
        <v>3</v>
      </c>
      <c r="B6" s="41"/>
      <c r="C6" s="52" t="str">
        <f>KOPS!D5</f>
        <v>"ŪDRAINĪTES", "PIPARKŪKAS", JAUNOLAINES CIEMĀ, OLAINES PAG., OLAINES NOV.</v>
      </c>
      <c r="D6" s="42"/>
      <c r="E6" s="42"/>
      <c r="F6" s="43"/>
      <c r="G6" s="44"/>
      <c r="H6" s="44"/>
      <c r="I6" s="44"/>
      <c r="J6" s="44"/>
      <c r="K6" s="44"/>
      <c r="L6" s="44"/>
      <c r="M6" s="44"/>
      <c r="N6" s="44"/>
      <c r="O6" s="45"/>
    </row>
    <row r="7" spans="1:17" ht="14.25" x14ac:dyDescent="0.2">
      <c r="A7" s="40" t="s">
        <v>212</v>
      </c>
      <c r="B7" s="41"/>
      <c r="C7" s="75" t="str">
        <f>KOPT!C5</f>
        <v>AS "Olaines ūdens un siltums"</v>
      </c>
      <c r="D7" s="42"/>
      <c r="E7" s="42"/>
      <c r="F7" s="43"/>
      <c r="G7" s="44"/>
      <c r="H7" s="44"/>
      <c r="I7" s="44"/>
      <c r="J7" s="44"/>
      <c r="K7" s="44"/>
      <c r="L7" s="44"/>
      <c r="M7" s="44"/>
      <c r="N7" s="44"/>
      <c r="O7" s="45"/>
    </row>
    <row r="8" spans="1:17" ht="14.25" x14ac:dyDescent="0.2">
      <c r="A8" s="40" t="str">
        <f>KOPT!A6</f>
        <v>Tāme sastādīta: 2026.gada _______</v>
      </c>
      <c r="B8" s="41"/>
      <c r="C8" s="46"/>
      <c r="D8" s="42"/>
      <c r="E8" s="42"/>
      <c r="F8" s="43"/>
      <c r="G8" s="44"/>
      <c r="H8" s="44"/>
      <c r="I8" s="44"/>
      <c r="J8" s="44"/>
      <c r="K8" s="44"/>
      <c r="L8" s="44"/>
      <c r="M8" s="44"/>
      <c r="N8" s="47" t="s">
        <v>26</v>
      </c>
      <c r="O8" s="73">
        <f>O105</f>
        <v>0</v>
      </c>
    </row>
    <row r="9" spans="1:17" ht="14.25" x14ac:dyDescent="0.2">
      <c r="A9" s="10"/>
      <c r="B9" s="41"/>
      <c r="C9" s="46"/>
      <c r="D9" s="42"/>
      <c r="E9" s="42"/>
      <c r="F9" s="43"/>
      <c r="G9" s="44"/>
      <c r="H9" s="44"/>
      <c r="I9" s="44"/>
      <c r="J9" s="44"/>
      <c r="K9" s="44"/>
      <c r="L9" s="44"/>
      <c r="M9" s="44"/>
      <c r="N9" s="44"/>
      <c r="O9" s="45"/>
    </row>
    <row r="10" spans="1:17" ht="20.25" customHeight="1" x14ac:dyDescent="0.2">
      <c r="A10" s="129" t="s">
        <v>4</v>
      </c>
      <c r="B10" s="148" t="s">
        <v>36</v>
      </c>
      <c r="C10" s="146" t="s">
        <v>5</v>
      </c>
      <c r="D10" s="129" t="s">
        <v>6</v>
      </c>
      <c r="E10" s="141" t="s">
        <v>7</v>
      </c>
      <c r="F10" s="141"/>
      <c r="G10" s="141"/>
      <c r="H10" s="141"/>
      <c r="I10" s="141"/>
      <c r="J10" s="145"/>
      <c r="K10" s="144" t="s">
        <v>10</v>
      </c>
      <c r="L10" s="141"/>
      <c r="M10" s="141"/>
      <c r="N10" s="141"/>
      <c r="O10" s="145"/>
      <c r="P10" s="9"/>
    </row>
    <row r="11" spans="1:17" ht="78.75" customHeight="1" x14ac:dyDescent="0.2">
      <c r="A11" s="130"/>
      <c r="B11" s="149"/>
      <c r="C11" s="147"/>
      <c r="D11" s="130"/>
      <c r="E11" s="7" t="s">
        <v>8</v>
      </c>
      <c r="F11" s="7" t="s">
        <v>27</v>
      </c>
      <c r="G11" s="8" t="s">
        <v>28</v>
      </c>
      <c r="H11" s="8" t="s">
        <v>34</v>
      </c>
      <c r="I11" s="8" t="s">
        <v>29</v>
      </c>
      <c r="J11" s="8" t="s">
        <v>30</v>
      </c>
      <c r="K11" s="8" t="s">
        <v>9</v>
      </c>
      <c r="L11" s="8" t="s">
        <v>28</v>
      </c>
      <c r="M11" s="8" t="s">
        <v>34</v>
      </c>
      <c r="N11" s="8" t="s">
        <v>29</v>
      </c>
      <c r="O11" s="8" t="s">
        <v>31</v>
      </c>
    </row>
    <row r="12" spans="1:17" x14ac:dyDescent="0.2">
      <c r="A12" s="15"/>
      <c r="B12" s="24"/>
      <c r="C12" s="25"/>
      <c r="D12" s="21"/>
      <c r="E12" s="26"/>
      <c r="F12" s="22"/>
      <c r="G12" s="23"/>
      <c r="H12" s="23"/>
      <c r="I12" s="27"/>
      <c r="J12" s="23"/>
      <c r="K12" s="27"/>
      <c r="L12" s="23"/>
      <c r="M12" s="27"/>
      <c r="N12" s="23"/>
      <c r="O12" s="28"/>
    </row>
    <row r="13" spans="1:17" s="9" customFormat="1" x14ac:dyDescent="0.2">
      <c r="A13" s="88"/>
      <c r="B13" s="99" t="s">
        <v>129</v>
      </c>
      <c r="C13" s="70"/>
      <c r="D13" s="90"/>
      <c r="E13" s="96"/>
      <c r="F13" s="48"/>
      <c r="G13" s="71"/>
      <c r="H13" s="48"/>
      <c r="I13" s="72"/>
      <c r="J13" s="48"/>
      <c r="K13" s="71"/>
      <c r="L13" s="71"/>
      <c r="M13" s="71"/>
      <c r="N13" s="71"/>
      <c r="O13" s="71"/>
      <c r="Q13" s="9">
        <f>D13*0.1</f>
        <v>0</v>
      </c>
    </row>
    <row r="14" spans="1:17" s="9" customFormat="1" ht="25.5" x14ac:dyDescent="0.2">
      <c r="A14" s="88"/>
      <c r="B14" s="99" t="s">
        <v>55</v>
      </c>
      <c r="C14" s="70"/>
      <c r="D14" s="90"/>
      <c r="E14" s="96"/>
      <c r="F14" s="48"/>
      <c r="G14" s="71"/>
      <c r="H14" s="48"/>
      <c r="I14" s="72"/>
      <c r="J14" s="48"/>
      <c r="K14" s="71"/>
      <c r="L14" s="71"/>
      <c r="M14" s="71"/>
      <c r="N14" s="71"/>
      <c r="O14" s="71"/>
      <c r="Q14" s="9">
        <f>D14*0.08</f>
        <v>0</v>
      </c>
    </row>
    <row r="15" spans="1:17" s="9" customFormat="1" ht="51" x14ac:dyDescent="0.2">
      <c r="A15" s="69">
        <v>1</v>
      </c>
      <c r="B15" s="91" t="s">
        <v>130</v>
      </c>
      <c r="C15" s="97" t="s">
        <v>57</v>
      </c>
      <c r="D15" s="98">
        <v>70.775000000000006</v>
      </c>
      <c r="E15" s="96"/>
      <c r="F15" s="48"/>
      <c r="G15" s="71">
        <f>ROUND(E15*F15,2)</f>
        <v>0</v>
      </c>
      <c r="H15" s="48"/>
      <c r="I15" s="72"/>
      <c r="J15" s="71">
        <f>SUM(G15:I15)</f>
        <v>0</v>
      </c>
      <c r="K15" s="71">
        <f>ROUND(D15*E15,2)</f>
        <v>0</v>
      </c>
      <c r="L15" s="71">
        <f>ROUND(D15*G15,2)</f>
        <v>0</v>
      </c>
      <c r="M15" s="71">
        <f>ROUND(D15*H15,2)</f>
        <v>0</v>
      </c>
      <c r="N15" s="71">
        <f>ROUND(I15*D15,2)</f>
        <v>0</v>
      </c>
      <c r="O15" s="71">
        <f>SUM(L15:N15)</f>
        <v>0</v>
      </c>
    </row>
    <row r="16" spans="1:17" s="9" customFormat="1" ht="63.75" x14ac:dyDescent="0.2">
      <c r="A16" s="69">
        <v>2</v>
      </c>
      <c r="B16" s="91" t="s">
        <v>100</v>
      </c>
      <c r="C16" s="97" t="s">
        <v>57</v>
      </c>
      <c r="D16" s="98">
        <v>70.775000000000006</v>
      </c>
      <c r="E16" s="96"/>
      <c r="F16" s="48"/>
      <c r="G16" s="71">
        <f t="shared" ref="G16:G19" si="0">ROUND(E16*F16,2)</f>
        <v>0</v>
      </c>
      <c r="H16" s="48"/>
      <c r="I16" s="72"/>
      <c r="J16" s="71">
        <f t="shared" ref="J16:J41" si="1">SUM(G16:I16)</f>
        <v>0</v>
      </c>
      <c r="K16" s="71">
        <f t="shared" ref="K16:K41" si="2">ROUND(D16*E16,2)</f>
        <v>0</v>
      </c>
      <c r="L16" s="71">
        <f t="shared" ref="L16:L41" si="3">ROUND(D16*G16,2)</f>
        <v>0</v>
      </c>
      <c r="M16" s="71">
        <f t="shared" ref="M16:M41" si="4">ROUND(D16*H16,2)</f>
        <v>0</v>
      </c>
      <c r="N16" s="71">
        <f t="shared" ref="N16:N41" si="5">ROUND(I16*D16,2)</f>
        <v>0</v>
      </c>
      <c r="O16" s="71">
        <f t="shared" ref="O16:O41" si="6">SUM(L16:N16)</f>
        <v>0</v>
      </c>
    </row>
    <row r="17" spans="1:17" s="9" customFormat="1" ht="38.25" x14ac:dyDescent="0.2">
      <c r="A17" s="69">
        <v>3</v>
      </c>
      <c r="B17" s="91" t="s">
        <v>101</v>
      </c>
      <c r="C17" s="97" t="s">
        <v>43</v>
      </c>
      <c r="D17" s="98">
        <v>9.696175000000002</v>
      </c>
      <c r="E17" s="96"/>
      <c r="F17" s="48"/>
      <c r="G17" s="71">
        <f t="shared" si="0"/>
        <v>0</v>
      </c>
      <c r="H17" s="48"/>
      <c r="I17" s="72"/>
      <c r="J17" s="71">
        <f t="shared" si="1"/>
        <v>0</v>
      </c>
      <c r="K17" s="71">
        <f t="shared" si="2"/>
        <v>0</v>
      </c>
      <c r="L17" s="71">
        <f t="shared" si="3"/>
        <v>0</v>
      </c>
      <c r="M17" s="71">
        <f t="shared" si="4"/>
        <v>0</v>
      </c>
      <c r="N17" s="71">
        <f t="shared" si="5"/>
        <v>0</v>
      </c>
      <c r="O17" s="71">
        <f t="shared" si="6"/>
        <v>0</v>
      </c>
    </row>
    <row r="18" spans="1:17" s="9" customFormat="1" ht="38.25" x14ac:dyDescent="0.2">
      <c r="A18" s="69">
        <v>4</v>
      </c>
      <c r="B18" s="91" t="s">
        <v>102</v>
      </c>
      <c r="C18" s="97" t="s">
        <v>43</v>
      </c>
      <c r="D18" s="98">
        <v>16.065925000000004</v>
      </c>
      <c r="E18" s="96"/>
      <c r="F18" s="48"/>
      <c r="G18" s="71">
        <f t="shared" si="0"/>
        <v>0</v>
      </c>
      <c r="H18" s="48"/>
      <c r="I18" s="72"/>
      <c r="J18" s="71">
        <f t="shared" si="1"/>
        <v>0</v>
      </c>
      <c r="K18" s="71">
        <f t="shared" si="2"/>
        <v>0</v>
      </c>
      <c r="L18" s="71">
        <f t="shared" si="3"/>
        <v>0</v>
      </c>
      <c r="M18" s="71">
        <f t="shared" si="4"/>
        <v>0</v>
      </c>
      <c r="N18" s="71">
        <f t="shared" si="5"/>
        <v>0</v>
      </c>
      <c r="O18" s="71">
        <f t="shared" si="6"/>
        <v>0</v>
      </c>
    </row>
    <row r="19" spans="1:17" s="9" customFormat="1" x14ac:dyDescent="0.2">
      <c r="A19" s="69">
        <v>5</v>
      </c>
      <c r="B19" s="91" t="s">
        <v>62</v>
      </c>
      <c r="C19" s="97" t="s">
        <v>57</v>
      </c>
      <c r="D19" s="98">
        <v>70.775000000000006</v>
      </c>
      <c r="E19" s="96"/>
      <c r="F19" s="48"/>
      <c r="G19" s="71">
        <f t="shared" si="0"/>
        <v>0</v>
      </c>
      <c r="H19" s="48"/>
      <c r="I19" s="72"/>
      <c r="J19" s="71">
        <f t="shared" si="1"/>
        <v>0</v>
      </c>
      <c r="K19" s="71">
        <f t="shared" si="2"/>
        <v>0</v>
      </c>
      <c r="L19" s="71">
        <f t="shared" si="3"/>
        <v>0</v>
      </c>
      <c r="M19" s="71">
        <f t="shared" si="4"/>
        <v>0</v>
      </c>
      <c r="N19" s="71">
        <f t="shared" si="5"/>
        <v>0</v>
      </c>
      <c r="O19" s="71">
        <f t="shared" si="6"/>
        <v>0</v>
      </c>
    </row>
    <row r="20" spans="1:17" s="9" customFormat="1" ht="25.5" x14ac:dyDescent="0.2">
      <c r="A20" s="69"/>
      <c r="B20" s="101" t="s">
        <v>131</v>
      </c>
      <c r="C20" s="97"/>
      <c r="D20" s="98"/>
      <c r="E20" s="98"/>
      <c r="F20" s="48"/>
      <c r="G20" s="71"/>
      <c r="H20" s="71"/>
      <c r="I20" s="72"/>
      <c r="J20" s="71"/>
      <c r="K20" s="71"/>
      <c r="L20" s="71"/>
      <c r="M20" s="71"/>
      <c r="N20" s="71"/>
      <c r="O20" s="71"/>
    </row>
    <row r="21" spans="1:17" s="9" customFormat="1" ht="63.75" x14ac:dyDescent="0.2">
      <c r="A21" s="69">
        <v>6</v>
      </c>
      <c r="B21" s="91" t="s">
        <v>132</v>
      </c>
      <c r="C21" s="97" t="s">
        <v>91</v>
      </c>
      <c r="D21" s="98">
        <v>1</v>
      </c>
      <c r="E21" s="98"/>
      <c r="F21" s="48"/>
      <c r="G21" s="71">
        <f>ROUND(E21*F21,2)</f>
        <v>0</v>
      </c>
      <c r="H21" s="71"/>
      <c r="I21" s="72"/>
      <c r="J21" s="71">
        <f t="shared" si="1"/>
        <v>0</v>
      </c>
      <c r="K21" s="71">
        <f t="shared" si="2"/>
        <v>0</v>
      </c>
      <c r="L21" s="71">
        <f t="shared" si="3"/>
        <v>0</v>
      </c>
      <c r="M21" s="71">
        <f t="shared" si="4"/>
        <v>0</v>
      </c>
      <c r="N21" s="71">
        <f t="shared" si="5"/>
        <v>0</v>
      </c>
      <c r="O21" s="71">
        <f t="shared" si="6"/>
        <v>0</v>
      </c>
    </row>
    <row r="22" spans="1:17" s="9" customFormat="1" ht="25.5" x14ac:dyDescent="0.2">
      <c r="A22" s="69">
        <v>7</v>
      </c>
      <c r="B22" s="91" t="s">
        <v>204</v>
      </c>
      <c r="C22" s="97" t="s">
        <v>91</v>
      </c>
      <c r="D22" s="98">
        <v>2</v>
      </c>
      <c r="E22" s="98"/>
      <c r="F22" s="48"/>
      <c r="G22" s="71">
        <f t="shared" ref="G22:G30" si="7">ROUND(E22*F22,2)</f>
        <v>0</v>
      </c>
      <c r="H22" s="71"/>
      <c r="I22" s="72"/>
      <c r="J22" s="71">
        <f t="shared" si="1"/>
        <v>0</v>
      </c>
      <c r="K22" s="71">
        <f t="shared" si="2"/>
        <v>0</v>
      </c>
      <c r="L22" s="71">
        <f t="shared" si="3"/>
        <v>0</v>
      </c>
      <c r="M22" s="71">
        <f t="shared" si="4"/>
        <v>0</v>
      </c>
      <c r="N22" s="71">
        <f t="shared" si="5"/>
        <v>0</v>
      </c>
      <c r="O22" s="71">
        <f t="shared" si="6"/>
        <v>0</v>
      </c>
    </row>
    <row r="23" spans="1:17" s="9" customFormat="1" ht="25.5" x14ac:dyDescent="0.2">
      <c r="A23" s="69">
        <v>8</v>
      </c>
      <c r="B23" s="91" t="s">
        <v>133</v>
      </c>
      <c r="C23" s="97" t="s">
        <v>57</v>
      </c>
      <c r="D23" s="98">
        <v>70.775000000000006</v>
      </c>
      <c r="E23" s="98"/>
      <c r="F23" s="48"/>
      <c r="G23" s="71">
        <f t="shared" si="7"/>
        <v>0</v>
      </c>
      <c r="H23" s="71"/>
      <c r="I23" s="72"/>
      <c r="J23" s="71">
        <f t="shared" si="1"/>
        <v>0</v>
      </c>
      <c r="K23" s="71">
        <f t="shared" si="2"/>
        <v>0</v>
      </c>
      <c r="L23" s="71">
        <f t="shared" si="3"/>
        <v>0</v>
      </c>
      <c r="M23" s="71">
        <f t="shared" si="4"/>
        <v>0</v>
      </c>
      <c r="N23" s="71">
        <f t="shared" si="5"/>
        <v>0</v>
      </c>
      <c r="O23" s="71">
        <f t="shared" si="6"/>
        <v>0</v>
      </c>
    </row>
    <row r="24" spans="1:17" s="9" customFormat="1" x14ac:dyDescent="0.2">
      <c r="A24" s="69">
        <v>9</v>
      </c>
      <c r="B24" s="91" t="s">
        <v>134</v>
      </c>
      <c r="C24" s="97" t="s">
        <v>73</v>
      </c>
      <c r="D24" s="98">
        <v>4</v>
      </c>
      <c r="E24" s="98"/>
      <c r="F24" s="48"/>
      <c r="G24" s="71">
        <f t="shared" si="7"/>
        <v>0</v>
      </c>
      <c r="H24" s="71"/>
      <c r="I24" s="72"/>
      <c r="J24" s="71">
        <f t="shared" si="1"/>
        <v>0</v>
      </c>
      <c r="K24" s="71">
        <f t="shared" si="2"/>
        <v>0</v>
      </c>
      <c r="L24" s="71">
        <f t="shared" si="3"/>
        <v>0</v>
      </c>
      <c r="M24" s="71">
        <f t="shared" si="4"/>
        <v>0</v>
      </c>
      <c r="N24" s="71">
        <f t="shared" si="5"/>
        <v>0</v>
      </c>
      <c r="O24" s="71">
        <f t="shared" si="6"/>
        <v>0</v>
      </c>
    </row>
    <row r="25" spans="1:17" s="9" customFormat="1" x14ac:dyDescent="0.2">
      <c r="A25" s="69">
        <v>10</v>
      </c>
      <c r="B25" s="91" t="s">
        <v>135</v>
      </c>
      <c r="C25" s="97" t="s">
        <v>73</v>
      </c>
      <c r="D25" s="98">
        <v>2</v>
      </c>
      <c r="E25" s="98"/>
      <c r="F25" s="48"/>
      <c r="G25" s="71">
        <f t="shared" si="7"/>
        <v>0</v>
      </c>
      <c r="H25" s="71"/>
      <c r="I25" s="72"/>
      <c r="J25" s="71">
        <f t="shared" si="1"/>
        <v>0</v>
      </c>
      <c r="K25" s="71">
        <f t="shared" si="2"/>
        <v>0</v>
      </c>
      <c r="L25" s="71">
        <f t="shared" si="3"/>
        <v>0</v>
      </c>
      <c r="M25" s="71">
        <f t="shared" si="4"/>
        <v>0</v>
      </c>
      <c r="N25" s="71">
        <f t="shared" si="5"/>
        <v>0</v>
      </c>
      <c r="O25" s="71">
        <f t="shared" si="6"/>
        <v>0</v>
      </c>
    </row>
    <row r="26" spans="1:17" s="9" customFormat="1" ht="25.5" x14ac:dyDescent="0.2">
      <c r="A26" s="69">
        <v>11</v>
      </c>
      <c r="B26" s="91" t="s">
        <v>87</v>
      </c>
      <c r="C26" s="97" t="s">
        <v>73</v>
      </c>
      <c r="D26" s="98">
        <v>6</v>
      </c>
      <c r="E26" s="98"/>
      <c r="F26" s="48"/>
      <c r="G26" s="71">
        <f t="shared" si="7"/>
        <v>0</v>
      </c>
      <c r="H26" s="71"/>
      <c r="I26" s="72"/>
      <c r="J26" s="71">
        <f t="shared" si="1"/>
        <v>0</v>
      </c>
      <c r="K26" s="71">
        <f t="shared" si="2"/>
        <v>0</v>
      </c>
      <c r="L26" s="71">
        <f t="shared" si="3"/>
        <v>0</v>
      </c>
      <c r="M26" s="71">
        <f t="shared" si="4"/>
        <v>0</v>
      </c>
      <c r="N26" s="71">
        <f t="shared" si="5"/>
        <v>0</v>
      </c>
      <c r="O26" s="71">
        <f t="shared" si="6"/>
        <v>0</v>
      </c>
    </row>
    <row r="27" spans="1:17" s="9" customFormat="1" ht="51" x14ac:dyDescent="0.2">
      <c r="A27" s="69">
        <v>12</v>
      </c>
      <c r="B27" s="91" t="s">
        <v>136</v>
      </c>
      <c r="C27" s="97" t="s">
        <v>71</v>
      </c>
      <c r="D27" s="98">
        <v>1</v>
      </c>
      <c r="E27" s="98"/>
      <c r="F27" s="48"/>
      <c r="G27" s="71">
        <f t="shared" si="7"/>
        <v>0</v>
      </c>
      <c r="H27" s="71"/>
      <c r="I27" s="72"/>
      <c r="J27" s="71">
        <f t="shared" si="1"/>
        <v>0</v>
      </c>
      <c r="K27" s="71">
        <f t="shared" si="2"/>
        <v>0</v>
      </c>
      <c r="L27" s="71">
        <f t="shared" si="3"/>
        <v>0</v>
      </c>
      <c r="M27" s="71">
        <f t="shared" si="4"/>
        <v>0</v>
      </c>
      <c r="N27" s="71">
        <f t="shared" si="5"/>
        <v>0</v>
      </c>
      <c r="O27" s="71">
        <f t="shared" si="6"/>
        <v>0</v>
      </c>
    </row>
    <row r="28" spans="1:17" s="9" customFormat="1" x14ac:dyDescent="0.2">
      <c r="A28" s="69">
        <v>13</v>
      </c>
      <c r="B28" s="91" t="s">
        <v>137</v>
      </c>
      <c r="C28" s="97" t="s">
        <v>73</v>
      </c>
      <c r="D28" s="98">
        <v>1</v>
      </c>
      <c r="E28" s="98"/>
      <c r="F28" s="48"/>
      <c r="G28" s="71">
        <f t="shared" si="7"/>
        <v>0</v>
      </c>
      <c r="H28" s="71"/>
      <c r="I28" s="72"/>
      <c r="J28" s="71">
        <f t="shared" si="1"/>
        <v>0</v>
      </c>
      <c r="K28" s="71">
        <f t="shared" si="2"/>
        <v>0</v>
      </c>
      <c r="L28" s="71">
        <f t="shared" si="3"/>
        <v>0</v>
      </c>
      <c r="M28" s="71">
        <f t="shared" si="4"/>
        <v>0</v>
      </c>
      <c r="N28" s="71">
        <f t="shared" si="5"/>
        <v>0</v>
      </c>
      <c r="O28" s="71">
        <f t="shared" si="6"/>
        <v>0</v>
      </c>
    </row>
    <row r="29" spans="1:17" s="9" customFormat="1" ht="25.5" x14ac:dyDescent="0.2">
      <c r="A29" s="69">
        <v>14</v>
      </c>
      <c r="B29" s="91" t="s">
        <v>138</v>
      </c>
      <c r="C29" s="97" t="s">
        <v>57</v>
      </c>
      <c r="D29" s="98">
        <v>70.775000000000006</v>
      </c>
      <c r="E29" s="98"/>
      <c r="F29" s="48"/>
      <c r="G29" s="71">
        <f t="shared" si="7"/>
        <v>0</v>
      </c>
      <c r="H29" s="71"/>
      <c r="I29" s="72"/>
      <c r="J29" s="71">
        <f t="shared" si="1"/>
        <v>0</v>
      </c>
      <c r="K29" s="71">
        <f t="shared" si="2"/>
        <v>0</v>
      </c>
      <c r="L29" s="71">
        <f t="shared" si="3"/>
        <v>0</v>
      </c>
      <c r="M29" s="71">
        <f t="shared" si="4"/>
        <v>0</v>
      </c>
      <c r="N29" s="71">
        <f t="shared" si="5"/>
        <v>0</v>
      </c>
      <c r="O29" s="71">
        <f t="shared" si="6"/>
        <v>0</v>
      </c>
    </row>
    <row r="30" spans="1:17" s="9" customFormat="1" x14ac:dyDescent="0.2">
      <c r="A30" s="69">
        <v>15</v>
      </c>
      <c r="B30" s="91" t="s">
        <v>139</v>
      </c>
      <c r="C30" s="97" t="s">
        <v>57</v>
      </c>
      <c r="D30" s="98">
        <v>70.775000000000006</v>
      </c>
      <c r="E30" s="98"/>
      <c r="F30" s="48"/>
      <c r="G30" s="71">
        <f t="shared" si="7"/>
        <v>0</v>
      </c>
      <c r="H30" s="71"/>
      <c r="I30" s="72"/>
      <c r="J30" s="71">
        <f t="shared" si="1"/>
        <v>0</v>
      </c>
      <c r="K30" s="71">
        <f t="shared" si="2"/>
        <v>0</v>
      </c>
      <c r="L30" s="71">
        <f t="shared" si="3"/>
        <v>0</v>
      </c>
      <c r="M30" s="71">
        <f t="shared" si="4"/>
        <v>0</v>
      </c>
      <c r="N30" s="71">
        <f t="shared" si="5"/>
        <v>0</v>
      </c>
      <c r="O30" s="71">
        <f t="shared" si="6"/>
        <v>0</v>
      </c>
    </row>
    <row r="31" spans="1:17" s="9" customFormat="1" x14ac:dyDescent="0.2">
      <c r="A31" s="69"/>
      <c r="B31" s="101" t="s">
        <v>140</v>
      </c>
      <c r="C31" s="97"/>
      <c r="D31" s="98"/>
      <c r="E31" s="98"/>
      <c r="F31" s="48"/>
      <c r="G31" s="71"/>
      <c r="H31" s="71"/>
      <c r="I31" s="72"/>
      <c r="J31" s="71"/>
      <c r="K31" s="71"/>
      <c r="L31" s="71"/>
      <c r="M31" s="71"/>
      <c r="N31" s="71"/>
      <c r="O31" s="71"/>
    </row>
    <row r="32" spans="1:17" s="9" customFormat="1" ht="25.5" x14ac:dyDescent="0.2">
      <c r="A32" s="88"/>
      <c r="B32" s="99" t="s">
        <v>55</v>
      </c>
      <c r="C32" s="70"/>
      <c r="D32" s="107"/>
      <c r="E32" s="96"/>
      <c r="F32" s="48"/>
      <c r="G32" s="71"/>
      <c r="H32" s="48"/>
      <c r="I32" s="72"/>
      <c r="J32" s="48"/>
      <c r="K32" s="71"/>
      <c r="L32" s="71"/>
      <c r="M32" s="71"/>
      <c r="N32" s="71"/>
      <c r="O32" s="71"/>
      <c r="Q32" s="9">
        <f>D32*0.08</f>
        <v>0</v>
      </c>
    </row>
    <row r="33" spans="1:15" s="9" customFormat="1" ht="51" x14ac:dyDescent="0.2">
      <c r="A33" s="69">
        <v>16</v>
      </c>
      <c r="B33" s="91" t="s">
        <v>141</v>
      </c>
      <c r="C33" s="97" t="s">
        <v>57</v>
      </c>
      <c r="D33" s="98">
        <v>284.7</v>
      </c>
      <c r="E33" s="96"/>
      <c r="F33" s="48"/>
      <c r="G33" s="71">
        <f>ROUND(E33*F33,2)</f>
        <v>0</v>
      </c>
      <c r="H33" s="48"/>
      <c r="I33" s="72"/>
      <c r="J33" s="71">
        <f t="shared" si="1"/>
        <v>0</v>
      </c>
      <c r="K33" s="71">
        <f t="shared" si="2"/>
        <v>0</v>
      </c>
      <c r="L33" s="71">
        <f t="shared" si="3"/>
        <v>0</v>
      </c>
      <c r="M33" s="71">
        <f t="shared" si="4"/>
        <v>0</v>
      </c>
      <c r="N33" s="71">
        <f t="shared" si="5"/>
        <v>0</v>
      </c>
      <c r="O33" s="71">
        <f t="shared" si="6"/>
        <v>0</v>
      </c>
    </row>
    <row r="34" spans="1:15" s="9" customFormat="1" ht="63.75" x14ac:dyDescent="0.2">
      <c r="A34" s="69">
        <v>17</v>
      </c>
      <c r="B34" s="91" t="s">
        <v>100</v>
      </c>
      <c r="C34" s="97" t="s">
        <v>57</v>
      </c>
      <c r="D34" s="98">
        <v>284.7</v>
      </c>
      <c r="E34" s="96"/>
      <c r="F34" s="48"/>
      <c r="G34" s="71">
        <f t="shared" ref="G34" si="8">ROUND(E34*F34,2)</f>
        <v>0</v>
      </c>
      <c r="H34" s="48"/>
      <c r="I34" s="72"/>
      <c r="J34" s="71">
        <f t="shared" si="1"/>
        <v>0</v>
      </c>
      <c r="K34" s="71">
        <f t="shared" si="2"/>
        <v>0</v>
      </c>
      <c r="L34" s="71">
        <f t="shared" si="3"/>
        <v>0</v>
      </c>
      <c r="M34" s="71">
        <f t="shared" si="4"/>
        <v>0</v>
      </c>
      <c r="N34" s="71">
        <f t="shared" si="5"/>
        <v>0</v>
      </c>
      <c r="O34" s="71">
        <f t="shared" si="6"/>
        <v>0</v>
      </c>
    </row>
    <row r="35" spans="1:15" s="9" customFormat="1" ht="38.25" x14ac:dyDescent="0.2">
      <c r="A35" s="69">
        <v>18</v>
      </c>
      <c r="B35" s="91" t="s">
        <v>101</v>
      </c>
      <c r="C35" s="97" t="s">
        <v>43</v>
      </c>
      <c r="D35" s="98">
        <v>39.003900000000002</v>
      </c>
      <c r="E35" s="96"/>
      <c r="F35" s="48"/>
      <c r="G35" s="71">
        <f t="shared" ref="G35:G41" si="9">ROUND(E35*F35,2)</f>
        <v>0</v>
      </c>
      <c r="H35" s="48"/>
      <c r="I35" s="72"/>
      <c r="J35" s="71">
        <f t="shared" si="1"/>
        <v>0</v>
      </c>
      <c r="K35" s="71">
        <f t="shared" si="2"/>
        <v>0</v>
      </c>
      <c r="L35" s="71">
        <f t="shared" si="3"/>
        <v>0</v>
      </c>
      <c r="M35" s="71">
        <f t="shared" si="4"/>
        <v>0</v>
      </c>
      <c r="N35" s="71">
        <f t="shared" si="5"/>
        <v>0</v>
      </c>
      <c r="O35" s="71">
        <f t="shared" si="6"/>
        <v>0</v>
      </c>
    </row>
    <row r="36" spans="1:15" s="9" customFormat="1" ht="38.25" x14ac:dyDescent="0.2">
      <c r="A36" s="69">
        <v>19</v>
      </c>
      <c r="B36" s="91" t="s">
        <v>102</v>
      </c>
      <c r="C36" s="97" t="s">
        <v>43</v>
      </c>
      <c r="D36" s="98">
        <v>64.626900000000006</v>
      </c>
      <c r="E36" s="96"/>
      <c r="F36" s="48"/>
      <c r="G36" s="71">
        <f t="shared" si="9"/>
        <v>0</v>
      </c>
      <c r="H36" s="48"/>
      <c r="I36" s="72"/>
      <c r="J36" s="71">
        <f t="shared" si="1"/>
        <v>0</v>
      </c>
      <c r="K36" s="71">
        <f t="shared" si="2"/>
        <v>0</v>
      </c>
      <c r="L36" s="71">
        <f t="shared" si="3"/>
        <v>0</v>
      </c>
      <c r="M36" s="71">
        <f t="shared" si="4"/>
        <v>0</v>
      </c>
      <c r="N36" s="71">
        <f t="shared" si="5"/>
        <v>0</v>
      </c>
      <c r="O36" s="71">
        <f t="shared" si="6"/>
        <v>0</v>
      </c>
    </row>
    <row r="37" spans="1:15" s="9" customFormat="1" x14ac:dyDescent="0.2">
      <c r="A37" s="69">
        <v>20</v>
      </c>
      <c r="B37" s="91" t="s">
        <v>62</v>
      </c>
      <c r="C37" s="97" t="s">
        <v>57</v>
      </c>
      <c r="D37" s="98">
        <v>284.7</v>
      </c>
      <c r="E37" s="96"/>
      <c r="F37" s="48"/>
      <c r="G37" s="71">
        <f t="shared" si="9"/>
        <v>0</v>
      </c>
      <c r="H37" s="48"/>
      <c r="I37" s="72"/>
      <c r="J37" s="71">
        <f t="shared" si="1"/>
        <v>0</v>
      </c>
      <c r="K37" s="71">
        <f t="shared" si="2"/>
        <v>0</v>
      </c>
      <c r="L37" s="71">
        <f t="shared" si="3"/>
        <v>0</v>
      </c>
      <c r="M37" s="71">
        <f t="shared" si="4"/>
        <v>0</v>
      </c>
      <c r="N37" s="71">
        <f t="shared" si="5"/>
        <v>0</v>
      </c>
      <c r="O37" s="71">
        <f t="shared" si="6"/>
        <v>0</v>
      </c>
    </row>
    <row r="38" spans="1:15" s="9" customFormat="1" ht="25.5" x14ac:dyDescent="0.2">
      <c r="A38" s="69"/>
      <c r="B38" s="101" t="s">
        <v>142</v>
      </c>
      <c r="C38" s="97"/>
      <c r="D38" s="98"/>
      <c r="E38" s="98"/>
      <c r="F38" s="48"/>
      <c r="G38" s="71"/>
      <c r="H38" s="71"/>
      <c r="I38" s="72"/>
      <c r="J38" s="71"/>
      <c r="K38" s="71"/>
      <c r="L38" s="71"/>
      <c r="M38" s="71"/>
      <c r="N38" s="71"/>
      <c r="O38" s="71"/>
    </row>
    <row r="39" spans="1:15" s="9" customFormat="1" ht="63.75" x14ac:dyDescent="0.2">
      <c r="A39" s="69">
        <v>21</v>
      </c>
      <c r="B39" s="91" t="s">
        <v>143</v>
      </c>
      <c r="C39" s="97" t="s">
        <v>91</v>
      </c>
      <c r="D39" s="98">
        <v>1</v>
      </c>
      <c r="E39" s="98"/>
      <c r="F39" s="48"/>
      <c r="G39" s="71">
        <f t="shared" ref="G39" si="10">ROUND(E39*F39,2)</f>
        <v>0</v>
      </c>
      <c r="H39" s="71"/>
      <c r="I39" s="72"/>
      <c r="J39" s="71">
        <f t="shared" si="1"/>
        <v>0</v>
      </c>
      <c r="K39" s="71">
        <f t="shared" si="2"/>
        <v>0</v>
      </c>
      <c r="L39" s="71">
        <f t="shared" si="3"/>
        <v>0</v>
      </c>
      <c r="M39" s="71">
        <f t="shared" si="4"/>
        <v>0</v>
      </c>
      <c r="N39" s="71">
        <f t="shared" si="5"/>
        <v>0</v>
      </c>
      <c r="O39" s="71">
        <f t="shared" si="6"/>
        <v>0</v>
      </c>
    </row>
    <row r="40" spans="1:15" s="9" customFormat="1" ht="25.5" x14ac:dyDescent="0.2">
      <c r="A40" s="69">
        <v>22</v>
      </c>
      <c r="B40" s="91" t="s">
        <v>203</v>
      </c>
      <c r="C40" s="97" t="s">
        <v>91</v>
      </c>
      <c r="D40" s="98">
        <v>2</v>
      </c>
      <c r="E40" s="98"/>
      <c r="F40" s="48"/>
      <c r="G40" s="71">
        <f t="shared" ref="G40" si="11">ROUND(E40*F40,2)</f>
        <v>0</v>
      </c>
      <c r="H40" s="71"/>
      <c r="I40" s="72"/>
      <c r="J40" s="71">
        <f t="shared" si="1"/>
        <v>0</v>
      </c>
      <c r="K40" s="71">
        <f t="shared" si="2"/>
        <v>0</v>
      </c>
      <c r="L40" s="71">
        <f t="shared" si="3"/>
        <v>0</v>
      </c>
      <c r="M40" s="71">
        <f t="shared" si="4"/>
        <v>0</v>
      </c>
      <c r="N40" s="71">
        <f t="shared" si="5"/>
        <v>0</v>
      </c>
      <c r="O40" s="71">
        <f t="shared" si="6"/>
        <v>0</v>
      </c>
    </row>
    <row r="41" spans="1:15" s="9" customFormat="1" ht="25.5" x14ac:dyDescent="0.2">
      <c r="A41" s="69">
        <v>23</v>
      </c>
      <c r="B41" s="91" t="s">
        <v>144</v>
      </c>
      <c r="C41" s="97" t="s">
        <v>57</v>
      </c>
      <c r="D41" s="98">
        <v>284.7</v>
      </c>
      <c r="E41" s="98"/>
      <c r="F41" s="48"/>
      <c r="G41" s="71">
        <f t="shared" si="9"/>
        <v>0</v>
      </c>
      <c r="H41" s="71"/>
      <c r="I41" s="72"/>
      <c r="J41" s="71">
        <f t="shared" si="1"/>
        <v>0</v>
      </c>
      <c r="K41" s="71">
        <f t="shared" si="2"/>
        <v>0</v>
      </c>
      <c r="L41" s="71">
        <f t="shared" si="3"/>
        <v>0</v>
      </c>
      <c r="M41" s="71">
        <f t="shared" si="4"/>
        <v>0</v>
      </c>
      <c r="N41" s="71">
        <f t="shared" si="5"/>
        <v>0</v>
      </c>
      <c r="O41" s="71">
        <f t="shared" si="6"/>
        <v>0</v>
      </c>
    </row>
    <row r="42" spans="1:15" s="9" customFormat="1" x14ac:dyDescent="0.2">
      <c r="A42" s="69">
        <v>24</v>
      </c>
      <c r="B42" s="91" t="s">
        <v>145</v>
      </c>
      <c r="C42" s="97" t="s">
        <v>73</v>
      </c>
      <c r="D42" s="98">
        <v>3</v>
      </c>
      <c r="E42" s="98"/>
      <c r="F42" s="48"/>
      <c r="G42" s="71">
        <f t="shared" ref="G42:G103" si="12">ROUND(E42*F42,2)</f>
        <v>0</v>
      </c>
      <c r="H42" s="71"/>
      <c r="I42" s="72"/>
      <c r="J42" s="71">
        <f t="shared" ref="J42:J103" si="13">SUM(G42:I42)</f>
        <v>0</v>
      </c>
      <c r="K42" s="71">
        <f t="shared" ref="K42:K103" si="14">ROUND(D42*E42,2)</f>
        <v>0</v>
      </c>
      <c r="L42" s="71">
        <f t="shared" ref="L42:L103" si="15">ROUND(D42*G42,2)</f>
        <v>0</v>
      </c>
      <c r="M42" s="71">
        <f t="shared" ref="M42:M103" si="16">ROUND(D42*H42,2)</f>
        <v>0</v>
      </c>
      <c r="N42" s="71">
        <f t="shared" ref="N42:N103" si="17">ROUND(I42*D42,2)</f>
        <v>0</v>
      </c>
      <c r="O42" s="71">
        <f t="shared" ref="O42:O103" si="18">SUM(L42:N42)</f>
        <v>0</v>
      </c>
    </row>
    <row r="43" spans="1:15" s="9" customFormat="1" x14ac:dyDescent="0.2">
      <c r="A43" s="69">
        <v>25</v>
      </c>
      <c r="B43" s="91" t="s">
        <v>146</v>
      </c>
      <c r="C43" s="97" t="s">
        <v>73</v>
      </c>
      <c r="D43" s="98">
        <v>4</v>
      </c>
      <c r="E43" s="98"/>
      <c r="F43" s="48"/>
      <c r="G43" s="71">
        <f t="shared" si="12"/>
        <v>0</v>
      </c>
      <c r="H43" s="71"/>
      <c r="I43" s="72"/>
      <c r="J43" s="71">
        <f t="shared" si="13"/>
        <v>0</v>
      </c>
      <c r="K43" s="71">
        <f t="shared" si="14"/>
        <v>0</v>
      </c>
      <c r="L43" s="71">
        <f t="shared" si="15"/>
        <v>0</v>
      </c>
      <c r="M43" s="71">
        <f t="shared" si="16"/>
        <v>0</v>
      </c>
      <c r="N43" s="71">
        <f t="shared" si="17"/>
        <v>0</v>
      </c>
      <c r="O43" s="71">
        <f t="shared" si="18"/>
        <v>0</v>
      </c>
    </row>
    <row r="44" spans="1:15" s="9" customFormat="1" ht="25.5" x14ac:dyDescent="0.2">
      <c r="A44" s="69">
        <v>26</v>
      </c>
      <c r="B44" s="91" t="s">
        <v>87</v>
      </c>
      <c r="C44" s="97" t="s">
        <v>73</v>
      </c>
      <c r="D44" s="98">
        <v>7</v>
      </c>
      <c r="E44" s="98"/>
      <c r="F44" s="48"/>
      <c r="G44" s="71">
        <f t="shared" si="12"/>
        <v>0</v>
      </c>
      <c r="H44" s="71"/>
      <c r="I44" s="72"/>
      <c r="J44" s="71">
        <f t="shared" si="13"/>
        <v>0</v>
      </c>
      <c r="K44" s="71">
        <f t="shared" si="14"/>
        <v>0</v>
      </c>
      <c r="L44" s="71">
        <f t="shared" si="15"/>
        <v>0</v>
      </c>
      <c r="M44" s="71">
        <f t="shared" si="16"/>
        <v>0</v>
      </c>
      <c r="N44" s="71">
        <f t="shared" si="17"/>
        <v>0</v>
      </c>
      <c r="O44" s="71">
        <f t="shared" si="18"/>
        <v>0</v>
      </c>
    </row>
    <row r="45" spans="1:15" s="9" customFormat="1" ht="51" x14ac:dyDescent="0.2">
      <c r="A45" s="69">
        <v>27</v>
      </c>
      <c r="B45" s="91" t="s">
        <v>147</v>
      </c>
      <c r="C45" s="97" t="s">
        <v>71</v>
      </c>
      <c r="D45" s="98">
        <v>1</v>
      </c>
      <c r="E45" s="98"/>
      <c r="F45" s="48"/>
      <c r="G45" s="71">
        <f t="shared" si="12"/>
        <v>0</v>
      </c>
      <c r="H45" s="71"/>
      <c r="I45" s="72"/>
      <c r="J45" s="71">
        <f t="shared" si="13"/>
        <v>0</v>
      </c>
      <c r="K45" s="71">
        <f t="shared" si="14"/>
        <v>0</v>
      </c>
      <c r="L45" s="71">
        <f t="shared" si="15"/>
        <v>0</v>
      </c>
      <c r="M45" s="71">
        <f t="shared" si="16"/>
        <v>0</v>
      </c>
      <c r="N45" s="71">
        <f t="shared" si="17"/>
        <v>0</v>
      </c>
      <c r="O45" s="71">
        <f t="shared" si="18"/>
        <v>0</v>
      </c>
    </row>
    <row r="46" spans="1:15" s="9" customFormat="1" x14ac:dyDescent="0.2">
      <c r="A46" s="69">
        <v>28</v>
      </c>
      <c r="B46" s="91" t="s">
        <v>137</v>
      </c>
      <c r="C46" s="97" t="s">
        <v>73</v>
      </c>
      <c r="D46" s="98">
        <v>1</v>
      </c>
      <c r="E46" s="98"/>
      <c r="F46" s="48"/>
      <c r="G46" s="71">
        <f t="shared" si="12"/>
        <v>0</v>
      </c>
      <c r="H46" s="71"/>
      <c r="I46" s="72"/>
      <c r="J46" s="71">
        <f t="shared" si="13"/>
        <v>0</v>
      </c>
      <c r="K46" s="71">
        <f t="shared" si="14"/>
        <v>0</v>
      </c>
      <c r="L46" s="71">
        <f t="shared" si="15"/>
        <v>0</v>
      </c>
      <c r="M46" s="71">
        <f t="shared" si="16"/>
        <v>0</v>
      </c>
      <c r="N46" s="71">
        <f t="shared" si="17"/>
        <v>0</v>
      </c>
      <c r="O46" s="71">
        <f t="shared" si="18"/>
        <v>0</v>
      </c>
    </row>
    <row r="47" spans="1:15" s="9" customFormat="1" ht="25.5" x14ac:dyDescent="0.2">
      <c r="A47" s="69">
        <v>29</v>
      </c>
      <c r="B47" s="91" t="s">
        <v>138</v>
      </c>
      <c r="C47" s="97" t="s">
        <v>57</v>
      </c>
      <c r="D47" s="98">
        <v>284.7</v>
      </c>
      <c r="E47" s="98"/>
      <c r="F47" s="48"/>
      <c r="G47" s="71">
        <f t="shared" si="12"/>
        <v>0</v>
      </c>
      <c r="H47" s="71"/>
      <c r="I47" s="72"/>
      <c r="J47" s="71">
        <f t="shared" si="13"/>
        <v>0</v>
      </c>
      <c r="K47" s="71">
        <f t="shared" si="14"/>
        <v>0</v>
      </c>
      <c r="L47" s="71">
        <f t="shared" si="15"/>
        <v>0</v>
      </c>
      <c r="M47" s="71">
        <f t="shared" si="16"/>
        <v>0</v>
      </c>
      <c r="N47" s="71">
        <f t="shared" si="17"/>
        <v>0</v>
      </c>
      <c r="O47" s="71">
        <f t="shared" si="18"/>
        <v>0</v>
      </c>
    </row>
    <row r="48" spans="1:15" s="9" customFormat="1" x14ac:dyDescent="0.2">
      <c r="A48" s="69">
        <v>30</v>
      </c>
      <c r="B48" s="91" t="s">
        <v>139</v>
      </c>
      <c r="C48" s="97" t="s">
        <v>57</v>
      </c>
      <c r="D48" s="98">
        <v>284.7</v>
      </c>
      <c r="E48" s="98"/>
      <c r="F48" s="48"/>
      <c r="G48" s="71">
        <f t="shared" si="12"/>
        <v>0</v>
      </c>
      <c r="H48" s="71"/>
      <c r="I48" s="72"/>
      <c r="J48" s="71">
        <f t="shared" si="13"/>
        <v>0</v>
      </c>
      <c r="K48" s="71">
        <f t="shared" si="14"/>
        <v>0</v>
      </c>
      <c r="L48" s="71">
        <f t="shared" si="15"/>
        <v>0</v>
      </c>
      <c r="M48" s="71">
        <f t="shared" si="16"/>
        <v>0</v>
      </c>
      <c r="N48" s="71">
        <f t="shared" si="17"/>
        <v>0</v>
      </c>
      <c r="O48" s="71">
        <f t="shared" si="18"/>
        <v>0</v>
      </c>
    </row>
    <row r="49" spans="1:17" s="9" customFormat="1" x14ac:dyDescent="0.2">
      <c r="A49" s="69"/>
      <c r="B49" s="101" t="s">
        <v>148</v>
      </c>
      <c r="C49" s="97"/>
      <c r="D49" s="98"/>
      <c r="E49" s="98"/>
      <c r="F49" s="48"/>
      <c r="G49" s="71"/>
      <c r="H49" s="71"/>
      <c r="I49" s="72"/>
      <c r="J49" s="71"/>
      <c r="K49" s="71"/>
      <c r="L49" s="71"/>
      <c r="M49" s="71"/>
      <c r="N49" s="71"/>
      <c r="O49" s="71"/>
    </row>
    <row r="50" spans="1:17" s="9" customFormat="1" ht="25.5" x14ac:dyDescent="0.2">
      <c r="A50" s="88"/>
      <c r="B50" s="99" t="s">
        <v>55</v>
      </c>
      <c r="C50" s="70"/>
      <c r="D50" s="107"/>
      <c r="E50" s="96"/>
      <c r="F50" s="48"/>
      <c r="G50" s="71"/>
      <c r="H50" s="48"/>
      <c r="I50" s="72"/>
      <c r="J50" s="48"/>
      <c r="K50" s="71"/>
      <c r="L50" s="71"/>
      <c r="M50" s="71"/>
      <c r="N50" s="71"/>
      <c r="O50" s="71"/>
      <c r="Q50" s="9">
        <f>D50*0.08</f>
        <v>0</v>
      </c>
    </row>
    <row r="51" spans="1:17" s="9" customFormat="1" ht="51" x14ac:dyDescent="0.2">
      <c r="A51" s="69">
        <v>31</v>
      </c>
      <c r="B51" s="91" t="s">
        <v>130</v>
      </c>
      <c r="C51" s="97" t="s">
        <v>57</v>
      </c>
      <c r="D51" s="98">
        <v>321.71300000000002</v>
      </c>
      <c r="E51" s="96"/>
      <c r="F51" s="48"/>
      <c r="G51" s="71">
        <f t="shared" ref="G51:G52" si="19">ROUND(E51*F51,2)</f>
        <v>0</v>
      </c>
      <c r="H51" s="48"/>
      <c r="I51" s="72"/>
      <c r="J51" s="71">
        <f t="shared" si="13"/>
        <v>0</v>
      </c>
      <c r="K51" s="71">
        <f t="shared" si="14"/>
        <v>0</v>
      </c>
      <c r="L51" s="71">
        <f t="shared" si="15"/>
        <v>0</v>
      </c>
      <c r="M51" s="71">
        <f t="shared" si="16"/>
        <v>0</v>
      </c>
      <c r="N51" s="71">
        <f t="shared" si="17"/>
        <v>0</v>
      </c>
      <c r="O51" s="71">
        <f t="shared" si="18"/>
        <v>0</v>
      </c>
    </row>
    <row r="52" spans="1:17" s="9" customFormat="1" ht="63.75" x14ac:dyDescent="0.2">
      <c r="A52" s="69">
        <v>32</v>
      </c>
      <c r="B52" s="91" t="s">
        <v>100</v>
      </c>
      <c r="C52" s="97" t="s">
        <v>57</v>
      </c>
      <c r="D52" s="98">
        <v>321.71300000000002</v>
      </c>
      <c r="E52" s="96"/>
      <c r="F52" s="48"/>
      <c r="G52" s="71">
        <f t="shared" si="19"/>
        <v>0</v>
      </c>
      <c r="H52" s="48"/>
      <c r="I52" s="72"/>
      <c r="J52" s="71">
        <f t="shared" si="13"/>
        <v>0</v>
      </c>
      <c r="K52" s="71">
        <f t="shared" si="14"/>
        <v>0</v>
      </c>
      <c r="L52" s="71">
        <f t="shared" si="15"/>
        <v>0</v>
      </c>
      <c r="M52" s="71">
        <f t="shared" si="16"/>
        <v>0</v>
      </c>
      <c r="N52" s="71">
        <f t="shared" si="17"/>
        <v>0</v>
      </c>
      <c r="O52" s="71">
        <f>SUM(L52:N52)</f>
        <v>0</v>
      </c>
    </row>
    <row r="53" spans="1:17" s="9" customFormat="1" ht="38.25" x14ac:dyDescent="0.2">
      <c r="A53" s="69">
        <v>33</v>
      </c>
      <c r="B53" s="91" t="s">
        <v>101</v>
      </c>
      <c r="C53" s="97" t="s">
        <v>43</v>
      </c>
      <c r="D53" s="98">
        <v>44.074681000000005</v>
      </c>
      <c r="E53" s="96"/>
      <c r="F53" s="48"/>
      <c r="G53" s="71">
        <f t="shared" si="12"/>
        <v>0</v>
      </c>
      <c r="H53" s="48"/>
      <c r="I53" s="72"/>
      <c r="J53" s="71">
        <f t="shared" si="13"/>
        <v>0</v>
      </c>
      <c r="K53" s="71">
        <f t="shared" si="14"/>
        <v>0</v>
      </c>
      <c r="L53" s="71">
        <f t="shared" si="15"/>
        <v>0</v>
      </c>
      <c r="M53" s="71">
        <f t="shared" si="16"/>
        <v>0</v>
      </c>
      <c r="N53" s="71">
        <f t="shared" si="17"/>
        <v>0</v>
      </c>
      <c r="O53" s="71">
        <f t="shared" si="18"/>
        <v>0</v>
      </c>
    </row>
    <row r="54" spans="1:17" s="9" customFormat="1" ht="38.25" x14ac:dyDescent="0.2">
      <c r="A54" s="69">
        <v>34</v>
      </c>
      <c r="B54" s="91" t="s">
        <v>102</v>
      </c>
      <c r="C54" s="97" t="s">
        <v>43</v>
      </c>
      <c r="D54" s="98">
        <v>73.028851000000003</v>
      </c>
      <c r="E54" s="96"/>
      <c r="F54" s="48"/>
      <c r="G54" s="71">
        <f t="shared" si="12"/>
        <v>0</v>
      </c>
      <c r="H54" s="48"/>
      <c r="I54" s="72"/>
      <c r="J54" s="71">
        <f t="shared" si="13"/>
        <v>0</v>
      </c>
      <c r="K54" s="71">
        <f t="shared" si="14"/>
        <v>0</v>
      </c>
      <c r="L54" s="71">
        <f t="shared" si="15"/>
        <v>0</v>
      </c>
      <c r="M54" s="71">
        <f t="shared" si="16"/>
        <v>0</v>
      </c>
      <c r="N54" s="71">
        <f t="shared" si="17"/>
        <v>0</v>
      </c>
      <c r="O54" s="71">
        <f t="shared" si="18"/>
        <v>0</v>
      </c>
    </row>
    <row r="55" spans="1:17" s="9" customFormat="1" x14ac:dyDescent="0.2">
      <c r="A55" s="69">
        <v>35</v>
      </c>
      <c r="B55" s="91" t="s">
        <v>62</v>
      </c>
      <c r="C55" s="97" t="s">
        <v>57</v>
      </c>
      <c r="D55" s="98">
        <v>321.71300000000002</v>
      </c>
      <c r="E55" s="96"/>
      <c r="F55" s="48"/>
      <c r="G55" s="71">
        <f t="shared" si="12"/>
        <v>0</v>
      </c>
      <c r="H55" s="48"/>
      <c r="I55" s="72"/>
      <c r="J55" s="71">
        <f t="shared" si="13"/>
        <v>0</v>
      </c>
      <c r="K55" s="71">
        <f t="shared" si="14"/>
        <v>0</v>
      </c>
      <c r="L55" s="71">
        <f t="shared" si="15"/>
        <v>0</v>
      </c>
      <c r="M55" s="71">
        <f t="shared" si="16"/>
        <v>0</v>
      </c>
      <c r="N55" s="71">
        <f t="shared" si="17"/>
        <v>0</v>
      </c>
      <c r="O55" s="71">
        <f t="shared" si="18"/>
        <v>0</v>
      </c>
    </row>
    <row r="56" spans="1:17" s="9" customFormat="1" ht="25.5" x14ac:dyDescent="0.2">
      <c r="A56" s="69"/>
      <c r="B56" s="101" t="s">
        <v>149</v>
      </c>
      <c r="C56" s="97"/>
      <c r="D56" s="98"/>
      <c r="E56" s="98"/>
      <c r="F56" s="48"/>
      <c r="G56" s="71"/>
      <c r="H56" s="71"/>
      <c r="I56" s="72"/>
      <c r="J56" s="71"/>
      <c r="K56" s="71"/>
      <c r="L56" s="71"/>
      <c r="M56" s="71"/>
      <c r="N56" s="71"/>
      <c r="O56" s="71"/>
    </row>
    <row r="57" spans="1:17" s="9" customFormat="1" ht="63.75" x14ac:dyDescent="0.2">
      <c r="A57" s="69">
        <v>36</v>
      </c>
      <c r="B57" s="91" t="s">
        <v>150</v>
      </c>
      <c r="C57" s="97" t="s">
        <v>91</v>
      </c>
      <c r="D57" s="98">
        <v>1</v>
      </c>
      <c r="E57" s="98"/>
      <c r="F57" s="48"/>
      <c r="G57" s="71">
        <f t="shared" si="12"/>
        <v>0</v>
      </c>
      <c r="H57" s="71"/>
      <c r="I57" s="72"/>
      <c r="J57" s="71">
        <f t="shared" si="13"/>
        <v>0</v>
      </c>
      <c r="K57" s="71">
        <f t="shared" si="14"/>
        <v>0</v>
      </c>
      <c r="L57" s="71">
        <f t="shared" si="15"/>
        <v>0</v>
      </c>
      <c r="M57" s="71">
        <f t="shared" si="16"/>
        <v>0</v>
      </c>
      <c r="N57" s="71">
        <f t="shared" si="17"/>
        <v>0</v>
      </c>
      <c r="O57" s="71">
        <f t="shared" si="18"/>
        <v>0</v>
      </c>
    </row>
    <row r="58" spans="1:17" s="9" customFormat="1" ht="25.5" x14ac:dyDescent="0.2">
      <c r="A58" s="69">
        <v>37</v>
      </c>
      <c r="B58" s="91" t="s">
        <v>202</v>
      </c>
      <c r="C58" s="97" t="s">
        <v>91</v>
      </c>
      <c r="D58" s="98">
        <v>2</v>
      </c>
      <c r="E58" s="98"/>
      <c r="F58" s="48"/>
      <c r="G58" s="71">
        <f t="shared" si="12"/>
        <v>0</v>
      </c>
      <c r="H58" s="71"/>
      <c r="I58" s="72"/>
      <c r="J58" s="71">
        <f t="shared" si="13"/>
        <v>0</v>
      </c>
      <c r="K58" s="71">
        <f t="shared" si="14"/>
        <v>0</v>
      </c>
      <c r="L58" s="71">
        <f t="shared" si="15"/>
        <v>0</v>
      </c>
      <c r="M58" s="71">
        <f t="shared" si="16"/>
        <v>0</v>
      </c>
      <c r="N58" s="71">
        <f t="shared" si="17"/>
        <v>0</v>
      </c>
      <c r="O58" s="71">
        <f t="shared" si="18"/>
        <v>0</v>
      </c>
    </row>
    <row r="59" spans="1:17" s="9" customFormat="1" ht="25.5" x14ac:dyDescent="0.2">
      <c r="A59" s="69">
        <v>38</v>
      </c>
      <c r="B59" s="91" t="s">
        <v>133</v>
      </c>
      <c r="C59" s="97" t="s">
        <v>57</v>
      </c>
      <c r="D59" s="98">
        <v>321.71300000000002</v>
      </c>
      <c r="E59" s="98"/>
      <c r="F59" s="48"/>
      <c r="G59" s="71">
        <f t="shared" si="12"/>
        <v>0</v>
      </c>
      <c r="H59" s="71"/>
      <c r="I59" s="72"/>
      <c r="J59" s="71">
        <f t="shared" si="13"/>
        <v>0</v>
      </c>
      <c r="K59" s="71">
        <f t="shared" si="14"/>
        <v>0</v>
      </c>
      <c r="L59" s="71">
        <f t="shared" si="15"/>
        <v>0</v>
      </c>
      <c r="M59" s="71">
        <f t="shared" si="16"/>
        <v>0</v>
      </c>
      <c r="N59" s="71">
        <f t="shared" si="17"/>
        <v>0</v>
      </c>
      <c r="O59" s="71">
        <f t="shared" si="18"/>
        <v>0</v>
      </c>
    </row>
    <row r="60" spans="1:17" s="9" customFormat="1" x14ac:dyDescent="0.2">
      <c r="A60" s="69">
        <v>39</v>
      </c>
      <c r="B60" s="91" t="s">
        <v>134</v>
      </c>
      <c r="C60" s="97" t="s">
        <v>73</v>
      </c>
      <c r="D60" s="98">
        <v>3</v>
      </c>
      <c r="E60" s="98"/>
      <c r="F60" s="48"/>
      <c r="G60" s="71">
        <f t="shared" si="12"/>
        <v>0</v>
      </c>
      <c r="H60" s="71"/>
      <c r="I60" s="72"/>
      <c r="J60" s="71">
        <f t="shared" si="13"/>
        <v>0</v>
      </c>
      <c r="K60" s="71">
        <f t="shared" si="14"/>
        <v>0</v>
      </c>
      <c r="L60" s="71">
        <f t="shared" si="15"/>
        <v>0</v>
      </c>
      <c r="M60" s="71">
        <f t="shared" si="16"/>
        <v>0</v>
      </c>
      <c r="N60" s="71">
        <f t="shared" si="17"/>
        <v>0</v>
      </c>
      <c r="O60" s="71">
        <f t="shared" si="18"/>
        <v>0</v>
      </c>
    </row>
    <row r="61" spans="1:17" s="9" customFormat="1" x14ac:dyDescent="0.2">
      <c r="A61" s="69">
        <v>40</v>
      </c>
      <c r="B61" s="91" t="s">
        <v>135</v>
      </c>
      <c r="C61" s="97" t="s">
        <v>73</v>
      </c>
      <c r="D61" s="98">
        <v>1</v>
      </c>
      <c r="E61" s="98"/>
      <c r="F61" s="48"/>
      <c r="G61" s="71">
        <f t="shared" si="12"/>
        <v>0</v>
      </c>
      <c r="H61" s="71"/>
      <c r="I61" s="72"/>
      <c r="J61" s="71">
        <f t="shared" si="13"/>
        <v>0</v>
      </c>
      <c r="K61" s="71">
        <f t="shared" si="14"/>
        <v>0</v>
      </c>
      <c r="L61" s="71">
        <f t="shared" si="15"/>
        <v>0</v>
      </c>
      <c r="M61" s="71">
        <f t="shared" si="16"/>
        <v>0</v>
      </c>
      <c r="N61" s="71">
        <f t="shared" si="17"/>
        <v>0</v>
      </c>
      <c r="O61" s="71">
        <f t="shared" si="18"/>
        <v>0</v>
      </c>
    </row>
    <row r="62" spans="1:17" s="9" customFormat="1" ht="25.5" x14ac:dyDescent="0.2">
      <c r="A62" s="69">
        <v>41</v>
      </c>
      <c r="B62" s="91" t="s">
        <v>87</v>
      </c>
      <c r="C62" s="97" t="s">
        <v>73</v>
      </c>
      <c r="D62" s="98">
        <v>4</v>
      </c>
      <c r="E62" s="98"/>
      <c r="F62" s="48"/>
      <c r="G62" s="71">
        <f t="shared" si="12"/>
        <v>0</v>
      </c>
      <c r="H62" s="71"/>
      <c r="I62" s="72"/>
      <c r="J62" s="71">
        <f t="shared" si="13"/>
        <v>0</v>
      </c>
      <c r="K62" s="71">
        <f t="shared" si="14"/>
        <v>0</v>
      </c>
      <c r="L62" s="71">
        <f t="shared" si="15"/>
        <v>0</v>
      </c>
      <c r="M62" s="71">
        <f t="shared" si="16"/>
        <v>0</v>
      </c>
      <c r="N62" s="71">
        <f t="shared" si="17"/>
        <v>0</v>
      </c>
      <c r="O62" s="71">
        <f t="shared" si="18"/>
        <v>0</v>
      </c>
    </row>
    <row r="63" spans="1:17" s="9" customFormat="1" ht="51" x14ac:dyDescent="0.2">
      <c r="A63" s="69">
        <v>42</v>
      </c>
      <c r="B63" s="91" t="s">
        <v>151</v>
      </c>
      <c r="C63" s="97" t="s">
        <v>71</v>
      </c>
      <c r="D63" s="98">
        <v>1</v>
      </c>
      <c r="E63" s="98"/>
      <c r="F63" s="48"/>
      <c r="G63" s="71">
        <f t="shared" si="12"/>
        <v>0</v>
      </c>
      <c r="H63" s="71"/>
      <c r="I63" s="72"/>
      <c r="J63" s="71">
        <f t="shared" si="13"/>
        <v>0</v>
      </c>
      <c r="K63" s="71">
        <f t="shared" si="14"/>
        <v>0</v>
      </c>
      <c r="L63" s="71">
        <f t="shared" si="15"/>
        <v>0</v>
      </c>
      <c r="M63" s="71">
        <f t="shared" si="16"/>
        <v>0</v>
      </c>
      <c r="N63" s="71">
        <f t="shared" si="17"/>
        <v>0</v>
      </c>
      <c r="O63" s="71">
        <f t="shared" si="18"/>
        <v>0</v>
      </c>
    </row>
    <row r="64" spans="1:17" s="9" customFormat="1" x14ac:dyDescent="0.2">
      <c r="A64" s="69">
        <v>43</v>
      </c>
      <c r="B64" s="91" t="s">
        <v>137</v>
      </c>
      <c r="C64" s="97" t="s">
        <v>73</v>
      </c>
      <c r="D64" s="98">
        <v>1</v>
      </c>
      <c r="E64" s="98"/>
      <c r="F64" s="48"/>
      <c r="G64" s="71">
        <f t="shared" si="12"/>
        <v>0</v>
      </c>
      <c r="H64" s="71"/>
      <c r="I64" s="72"/>
      <c r="J64" s="71">
        <f t="shared" si="13"/>
        <v>0</v>
      </c>
      <c r="K64" s="71">
        <f t="shared" si="14"/>
        <v>0</v>
      </c>
      <c r="L64" s="71">
        <f t="shared" si="15"/>
        <v>0</v>
      </c>
      <c r="M64" s="71">
        <f t="shared" si="16"/>
        <v>0</v>
      </c>
      <c r="N64" s="71">
        <f t="shared" si="17"/>
        <v>0</v>
      </c>
      <c r="O64" s="71">
        <f t="shared" si="18"/>
        <v>0</v>
      </c>
    </row>
    <row r="65" spans="1:17" s="9" customFormat="1" ht="25.5" x14ac:dyDescent="0.2">
      <c r="A65" s="69">
        <v>44</v>
      </c>
      <c r="B65" s="91" t="s">
        <v>138</v>
      </c>
      <c r="C65" s="97" t="s">
        <v>57</v>
      </c>
      <c r="D65" s="98">
        <v>321.71300000000002</v>
      </c>
      <c r="E65" s="98"/>
      <c r="F65" s="48"/>
      <c r="G65" s="71">
        <f t="shared" si="12"/>
        <v>0</v>
      </c>
      <c r="H65" s="71"/>
      <c r="I65" s="72"/>
      <c r="J65" s="71">
        <f t="shared" si="13"/>
        <v>0</v>
      </c>
      <c r="K65" s="71">
        <f t="shared" si="14"/>
        <v>0</v>
      </c>
      <c r="L65" s="71">
        <f t="shared" si="15"/>
        <v>0</v>
      </c>
      <c r="M65" s="71">
        <f t="shared" si="16"/>
        <v>0</v>
      </c>
      <c r="N65" s="71">
        <f t="shared" si="17"/>
        <v>0</v>
      </c>
      <c r="O65" s="71">
        <f t="shared" si="18"/>
        <v>0</v>
      </c>
    </row>
    <row r="66" spans="1:17" s="9" customFormat="1" x14ac:dyDescent="0.2">
      <c r="A66" s="69">
        <v>45</v>
      </c>
      <c r="B66" s="91" t="s">
        <v>139</v>
      </c>
      <c r="C66" s="97" t="s">
        <v>57</v>
      </c>
      <c r="D66" s="98">
        <v>321.71300000000002</v>
      </c>
      <c r="E66" s="98"/>
      <c r="F66" s="48"/>
      <c r="G66" s="71">
        <f t="shared" si="12"/>
        <v>0</v>
      </c>
      <c r="H66" s="71"/>
      <c r="I66" s="72"/>
      <c r="J66" s="71">
        <f t="shared" si="13"/>
        <v>0</v>
      </c>
      <c r="K66" s="71">
        <f t="shared" si="14"/>
        <v>0</v>
      </c>
      <c r="L66" s="71">
        <f t="shared" si="15"/>
        <v>0</v>
      </c>
      <c r="M66" s="71">
        <f t="shared" si="16"/>
        <v>0</v>
      </c>
      <c r="N66" s="71">
        <f t="shared" si="17"/>
        <v>0</v>
      </c>
      <c r="O66" s="71">
        <f t="shared" si="18"/>
        <v>0</v>
      </c>
    </row>
    <row r="67" spans="1:17" s="9" customFormat="1" x14ac:dyDescent="0.2">
      <c r="A67" s="69"/>
      <c r="B67" s="101" t="s">
        <v>152</v>
      </c>
      <c r="C67" s="97"/>
      <c r="D67" s="98"/>
      <c r="E67" s="98"/>
      <c r="F67" s="48"/>
      <c r="G67" s="71"/>
      <c r="H67" s="71"/>
      <c r="I67" s="72"/>
      <c r="J67" s="71"/>
      <c r="K67" s="71"/>
      <c r="L67" s="71"/>
      <c r="M67" s="71"/>
      <c r="N67" s="71"/>
      <c r="O67" s="71"/>
    </row>
    <row r="68" spans="1:17" s="9" customFormat="1" ht="25.5" x14ac:dyDescent="0.2">
      <c r="A68" s="88"/>
      <c r="B68" s="99" t="s">
        <v>55</v>
      </c>
      <c r="C68" s="70"/>
      <c r="D68" s="107"/>
      <c r="E68" s="96"/>
      <c r="F68" s="48"/>
      <c r="G68" s="71"/>
      <c r="H68" s="48"/>
      <c r="I68" s="72"/>
      <c r="J68" s="48"/>
      <c r="K68" s="71"/>
      <c r="L68" s="71"/>
      <c r="M68" s="71"/>
      <c r="N68" s="71"/>
      <c r="O68" s="71"/>
      <c r="Q68" s="9">
        <f>D68*0.08</f>
        <v>0</v>
      </c>
    </row>
    <row r="69" spans="1:17" s="9" customFormat="1" ht="51" x14ac:dyDescent="0.2">
      <c r="A69" s="69">
        <v>46</v>
      </c>
      <c r="B69" s="91" t="s">
        <v>130</v>
      </c>
      <c r="C69" s="97" t="s">
        <v>57</v>
      </c>
      <c r="D69" s="98">
        <v>95.451999999999998</v>
      </c>
      <c r="E69" s="96"/>
      <c r="F69" s="48"/>
      <c r="G69" s="71">
        <f t="shared" ref="G69:G70" si="20">ROUND(E69*F69,2)</f>
        <v>0</v>
      </c>
      <c r="H69" s="48"/>
      <c r="I69" s="72"/>
      <c r="J69" s="71">
        <f t="shared" si="13"/>
        <v>0</v>
      </c>
      <c r="K69" s="71">
        <f t="shared" si="14"/>
        <v>0</v>
      </c>
      <c r="L69" s="71">
        <f t="shared" si="15"/>
        <v>0</v>
      </c>
      <c r="M69" s="71">
        <f t="shared" si="16"/>
        <v>0</v>
      </c>
      <c r="N69" s="71">
        <f t="shared" si="17"/>
        <v>0</v>
      </c>
      <c r="O69" s="71">
        <f t="shared" si="18"/>
        <v>0</v>
      </c>
    </row>
    <row r="70" spans="1:17" s="9" customFormat="1" ht="63.75" x14ac:dyDescent="0.2">
      <c r="A70" s="69">
        <v>47</v>
      </c>
      <c r="B70" s="91" t="s">
        <v>100</v>
      </c>
      <c r="C70" s="97" t="s">
        <v>57</v>
      </c>
      <c r="D70" s="98">
        <v>95.451999999999998</v>
      </c>
      <c r="E70" s="96"/>
      <c r="F70" s="48"/>
      <c r="G70" s="71">
        <f t="shared" si="20"/>
        <v>0</v>
      </c>
      <c r="H70" s="48"/>
      <c r="I70" s="72"/>
      <c r="J70" s="71">
        <f t="shared" si="13"/>
        <v>0</v>
      </c>
      <c r="K70" s="71">
        <f t="shared" si="14"/>
        <v>0</v>
      </c>
      <c r="L70" s="71">
        <f t="shared" si="15"/>
        <v>0</v>
      </c>
      <c r="M70" s="71">
        <f t="shared" si="16"/>
        <v>0</v>
      </c>
      <c r="N70" s="71">
        <f t="shared" si="17"/>
        <v>0</v>
      </c>
      <c r="O70" s="71">
        <f t="shared" si="18"/>
        <v>0</v>
      </c>
    </row>
    <row r="71" spans="1:17" s="9" customFormat="1" ht="38.25" x14ac:dyDescent="0.2">
      <c r="A71" s="69">
        <v>48</v>
      </c>
      <c r="B71" s="91" t="s">
        <v>101</v>
      </c>
      <c r="C71" s="97" t="s">
        <v>43</v>
      </c>
      <c r="D71" s="98">
        <v>13.076924</v>
      </c>
      <c r="E71" s="96"/>
      <c r="F71" s="48"/>
      <c r="G71" s="71">
        <f t="shared" si="12"/>
        <v>0</v>
      </c>
      <c r="H71" s="48"/>
      <c r="I71" s="72"/>
      <c r="J71" s="71">
        <f t="shared" si="13"/>
        <v>0</v>
      </c>
      <c r="K71" s="71">
        <f t="shared" si="14"/>
        <v>0</v>
      </c>
      <c r="L71" s="71">
        <f t="shared" si="15"/>
        <v>0</v>
      </c>
      <c r="M71" s="71">
        <f t="shared" si="16"/>
        <v>0</v>
      </c>
      <c r="N71" s="71">
        <f t="shared" si="17"/>
        <v>0</v>
      </c>
      <c r="O71" s="71">
        <f t="shared" si="18"/>
        <v>0</v>
      </c>
    </row>
    <row r="72" spans="1:17" s="9" customFormat="1" ht="38.25" x14ac:dyDescent="0.2">
      <c r="A72" s="69">
        <v>49</v>
      </c>
      <c r="B72" s="91" t="s">
        <v>102</v>
      </c>
      <c r="C72" s="97" t="s">
        <v>43</v>
      </c>
      <c r="D72" s="98">
        <v>21.667604000000001</v>
      </c>
      <c r="E72" s="96"/>
      <c r="F72" s="48"/>
      <c r="G72" s="71">
        <f t="shared" si="12"/>
        <v>0</v>
      </c>
      <c r="H72" s="48"/>
      <c r="I72" s="72"/>
      <c r="J72" s="71">
        <f t="shared" si="13"/>
        <v>0</v>
      </c>
      <c r="K72" s="71">
        <f t="shared" si="14"/>
        <v>0</v>
      </c>
      <c r="L72" s="71">
        <f t="shared" si="15"/>
        <v>0</v>
      </c>
      <c r="M72" s="71">
        <f t="shared" si="16"/>
        <v>0</v>
      </c>
      <c r="N72" s="71">
        <f t="shared" si="17"/>
        <v>0</v>
      </c>
      <c r="O72" s="71">
        <f t="shared" si="18"/>
        <v>0</v>
      </c>
    </row>
    <row r="73" spans="1:17" s="9" customFormat="1" x14ac:dyDescent="0.2">
      <c r="A73" s="69">
        <v>50</v>
      </c>
      <c r="B73" s="91" t="s">
        <v>62</v>
      </c>
      <c r="C73" s="97" t="s">
        <v>57</v>
      </c>
      <c r="D73" s="98">
        <v>95.451999999999998</v>
      </c>
      <c r="E73" s="96"/>
      <c r="F73" s="48"/>
      <c r="G73" s="71">
        <f t="shared" si="12"/>
        <v>0</v>
      </c>
      <c r="H73" s="48"/>
      <c r="I73" s="72"/>
      <c r="J73" s="71">
        <f t="shared" si="13"/>
        <v>0</v>
      </c>
      <c r="K73" s="71">
        <f t="shared" si="14"/>
        <v>0</v>
      </c>
      <c r="L73" s="71">
        <f t="shared" si="15"/>
        <v>0</v>
      </c>
      <c r="M73" s="71">
        <f t="shared" si="16"/>
        <v>0</v>
      </c>
      <c r="N73" s="71">
        <f t="shared" si="17"/>
        <v>0</v>
      </c>
      <c r="O73" s="71">
        <f t="shared" si="18"/>
        <v>0</v>
      </c>
    </row>
    <row r="74" spans="1:17" s="9" customFormat="1" ht="25.5" x14ac:dyDescent="0.2">
      <c r="A74" s="69"/>
      <c r="B74" s="101" t="s">
        <v>153</v>
      </c>
      <c r="C74" s="97"/>
      <c r="D74" s="98"/>
      <c r="E74" s="98"/>
      <c r="F74" s="48"/>
      <c r="G74" s="71"/>
      <c r="H74" s="71"/>
      <c r="I74" s="72"/>
      <c r="J74" s="71"/>
      <c r="K74" s="71"/>
      <c r="L74" s="71"/>
      <c r="M74" s="71"/>
      <c r="N74" s="71"/>
      <c r="O74" s="71"/>
    </row>
    <row r="75" spans="1:17" s="9" customFormat="1" ht="63.75" x14ac:dyDescent="0.2">
      <c r="A75" s="69">
        <v>51</v>
      </c>
      <c r="B75" s="91" t="s">
        <v>154</v>
      </c>
      <c r="C75" s="97" t="s">
        <v>91</v>
      </c>
      <c r="D75" s="98">
        <v>1</v>
      </c>
      <c r="E75" s="98"/>
      <c r="F75" s="48"/>
      <c r="G75" s="71">
        <f t="shared" ref="G75" si="21">ROUND(E75*F75,2)</f>
        <v>0</v>
      </c>
      <c r="H75" s="71"/>
      <c r="I75" s="72"/>
      <c r="J75" s="71">
        <f t="shared" si="13"/>
        <v>0</v>
      </c>
      <c r="K75" s="71">
        <f t="shared" si="14"/>
        <v>0</v>
      </c>
      <c r="L75" s="71">
        <f t="shared" si="15"/>
        <v>0</v>
      </c>
      <c r="M75" s="71">
        <f t="shared" si="16"/>
        <v>0</v>
      </c>
      <c r="N75" s="71">
        <f t="shared" si="17"/>
        <v>0</v>
      </c>
      <c r="O75" s="71">
        <f t="shared" si="18"/>
        <v>0</v>
      </c>
    </row>
    <row r="76" spans="1:17" s="9" customFormat="1" ht="25.5" x14ac:dyDescent="0.2">
      <c r="A76" s="69">
        <v>52</v>
      </c>
      <c r="B76" s="91" t="s">
        <v>202</v>
      </c>
      <c r="C76" s="97" t="s">
        <v>91</v>
      </c>
      <c r="D76" s="98">
        <v>2</v>
      </c>
      <c r="E76" s="98"/>
      <c r="F76" s="48"/>
      <c r="G76" s="71">
        <f t="shared" si="12"/>
        <v>0</v>
      </c>
      <c r="H76" s="71"/>
      <c r="I76" s="72"/>
      <c r="J76" s="71">
        <f t="shared" si="13"/>
        <v>0</v>
      </c>
      <c r="K76" s="71">
        <f t="shared" si="14"/>
        <v>0</v>
      </c>
      <c r="L76" s="71">
        <f t="shared" si="15"/>
        <v>0</v>
      </c>
      <c r="M76" s="71">
        <f t="shared" si="16"/>
        <v>0</v>
      </c>
      <c r="N76" s="71">
        <f t="shared" si="17"/>
        <v>0</v>
      </c>
      <c r="O76" s="71">
        <f t="shared" si="18"/>
        <v>0</v>
      </c>
    </row>
    <row r="77" spans="1:17" s="9" customFormat="1" ht="25.5" x14ac:dyDescent="0.2">
      <c r="A77" s="69">
        <v>53</v>
      </c>
      <c r="B77" s="91" t="s">
        <v>155</v>
      </c>
      <c r="C77" s="97" t="s">
        <v>57</v>
      </c>
      <c r="D77" s="98">
        <v>95.451999999999998</v>
      </c>
      <c r="E77" s="98"/>
      <c r="F77" s="48"/>
      <c r="G77" s="71">
        <f t="shared" si="12"/>
        <v>0</v>
      </c>
      <c r="H77" s="71"/>
      <c r="I77" s="72"/>
      <c r="J77" s="71">
        <f t="shared" si="13"/>
        <v>0</v>
      </c>
      <c r="K77" s="71">
        <f t="shared" si="14"/>
        <v>0</v>
      </c>
      <c r="L77" s="71">
        <f t="shared" si="15"/>
        <v>0</v>
      </c>
      <c r="M77" s="71">
        <f t="shared" si="16"/>
        <v>0</v>
      </c>
      <c r="N77" s="71">
        <f t="shared" si="17"/>
        <v>0</v>
      </c>
      <c r="O77" s="71">
        <f t="shared" si="18"/>
        <v>0</v>
      </c>
    </row>
    <row r="78" spans="1:17" s="9" customFormat="1" x14ac:dyDescent="0.2">
      <c r="A78" s="69">
        <v>54</v>
      </c>
      <c r="B78" s="91" t="s">
        <v>134</v>
      </c>
      <c r="C78" s="97" t="s">
        <v>73</v>
      </c>
      <c r="D78" s="98">
        <v>2</v>
      </c>
      <c r="E78" s="98"/>
      <c r="F78" s="48"/>
      <c r="G78" s="71">
        <f t="shared" si="12"/>
        <v>0</v>
      </c>
      <c r="H78" s="71"/>
      <c r="I78" s="72"/>
      <c r="J78" s="71">
        <f t="shared" si="13"/>
        <v>0</v>
      </c>
      <c r="K78" s="71">
        <f t="shared" si="14"/>
        <v>0</v>
      </c>
      <c r="L78" s="71">
        <f t="shared" si="15"/>
        <v>0</v>
      </c>
      <c r="M78" s="71">
        <f t="shared" si="16"/>
        <v>0</v>
      </c>
      <c r="N78" s="71">
        <f t="shared" si="17"/>
        <v>0</v>
      </c>
      <c r="O78" s="71">
        <f t="shared" si="18"/>
        <v>0</v>
      </c>
    </row>
    <row r="79" spans="1:17" s="9" customFormat="1" ht="25.5" x14ac:dyDescent="0.2">
      <c r="A79" s="69">
        <v>55</v>
      </c>
      <c r="B79" s="91" t="s">
        <v>87</v>
      </c>
      <c r="C79" s="97" t="s">
        <v>73</v>
      </c>
      <c r="D79" s="98">
        <v>2</v>
      </c>
      <c r="E79" s="98"/>
      <c r="F79" s="48"/>
      <c r="G79" s="71">
        <f t="shared" si="12"/>
        <v>0</v>
      </c>
      <c r="H79" s="71"/>
      <c r="I79" s="72"/>
      <c r="J79" s="71">
        <f t="shared" si="13"/>
        <v>0</v>
      </c>
      <c r="K79" s="71">
        <f t="shared" si="14"/>
        <v>0</v>
      </c>
      <c r="L79" s="71">
        <f t="shared" si="15"/>
        <v>0</v>
      </c>
      <c r="M79" s="71">
        <f t="shared" si="16"/>
        <v>0</v>
      </c>
      <c r="N79" s="71">
        <f t="shared" si="17"/>
        <v>0</v>
      </c>
      <c r="O79" s="71">
        <f t="shared" si="18"/>
        <v>0</v>
      </c>
    </row>
    <row r="80" spans="1:17" s="9" customFormat="1" ht="51" x14ac:dyDescent="0.2">
      <c r="A80" s="69">
        <v>56</v>
      </c>
      <c r="B80" s="91" t="s">
        <v>156</v>
      </c>
      <c r="C80" s="97" t="s">
        <v>71</v>
      </c>
      <c r="D80" s="98">
        <v>1</v>
      </c>
      <c r="E80" s="98"/>
      <c r="F80" s="48"/>
      <c r="G80" s="71">
        <f t="shared" si="12"/>
        <v>0</v>
      </c>
      <c r="H80" s="71"/>
      <c r="I80" s="72"/>
      <c r="J80" s="71">
        <f t="shared" si="13"/>
        <v>0</v>
      </c>
      <c r="K80" s="71">
        <f t="shared" si="14"/>
        <v>0</v>
      </c>
      <c r="L80" s="71">
        <f t="shared" si="15"/>
        <v>0</v>
      </c>
      <c r="M80" s="71">
        <f t="shared" si="16"/>
        <v>0</v>
      </c>
      <c r="N80" s="71">
        <f t="shared" si="17"/>
        <v>0</v>
      </c>
      <c r="O80" s="71">
        <f t="shared" si="18"/>
        <v>0</v>
      </c>
    </row>
    <row r="81" spans="1:17" s="9" customFormat="1" x14ac:dyDescent="0.2">
      <c r="A81" s="69">
        <v>57</v>
      </c>
      <c r="B81" s="91" t="s">
        <v>137</v>
      </c>
      <c r="C81" s="97" t="s">
        <v>73</v>
      </c>
      <c r="D81" s="98">
        <v>1</v>
      </c>
      <c r="E81" s="98"/>
      <c r="F81" s="48"/>
      <c r="G81" s="71">
        <f t="shared" si="12"/>
        <v>0</v>
      </c>
      <c r="H81" s="71"/>
      <c r="I81" s="72"/>
      <c r="J81" s="71">
        <f t="shared" si="13"/>
        <v>0</v>
      </c>
      <c r="K81" s="71">
        <f t="shared" si="14"/>
        <v>0</v>
      </c>
      <c r="L81" s="71">
        <f t="shared" si="15"/>
        <v>0</v>
      </c>
      <c r="M81" s="71">
        <f t="shared" si="16"/>
        <v>0</v>
      </c>
      <c r="N81" s="71">
        <f t="shared" si="17"/>
        <v>0</v>
      </c>
      <c r="O81" s="71">
        <f t="shared" si="18"/>
        <v>0</v>
      </c>
    </row>
    <row r="82" spans="1:17" s="9" customFormat="1" ht="25.5" x14ac:dyDescent="0.2">
      <c r="A82" s="69">
        <v>58</v>
      </c>
      <c r="B82" s="91" t="s">
        <v>138</v>
      </c>
      <c r="C82" s="97" t="s">
        <v>57</v>
      </c>
      <c r="D82" s="98">
        <v>94.918000000000006</v>
      </c>
      <c r="E82" s="98"/>
      <c r="F82" s="48"/>
      <c r="G82" s="71">
        <f t="shared" si="12"/>
        <v>0</v>
      </c>
      <c r="H82" s="71"/>
      <c r="I82" s="72"/>
      <c r="J82" s="71">
        <f t="shared" si="13"/>
        <v>0</v>
      </c>
      <c r="K82" s="71">
        <f t="shared" si="14"/>
        <v>0</v>
      </c>
      <c r="L82" s="71">
        <f t="shared" si="15"/>
        <v>0</v>
      </c>
      <c r="M82" s="71">
        <f t="shared" si="16"/>
        <v>0</v>
      </c>
      <c r="N82" s="71">
        <f t="shared" si="17"/>
        <v>0</v>
      </c>
      <c r="O82" s="71">
        <f t="shared" si="18"/>
        <v>0</v>
      </c>
    </row>
    <row r="83" spans="1:17" s="9" customFormat="1" x14ac:dyDescent="0.2">
      <c r="A83" s="69">
        <v>59</v>
      </c>
      <c r="B83" s="91" t="s">
        <v>139</v>
      </c>
      <c r="C83" s="97" t="s">
        <v>57</v>
      </c>
      <c r="D83" s="98">
        <v>94.918000000000006</v>
      </c>
      <c r="E83" s="98"/>
      <c r="F83" s="48"/>
      <c r="G83" s="71">
        <f t="shared" si="12"/>
        <v>0</v>
      </c>
      <c r="H83" s="71"/>
      <c r="I83" s="72"/>
      <c r="J83" s="71">
        <f t="shared" si="13"/>
        <v>0</v>
      </c>
      <c r="K83" s="71">
        <f t="shared" si="14"/>
        <v>0</v>
      </c>
      <c r="L83" s="71">
        <f t="shared" si="15"/>
        <v>0</v>
      </c>
      <c r="M83" s="71">
        <f t="shared" si="16"/>
        <v>0</v>
      </c>
      <c r="N83" s="71">
        <f t="shared" si="17"/>
        <v>0</v>
      </c>
      <c r="O83" s="71">
        <f t="shared" si="18"/>
        <v>0</v>
      </c>
    </row>
    <row r="84" spans="1:17" s="9" customFormat="1" x14ac:dyDescent="0.2">
      <c r="A84" s="69"/>
      <c r="B84" s="101" t="s">
        <v>157</v>
      </c>
      <c r="C84" s="97"/>
      <c r="D84" s="98"/>
      <c r="E84" s="98"/>
      <c r="F84" s="48"/>
      <c r="G84" s="71"/>
      <c r="H84" s="71"/>
      <c r="I84" s="72"/>
      <c r="J84" s="71"/>
      <c r="K84" s="71"/>
      <c r="L84" s="71"/>
      <c r="M84" s="71"/>
      <c r="N84" s="71"/>
      <c r="O84" s="71"/>
    </row>
    <row r="85" spans="1:17" s="9" customFormat="1" ht="25.5" x14ac:dyDescent="0.2">
      <c r="A85" s="88"/>
      <c r="B85" s="99" t="s">
        <v>55</v>
      </c>
      <c r="C85" s="70"/>
      <c r="D85" s="107"/>
      <c r="E85" s="96"/>
      <c r="F85" s="48"/>
      <c r="G85" s="71"/>
      <c r="H85" s="48"/>
      <c r="I85" s="72"/>
      <c r="J85" s="48"/>
      <c r="K85" s="71"/>
      <c r="L85" s="71"/>
      <c r="M85" s="71"/>
      <c r="N85" s="71"/>
      <c r="O85" s="71"/>
      <c r="Q85" s="9">
        <f>D85*0.08</f>
        <v>0</v>
      </c>
    </row>
    <row r="86" spans="1:17" s="9" customFormat="1" ht="51" x14ac:dyDescent="0.2">
      <c r="A86" s="69">
        <v>60</v>
      </c>
      <c r="B86" s="91" t="s">
        <v>158</v>
      </c>
      <c r="C86" s="97" t="s">
        <v>57</v>
      </c>
      <c r="D86" s="98">
        <v>61.451999999999998</v>
      </c>
      <c r="E86" s="96"/>
      <c r="F86" s="48"/>
      <c r="G86" s="71">
        <f t="shared" ref="G86:G87" si="22">ROUND(E86*F86,2)</f>
        <v>0</v>
      </c>
      <c r="H86" s="48"/>
      <c r="I86" s="72"/>
      <c r="J86" s="71">
        <f t="shared" si="13"/>
        <v>0</v>
      </c>
      <c r="K86" s="71">
        <f t="shared" si="14"/>
        <v>0</v>
      </c>
      <c r="L86" s="71">
        <f t="shared" si="15"/>
        <v>0</v>
      </c>
      <c r="M86" s="71">
        <f t="shared" si="16"/>
        <v>0</v>
      </c>
      <c r="N86" s="71">
        <f t="shared" si="17"/>
        <v>0</v>
      </c>
      <c r="O86" s="71">
        <f t="shared" si="18"/>
        <v>0</v>
      </c>
    </row>
    <row r="87" spans="1:17" s="9" customFormat="1" ht="63.75" x14ac:dyDescent="0.2">
      <c r="A87" s="69">
        <v>61</v>
      </c>
      <c r="B87" s="91" t="s">
        <v>100</v>
      </c>
      <c r="C87" s="97" t="s">
        <v>57</v>
      </c>
      <c r="D87" s="98">
        <v>61.451999999999998</v>
      </c>
      <c r="E87" s="96"/>
      <c r="F87" s="48"/>
      <c r="G87" s="71">
        <f t="shared" si="22"/>
        <v>0</v>
      </c>
      <c r="H87" s="48"/>
      <c r="I87" s="72"/>
      <c r="J87" s="71">
        <f t="shared" si="13"/>
        <v>0</v>
      </c>
      <c r="K87" s="71">
        <f t="shared" si="14"/>
        <v>0</v>
      </c>
      <c r="L87" s="71">
        <f t="shared" si="15"/>
        <v>0</v>
      </c>
      <c r="M87" s="71">
        <f t="shared" si="16"/>
        <v>0</v>
      </c>
      <c r="N87" s="71">
        <f t="shared" si="17"/>
        <v>0</v>
      </c>
      <c r="O87" s="71">
        <f t="shared" si="18"/>
        <v>0</v>
      </c>
    </row>
    <row r="88" spans="1:17" s="9" customFormat="1" ht="38.25" x14ac:dyDescent="0.2">
      <c r="A88" s="69">
        <v>62</v>
      </c>
      <c r="B88" s="91" t="s">
        <v>101</v>
      </c>
      <c r="C88" s="97" t="s">
        <v>43</v>
      </c>
      <c r="D88" s="98">
        <v>8.4189240000000005</v>
      </c>
      <c r="E88" s="96"/>
      <c r="F88" s="48"/>
      <c r="G88" s="71">
        <f t="shared" si="12"/>
        <v>0</v>
      </c>
      <c r="H88" s="48"/>
      <c r="I88" s="72"/>
      <c r="J88" s="71">
        <f t="shared" si="13"/>
        <v>0</v>
      </c>
      <c r="K88" s="71">
        <f t="shared" si="14"/>
        <v>0</v>
      </c>
      <c r="L88" s="71">
        <f t="shared" si="15"/>
        <v>0</v>
      </c>
      <c r="M88" s="71">
        <f t="shared" si="16"/>
        <v>0</v>
      </c>
      <c r="N88" s="71">
        <f t="shared" si="17"/>
        <v>0</v>
      </c>
      <c r="O88" s="71">
        <f t="shared" si="18"/>
        <v>0</v>
      </c>
    </row>
    <row r="89" spans="1:17" s="9" customFormat="1" ht="38.25" x14ac:dyDescent="0.2">
      <c r="A89" s="69">
        <v>63</v>
      </c>
      <c r="B89" s="91" t="s">
        <v>102</v>
      </c>
      <c r="C89" s="97" t="s">
        <v>43</v>
      </c>
      <c r="D89" s="98">
        <v>13.949604000000001</v>
      </c>
      <c r="E89" s="96"/>
      <c r="F89" s="48"/>
      <c r="G89" s="71">
        <f t="shared" si="12"/>
        <v>0</v>
      </c>
      <c r="H89" s="48"/>
      <c r="I89" s="72"/>
      <c r="J89" s="71">
        <f t="shared" si="13"/>
        <v>0</v>
      </c>
      <c r="K89" s="71">
        <f t="shared" si="14"/>
        <v>0</v>
      </c>
      <c r="L89" s="71">
        <f t="shared" si="15"/>
        <v>0</v>
      </c>
      <c r="M89" s="71">
        <f t="shared" si="16"/>
        <v>0</v>
      </c>
      <c r="N89" s="71">
        <f t="shared" si="17"/>
        <v>0</v>
      </c>
      <c r="O89" s="71">
        <f t="shared" si="18"/>
        <v>0</v>
      </c>
    </row>
    <row r="90" spans="1:17" s="9" customFormat="1" x14ac:dyDescent="0.2">
      <c r="A90" s="69">
        <v>64</v>
      </c>
      <c r="B90" s="91" t="s">
        <v>62</v>
      </c>
      <c r="C90" s="97" t="s">
        <v>57</v>
      </c>
      <c r="D90" s="98">
        <v>61.451999999999998</v>
      </c>
      <c r="E90" s="96"/>
      <c r="F90" s="48"/>
      <c r="G90" s="71">
        <f t="shared" si="12"/>
        <v>0</v>
      </c>
      <c r="H90" s="48"/>
      <c r="I90" s="72"/>
      <c r="J90" s="71">
        <f t="shared" si="13"/>
        <v>0</v>
      </c>
      <c r="K90" s="71">
        <f t="shared" si="14"/>
        <v>0</v>
      </c>
      <c r="L90" s="71">
        <f t="shared" si="15"/>
        <v>0</v>
      </c>
      <c r="M90" s="71">
        <f t="shared" si="16"/>
        <v>0</v>
      </c>
      <c r="N90" s="71">
        <f t="shared" si="17"/>
        <v>0</v>
      </c>
      <c r="O90" s="71">
        <f t="shared" si="18"/>
        <v>0</v>
      </c>
    </row>
    <row r="91" spans="1:17" s="9" customFormat="1" ht="25.5" x14ac:dyDescent="0.2">
      <c r="A91" s="69">
        <v>65</v>
      </c>
      <c r="B91" s="101" t="s">
        <v>159</v>
      </c>
      <c r="C91" s="97"/>
      <c r="D91" s="98"/>
      <c r="E91" s="98"/>
      <c r="F91" s="48"/>
      <c r="G91" s="71"/>
      <c r="H91" s="71"/>
      <c r="I91" s="72"/>
      <c r="J91" s="71"/>
      <c r="K91" s="71"/>
      <c r="L91" s="71"/>
      <c r="M91" s="71"/>
      <c r="N91" s="71"/>
      <c r="O91" s="71"/>
    </row>
    <row r="92" spans="1:17" s="9" customFormat="1" ht="63.75" x14ac:dyDescent="0.2">
      <c r="A92" s="69">
        <v>66</v>
      </c>
      <c r="B92" s="91" t="s">
        <v>160</v>
      </c>
      <c r="C92" s="97" t="s">
        <v>91</v>
      </c>
      <c r="D92" s="98">
        <v>1</v>
      </c>
      <c r="E92" s="98"/>
      <c r="F92" s="48"/>
      <c r="G92" s="71">
        <f t="shared" ref="G92" si="23">ROUND(E92*F92,2)</f>
        <v>0</v>
      </c>
      <c r="H92" s="71"/>
      <c r="I92" s="72"/>
      <c r="J92" s="71">
        <f t="shared" si="13"/>
        <v>0</v>
      </c>
      <c r="K92" s="71">
        <f t="shared" si="14"/>
        <v>0</v>
      </c>
      <c r="L92" s="71">
        <f t="shared" si="15"/>
        <v>0</v>
      </c>
      <c r="M92" s="71">
        <f t="shared" si="16"/>
        <v>0</v>
      </c>
      <c r="N92" s="71">
        <f t="shared" si="17"/>
        <v>0</v>
      </c>
      <c r="O92" s="71">
        <f t="shared" si="18"/>
        <v>0</v>
      </c>
    </row>
    <row r="93" spans="1:17" s="9" customFormat="1" ht="25.5" x14ac:dyDescent="0.2">
      <c r="A93" s="69">
        <v>67</v>
      </c>
      <c r="B93" s="91" t="s">
        <v>201</v>
      </c>
      <c r="C93" s="97" t="s">
        <v>91</v>
      </c>
      <c r="D93" s="98">
        <v>2</v>
      </c>
      <c r="E93" s="98"/>
      <c r="F93" s="48"/>
      <c r="G93" s="71">
        <f t="shared" ref="G93" si="24">ROUND(E93*F93,2)</f>
        <v>0</v>
      </c>
      <c r="H93" s="71"/>
      <c r="I93" s="72"/>
      <c r="J93" s="71">
        <f t="shared" si="13"/>
        <v>0</v>
      </c>
      <c r="K93" s="71">
        <f t="shared" si="14"/>
        <v>0</v>
      </c>
      <c r="L93" s="71">
        <f t="shared" si="15"/>
        <v>0</v>
      </c>
      <c r="M93" s="71">
        <f t="shared" si="16"/>
        <v>0</v>
      </c>
      <c r="N93" s="71">
        <f t="shared" si="17"/>
        <v>0</v>
      </c>
      <c r="O93" s="71">
        <f t="shared" si="18"/>
        <v>0</v>
      </c>
    </row>
    <row r="94" spans="1:17" s="9" customFormat="1" ht="25.5" x14ac:dyDescent="0.2">
      <c r="A94" s="69">
        <v>68</v>
      </c>
      <c r="B94" s="91" t="s">
        <v>161</v>
      </c>
      <c r="C94" s="97" t="s">
        <v>57</v>
      </c>
      <c r="D94" s="98">
        <v>61.451999999999998</v>
      </c>
      <c r="E94" s="98"/>
      <c r="F94" s="48"/>
      <c r="G94" s="71">
        <f t="shared" si="12"/>
        <v>0</v>
      </c>
      <c r="H94" s="71"/>
      <c r="I94" s="72"/>
      <c r="J94" s="71">
        <f t="shared" si="13"/>
        <v>0</v>
      </c>
      <c r="K94" s="71">
        <f t="shared" si="14"/>
        <v>0</v>
      </c>
      <c r="L94" s="71">
        <f t="shared" si="15"/>
        <v>0</v>
      </c>
      <c r="M94" s="71">
        <f t="shared" si="16"/>
        <v>0</v>
      </c>
      <c r="N94" s="71">
        <f t="shared" si="17"/>
        <v>0</v>
      </c>
      <c r="O94" s="71">
        <f t="shared" si="18"/>
        <v>0</v>
      </c>
    </row>
    <row r="95" spans="1:17" s="9" customFormat="1" x14ac:dyDescent="0.2">
      <c r="A95" s="69">
        <v>69</v>
      </c>
      <c r="B95" s="91" t="s">
        <v>162</v>
      </c>
      <c r="C95" s="97" t="s">
        <v>92</v>
      </c>
      <c r="D95" s="98">
        <v>6</v>
      </c>
      <c r="E95" s="98"/>
      <c r="F95" s="48"/>
      <c r="G95" s="71">
        <f t="shared" si="12"/>
        <v>0</v>
      </c>
      <c r="H95" s="71"/>
      <c r="I95" s="72"/>
      <c r="J95" s="71">
        <f t="shared" si="13"/>
        <v>0</v>
      </c>
      <c r="K95" s="71">
        <f t="shared" si="14"/>
        <v>0</v>
      </c>
      <c r="L95" s="71">
        <f t="shared" si="15"/>
        <v>0</v>
      </c>
      <c r="M95" s="71">
        <f t="shared" si="16"/>
        <v>0</v>
      </c>
      <c r="N95" s="71">
        <f t="shared" si="17"/>
        <v>0</v>
      </c>
      <c r="O95" s="71">
        <f t="shared" si="18"/>
        <v>0</v>
      </c>
    </row>
    <row r="96" spans="1:17" s="9" customFormat="1" x14ac:dyDescent="0.2">
      <c r="A96" s="69">
        <v>70</v>
      </c>
      <c r="B96" s="91" t="s">
        <v>80</v>
      </c>
      <c r="C96" s="97" t="s">
        <v>92</v>
      </c>
      <c r="D96" s="98">
        <v>4</v>
      </c>
      <c r="E96" s="98"/>
      <c r="F96" s="48"/>
      <c r="G96" s="71">
        <f t="shared" si="12"/>
        <v>0</v>
      </c>
      <c r="H96" s="71"/>
      <c r="I96" s="72"/>
      <c r="J96" s="71">
        <f t="shared" si="13"/>
        <v>0</v>
      </c>
      <c r="K96" s="71">
        <f t="shared" si="14"/>
        <v>0</v>
      </c>
      <c r="L96" s="71">
        <f t="shared" si="15"/>
        <v>0</v>
      </c>
      <c r="M96" s="71">
        <f t="shared" si="16"/>
        <v>0</v>
      </c>
      <c r="N96" s="71">
        <f t="shared" si="17"/>
        <v>0</v>
      </c>
      <c r="O96" s="71">
        <f t="shared" si="18"/>
        <v>0</v>
      </c>
    </row>
    <row r="97" spans="1:17" s="9" customFormat="1" ht="25.5" x14ac:dyDescent="0.2">
      <c r="A97" s="69">
        <v>71</v>
      </c>
      <c r="B97" s="91" t="s">
        <v>87</v>
      </c>
      <c r="C97" s="97" t="s">
        <v>92</v>
      </c>
      <c r="D97" s="98">
        <v>12</v>
      </c>
      <c r="E97" s="98"/>
      <c r="F97" s="48"/>
      <c r="G97" s="71">
        <f t="shared" si="12"/>
        <v>0</v>
      </c>
      <c r="H97" s="71"/>
      <c r="I97" s="72"/>
      <c r="J97" s="71">
        <f t="shared" si="13"/>
        <v>0</v>
      </c>
      <c r="K97" s="71">
        <f t="shared" si="14"/>
        <v>0</v>
      </c>
      <c r="L97" s="71">
        <f t="shared" si="15"/>
        <v>0</v>
      </c>
      <c r="M97" s="71">
        <f t="shared" si="16"/>
        <v>0</v>
      </c>
      <c r="N97" s="71">
        <f t="shared" si="17"/>
        <v>0</v>
      </c>
      <c r="O97" s="71">
        <f t="shared" si="18"/>
        <v>0</v>
      </c>
    </row>
    <row r="98" spans="1:17" s="9" customFormat="1" ht="25.5" x14ac:dyDescent="0.2">
      <c r="A98" s="69">
        <v>72</v>
      </c>
      <c r="B98" s="91" t="s">
        <v>163</v>
      </c>
      <c r="C98" s="97" t="s">
        <v>92</v>
      </c>
      <c r="D98" s="98">
        <v>1</v>
      </c>
      <c r="E98" s="98"/>
      <c r="F98" s="48"/>
      <c r="G98" s="71">
        <f t="shared" si="12"/>
        <v>0</v>
      </c>
      <c r="H98" s="71"/>
      <c r="I98" s="72"/>
      <c r="J98" s="71">
        <f t="shared" si="13"/>
        <v>0</v>
      </c>
      <c r="K98" s="71">
        <f t="shared" si="14"/>
        <v>0</v>
      </c>
      <c r="L98" s="71">
        <f t="shared" si="15"/>
        <v>0</v>
      </c>
      <c r="M98" s="71">
        <f t="shared" si="16"/>
        <v>0</v>
      </c>
      <c r="N98" s="71">
        <f t="shared" si="17"/>
        <v>0</v>
      </c>
      <c r="O98" s="71">
        <f t="shared" si="18"/>
        <v>0</v>
      </c>
    </row>
    <row r="99" spans="1:17" s="9" customFormat="1" x14ac:dyDescent="0.2">
      <c r="A99" s="69">
        <v>73</v>
      </c>
      <c r="B99" s="91" t="s">
        <v>164</v>
      </c>
      <c r="C99" s="97" t="s">
        <v>92</v>
      </c>
      <c r="D99" s="98">
        <v>1</v>
      </c>
      <c r="E99" s="98"/>
      <c r="F99" s="48"/>
      <c r="G99" s="71">
        <f t="shared" si="12"/>
        <v>0</v>
      </c>
      <c r="H99" s="71"/>
      <c r="I99" s="72"/>
      <c r="J99" s="71">
        <f t="shared" si="13"/>
        <v>0</v>
      </c>
      <c r="K99" s="71">
        <f t="shared" si="14"/>
        <v>0</v>
      </c>
      <c r="L99" s="71">
        <f t="shared" si="15"/>
        <v>0</v>
      </c>
      <c r="M99" s="71">
        <f t="shared" si="16"/>
        <v>0</v>
      </c>
      <c r="N99" s="71">
        <f t="shared" si="17"/>
        <v>0</v>
      </c>
      <c r="O99" s="71">
        <f t="shared" si="18"/>
        <v>0</v>
      </c>
    </row>
    <row r="100" spans="1:17" s="9" customFormat="1" x14ac:dyDescent="0.2">
      <c r="A100" s="69">
        <v>74</v>
      </c>
      <c r="B100" s="91" t="s">
        <v>165</v>
      </c>
      <c r="C100" s="97" t="s">
        <v>92</v>
      </c>
      <c r="D100" s="98">
        <v>2</v>
      </c>
      <c r="E100" s="98"/>
      <c r="F100" s="48"/>
      <c r="G100" s="71">
        <f t="shared" si="12"/>
        <v>0</v>
      </c>
      <c r="H100" s="71"/>
      <c r="I100" s="72"/>
      <c r="J100" s="71">
        <f t="shared" si="13"/>
        <v>0</v>
      </c>
      <c r="K100" s="71">
        <f t="shared" si="14"/>
        <v>0</v>
      </c>
      <c r="L100" s="71">
        <f t="shared" si="15"/>
        <v>0</v>
      </c>
      <c r="M100" s="71">
        <f t="shared" si="16"/>
        <v>0</v>
      </c>
      <c r="N100" s="71">
        <f t="shared" si="17"/>
        <v>0</v>
      </c>
      <c r="O100" s="71">
        <f t="shared" si="18"/>
        <v>0</v>
      </c>
    </row>
    <row r="101" spans="1:17" s="9" customFormat="1" ht="25.5" x14ac:dyDescent="0.2">
      <c r="A101" s="69">
        <v>75</v>
      </c>
      <c r="B101" s="91" t="s">
        <v>138</v>
      </c>
      <c r="C101" s="97" t="s">
        <v>57</v>
      </c>
      <c r="D101" s="98">
        <v>61.451999999999998</v>
      </c>
      <c r="E101" s="98"/>
      <c r="F101" s="48"/>
      <c r="G101" s="71">
        <f t="shared" ref="G101:G102" si="25">ROUND(E101*F101,2)</f>
        <v>0</v>
      </c>
      <c r="H101" s="71"/>
      <c r="I101" s="72"/>
      <c r="J101" s="71">
        <f t="shared" si="13"/>
        <v>0</v>
      </c>
      <c r="K101" s="71">
        <f t="shared" si="14"/>
        <v>0</v>
      </c>
      <c r="L101" s="71">
        <f t="shared" si="15"/>
        <v>0</v>
      </c>
      <c r="M101" s="71">
        <f t="shared" si="16"/>
        <v>0</v>
      </c>
      <c r="N101" s="71">
        <f t="shared" si="17"/>
        <v>0</v>
      </c>
      <c r="O101" s="71">
        <f t="shared" si="18"/>
        <v>0</v>
      </c>
    </row>
    <row r="102" spans="1:17" s="9" customFormat="1" x14ac:dyDescent="0.2">
      <c r="A102" s="69">
        <v>76</v>
      </c>
      <c r="B102" s="91" t="s">
        <v>139</v>
      </c>
      <c r="C102" s="97" t="s">
        <v>57</v>
      </c>
      <c r="D102" s="98">
        <v>61.451999999999998</v>
      </c>
      <c r="E102" s="98"/>
      <c r="F102" s="48"/>
      <c r="G102" s="71">
        <f t="shared" si="25"/>
        <v>0</v>
      </c>
      <c r="H102" s="71"/>
      <c r="I102" s="72"/>
      <c r="J102" s="71">
        <f t="shared" si="13"/>
        <v>0</v>
      </c>
      <c r="K102" s="71">
        <f t="shared" si="14"/>
        <v>0</v>
      </c>
      <c r="L102" s="71">
        <f t="shared" si="15"/>
        <v>0</v>
      </c>
      <c r="M102" s="71">
        <f t="shared" si="16"/>
        <v>0</v>
      </c>
      <c r="N102" s="71">
        <f t="shared" si="17"/>
        <v>0</v>
      </c>
      <c r="O102" s="71">
        <f t="shared" si="18"/>
        <v>0</v>
      </c>
    </row>
    <row r="103" spans="1:17" s="9" customFormat="1" ht="51" x14ac:dyDescent="0.2">
      <c r="A103" s="69">
        <v>77</v>
      </c>
      <c r="B103" s="91" t="s">
        <v>89</v>
      </c>
      <c r="C103" s="97" t="s">
        <v>90</v>
      </c>
      <c r="D103" s="98">
        <v>3</v>
      </c>
      <c r="E103" s="98"/>
      <c r="F103" s="48"/>
      <c r="G103" s="71">
        <f t="shared" si="12"/>
        <v>0</v>
      </c>
      <c r="H103" s="71"/>
      <c r="I103" s="72"/>
      <c r="J103" s="71">
        <f t="shared" si="13"/>
        <v>0</v>
      </c>
      <c r="K103" s="71">
        <f t="shared" si="14"/>
        <v>0</v>
      </c>
      <c r="L103" s="71">
        <f t="shared" si="15"/>
        <v>0</v>
      </c>
      <c r="M103" s="71">
        <f t="shared" si="16"/>
        <v>0</v>
      </c>
      <c r="N103" s="71">
        <f t="shared" si="17"/>
        <v>0</v>
      </c>
      <c r="O103" s="71">
        <f t="shared" si="18"/>
        <v>0</v>
      </c>
    </row>
    <row r="104" spans="1:17" s="29" customFormat="1" x14ac:dyDescent="0.2">
      <c r="A104" s="30"/>
      <c r="B104" s="20"/>
      <c r="C104" s="31"/>
      <c r="D104" s="30"/>
      <c r="E104" s="32"/>
      <c r="F104" s="33"/>
      <c r="G104" s="34"/>
      <c r="H104" s="34"/>
      <c r="I104" s="35"/>
      <c r="J104" s="34"/>
      <c r="K104" s="35"/>
      <c r="L104" s="34"/>
      <c r="M104" s="35"/>
      <c r="N104" s="34"/>
      <c r="O104" s="49"/>
    </row>
    <row r="105" spans="1:17" x14ac:dyDescent="0.2">
      <c r="J105" s="14" t="s">
        <v>38</v>
      </c>
      <c r="K105" s="37">
        <f t="shared" ref="K105:N105" si="26">SUM(K13:K104)</f>
        <v>0</v>
      </c>
      <c r="L105" s="37">
        <f t="shared" si="26"/>
        <v>0</v>
      </c>
      <c r="M105" s="37">
        <f t="shared" si="26"/>
        <v>0</v>
      </c>
      <c r="N105" s="37">
        <f t="shared" si="26"/>
        <v>0</v>
      </c>
      <c r="O105" s="37">
        <f>SUM(O13:O104)</f>
        <v>0</v>
      </c>
    </row>
    <row r="106" spans="1:17" x14ac:dyDescent="0.2">
      <c r="J106" s="14"/>
      <c r="K106" s="50"/>
      <c r="L106" s="50"/>
      <c r="M106" s="50"/>
      <c r="N106" s="50"/>
      <c r="O106" s="51"/>
    </row>
    <row r="107" spans="1:17" x14ac:dyDescent="0.2">
      <c r="B107" s="38" t="s">
        <v>19</v>
      </c>
      <c r="E107" s="39">
        <f>KOPT!D18</f>
        <v>0</v>
      </c>
    </row>
    <row r="108" spans="1:17" x14ac:dyDescent="0.2">
      <c r="E108" s="39">
        <f>KOPT!D19</f>
        <v>0</v>
      </c>
    </row>
    <row r="109" spans="1:17" x14ac:dyDescent="0.2">
      <c r="B109" s="39" t="s">
        <v>44</v>
      </c>
      <c r="E109" s="39">
        <f>KOPT!D20</f>
        <v>0</v>
      </c>
    </row>
    <row r="110" spans="1:17" s="4" customFormat="1" x14ac:dyDescent="0.2">
      <c r="A110" s="3"/>
      <c r="B110" s="1"/>
      <c r="C110" s="2"/>
      <c r="D110" s="3"/>
      <c r="E110" s="39">
        <f>KOPT!D21</f>
        <v>0</v>
      </c>
      <c r="G110" s="5"/>
      <c r="H110" s="5"/>
      <c r="I110" s="5"/>
      <c r="J110" s="5"/>
      <c r="K110" s="5"/>
      <c r="L110" s="5"/>
      <c r="M110" s="5"/>
      <c r="N110" s="5"/>
      <c r="O110" s="6"/>
      <c r="P110" s="6"/>
      <c r="Q110" s="6"/>
    </row>
  </sheetData>
  <mergeCells count="8">
    <mergeCell ref="C4:O4"/>
    <mergeCell ref="C5:O5"/>
    <mergeCell ref="A10:A11"/>
    <mergeCell ref="B10:B11"/>
    <mergeCell ref="C10:C11"/>
    <mergeCell ref="D10:D11"/>
    <mergeCell ref="E10:J10"/>
    <mergeCell ref="K10:O10"/>
  </mergeCells>
  <pageMargins left="0.39370078740157483" right="0.35433070866141736" top="1.0236220472440944" bottom="0.39370078740157483" header="0.51181102362204722" footer="0.15748031496062992"/>
  <pageSetup paperSize="9" fitToHeight="0" orientation="landscape" horizontalDpi="4294967292" verticalDpi="360" r:id="rId1"/>
  <headerFooter alignWithMargins="0">
    <oddFooter>&amp;C&amp;8&amp;P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788DD-837C-4B77-8151-0E564B7492BB}">
  <sheetPr>
    <pageSetUpPr fitToPage="1"/>
  </sheetPr>
  <dimension ref="A1:Q41"/>
  <sheetViews>
    <sheetView zoomScale="85" zoomScaleNormal="85" workbookViewId="0">
      <selection activeCell="C4" sqref="C4:O4"/>
    </sheetView>
  </sheetViews>
  <sheetFormatPr defaultColWidth="9.140625" defaultRowHeight="12.75" x14ac:dyDescent="0.2"/>
  <cols>
    <col min="1" max="1" width="5.7109375" style="3" customWidth="1"/>
    <col min="2" max="2" width="39.28515625" style="1" customWidth="1"/>
    <col min="3" max="3" width="7.7109375" style="2" customWidth="1"/>
    <col min="4" max="4" width="6.85546875" style="3" customWidth="1"/>
    <col min="5" max="5" width="6.28515625" style="3" customWidth="1"/>
    <col min="6" max="6" width="6.5703125" style="4" customWidth="1"/>
    <col min="7" max="7" width="7.28515625" style="5" customWidth="1"/>
    <col min="8" max="8" width="8" style="5" customWidth="1"/>
    <col min="9" max="9" width="6.28515625" style="5" customWidth="1"/>
    <col min="10" max="10" width="7.7109375" style="5" customWidth="1"/>
    <col min="11" max="14" width="8.42578125" style="5" customWidth="1"/>
    <col min="15" max="15" width="9.42578125" style="6" customWidth="1"/>
    <col min="16" max="16" width="9.140625" style="6"/>
    <col min="17" max="17" width="0" style="6" hidden="1" customWidth="1"/>
    <col min="18" max="16384" width="9.140625" style="6"/>
  </cols>
  <sheetData>
    <row r="1" spans="1:17" x14ac:dyDescent="0.2">
      <c r="A1" s="76"/>
      <c r="B1" s="77"/>
      <c r="C1" s="78" t="s">
        <v>218</v>
      </c>
      <c r="D1" s="76"/>
      <c r="E1" s="76"/>
      <c r="F1" s="78"/>
      <c r="G1" s="79"/>
      <c r="H1" s="79"/>
      <c r="I1" s="79"/>
      <c r="J1" s="79"/>
      <c r="K1" s="79"/>
      <c r="L1" s="79"/>
      <c r="M1" s="79"/>
      <c r="N1" s="79"/>
      <c r="O1" s="81"/>
    </row>
    <row r="2" spans="1:17" x14ac:dyDescent="0.2">
      <c r="A2" s="76"/>
      <c r="B2" s="77"/>
      <c r="C2" s="82" t="str">
        <f>KOPS!C13</f>
        <v>ŪDENSAPGĀDE Ū1</v>
      </c>
      <c r="D2" s="76"/>
      <c r="E2" s="76"/>
      <c r="F2" s="78"/>
      <c r="G2" s="79"/>
      <c r="H2" s="79"/>
      <c r="I2" s="79"/>
      <c r="J2" s="79"/>
      <c r="K2" s="79"/>
      <c r="L2" s="79"/>
      <c r="M2" s="79"/>
      <c r="N2" s="79"/>
      <c r="O2" s="81"/>
    </row>
    <row r="3" spans="1:17" x14ac:dyDescent="0.2">
      <c r="A3" s="76"/>
      <c r="B3" s="77"/>
      <c r="C3" s="82"/>
      <c r="D3" s="76"/>
      <c r="E3" s="76"/>
      <c r="F3" s="78"/>
      <c r="G3" s="79"/>
      <c r="H3" s="79"/>
      <c r="I3" s="79"/>
      <c r="J3" s="79"/>
      <c r="K3" s="79"/>
      <c r="L3" s="79"/>
      <c r="M3" s="79"/>
      <c r="N3" s="79"/>
      <c r="O3" s="81"/>
    </row>
    <row r="4" spans="1:17" ht="45.75" customHeight="1" x14ac:dyDescent="0.2">
      <c r="A4" s="40" t="s">
        <v>1</v>
      </c>
      <c r="B4" s="41"/>
      <c r="C4" s="143" t="str">
        <f>KOPS!D3</f>
        <v>Ūdensapgādes un sadzīves kanalizācijas tīklu paplašināšana, kanalizācijas sūkņu staciju un to elektroapgādes pieslēgumu izbūve Jaunolaines ciemā, Olaines pagastā, Olaines novadā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</row>
    <row r="5" spans="1:17" ht="15.6" customHeight="1" x14ac:dyDescent="0.2">
      <c r="A5" s="40" t="s">
        <v>2</v>
      </c>
      <c r="B5" s="41"/>
      <c r="C5" s="137" t="str">
        <f>KOPS!D4</f>
        <v>Ūdensapgādes un sadzīves kanalizācijas tīklu paplašināšana, kanalizācijas sūkņu staciju un to elektroapgādes pieslēgumu izbūve Jaunolaines ciemā, Olaines pagastā, Olaines novadā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7" ht="15" x14ac:dyDescent="0.2">
      <c r="A6" s="40" t="s">
        <v>3</v>
      </c>
      <c r="B6" s="41"/>
      <c r="C6" s="52" t="str">
        <f>KOPS!D5</f>
        <v>"ŪDRAINĪTES", "PIPARKŪKAS", JAUNOLAINES CIEMĀ, OLAINES PAG., OLAINES NOV.</v>
      </c>
      <c r="D6" s="42"/>
      <c r="E6" s="42"/>
      <c r="F6" s="43"/>
      <c r="G6" s="44"/>
      <c r="H6" s="44"/>
      <c r="I6" s="44"/>
      <c r="J6" s="44"/>
      <c r="K6" s="44"/>
      <c r="L6" s="44"/>
      <c r="M6" s="44"/>
      <c r="N6" s="44"/>
      <c r="O6" s="45"/>
    </row>
    <row r="7" spans="1:17" ht="14.25" x14ac:dyDescent="0.2">
      <c r="A7" s="40" t="s">
        <v>212</v>
      </c>
      <c r="B7" s="41"/>
      <c r="C7" s="75" t="str">
        <f>KOPT!C5</f>
        <v>AS "Olaines ūdens un siltums"</v>
      </c>
      <c r="D7" s="42"/>
      <c r="E7" s="42"/>
      <c r="F7" s="43"/>
      <c r="G7" s="44"/>
      <c r="H7" s="44"/>
      <c r="I7" s="44"/>
      <c r="J7" s="44"/>
      <c r="K7" s="44"/>
      <c r="L7" s="44"/>
      <c r="M7" s="44"/>
      <c r="N7" s="44"/>
      <c r="O7" s="45"/>
    </row>
    <row r="8" spans="1:17" ht="14.25" x14ac:dyDescent="0.2">
      <c r="A8" s="40" t="str">
        <f>KOPT!A6</f>
        <v>Tāme sastādīta: 2026.gada _______</v>
      </c>
      <c r="B8" s="41"/>
      <c r="C8" s="46"/>
      <c r="D8" s="42"/>
      <c r="E8" s="42"/>
      <c r="F8" s="43"/>
      <c r="G8" s="44"/>
      <c r="H8" s="44"/>
      <c r="I8" s="44"/>
      <c r="J8" s="44"/>
      <c r="K8" s="44"/>
      <c r="L8" s="44"/>
      <c r="M8" s="44"/>
      <c r="N8" s="47" t="s">
        <v>26</v>
      </c>
      <c r="O8" s="73">
        <f>O36</f>
        <v>0</v>
      </c>
    </row>
    <row r="9" spans="1:17" ht="14.25" x14ac:dyDescent="0.2">
      <c r="A9" s="10"/>
      <c r="B9" s="41"/>
      <c r="C9" s="46"/>
      <c r="D9" s="42"/>
      <c r="E9" s="42"/>
      <c r="F9" s="43"/>
      <c r="G9" s="44"/>
      <c r="H9" s="44"/>
      <c r="I9" s="44"/>
      <c r="J9" s="44"/>
      <c r="K9" s="44"/>
      <c r="L9" s="44"/>
      <c r="M9" s="44"/>
      <c r="N9" s="44"/>
      <c r="O9" s="45"/>
    </row>
    <row r="10" spans="1:17" ht="20.25" customHeight="1" x14ac:dyDescent="0.2">
      <c r="A10" s="129" t="s">
        <v>4</v>
      </c>
      <c r="B10" s="148" t="s">
        <v>36</v>
      </c>
      <c r="C10" s="146" t="s">
        <v>5</v>
      </c>
      <c r="D10" s="129" t="s">
        <v>6</v>
      </c>
      <c r="E10" s="141" t="s">
        <v>7</v>
      </c>
      <c r="F10" s="141"/>
      <c r="G10" s="141"/>
      <c r="H10" s="141"/>
      <c r="I10" s="141"/>
      <c r="J10" s="145"/>
      <c r="K10" s="144" t="s">
        <v>10</v>
      </c>
      <c r="L10" s="141"/>
      <c r="M10" s="141"/>
      <c r="N10" s="141"/>
      <c r="O10" s="145"/>
      <c r="P10" s="9"/>
    </row>
    <row r="11" spans="1:17" ht="78.75" customHeight="1" x14ac:dyDescent="0.2">
      <c r="A11" s="130"/>
      <c r="B11" s="149"/>
      <c r="C11" s="147"/>
      <c r="D11" s="130"/>
      <c r="E11" s="7" t="s">
        <v>8</v>
      </c>
      <c r="F11" s="7" t="s">
        <v>27</v>
      </c>
      <c r="G11" s="8" t="s">
        <v>28</v>
      </c>
      <c r="H11" s="8" t="s">
        <v>34</v>
      </c>
      <c r="I11" s="8" t="s">
        <v>29</v>
      </c>
      <c r="J11" s="8" t="s">
        <v>30</v>
      </c>
      <c r="K11" s="8" t="s">
        <v>9</v>
      </c>
      <c r="L11" s="8" t="s">
        <v>28</v>
      </c>
      <c r="M11" s="8" t="s">
        <v>34</v>
      </c>
      <c r="N11" s="8" t="s">
        <v>29</v>
      </c>
      <c r="O11" s="8" t="s">
        <v>31</v>
      </c>
    </row>
    <row r="12" spans="1:17" x14ac:dyDescent="0.2">
      <c r="A12" s="15"/>
      <c r="B12" s="24"/>
      <c r="C12" s="25"/>
      <c r="D12" s="21"/>
      <c r="E12" s="26"/>
      <c r="F12" s="22"/>
      <c r="G12" s="23"/>
      <c r="H12" s="23"/>
      <c r="I12" s="27"/>
      <c r="J12" s="23"/>
      <c r="K12" s="27"/>
      <c r="L12" s="23"/>
      <c r="M12" s="27"/>
      <c r="N12" s="23"/>
      <c r="O12" s="28"/>
    </row>
    <row r="13" spans="1:17" s="9" customFormat="1" x14ac:dyDescent="0.2">
      <c r="A13" s="88"/>
      <c r="B13" s="99" t="s">
        <v>166</v>
      </c>
      <c r="C13" s="70"/>
      <c r="D13" s="90"/>
      <c r="E13" s="96"/>
      <c r="F13" s="48"/>
      <c r="G13" s="71"/>
      <c r="H13" s="48"/>
      <c r="I13" s="72"/>
      <c r="J13" s="48"/>
      <c r="K13" s="71"/>
      <c r="L13" s="71"/>
      <c r="M13" s="71"/>
      <c r="N13" s="71"/>
      <c r="O13" s="71"/>
      <c r="Q13" s="9">
        <f>D13*0.1</f>
        <v>0</v>
      </c>
    </row>
    <row r="14" spans="1:17" s="9" customFormat="1" ht="25.5" x14ac:dyDescent="0.2">
      <c r="A14" s="88"/>
      <c r="B14" s="99" t="s">
        <v>180</v>
      </c>
      <c r="C14" s="70"/>
      <c r="D14" s="90"/>
      <c r="E14" s="96"/>
      <c r="F14" s="48"/>
      <c r="G14" s="71"/>
      <c r="H14" s="48"/>
      <c r="I14" s="72"/>
      <c r="J14" s="48"/>
      <c r="K14" s="71"/>
      <c r="L14" s="71"/>
      <c r="M14" s="71"/>
      <c r="N14" s="71"/>
      <c r="O14" s="71"/>
      <c r="Q14" s="9">
        <f>D14*0.08</f>
        <v>0</v>
      </c>
    </row>
    <row r="15" spans="1:17" s="9" customFormat="1" ht="25.5" x14ac:dyDescent="0.2">
      <c r="A15" s="69">
        <v>1</v>
      </c>
      <c r="B15" s="91" t="s">
        <v>167</v>
      </c>
      <c r="C15" s="97" t="s">
        <v>92</v>
      </c>
      <c r="D15" s="98">
        <v>5</v>
      </c>
      <c r="E15" s="98"/>
      <c r="F15" s="48"/>
      <c r="G15" s="71">
        <f>ROUND(E15*F15,2)</f>
        <v>0</v>
      </c>
      <c r="H15" s="71"/>
      <c r="I15" s="72"/>
      <c r="J15" s="71">
        <f>SUM(G15:I15)</f>
        <v>0</v>
      </c>
      <c r="K15" s="71">
        <f>ROUND(D15*E15,2)</f>
        <v>0</v>
      </c>
      <c r="L15" s="71">
        <f>ROUND(D15*G15,2)</f>
        <v>0</v>
      </c>
      <c r="M15" s="71">
        <f>ROUND(D15*H15,2)</f>
        <v>0</v>
      </c>
      <c r="N15" s="71">
        <f>ROUND(I15*D15,2)</f>
        <v>0</v>
      </c>
      <c r="O15" s="71">
        <f>SUM(L15:N15)</f>
        <v>0</v>
      </c>
    </row>
    <row r="16" spans="1:17" s="9" customFormat="1" ht="25.5" x14ac:dyDescent="0.2">
      <c r="A16" s="69">
        <v>2</v>
      </c>
      <c r="B16" s="91" t="s">
        <v>168</v>
      </c>
      <c r="C16" s="97" t="s">
        <v>57</v>
      </c>
      <c r="D16" s="98">
        <v>91.5</v>
      </c>
      <c r="E16" s="98"/>
      <c r="F16" s="48"/>
      <c r="G16" s="71">
        <f t="shared" ref="G16:G34" si="0">ROUND(E16*F16,2)</f>
        <v>0</v>
      </c>
      <c r="H16" s="71"/>
      <c r="I16" s="72"/>
      <c r="J16" s="71">
        <f t="shared" ref="J16:J34" si="1">SUM(G16:I16)</f>
        <v>0</v>
      </c>
      <c r="K16" s="71">
        <f t="shared" ref="K16:K34" si="2">ROUND(D16*E16,2)</f>
        <v>0</v>
      </c>
      <c r="L16" s="71">
        <f t="shared" ref="L16:L34" si="3">ROUND(D16*G16,2)</f>
        <v>0</v>
      </c>
      <c r="M16" s="71">
        <f t="shared" ref="M16:M34" si="4">ROUND(D16*H16,2)</f>
        <v>0</v>
      </c>
      <c r="N16" s="71">
        <f t="shared" ref="N16:N34" si="5">ROUND(I16*D16,2)</f>
        <v>0</v>
      </c>
      <c r="O16" s="71">
        <f t="shared" ref="O16:O34" si="6">SUM(L16:N16)</f>
        <v>0</v>
      </c>
    </row>
    <row r="17" spans="1:15" s="9" customFormat="1" x14ac:dyDescent="0.2">
      <c r="A17" s="69">
        <v>3</v>
      </c>
      <c r="B17" s="91" t="s">
        <v>169</v>
      </c>
      <c r="C17" s="97" t="s">
        <v>57</v>
      </c>
      <c r="D17" s="98">
        <v>117</v>
      </c>
      <c r="E17" s="98"/>
      <c r="F17" s="48"/>
      <c r="G17" s="71">
        <f t="shared" si="0"/>
        <v>0</v>
      </c>
      <c r="H17" s="71"/>
      <c r="I17" s="72"/>
      <c r="J17" s="71">
        <f t="shared" si="1"/>
        <v>0</v>
      </c>
      <c r="K17" s="71">
        <f t="shared" si="2"/>
        <v>0</v>
      </c>
      <c r="L17" s="71">
        <f t="shared" si="3"/>
        <v>0</v>
      </c>
      <c r="M17" s="71">
        <f t="shared" si="4"/>
        <v>0</v>
      </c>
      <c r="N17" s="71">
        <f t="shared" si="5"/>
        <v>0</v>
      </c>
      <c r="O17" s="71">
        <f t="shared" si="6"/>
        <v>0</v>
      </c>
    </row>
    <row r="18" spans="1:15" s="9" customFormat="1" ht="25.5" x14ac:dyDescent="0.2">
      <c r="A18" s="69">
        <v>4</v>
      </c>
      <c r="B18" s="91" t="s">
        <v>170</v>
      </c>
      <c r="C18" s="97" t="s">
        <v>57</v>
      </c>
      <c r="D18" s="98">
        <v>7.5</v>
      </c>
      <c r="E18" s="98"/>
      <c r="F18" s="48"/>
      <c r="G18" s="71">
        <f t="shared" si="0"/>
        <v>0</v>
      </c>
      <c r="H18" s="71"/>
      <c r="I18" s="72"/>
      <c r="J18" s="71">
        <f t="shared" si="1"/>
        <v>0</v>
      </c>
      <c r="K18" s="71">
        <f t="shared" si="2"/>
        <v>0</v>
      </c>
      <c r="L18" s="71">
        <f t="shared" si="3"/>
        <v>0</v>
      </c>
      <c r="M18" s="71">
        <f t="shared" si="4"/>
        <v>0</v>
      </c>
      <c r="N18" s="71">
        <f t="shared" si="5"/>
        <v>0</v>
      </c>
      <c r="O18" s="71">
        <f t="shared" si="6"/>
        <v>0</v>
      </c>
    </row>
    <row r="19" spans="1:15" s="9" customFormat="1" ht="25.5" x14ac:dyDescent="0.2">
      <c r="A19" s="69">
        <v>5</v>
      </c>
      <c r="B19" s="91" t="s">
        <v>171</v>
      </c>
      <c r="C19" s="97" t="s">
        <v>57</v>
      </c>
      <c r="D19" s="98">
        <v>109</v>
      </c>
      <c r="E19" s="98"/>
      <c r="F19" s="48"/>
      <c r="G19" s="71">
        <f t="shared" si="0"/>
        <v>0</v>
      </c>
      <c r="H19" s="71"/>
      <c r="I19" s="72"/>
      <c r="J19" s="71">
        <f t="shared" si="1"/>
        <v>0</v>
      </c>
      <c r="K19" s="71">
        <f t="shared" si="2"/>
        <v>0</v>
      </c>
      <c r="L19" s="71">
        <f t="shared" si="3"/>
        <v>0</v>
      </c>
      <c r="M19" s="71">
        <f t="shared" si="4"/>
        <v>0</v>
      </c>
      <c r="N19" s="71">
        <f t="shared" si="5"/>
        <v>0</v>
      </c>
      <c r="O19" s="71">
        <f t="shared" si="6"/>
        <v>0</v>
      </c>
    </row>
    <row r="20" spans="1:15" s="9" customFormat="1" ht="25.5" x14ac:dyDescent="0.2">
      <c r="A20" s="69">
        <v>6</v>
      </c>
      <c r="B20" s="91" t="s">
        <v>172</v>
      </c>
      <c r="C20" s="97" t="s">
        <v>92</v>
      </c>
      <c r="D20" s="98">
        <v>20</v>
      </c>
      <c r="E20" s="98"/>
      <c r="F20" s="48"/>
      <c r="G20" s="71">
        <f t="shared" si="0"/>
        <v>0</v>
      </c>
      <c r="H20" s="71"/>
      <c r="I20" s="72"/>
      <c r="J20" s="71">
        <f t="shared" si="1"/>
        <v>0</v>
      </c>
      <c r="K20" s="71">
        <f t="shared" si="2"/>
        <v>0</v>
      </c>
      <c r="L20" s="71">
        <f t="shared" si="3"/>
        <v>0</v>
      </c>
      <c r="M20" s="71">
        <f t="shared" si="4"/>
        <v>0</v>
      </c>
      <c r="N20" s="71">
        <f t="shared" si="5"/>
        <v>0</v>
      </c>
      <c r="O20" s="71">
        <f t="shared" si="6"/>
        <v>0</v>
      </c>
    </row>
    <row r="21" spans="1:15" s="9" customFormat="1" x14ac:dyDescent="0.2">
      <c r="A21" s="69">
        <v>7</v>
      </c>
      <c r="B21" s="91" t="s">
        <v>173</v>
      </c>
      <c r="C21" s="97" t="s">
        <v>57</v>
      </c>
      <c r="D21" s="98">
        <v>109</v>
      </c>
      <c r="E21" s="98"/>
      <c r="F21" s="48"/>
      <c r="G21" s="71">
        <f t="shared" si="0"/>
        <v>0</v>
      </c>
      <c r="H21" s="71"/>
      <c r="I21" s="72"/>
      <c r="J21" s="71">
        <f t="shared" si="1"/>
        <v>0</v>
      </c>
      <c r="K21" s="71">
        <f t="shared" si="2"/>
        <v>0</v>
      </c>
      <c r="L21" s="71">
        <f t="shared" si="3"/>
        <v>0</v>
      </c>
      <c r="M21" s="71">
        <f t="shared" si="4"/>
        <v>0</v>
      </c>
      <c r="N21" s="71">
        <f t="shared" si="5"/>
        <v>0</v>
      </c>
      <c r="O21" s="71">
        <f t="shared" si="6"/>
        <v>0</v>
      </c>
    </row>
    <row r="22" spans="1:15" s="9" customFormat="1" x14ac:dyDescent="0.2">
      <c r="A22" s="69">
        <v>8</v>
      </c>
      <c r="B22" s="91" t="s">
        <v>174</v>
      </c>
      <c r="C22" s="97" t="s">
        <v>175</v>
      </c>
      <c r="D22" s="98">
        <v>1</v>
      </c>
      <c r="E22" s="98"/>
      <c r="F22" s="48"/>
      <c r="G22" s="71">
        <f t="shared" si="0"/>
        <v>0</v>
      </c>
      <c r="H22" s="71"/>
      <c r="I22" s="72"/>
      <c r="J22" s="71">
        <f t="shared" si="1"/>
        <v>0</v>
      </c>
      <c r="K22" s="71">
        <f t="shared" si="2"/>
        <v>0</v>
      </c>
      <c r="L22" s="71">
        <f t="shared" si="3"/>
        <v>0</v>
      </c>
      <c r="M22" s="71">
        <f t="shared" si="4"/>
        <v>0</v>
      </c>
      <c r="N22" s="71">
        <f t="shared" si="5"/>
        <v>0</v>
      </c>
      <c r="O22" s="71">
        <f t="shared" si="6"/>
        <v>0</v>
      </c>
    </row>
    <row r="23" spans="1:15" s="9" customFormat="1" x14ac:dyDescent="0.2">
      <c r="A23" s="69">
        <v>9</v>
      </c>
      <c r="B23" s="91" t="s">
        <v>176</v>
      </c>
      <c r="C23" s="97" t="s">
        <v>177</v>
      </c>
      <c r="D23" s="98">
        <v>9.1999999999999998E-2</v>
      </c>
      <c r="E23" s="98"/>
      <c r="F23" s="48"/>
      <c r="G23" s="71">
        <f t="shared" si="0"/>
        <v>0</v>
      </c>
      <c r="H23" s="71"/>
      <c r="I23" s="72"/>
      <c r="J23" s="71">
        <f t="shared" si="1"/>
        <v>0</v>
      </c>
      <c r="K23" s="71">
        <f t="shared" si="2"/>
        <v>0</v>
      </c>
      <c r="L23" s="71">
        <f t="shared" si="3"/>
        <v>0</v>
      </c>
      <c r="M23" s="71">
        <f t="shared" si="4"/>
        <v>0</v>
      </c>
      <c r="N23" s="71">
        <f t="shared" si="5"/>
        <v>0</v>
      </c>
      <c r="O23" s="71">
        <f t="shared" si="6"/>
        <v>0</v>
      </c>
    </row>
    <row r="24" spans="1:15" s="9" customFormat="1" x14ac:dyDescent="0.2">
      <c r="A24" s="69">
        <v>10</v>
      </c>
      <c r="B24" s="91" t="s">
        <v>178</v>
      </c>
      <c r="C24" s="97" t="s">
        <v>177</v>
      </c>
      <c r="D24" s="98">
        <v>9.1999999999999998E-2</v>
      </c>
      <c r="E24" s="98"/>
      <c r="F24" s="48"/>
      <c r="G24" s="71">
        <f t="shared" si="0"/>
        <v>0</v>
      </c>
      <c r="H24" s="71"/>
      <c r="I24" s="72"/>
      <c r="J24" s="71">
        <f t="shared" si="1"/>
        <v>0</v>
      </c>
      <c r="K24" s="71">
        <f t="shared" si="2"/>
        <v>0</v>
      </c>
      <c r="L24" s="71">
        <f t="shared" si="3"/>
        <v>0</v>
      </c>
      <c r="M24" s="71">
        <f t="shared" si="4"/>
        <v>0</v>
      </c>
      <c r="N24" s="71">
        <f t="shared" si="5"/>
        <v>0</v>
      </c>
      <c r="O24" s="71">
        <f t="shared" si="6"/>
        <v>0</v>
      </c>
    </row>
    <row r="25" spans="1:15" s="9" customFormat="1" x14ac:dyDescent="0.2">
      <c r="A25" s="69">
        <v>11</v>
      </c>
      <c r="B25" s="91" t="s">
        <v>179</v>
      </c>
      <c r="C25" s="97" t="s">
        <v>175</v>
      </c>
      <c r="D25" s="98">
        <v>1</v>
      </c>
      <c r="E25" s="98"/>
      <c r="F25" s="48"/>
      <c r="G25" s="71">
        <f t="shared" si="0"/>
        <v>0</v>
      </c>
      <c r="H25" s="71"/>
      <c r="I25" s="72"/>
      <c r="J25" s="71">
        <f t="shared" si="1"/>
        <v>0</v>
      </c>
      <c r="K25" s="71">
        <f t="shared" si="2"/>
        <v>0</v>
      </c>
      <c r="L25" s="71">
        <f t="shared" si="3"/>
        <v>0</v>
      </c>
      <c r="M25" s="71">
        <f t="shared" si="4"/>
        <v>0</v>
      </c>
      <c r="N25" s="71">
        <f t="shared" si="5"/>
        <v>0</v>
      </c>
      <c r="O25" s="71">
        <f t="shared" si="6"/>
        <v>0</v>
      </c>
    </row>
    <row r="26" spans="1:15" s="9" customFormat="1" x14ac:dyDescent="0.2">
      <c r="A26" s="69"/>
      <c r="B26" s="101" t="s">
        <v>181</v>
      </c>
      <c r="C26" s="97"/>
      <c r="D26" s="98"/>
      <c r="E26" s="98"/>
      <c r="F26" s="48"/>
      <c r="G26" s="71"/>
      <c r="H26" s="71"/>
      <c r="I26" s="72"/>
      <c r="J26" s="71"/>
      <c r="K26" s="71"/>
      <c r="L26" s="71"/>
      <c r="M26" s="71"/>
      <c r="N26" s="71"/>
      <c r="O26" s="71"/>
    </row>
    <row r="27" spans="1:15" s="9" customFormat="1" ht="25.5" x14ac:dyDescent="0.2">
      <c r="A27" s="69">
        <v>12</v>
      </c>
      <c r="B27" s="91" t="s">
        <v>182</v>
      </c>
      <c r="C27" s="97" t="s">
        <v>57</v>
      </c>
      <c r="D27" s="98">
        <v>141</v>
      </c>
      <c r="E27" s="98"/>
      <c r="F27" s="48"/>
      <c r="G27" s="71">
        <f t="shared" si="0"/>
        <v>0</v>
      </c>
      <c r="H27" s="71"/>
      <c r="I27" s="72"/>
      <c r="J27" s="71">
        <f t="shared" si="1"/>
        <v>0</v>
      </c>
      <c r="K27" s="71">
        <f t="shared" si="2"/>
        <v>0</v>
      </c>
      <c r="L27" s="71">
        <f t="shared" si="3"/>
        <v>0</v>
      </c>
      <c r="M27" s="71">
        <f t="shared" si="4"/>
        <v>0</v>
      </c>
      <c r="N27" s="71">
        <f t="shared" si="5"/>
        <v>0</v>
      </c>
      <c r="O27" s="71">
        <f t="shared" si="6"/>
        <v>0</v>
      </c>
    </row>
    <row r="28" spans="1:15" s="9" customFormat="1" x14ac:dyDescent="0.2">
      <c r="A28" s="69">
        <v>13</v>
      </c>
      <c r="B28" s="91" t="s">
        <v>183</v>
      </c>
      <c r="C28" s="97" t="s">
        <v>92</v>
      </c>
      <c r="D28" s="98">
        <v>20</v>
      </c>
      <c r="E28" s="98"/>
      <c r="F28" s="48"/>
      <c r="G28" s="71">
        <f t="shared" si="0"/>
        <v>0</v>
      </c>
      <c r="H28" s="71"/>
      <c r="I28" s="72"/>
      <c r="J28" s="71">
        <f t="shared" si="1"/>
        <v>0</v>
      </c>
      <c r="K28" s="71">
        <f t="shared" si="2"/>
        <v>0</v>
      </c>
      <c r="L28" s="71">
        <f t="shared" si="3"/>
        <v>0</v>
      </c>
      <c r="M28" s="71">
        <f t="shared" si="4"/>
        <v>0</v>
      </c>
      <c r="N28" s="71">
        <f t="shared" si="5"/>
        <v>0</v>
      </c>
      <c r="O28" s="71">
        <f t="shared" si="6"/>
        <v>0</v>
      </c>
    </row>
    <row r="29" spans="1:15" s="9" customFormat="1" ht="25.5" x14ac:dyDescent="0.2">
      <c r="A29" s="69">
        <v>14</v>
      </c>
      <c r="B29" s="91" t="s">
        <v>184</v>
      </c>
      <c r="C29" s="97" t="s">
        <v>57</v>
      </c>
      <c r="D29" s="98">
        <v>122</v>
      </c>
      <c r="E29" s="98"/>
      <c r="F29" s="48"/>
      <c r="G29" s="71">
        <f t="shared" si="0"/>
        <v>0</v>
      </c>
      <c r="H29" s="71"/>
      <c r="I29" s="72"/>
      <c r="J29" s="71">
        <f t="shared" si="1"/>
        <v>0</v>
      </c>
      <c r="K29" s="71">
        <f t="shared" si="2"/>
        <v>0</v>
      </c>
      <c r="L29" s="71">
        <f t="shared" si="3"/>
        <v>0</v>
      </c>
      <c r="M29" s="71">
        <f t="shared" si="4"/>
        <v>0</v>
      </c>
      <c r="N29" s="71">
        <f t="shared" si="5"/>
        <v>0</v>
      </c>
      <c r="O29" s="71">
        <f t="shared" si="6"/>
        <v>0</v>
      </c>
    </row>
    <row r="30" spans="1:15" s="9" customFormat="1" x14ac:dyDescent="0.2">
      <c r="A30" s="69">
        <v>15</v>
      </c>
      <c r="B30" s="91" t="s">
        <v>185</v>
      </c>
      <c r="C30" s="97" t="s">
        <v>57</v>
      </c>
      <c r="D30" s="98">
        <v>123</v>
      </c>
      <c r="E30" s="98"/>
      <c r="F30" s="48"/>
      <c r="G30" s="71">
        <f t="shared" si="0"/>
        <v>0</v>
      </c>
      <c r="H30" s="71"/>
      <c r="I30" s="72"/>
      <c r="J30" s="71">
        <f t="shared" si="1"/>
        <v>0</v>
      </c>
      <c r="K30" s="71">
        <f t="shared" si="2"/>
        <v>0</v>
      </c>
      <c r="L30" s="71">
        <f t="shared" si="3"/>
        <v>0</v>
      </c>
      <c r="M30" s="71">
        <f t="shared" si="4"/>
        <v>0</v>
      </c>
      <c r="N30" s="71">
        <f t="shared" si="5"/>
        <v>0</v>
      </c>
      <c r="O30" s="71">
        <f t="shared" si="6"/>
        <v>0</v>
      </c>
    </row>
    <row r="31" spans="1:15" s="9" customFormat="1" x14ac:dyDescent="0.2">
      <c r="A31" s="69">
        <v>16</v>
      </c>
      <c r="B31" s="91" t="s">
        <v>186</v>
      </c>
      <c r="C31" s="97" t="s">
        <v>92</v>
      </c>
      <c r="D31" s="98">
        <v>20</v>
      </c>
      <c r="E31" s="98"/>
      <c r="F31" s="48"/>
      <c r="G31" s="71">
        <f t="shared" si="0"/>
        <v>0</v>
      </c>
      <c r="H31" s="71"/>
      <c r="I31" s="72"/>
      <c r="J31" s="71">
        <f t="shared" si="1"/>
        <v>0</v>
      </c>
      <c r="K31" s="71">
        <f t="shared" si="2"/>
        <v>0</v>
      </c>
      <c r="L31" s="71">
        <f t="shared" si="3"/>
        <v>0</v>
      </c>
      <c r="M31" s="71">
        <f t="shared" si="4"/>
        <v>0</v>
      </c>
      <c r="N31" s="71">
        <f t="shared" si="5"/>
        <v>0</v>
      </c>
      <c r="O31" s="71">
        <f t="shared" si="6"/>
        <v>0</v>
      </c>
    </row>
    <row r="32" spans="1:15" s="9" customFormat="1" ht="38.25" x14ac:dyDescent="0.2">
      <c r="A32" s="69">
        <v>17</v>
      </c>
      <c r="B32" s="91" t="s">
        <v>187</v>
      </c>
      <c r="C32" s="97" t="s">
        <v>91</v>
      </c>
      <c r="D32" s="98">
        <v>5</v>
      </c>
      <c r="E32" s="98"/>
      <c r="F32" s="48"/>
      <c r="G32" s="71">
        <f t="shared" si="0"/>
        <v>0</v>
      </c>
      <c r="H32" s="71"/>
      <c r="I32" s="72"/>
      <c r="J32" s="71">
        <f t="shared" si="1"/>
        <v>0</v>
      </c>
      <c r="K32" s="71">
        <f t="shared" si="2"/>
        <v>0</v>
      </c>
      <c r="L32" s="71">
        <f t="shared" si="3"/>
        <v>0</v>
      </c>
      <c r="M32" s="71">
        <f t="shared" si="4"/>
        <v>0</v>
      </c>
      <c r="N32" s="71">
        <f t="shared" si="5"/>
        <v>0</v>
      </c>
      <c r="O32" s="71">
        <f t="shared" si="6"/>
        <v>0</v>
      </c>
    </row>
    <row r="33" spans="1:17" s="9" customFormat="1" x14ac:dyDescent="0.2">
      <c r="A33" s="69">
        <v>18</v>
      </c>
      <c r="B33" s="91" t="s">
        <v>188</v>
      </c>
      <c r="C33" s="97" t="s">
        <v>57</v>
      </c>
      <c r="D33" s="98">
        <v>37</v>
      </c>
      <c r="E33" s="98"/>
      <c r="F33" s="48"/>
      <c r="G33" s="71">
        <f t="shared" si="0"/>
        <v>0</v>
      </c>
      <c r="H33" s="71"/>
      <c r="I33" s="72"/>
      <c r="J33" s="71">
        <f t="shared" si="1"/>
        <v>0</v>
      </c>
      <c r="K33" s="71">
        <f t="shared" si="2"/>
        <v>0</v>
      </c>
      <c r="L33" s="71">
        <f t="shared" si="3"/>
        <v>0</v>
      </c>
      <c r="M33" s="71">
        <f t="shared" si="4"/>
        <v>0</v>
      </c>
      <c r="N33" s="71">
        <f t="shared" si="5"/>
        <v>0</v>
      </c>
      <c r="O33" s="71">
        <f t="shared" si="6"/>
        <v>0</v>
      </c>
    </row>
    <row r="34" spans="1:17" s="9" customFormat="1" ht="38.25" x14ac:dyDescent="0.2">
      <c r="A34" s="69">
        <v>19</v>
      </c>
      <c r="B34" s="91" t="s">
        <v>189</v>
      </c>
      <c r="C34" s="97" t="s">
        <v>91</v>
      </c>
      <c r="D34" s="98">
        <v>1</v>
      </c>
      <c r="E34" s="98"/>
      <c r="F34" s="48"/>
      <c r="G34" s="71">
        <f t="shared" si="0"/>
        <v>0</v>
      </c>
      <c r="H34" s="71"/>
      <c r="I34" s="72"/>
      <c r="J34" s="71">
        <f t="shared" si="1"/>
        <v>0</v>
      </c>
      <c r="K34" s="71">
        <f t="shared" si="2"/>
        <v>0</v>
      </c>
      <c r="L34" s="71">
        <f t="shared" si="3"/>
        <v>0</v>
      </c>
      <c r="M34" s="71">
        <f t="shared" si="4"/>
        <v>0</v>
      </c>
      <c r="N34" s="71">
        <f t="shared" si="5"/>
        <v>0</v>
      </c>
      <c r="O34" s="71">
        <f t="shared" si="6"/>
        <v>0</v>
      </c>
    </row>
    <row r="35" spans="1:17" s="29" customFormat="1" x14ac:dyDescent="0.2">
      <c r="A35" s="30"/>
      <c r="B35" s="20"/>
      <c r="C35" s="31"/>
      <c r="D35" s="30"/>
      <c r="E35" s="32"/>
      <c r="F35" s="33"/>
      <c r="G35" s="34"/>
      <c r="H35" s="34"/>
      <c r="I35" s="35"/>
      <c r="J35" s="34"/>
      <c r="K35" s="35"/>
      <c r="L35" s="34"/>
      <c r="M35" s="35"/>
      <c r="N35" s="34"/>
      <c r="O35" s="49"/>
    </row>
    <row r="36" spans="1:17" x14ac:dyDescent="0.2">
      <c r="J36" s="14" t="s">
        <v>38</v>
      </c>
      <c r="K36" s="36">
        <f>SUM(K13:K35)</f>
        <v>0</v>
      </c>
      <c r="L36" s="36">
        <f>SUM(L13:L35)</f>
        <v>0</v>
      </c>
      <c r="M36" s="36">
        <f>SUM(M13:M35)</f>
        <v>0</v>
      </c>
      <c r="N36" s="36">
        <f>SUM(N13:N35)</f>
        <v>0</v>
      </c>
      <c r="O36" s="37">
        <f>SUM(O13:O35)</f>
        <v>0</v>
      </c>
    </row>
    <row r="37" spans="1:17" x14ac:dyDescent="0.2">
      <c r="J37" s="14"/>
      <c r="K37" s="50"/>
      <c r="L37" s="50"/>
      <c r="M37" s="50"/>
      <c r="N37" s="50"/>
      <c r="O37" s="51"/>
    </row>
    <row r="38" spans="1:17" x14ac:dyDescent="0.2">
      <c r="B38" s="38" t="s">
        <v>19</v>
      </c>
      <c r="E38" s="39">
        <f>KOPT!D18</f>
        <v>0</v>
      </c>
    </row>
    <row r="39" spans="1:17" x14ac:dyDescent="0.2">
      <c r="E39" s="39">
        <f>KOPT!D19</f>
        <v>0</v>
      </c>
    </row>
    <row r="40" spans="1:17" x14ac:dyDescent="0.2">
      <c r="B40" s="39" t="s">
        <v>44</v>
      </c>
      <c r="E40" s="39">
        <f>KOPT!D20</f>
        <v>0</v>
      </c>
    </row>
    <row r="41" spans="1:17" s="4" customFormat="1" x14ac:dyDescent="0.2">
      <c r="A41" s="3"/>
      <c r="B41" s="1"/>
      <c r="C41" s="2"/>
      <c r="D41" s="3"/>
      <c r="E41" s="39">
        <f>KOPT!D21</f>
        <v>0</v>
      </c>
      <c r="G41" s="5"/>
      <c r="H41" s="5"/>
      <c r="I41" s="5"/>
      <c r="J41" s="5"/>
      <c r="K41" s="5"/>
      <c r="L41" s="5"/>
      <c r="M41" s="5"/>
      <c r="N41" s="5"/>
      <c r="O41" s="6"/>
      <c r="P41" s="6"/>
      <c r="Q41" s="6"/>
    </row>
  </sheetData>
  <mergeCells count="8">
    <mergeCell ref="C4:O4"/>
    <mergeCell ref="C5:O5"/>
    <mergeCell ref="A10:A11"/>
    <mergeCell ref="B10:B11"/>
    <mergeCell ref="C10:C11"/>
    <mergeCell ref="D10:D11"/>
    <mergeCell ref="E10:J10"/>
    <mergeCell ref="K10:O10"/>
  </mergeCells>
  <pageMargins left="0.39370078740157483" right="0.35433070866141736" top="1.0236220472440944" bottom="0.39370078740157483" header="0.51181102362204722" footer="0.15748031496062992"/>
  <pageSetup paperSize="9" fitToHeight="0" orientation="landscape" horizontalDpi="4294967292" verticalDpi="360" r:id="rId1"/>
  <headerFooter alignWithMargins="0">
    <oddFooter>&amp;C&amp;8&amp;P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09D6-3ECA-4BBC-9E21-9DDF17B7FD54}">
  <sheetPr>
    <pageSetUpPr fitToPage="1"/>
  </sheetPr>
  <dimension ref="A1:Q27"/>
  <sheetViews>
    <sheetView zoomScaleNormal="100" workbookViewId="0">
      <selection activeCell="C1" sqref="C1"/>
    </sheetView>
  </sheetViews>
  <sheetFormatPr defaultColWidth="9.140625" defaultRowHeight="12.75" x14ac:dyDescent="0.2"/>
  <cols>
    <col min="1" max="1" width="5.7109375" style="3" customWidth="1"/>
    <col min="2" max="2" width="39.28515625" style="1" customWidth="1"/>
    <col min="3" max="3" width="6" style="2" customWidth="1"/>
    <col min="4" max="4" width="8.5703125" style="3" customWidth="1"/>
    <col min="5" max="5" width="6.28515625" style="3" customWidth="1"/>
    <col min="6" max="6" width="6.5703125" style="4" customWidth="1"/>
    <col min="7" max="7" width="6.42578125" style="5" customWidth="1"/>
    <col min="8" max="8" width="8" style="5" customWidth="1"/>
    <col min="9" max="9" width="6.28515625" style="5" customWidth="1"/>
    <col min="10" max="10" width="7.7109375" style="5" customWidth="1"/>
    <col min="11" max="11" width="8.42578125" style="5" customWidth="1"/>
    <col min="12" max="12" width="9.28515625" style="5" customWidth="1"/>
    <col min="13" max="14" width="8.42578125" style="5" customWidth="1"/>
    <col min="15" max="15" width="9.42578125" style="6" customWidth="1"/>
    <col min="16" max="16" width="9.140625" style="6"/>
    <col min="17" max="17" width="0" style="6" hidden="1" customWidth="1"/>
    <col min="18" max="16384" width="9.140625" style="6"/>
  </cols>
  <sheetData>
    <row r="1" spans="1:17" x14ac:dyDescent="0.2">
      <c r="A1" s="76"/>
      <c r="B1" s="77"/>
      <c r="C1" s="78" t="s">
        <v>219</v>
      </c>
      <c r="D1" s="76"/>
      <c r="E1" s="76"/>
      <c r="F1" s="78"/>
      <c r="G1" s="79"/>
      <c r="H1" s="79"/>
      <c r="I1" s="79"/>
      <c r="J1" s="79"/>
      <c r="K1" s="79"/>
      <c r="L1" s="79"/>
      <c r="M1" s="79"/>
      <c r="N1" s="79"/>
      <c r="O1" s="81"/>
    </row>
    <row r="2" spans="1:17" x14ac:dyDescent="0.2">
      <c r="A2" s="76"/>
      <c r="B2" s="77"/>
      <c r="C2" s="82" t="str">
        <f>KOPS!C13</f>
        <v>ŪDENSAPGĀDE Ū1</v>
      </c>
      <c r="D2" s="76"/>
      <c r="E2" s="76"/>
      <c r="F2" s="78"/>
      <c r="G2" s="79"/>
      <c r="H2" s="79"/>
      <c r="I2" s="79"/>
      <c r="J2" s="79"/>
      <c r="K2" s="79"/>
      <c r="L2" s="79"/>
      <c r="M2" s="79"/>
      <c r="N2" s="79"/>
      <c r="O2" s="81"/>
    </row>
    <row r="3" spans="1:17" x14ac:dyDescent="0.2">
      <c r="A3" s="76"/>
      <c r="B3" s="77"/>
      <c r="C3" s="82"/>
      <c r="D3" s="76"/>
      <c r="E3" s="76"/>
      <c r="F3" s="78"/>
      <c r="G3" s="79"/>
      <c r="H3" s="79"/>
      <c r="I3" s="79"/>
      <c r="J3" s="79"/>
      <c r="K3" s="79"/>
      <c r="L3" s="79"/>
      <c r="M3" s="79"/>
      <c r="N3" s="79"/>
      <c r="O3" s="81"/>
    </row>
    <row r="4" spans="1:17" ht="14.25" x14ac:dyDescent="0.2">
      <c r="A4" s="40" t="s">
        <v>1</v>
      </c>
      <c r="B4" s="41"/>
      <c r="C4" s="54" t="str">
        <f>KOPS!D3</f>
        <v>Ūdensapgādes un sadzīves kanalizācijas tīklu paplašināšana, kanalizācijas sūkņu staciju un to elektroapgādes pieslēgumu izbūve Jaunolaines ciemā, Olaines pagastā, Olaines novadā</v>
      </c>
      <c r="D4" s="42"/>
      <c r="E4" s="42"/>
      <c r="F4" s="43"/>
      <c r="G4" s="44"/>
      <c r="H4" s="44"/>
      <c r="I4" s="44"/>
      <c r="J4" s="44"/>
      <c r="K4" s="44"/>
      <c r="L4" s="44"/>
      <c r="M4" s="44"/>
      <c r="N4" s="44"/>
      <c r="O4" s="45"/>
    </row>
    <row r="5" spans="1:17" ht="15.6" customHeight="1" x14ac:dyDescent="0.2">
      <c r="A5" s="40" t="s">
        <v>2</v>
      </c>
      <c r="B5" s="41"/>
      <c r="C5" s="137" t="str">
        <f>KOPS!D4</f>
        <v>Ūdensapgādes un sadzīves kanalizācijas tīklu paplašināšana, kanalizācijas sūkņu staciju un to elektroapgādes pieslēgumu izbūve Jaunolaines ciemā, Olaines pagastā, Olaines novadā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7" ht="15" x14ac:dyDescent="0.2">
      <c r="A6" s="40" t="s">
        <v>3</v>
      </c>
      <c r="B6" s="41"/>
      <c r="C6" s="52" t="str">
        <f>KOPS!D5</f>
        <v>"ŪDRAINĪTES", "PIPARKŪKAS", JAUNOLAINES CIEMĀ, OLAINES PAG., OLAINES NOV.</v>
      </c>
      <c r="D6" s="42"/>
      <c r="E6" s="42"/>
      <c r="F6" s="43"/>
      <c r="G6" s="44"/>
      <c r="H6" s="44"/>
      <c r="I6" s="44"/>
      <c r="J6" s="44"/>
      <c r="K6" s="44"/>
      <c r="L6" s="44"/>
      <c r="M6" s="44"/>
      <c r="N6" s="44"/>
      <c r="O6" s="45"/>
    </row>
    <row r="7" spans="1:17" ht="14.25" x14ac:dyDescent="0.2">
      <c r="A7" s="40" t="s">
        <v>212</v>
      </c>
      <c r="B7" s="41"/>
      <c r="C7" s="75" t="str">
        <f>KOPT!C5</f>
        <v>AS "Olaines ūdens un siltums"</v>
      </c>
      <c r="D7" s="42"/>
      <c r="E7" s="42"/>
      <c r="F7" s="43"/>
      <c r="G7" s="44"/>
      <c r="H7" s="44"/>
      <c r="I7" s="44"/>
      <c r="J7" s="44"/>
      <c r="K7" s="44"/>
      <c r="L7" s="44"/>
      <c r="M7" s="44"/>
      <c r="N7" s="44"/>
      <c r="O7" s="45"/>
    </row>
    <row r="8" spans="1:17" ht="14.25" x14ac:dyDescent="0.2">
      <c r="A8" s="40" t="str">
        <f>KOPT!A6</f>
        <v>Tāme sastādīta: 2026.gada _______</v>
      </c>
      <c r="B8" s="41"/>
      <c r="C8" s="46"/>
      <c r="D8" s="42"/>
      <c r="E8" s="42"/>
      <c r="F8" s="43"/>
      <c r="G8" s="44"/>
      <c r="H8" s="44"/>
      <c r="I8" s="44"/>
      <c r="J8" s="44"/>
      <c r="K8" s="44"/>
      <c r="L8" s="44"/>
      <c r="M8" s="44"/>
      <c r="N8" s="47" t="s">
        <v>26</v>
      </c>
      <c r="O8" s="73">
        <f>O22</f>
        <v>0</v>
      </c>
    </row>
    <row r="9" spans="1:17" ht="14.25" x14ac:dyDescent="0.2">
      <c r="A9" s="10"/>
      <c r="B9" s="41"/>
      <c r="C9" s="46"/>
      <c r="D9" s="42"/>
      <c r="E9" s="42"/>
      <c r="F9" s="43"/>
      <c r="G9" s="44"/>
      <c r="H9" s="44"/>
      <c r="I9" s="44"/>
      <c r="J9" s="44"/>
      <c r="K9" s="44"/>
      <c r="L9" s="44"/>
      <c r="M9" s="44"/>
      <c r="N9" s="44"/>
      <c r="O9" s="45"/>
    </row>
    <row r="10" spans="1:17" ht="20.25" customHeight="1" x14ac:dyDescent="0.2">
      <c r="A10" s="129" t="s">
        <v>4</v>
      </c>
      <c r="B10" s="148" t="s">
        <v>36</v>
      </c>
      <c r="C10" s="146" t="s">
        <v>5</v>
      </c>
      <c r="D10" s="129" t="s">
        <v>6</v>
      </c>
      <c r="E10" s="141" t="s">
        <v>7</v>
      </c>
      <c r="F10" s="141"/>
      <c r="G10" s="141"/>
      <c r="H10" s="141"/>
      <c r="I10" s="141"/>
      <c r="J10" s="145"/>
      <c r="K10" s="144" t="s">
        <v>10</v>
      </c>
      <c r="L10" s="141"/>
      <c r="M10" s="141"/>
      <c r="N10" s="141"/>
      <c r="O10" s="145"/>
      <c r="P10" s="9"/>
    </row>
    <row r="11" spans="1:17" ht="78.75" customHeight="1" x14ac:dyDescent="0.2">
      <c r="A11" s="130"/>
      <c r="B11" s="149"/>
      <c r="C11" s="147"/>
      <c r="D11" s="130"/>
      <c r="E11" s="7" t="s">
        <v>8</v>
      </c>
      <c r="F11" s="7" t="s">
        <v>27</v>
      </c>
      <c r="G11" s="8" t="s">
        <v>28</v>
      </c>
      <c r="H11" s="8" t="s">
        <v>34</v>
      </c>
      <c r="I11" s="8" t="s">
        <v>29</v>
      </c>
      <c r="J11" s="8" t="s">
        <v>30</v>
      </c>
      <c r="K11" s="8" t="s">
        <v>9</v>
      </c>
      <c r="L11" s="8" t="s">
        <v>28</v>
      </c>
      <c r="M11" s="8" t="s">
        <v>34</v>
      </c>
      <c r="N11" s="8" t="s">
        <v>29</v>
      </c>
      <c r="O11" s="8" t="s">
        <v>31</v>
      </c>
    </row>
    <row r="12" spans="1:17" x14ac:dyDescent="0.2">
      <c r="A12" s="15"/>
      <c r="B12" s="24"/>
      <c r="C12" s="25"/>
      <c r="D12" s="21"/>
      <c r="E12" s="26"/>
      <c r="F12" s="22"/>
      <c r="G12" s="23"/>
      <c r="H12" s="23"/>
      <c r="I12" s="27"/>
      <c r="J12" s="23"/>
      <c r="K12" s="27"/>
      <c r="L12" s="23"/>
      <c r="M12" s="27"/>
      <c r="N12" s="23"/>
      <c r="O12" s="28"/>
    </row>
    <row r="13" spans="1:17" s="9" customFormat="1" x14ac:dyDescent="0.2">
      <c r="A13" s="88"/>
      <c r="B13" s="99" t="s">
        <v>190</v>
      </c>
      <c r="C13" s="70"/>
      <c r="D13" s="90"/>
      <c r="E13" s="96"/>
      <c r="F13" s="48"/>
      <c r="G13" s="71"/>
      <c r="H13" s="48"/>
      <c r="I13" s="72"/>
      <c r="J13" s="48"/>
      <c r="K13" s="71"/>
      <c r="L13" s="71"/>
      <c r="M13" s="71"/>
      <c r="N13" s="71"/>
      <c r="O13" s="71"/>
      <c r="Q13" s="9">
        <f>D13*0.1</f>
        <v>0</v>
      </c>
    </row>
    <row r="14" spans="1:17" s="9" customFormat="1" ht="38.25" x14ac:dyDescent="0.2">
      <c r="A14" s="69">
        <v>1</v>
      </c>
      <c r="B14" s="91" t="s">
        <v>191</v>
      </c>
      <c r="C14" s="70" t="s">
        <v>40</v>
      </c>
      <c r="D14" s="108">
        <v>2923.9749999999999</v>
      </c>
      <c r="E14" s="98"/>
      <c r="F14" s="48"/>
      <c r="G14" s="71">
        <f t="shared" ref="G14:G20" si="0">ROUND(E14*F14,2)</f>
        <v>0</v>
      </c>
      <c r="H14" s="71"/>
      <c r="I14" s="72"/>
      <c r="J14" s="71">
        <f t="shared" ref="J14:J20" si="1">SUM(G14:I14)</f>
        <v>0</v>
      </c>
      <c r="K14" s="71">
        <f>ROUND(D14*E14,2)</f>
        <v>0</v>
      </c>
      <c r="L14" s="71">
        <f>ROUND(D14*G14,2)</f>
        <v>0</v>
      </c>
      <c r="M14" s="71">
        <f>ROUND(D14*H14,2)</f>
        <v>0</v>
      </c>
      <c r="N14" s="71">
        <f t="shared" ref="N14" si="2">ROUND(I14*D14,2)</f>
        <v>0</v>
      </c>
      <c r="O14" s="71">
        <f>SUM(L14:N14)</f>
        <v>0</v>
      </c>
    </row>
    <row r="15" spans="1:17" s="9" customFormat="1" ht="25.5" x14ac:dyDescent="0.2">
      <c r="A15" s="69">
        <v>2</v>
      </c>
      <c r="B15" s="91" t="s">
        <v>192</v>
      </c>
      <c r="C15" s="70"/>
      <c r="D15" s="98"/>
      <c r="E15" s="98"/>
      <c r="F15" s="48"/>
      <c r="G15" s="71"/>
      <c r="H15" s="71"/>
      <c r="I15" s="72"/>
      <c r="J15" s="71"/>
      <c r="K15" s="71"/>
      <c r="L15" s="71"/>
      <c r="M15" s="71"/>
      <c r="N15" s="71"/>
      <c r="O15" s="71"/>
    </row>
    <row r="16" spans="1:17" s="9" customFormat="1" ht="25.5" x14ac:dyDescent="0.2">
      <c r="A16" s="69" t="s">
        <v>193</v>
      </c>
      <c r="B16" s="91" t="s">
        <v>194</v>
      </c>
      <c r="C16" s="70" t="s">
        <v>40</v>
      </c>
      <c r="D16" s="98">
        <v>2923.9749999999999</v>
      </c>
      <c r="E16" s="98"/>
      <c r="F16" s="48"/>
      <c r="G16" s="71">
        <f t="shared" si="0"/>
        <v>0</v>
      </c>
      <c r="H16" s="71"/>
      <c r="I16" s="72"/>
      <c r="J16" s="71">
        <f t="shared" si="1"/>
        <v>0</v>
      </c>
      <c r="K16" s="71">
        <f>ROUND(D16*E16,2)</f>
        <v>0</v>
      </c>
      <c r="L16" s="71">
        <f>ROUND(D16*G16,2)</f>
        <v>0</v>
      </c>
      <c r="M16" s="71">
        <f>ROUND(D16*H16,2)</f>
        <v>0</v>
      </c>
      <c r="N16" s="71">
        <f>ROUND(I16*D16,2)</f>
        <v>0</v>
      </c>
      <c r="O16" s="71">
        <f>SUM(L16:N16)</f>
        <v>0</v>
      </c>
    </row>
    <row r="17" spans="1:17" s="9" customFormat="1" ht="25.5" x14ac:dyDescent="0.2">
      <c r="A17" s="69" t="s">
        <v>195</v>
      </c>
      <c r="B17" s="91" t="s">
        <v>196</v>
      </c>
      <c r="C17" s="70" t="s">
        <v>40</v>
      </c>
      <c r="D17" s="98">
        <v>2923.9749999999999</v>
      </c>
      <c r="E17" s="98"/>
      <c r="F17" s="48"/>
      <c r="G17" s="71">
        <f t="shared" si="0"/>
        <v>0</v>
      </c>
      <c r="H17" s="71"/>
      <c r="I17" s="72"/>
      <c r="J17" s="71">
        <f t="shared" si="1"/>
        <v>0</v>
      </c>
      <c r="K17" s="71">
        <f>ROUND(D17*E17,2)</f>
        <v>0</v>
      </c>
      <c r="L17" s="71">
        <f>ROUND(D17*G17,2)</f>
        <v>0</v>
      </c>
      <c r="M17" s="71">
        <f>ROUND(D17*H17,2)</f>
        <v>0</v>
      </c>
      <c r="N17" s="71">
        <f t="shared" ref="N17:N20" si="3">ROUND(I17*D17,2)</f>
        <v>0</v>
      </c>
      <c r="O17" s="71">
        <f>SUM(L17:N17)</f>
        <v>0</v>
      </c>
    </row>
    <row r="18" spans="1:17" s="9" customFormat="1" ht="25.5" x14ac:dyDescent="0.2">
      <c r="A18" s="69" t="s">
        <v>197</v>
      </c>
      <c r="B18" s="91" t="s">
        <v>198</v>
      </c>
      <c r="C18" s="70" t="s">
        <v>40</v>
      </c>
      <c r="D18" s="98">
        <v>2923.9749999999999</v>
      </c>
      <c r="E18" s="98"/>
      <c r="F18" s="48"/>
      <c r="G18" s="71">
        <f t="shared" si="0"/>
        <v>0</v>
      </c>
      <c r="H18" s="71"/>
      <c r="I18" s="72"/>
      <c r="J18" s="71">
        <f t="shared" si="1"/>
        <v>0</v>
      </c>
      <c r="K18" s="71">
        <f>ROUND(D18*E18,2)</f>
        <v>0</v>
      </c>
      <c r="L18" s="71">
        <f>ROUND(D18*G18,2)</f>
        <v>0</v>
      </c>
      <c r="M18" s="71">
        <f t="shared" ref="M18:M20" si="4">ROUND(D18*H18,2)</f>
        <v>0</v>
      </c>
      <c r="N18" s="71">
        <f t="shared" si="3"/>
        <v>0</v>
      </c>
      <c r="O18" s="71">
        <f>SUM(L18:N18)</f>
        <v>0</v>
      </c>
    </row>
    <row r="19" spans="1:17" s="9" customFormat="1" ht="14.25" x14ac:dyDescent="0.2">
      <c r="A19" s="69">
        <v>3</v>
      </c>
      <c r="B19" s="91" t="s">
        <v>199</v>
      </c>
      <c r="C19" s="70" t="s">
        <v>40</v>
      </c>
      <c r="D19" s="98">
        <v>15907.677</v>
      </c>
      <c r="E19" s="98"/>
      <c r="F19" s="48"/>
      <c r="G19" s="71">
        <f t="shared" si="0"/>
        <v>0</v>
      </c>
      <c r="H19" s="71"/>
      <c r="I19" s="72"/>
      <c r="J19" s="71">
        <f t="shared" si="1"/>
        <v>0</v>
      </c>
      <c r="K19" s="71">
        <f t="shared" ref="K19" si="5">ROUND(D19*E19,2)</f>
        <v>0</v>
      </c>
      <c r="L19" s="71">
        <f t="shared" ref="L19" si="6">ROUND(D19*G19,2)</f>
        <v>0</v>
      </c>
      <c r="M19" s="71">
        <f t="shared" si="4"/>
        <v>0</v>
      </c>
      <c r="N19" s="71">
        <f t="shared" si="3"/>
        <v>0</v>
      </c>
      <c r="O19" s="71">
        <f>SUM(L19:N19)</f>
        <v>0</v>
      </c>
    </row>
    <row r="20" spans="1:17" s="9" customFormat="1" ht="63.75" x14ac:dyDescent="0.2">
      <c r="A20" s="69">
        <v>4</v>
      </c>
      <c r="B20" s="91" t="s">
        <v>200</v>
      </c>
      <c r="C20" s="70" t="s">
        <v>40</v>
      </c>
      <c r="D20" s="98">
        <v>15907.677</v>
      </c>
      <c r="E20" s="98"/>
      <c r="F20" s="48"/>
      <c r="G20" s="71">
        <f t="shared" si="0"/>
        <v>0</v>
      </c>
      <c r="H20" s="71"/>
      <c r="I20" s="72"/>
      <c r="J20" s="71">
        <f t="shared" si="1"/>
        <v>0</v>
      </c>
      <c r="K20" s="71">
        <f>ROUND(D20*E20,2)</f>
        <v>0</v>
      </c>
      <c r="L20" s="71">
        <f>ROUND(D20*G20,2)</f>
        <v>0</v>
      </c>
      <c r="M20" s="71">
        <f t="shared" si="4"/>
        <v>0</v>
      </c>
      <c r="N20" s="71">
        <f t="shared" si="3"/>
        <v>0</v>
      </c>
      <c r="O20" s="71">
        <f>SUM(L20:N20)</f>
        <v>0</v>
      </c>
    </row>
    <row r="21" spans="1:17" s="29" customFormat="1" x14ac:dyDescent="0.2">
      <c r="A21" s="30"/>
      <c r="B21" s="20"/>
      <c r="C21" s="31"/>
      <c r="D21" s="30"/>
      <c r="E21" s="32"/>
      <c r="F21" s="33"/>
      <c r="G21" s="34"/>
      <c r="H21" s="34"/>
      <c r="I21" s="35"/>
      <c r="J21" s="34"/>
      <c r="K21" s="35"/>
      <c r="L21" s="34"/>
      <c r="M21" s="35"/>
      <c r="N21" s="34"/>
      <c r="O21" s="49"/>
    </row>
    <row r="22" spans="1:17" x14ac:dyDescent="0.2">
      <c r="J22" s="14" t="s">
        <v>38</v>
      </c>
      <c r="K22" s="36">
        <f>SUM(K13:K21)</f>
        <v>0</v>
      </c>
      <c r="L22" s="36">
        <f>SUM(L13:L21)</f>
        <v>0</v>
      </c>
      <c r="M22" s="36">
        <f>SUM(M13:M21)</f>
        <v>0</v>
      </c>
      <c r="N22" s="36">
        <f>SUM(N13:N21)</f>
        <v>0</v>
      </c>
      <c r="O22" s="37">
        <f>SUM(O13:O21)</f>
        <v>0</v>
      </c>
    </row>
    <row r="23" spans="1:17" x14ac:dyDescent="0.2">
      <c r="J23" s="14"/>
      <c r="K23" s="50"/>
      <c r="L23" s="50"/>
      <c r="M23" s="50"/>
      <c r="N23" s="50"/>
      <c r="O23" s="51"/>
    </row>
    <row r="24" spans="1:17" x14ac:dyDescent="0.2">
      <c r="B24" s="38" t="s">
        <v>19</v>
      </c>
      <c r="E24" s="39">
        <f>KOPT!D18</f>
        <v>0</v>
      </c>
    </row>
    <row r="25" spans="1:17" x14ac:dyDescent="0.2">
      <c r="E25" s="39">
        <f>KOPT!D19</f>
        <v>0</v>
      </c>
    </row>
    <row r="26" spans="1:17" x14ac:dyDescent="0.2">
      <c r="B26" s="39" t="s">
        <v>44</v>
      </c>
      <c r="E26" s="39">
        <f>KOPT!D20</f>
        <v>0</v>
      </c>
    </row>
    <row r="27" spans="1:17" s="4" customFormat="1" x14ac:dyDescent="0.2">
      <c r="A27" s="3"/>
      <c r="B27" s="1"/>
      <c r="C27" s="2"/>
      <c r="D27" s="3"/>
      <c r="E27" s="39">
        <f>KOPT!D21</f>
        <v>0</v>
      </c>
      <c r="G27" s="5"/>
      <c r="H27" s="5"/>
      <c r="I27" s="5"/>
      <c r="J27" s="5"/>
      <c r="K27" s="5"/>
      <c r="L27" s="5"/>
      <c r="M27" s="5"/>
      <c r="N27" s="5"/>
      <c r="O27" s="6"/>
      <c r="P27" s="6"/>
      <c r="Q27" s="6"/>
    </row>
  </sheetData>
  <mergeCells count="7">
    <mergeCell ref="C5:O5"/>
    <mergeCell ref="A10:A11"/>
    <mergeCell ref="B10:B11"/>
    <mergeCell ref="C10:C11"/>
    <mergeCell ref="D10:D11"/>
    <mergeCell ref="E10:J10"/>
    <mergeCell ref="K10:O10"/>
  </mergeCells>
  <pageMargins left="0.39370078740157483" right="0.35433070866141736" top="1.0236220472440944" bottom="0.39370078740157483" header="0.51181102362204722" footer="0.15748031496062992"/>
  <pageSetup paperSize="9" fitToHeight="0" orientation="landscape" horizontalDpi="4294967292" verticalDpi="360" r:id="rId1"/>
  <headerFooter alignWithMargins="0">
    <oddFooter>&amp;C&amp;8&amp;P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C481-A43C-4D38-B319-92C855E6A5DF}">
  <dimension ref="A1:Q26"/>
  <sheetViews>
    <sheetView workbookViewId="0">
      <selection activeCell="B15" sqref="B15"/>
    </sheetView>
  </sheetViews>
  <sheetFormatPr defaultColWidth="9.140625" defaultRowHeight="12.75" x14ac:dyDescent="0.2"/>
  <cols>
    <col min="1" max="1" width="5.7109375" style="3" customWidth="1"/>
    <col min="2" max="2" width="39.28515625" style="1" customWidth="1"/>
    <col min="3" max="3" width="6" style="2" customWidth="1"/>
    <col min="4" max="4" width="8.5703125" style="3" customWidth="1"/>
    <col min="5" max="5" width="6.28515625" style="3" customWidth="1"/>
    <col min="6" max="6" width="6.5703125" style="4" customWidth="1"/>
    <col min="7" max="7" width="6.42578125" style="5" customWidth="1"/>
    <col min="8" max="8" width="8" style="5" customWidth="1"/>
    <col min="9" max="9" width="6.28515625" style="5" customWidth="1"/>
    <col min="10" max="10" width="7.7109375" style="5" customWidth="1"/>
    <col min="11" max="11" width="8.42578125" style="5" customWidth="1"/>
    <col min="12" max="12" width="9.28515625" style="5" customWidth="1"/>
    <col min="13" max="14" width="8.42578125" style="5" customWidth="1"/>
    <col min="15" max="15" width="9.42578125" style="6" customWidth="1"/>
    <col min="16" max="16" width="9.140625" style="6"/>
    <col min="17" max="17" width="0" style="6" hidden="1" customWidth="1"/>
    <col min="18" max="16384" width="9.140625" style="6"/>
  </cols>
  <sheetData>
    <row r="1" spans="1:16" x14ac:dyDescent="0.2">
      <c r="A1" s="76"/>
      <c r="B1" s="77"/>
      <c r="C1" s="78" t="s">
        <v>215</v>
      </c>
      <c r="D1" s="76"/>
      <c r="E1" s="76"/>
      <c r="F1" s="78"/>
      <c r="G1" s="79"/>
      <c r="H1" s="79"/>
      <c r="I1" s="79"/>
      <c r="J1" s="79"/>
      <c r="K1" s="79"/>
      <c r="L1" s="79"/>
      <c r="M1" s="79"/>
      <c r="N1" s="79"/>
      <c r="O1" s="81"/>
    </row>
    <row r="2" spans="1:16" x14ac:dyDescent="0.2">
      <c r="A2" s="76"/>
      <c r="B2" s="77"/>
      <c r="C2" s="82" t="s">
        <v>230</v>
      </c>
      <c r="D2" s="76"/>
      <c r="E2" s="76"/>
      <c r="F2" s="78"/>
      <c r="G2" s="79"/>
      <c r="H2" s="79"/>
      <c r="I2" s="79"/>
      <c r="J2" s="79"/>
      <c r="K2" s="79"/>
      <c r="L2" s="79"/>
      <c r="M2" s="79"/>
      <c r="N2" s="79"/>
      <c r="O2" s="81"/>
    </row>
    <row r="3" spans="1:16" x14ac:dyDescent="0.2">
      <c r="A3" s="76"/>
      <c r="B3" s="77"/>
      <c r="C3" s="82"/>
      <c r="D3" s="76"/>
      <c r="E3" s="76"/>
      <c r="F3" s="78"/>
      <c r="G3" s="79"/>
      <c r="H3" s="79"/>
      <c r="I3" s="79"/>
      <c r="J3" s="79"/>
      <c r="K3" s="79"/>
      <c r="L3" s="79"/>
      <c r="M3" s="79"/>
      <c r="N3" s="79"/>
      <c r="O3" s="81"/>
    </row>
    <row r="4" spans="1:16" ht="14.25" x14ac:dyDescent="0.2">
      <c r="A4" s="40" t="s">
        <v>1</v>
      </c>
      <c r="B4" s="41"/>
      <c r="C4" s="54" t="str">
        <f>KOPS!D3</f>
        <v>Ūdensapgādes un sadzīves kanalizācijas tīklu paplašināšana, kanalizācijas sūkņu staciju un to elektroapgādes pieslēgumu izbūve Jaunolaines ciemā, Olaines pagastā, Olaines novadā</v>
      </c>
      <c r="D4" s="42"/>
      <c r="E4" s="42"/>
      <c r="F4" s="43"/>
      <c r="G4" s="44"/>
      <c r="H4" s="44"/>
      <c r="I4" s="44"/>
      <c r="J4" s="44"/>
      <c r="K4" s="44"/>
      <c r="L4" s="44"/>
      <c r="M4" s="44"/>
      <c r="N4" s="44"/>
      <c r="O4" s="45"/>
    </row>
    <row r="5" spans="1:16" ht="15.6" customHeight="1" x14ac:dyDescent="0.2">
      <c r="A5" s="40" t="s">
        <v>2</v>
      </c>
      <c r="B5" s="41"/>
      <c r="C5" s="137" t="str">
        <f>KOPS!D4</f>
        <v>Ūdensapgādes un sadzīves kanalizācijas tīklu paplašināšana, kanalizācijas sūkņu staciju un to elektroapgādes pieslēgumu izbūve Jaunolaines ciemā, Olaines pagastā, Olaines novadā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6" ht="15" x14ac:dyDescent="0.2">
      <c r="A6" s="40" t="s">
        <v>3</v>
      </c>
      <c r="B6" s="41"/>
      <c r="C6" s="52" t="str">
        <f>KOPS!D5</f>
        <v>"ŪDRAINĪTES", "PIPARKŪKAS", JAUNOLAINES CIEMĀ, OLAINES PAG., OLAINES NOV.</v>
      </c>
      <c r="D6" s="42"/>
      <c r="E6" s="42"/>
      <c r="F6" s="43"/>
      <c r="G6" s="44"/>
      <c r="H6" s="44"/>
      <c r="I6" s="44"/>
      <c r="J6" s="44"/>
      <c r="K6" s="44"/>
      <c r="L6" s="44"/>
      <c r="M6" s="44"/>
      <c r="N6" s="44"/>
      <c r="O6" s="45"/>
    </row>
    <row r="7" spans="1:16" ht="14.25" x14ac:dyDescent="0.2">
      <c r="A7" s="40" t="s">
        <v>212</v>
      </c>
      <c r="B7" s="41"/>
      <c r="C7" s="75" t="str">
        <f>KOPT!C5</f>
        <v>AS "Olaines ūdens un siltums"</v>
      </c>
      <c r="D7" s="42"/>
      <c r="E7" s="42"/>
      <c r="F7" s="43"/>
      <c r="G7" s="44"/>
      <c r="H7" s="44"/>
      <c r="I7" s="44"/>
      <c r="J7" s="44"/>
      <c r="K7" s="44"/>
      <c r="L7" s="44"/>
      <c r="M7" s="44"/>
      <c r="N7" s="44"/>
      <c r="O7" s="45"/>
    </row>
    <row r="8" spans="1:16" ht="14.25" x14ac:dyDescent="0.2">
      <c r="A8" s="40" t="str">
        <f>KOPT!A6</f>
        <v>Tāme sastādīta: 2026.gada _______</v>
      </c>
      <c r="B8" s="41"/>
      <c r="C8" s="46"/>
      <c r="D8" s="42"/>
      <c r="E8" s="42"/>
      <c r="F8" s="43"/>
      <c r="G8" s="44"/>
      <c r="H8" s="44"/>
      <c r="I8" s="44"/>
      <c r="J8" s="44"/>
      <c r="K8" s="44"/>
      <c r="L8" s="44"/>
      <c r="M8" s="44"/>
      <c r="N8" s="47" t="s">
        <v>26</v>
      </c>
      <c r="O8" s="73">
        <f>O21</f>
        <v>0</v>
      </c>
    </row>
    <row r="9" spans="1:16" ht="14.25" x14ac:dyDescent="0.2">
      <c r="A9" s="10"/>
      <c r="B9" s="41"/>
      <c r="C9" s="46"/>
      <c r="D9" s="42"/>
      <c r="E9" s="42"/>
      <c r="F9" s="43"/>
      <c r="G9" s="44"/>
      <c r="H9" s="44"/>
      <c r="I9" s="44"/>
      <c r="J9" s="44"/>
      <c r="K9" s="44"/>
      <c r="L9" s="44"/>
      <c r="M9" s="44"/>
      <c r="N9" s="44"/>
      <c r="O9" s="45"/>
    </row>
    <row r="10" spans="1:16" ht="20.25" customHeight="1" x14ac:dyDescent="0.2">
      <c r="A10" s="129" t="s">
        <v>4</v>
      </c>
      <c r="B10" s="148" t="s">
        <v>36</v>
      </c>
      <c r="C10" s="146" t="s">
        <v>5</v>
      </c>
      <c r="D10" s="129" t="s">
        <v>6</v>
      </c>
      <c r="E10" s="141" t="s">
        <v>7</v>
      </c>
      <c r="F10" s="141"/>
      <c r="G10" s="141"/>
      <c r="H10" s="141"/>
      <c r="I10" s="141"/>
      <c r="J10" s="145"/>
      <c r="K10" s="144" t="s">
        <v>10</v>
      </c>
      <c r="L10" s="141"/>
      <c r="M10" s="141"/>
      <c r="N10" s="141"/>
      <c r="O10" s="145"/>
      <c r="P10" s="9"/>
    </row>
    <row r="11" spans="1:16" ht="78.75" customHeight="1" x14ac:dyDescent="0.2">
      <c r="A11" s="130"/>
      <c r="B11" s="149"/>
      <c r="C11" s="147"/>
      <c r="D11" s="130"/>
      <c r="E11" s="7" t="s">
        <v>8</v>
      </c>
      <c r="F11" s="7" t="s">
        <v>27</v>
      </c>
      <c r="G11" s="8" t="s">
        <v>28</v>
      </c>
      <c r="H11" s="8" t="s">
        <v>34</v>
      </c>
      <c r="I11" s="8" t="s">
        <v>29</v>
      </c>
      <c r="J11" s="8" t="s">
        <v>30</v>
      </c>
      <c r="K11" s="8" t="s">
        <v>9</v>
      </c>
      <c r="L11" s="8" t="s">
        <v>28</v>
      </c>
      <c r="M11" s="8" t="s">
        <v>34</v>
      </c>
      <c r="N11" s="8" t="s">
        <v>29</v>
      </c>
      <c r="O11" s="8" t="s">
        <v>31</v>
      </c>
    </row>
    <row r="12" spans="1:16" x14ac:dyDescent="0.2">
      <c r="A12" s="15"/>
      <c r="B12" s="24" t="s">
        <v>230</v>
      </c>
      <c r="C12" s="25"/>
      <c r="D12" s="21"/>
      <c r="E12" s="26"/>
      <c r="F12" s="22"/>
      <c r="G12" s="23"/>
      <c r="H12" s="23"/>
      <c r="I12" s="27"/>
      <c r="J12" s="23"/>
      <c r="K12" s="27"/>
      <c r="L12" s="23"/>
      <c r="M12" s="27"/>
      <c r="N12" s="23"/>
      <c r="O12" s="28"/>
    </row>
    <row r="13" spans="1:16" s="9" customFormat="1" x14ac:dyDescent="0.2">
      <c r="A13" s="69">
        <v>1</v>
      </c>
      <c r="B13" s="91" t="s">
        <v>220</v>
      </c>
      <c r="C13" s="70" t="s">
        <v>71</v>
      </c>
      <c r="D13" s="111">
        <v>1</v>
      </c>
      <c r="E13" s="98"/>
      <c r="F13" s="48"/>
      <c r="G13" s="71">
        <f>ROUND(E13*F13,2)</f>
        <v>0</v>
      </c>
      <c r="H13" s="71"/>
      <c r="I13" s="72"/>
      <c r="J13" s="71">
        <f t="shared" ref="J13" si="0">SUM(G13:I13)</f>
        <v>0</v>
      </c>
      <c r="K13" s="71">
        <f>ROUND(D13*E13,2)</f>
        <v>0</v>
      </c>
      <c r="L13" s="71">
        <f>ROUND(D13*G13,2)</f>
        <v>0</v>
      </c>
      <c r="M13" s="71">
        <f>ROUND(D13*H13,2)</f>
        <v>0</v>
      </c>
      <c r="N13" s="71">
        <f t="shared" ref="N13" si="1">ROUND(I13*D13,2)</f>
        <v>0</v>
      </c>
      <c r="O13" s="71">
        <f>SUM(L13:N13)</f>
        <v>0</v>
      </c>
    </row>
    <row r="14" spans="1:16" s="9" customFormat="1" ht="38.25" x14ac:dyDescent="0.2">
      <c r="A14" s="69">
        <v>2</v>
      </c>
      <c r="B14" s="91" t="s">
        <v>221</v>
      </c>
      <c r="C14" s="70" t="s">
        <v>227</v>
      </c>
      <c r="D14" s="112">
        <v>1</v>
      </c>
      <c r="E14" s="98"/>
      <c r="F14" s="48"/>
      <c r="G14" s="71">
        <f t="shared" ref="G14:G17" si="2">ROUND(E14*F14,2)</f>
        <v>0</v>
      </c>
      <c r="H14" s="71"/>
      <c r="I14" s="72"/>
      <c r="J14" s="71">
        <f t="shared" ref="J14:J17" si="3">SUM(G14:I14)</f>
        <v>0</v>
      </c>
      <c r="K14" s="71">
        <f t="shared" ref="K14:K17" si="4">ROUND(D14*E14,2)</f>
        <v>0</v>
      </c>
      <c r="L14" s="71">
        <f t="shared" ref="L14:L17" si="5">ROUND(D14*G14,2)</f>
        <v>0</v>
      </c>
      <c r="M14" s="71">
        <f t="shared" ref="M14:M17" si="6">ROUND(D14*H14,2)</f>
        <v>0</v>
      </c>
      <c r="N14" s="71">
        <f t="shared" ref="N14:N17" si="7">ROUND(I14*D14,2)</f>
        <v>0</v>
      </c>
      <c r="O14" s="71">
        <f t="shared" ref="O14:O17" si="8">SUM(L14:N14)</f>
        <v>0</v>
      </c>
    </row>
    <row r="15" spans="1:16" s="9" customFormat="1" ht="25.5" x14ac:dyDescent="0.2">
      <c r="A15" s="69">
        <v>3</v>
      </c>
      <c r="B15" s="91" t="s">
        <v>222</v>
      </c>
      <c r="C15" s="70" t="s">
        <v>227</v>
      </c>
      <c r="D15" s="112">
        <v>1</v>
      </c>
      <c r="E15" s="98"/>
      <c r="F15" s="48"/>
      <c r="G15" s="71">
        <f t="shared" si="2"/>
        <v>0</v>
      </c>
      <c r="H15" s="71"/>
      <c r="I15" s="72"/>
      <c r="J15" s="71">
        <f t="shared" si="3"/>
        <v>0</v>
      </c>
      <c r="K15" s="71">
        <f t="shared" si="4"/>
        <v>0</v>
      </c>
      <c r="L15" s="71">
        <f t="shared" si="5"/>
        <v>0</v>
      </c>
      <c r="M15" s="71">
        <f t="shared" si="6"/>
        <v>0</v>
      </c>
      <c r="N15" s="71">
        <f t="shared" si="7"/>
        <v>0</v>
      </c>
      <c r="O15" s="71">
        <f t="shared" si="8"/>
        <v>0</v>
      </c>
    </row>
    <row r="16" spans="1:16" s="9" customFormat="1" ht="25.5" x14ac:dyDescent="0.2">
      <c r="A16" s="69">
        <v>4</v>
      </c>
      <c r="B16" s="91" t="s">
        <v>223</v>
      </c>
      <c r="C16" s="70" t="s">
        <v>227</v>
      </c>
      <c r="D16" s="112">
        <v>1</v>
      </c>
      <c r="E16" s="98"/>
      <c r="F16" s="48"/>
      <c r="G16" s="71">
        <f t="shared" si="2"/>
        <v>0</v>
      </c>
      <c r="H16" s="71"/>
      <c r="I16" s="72"/>
      <c r="J16" s="71">
        <f t="shared" si="3"/>
        <v>0</v>
      </c>
      <c r="K16" s="71">
        <f t="shared" si="4"/>
        <v>0</v>
      </c>
      <c r="L16" s="71">
        <f t="shared" si="5"/>
        <v>0</v>
      </c>
      <c r="M16" s="71">
        <f t="shared" si="6"/>
        <v>0</v>
      </c>
      <c r="N16" s="71">
        <f t="shared" si="7"/>
        <v>0</v>
      </c>
      <c r="O16" s="71">
        <f t="shared" si="8"/>
        <v>0</v>
      </c>
    </row>
    <row r="17" spans="1:17" s="9" customFormat="1" ht="38.25" x14ac:dyDescent="0.2">
      <c r="A17" s="69">
        <v>5</v>
      </c>
      <c r="B17" s="91" t="s">
        <v>224</v>
      </c>
      <c r="C17" s="70" t="s">
        <v>227</v>
      </c>
      <c r="D17" s="112">
        <v>1</v>
      </c>
      <c r="E17" s="98"/>
      <c r="F17" s="48"/>
      <c r="G17" s="71">
        <f t="shared" si="2"/>
        <v>0</v>
      </c>
      <c r="H17" s="71"/>
      <c r="I17" s="72"/>
      <c r="J17" s="71">
        <f t="shared" si="3"/>
        <v>0</v>
      </c>
      <c r="K17" s="71">
        <f t="shared" si="4"/>
        <v>0</v>
      </c>
      <c r="L17" s="71">
        <f t="shared" si="5"/>
        <v>0</v>
      </c>
      <c r="M17" s="71">
        <f t="shared" si="6"/>
        <v>0</v>
      </c>
      <c r="N17" s="71">
        <f t="shared" si="7"/>
        <v>0</v>
      </c>
      <c r="O17" s="71">
        <f t="shared" si="8"/>
        <v>0</v>
      </c>
    </row>
    <row r="18" spans="1:17" s="9" customFormat="1" x14ac:dyDescent="0.2">
      <c r="A18" s="69">
        <v>6</v>
      </c>
      <c r="B18" s="91" t="s">
        <v>231</v>
      </c>
      <c r="C18" s="70" t="s">
        <v>227</v>
      </c>
      <c r="D18" s="112">
        <v>1</v>
      </c>
      <c r="E18" s="98"/>
      <c r="F18" s="48"/>
      <c r="G18" s="71">
        <f t="shared" ref="G18:G20" si="9">ROUND(E18*F18,2)</f>
        <v>0</v>
      </c>
      <c r="H18" s="71"/>
      <c r="I18" s="72"/>
      <c r="J18" s="71">
        <f t="shared" ref="J18:J20" si="10">SUM(G18:I18)</f>
        <v>0</v>
      </c>
      <c r="K18" s="71">
        <f t="shared" ref="K18:K20" si="11">ROUND(D18*E18,2)</f>
        <v>0</v>
      </c>
      <c r="L18" s="71">
        <f t="shared" ref="L18:L20" si="12">ROUND(D18*G18,2)</f>
        <v>0</v>
      </c>
      <c r="M18" s="71">
        <f t="shared" ref="M18:M20" si="13">ROUND(D18*H18,2)</f>
        <v>0</v>
      </c>
      <c r="N18" s="71">
        <f t="shared" ref="N18:N20" si="14">ROUND(I18*D18,2)</f>
        <v>0</v>
      </c>
      <c r="O18" s="71">
        <f t="shared" ref="O18:O20" si="15">SUM(L18:N18)</f>
        <v>0</v>
      </c>
    </row>
    <row r="19" spans="1:17" s="9" customFormat="1" ht="25.5" x14ac:dyDescent="0.2">
      <c r="A19" s="69">
        <v>7</v>
      </c>
      <c r="B19" s="91" t="s">
        <v>226</v>
      </c>
      <c r="C19" s="70" t="s">
        <v>229</v>
      </c>
      <c r="D19" s="113">
        <v>2</v>
      </c>
      <c r="E19" s="98"/>
      <c r="F19" s="48"/>
      <c r="G19" s="71">
        <f t="shared" si="9"/>
        <v>0</v>
      </c>
      <c r="H19" s="71"/>
      <c r="I19" s="72"/>
      <c r="J19" s="71">
        <f t="shared" si="10"/>
        <v>0</v>
      </c>
      <c r="K19" s="71">
        <f t="shared" si="11"/>
        <v>0</v>
      </c>
      <c r="L19" s="71">
        <f t="shared" si="12"/>
        <v>0</v>
      </c>
      <c r="M19" s="71">
        <f t="shared" si="13"/>
        <v>0</v>
      </c>
      <c r="N19" s="71">
        <f t="shared" si="14"/>
        <v>0</v>
      </c>
      <c r="O19" s="71">
        <f t="shared" si="15"/>
        <v>0</v>
      </c>
    </row>
    <row r="20" spans="1:17" s="9" customFormat="1" x14ac:dyDescent="0.2">
      <c r="A20" s="69">
        <v>8</v>
      </c>
      <c r="B20" s="91" t="s">
        <v>225</v>
      </c>
      <c r="C20" s="70" t="s">
        <v>228</v>
      </c>
      <c r="D20" s="113">
        <v>1</v>
      </c>
      <c r="E20" s="98"/>
      <c r="F20" s="48"/>
      <c r="G20" s="71">
        <f t="shared" si="9"/>
        <v>0</v>
      </c>
      <c r="H20" s="71"/>
      <c r="I20" s="72"/>
      <c r="J20" s="71">
        <f t="shared" si="10"/>
        <v>0</v>
      </c>
      <c r="K20" s="71">
        <f t="shared" si="11"/>
        <v>0</v>
      </c>
      <c r="L20" s="71">
        <f t="shared" si="12"/>
        <v>0</v>
      </c>
      <c r="M20" s="71">
        <f t="shared" si="13"/>
        <v>0</v>
      </c>
      <c r="N20" s="71">
        <f t="shared" si="14"/>
        <v>0</v>
      </c>
      <c r="O20" s="71">
        <f t="shared" si="15"/>
        <v>0</v>
      </c>
    </row>
    <row r="21" spans="1:17" x14ac:dyDescent="0.2">
      <c r="J21" s="14" t="s">
        <v>38</v>
      </c>
      <c r="K21" s="36">
        <f>SUM(K13:K20)</f>
        <v>0</v>
      </c>
      <c r="L21" s="36">
        <f>SUM(L13:L20)</f>
        <v>0</v>
      </c>
      <c r="M21" s="36">
        <f>SUM(M13:M20)</f>
        <v>0</v>
      </c>
      <c r="N21" s="36">
        <f>SUM(N13:N20)</f>
        <v>0</v>
      </c>
      <c r="O21" s="37">
        <f>SUM(O13:O20)</f>
        <v>0</v>
      </c>
    </row>
    <row r="22" spans="1:17" x14ac:dyDescent="0.2">
      <c r="J22" s="14"/>
      <c r="K22" s="50"/>
      <c r="L22" s="50"/>
      <c r="M22" s="50"/>
      <c r="N22" s="50"/>
      <c r="O22" s="51"/>
    </row>
    <row r="23" spans="1:17" x14ac:dyDescent="0.2">
      <c r="B23" s="38" t="s">
        <v>19</v>
      </c>
      <c r="E23" s="39"/>
    </row>
    <row r="24" spans="1:17" x14ac:dyDescent="0.2">
      <c r="E24" s="39"/>
    </row>
    <row r="25" spans="1:17" x14ac:dyDescent="0.2">
      <c r="B25" s="39" t="s">
        <v>44</v>
      </c>
      <c r="E25" s="39"/>
    </row>
    <row r="26" spans="1:17" s="4" customFormat="1" x14ac:dyDescent="0.2">
      <c r="A26" s="3"/>
      <c r="B26" s="1"/>
      <c r="C26" s="2"/>
      <c r="D26" s="3"/>
      <c r="E26" s="39"/>
      <c r="G26" s="5"/>
      <c r="H26" s="5"/>
      <c r="I26" s="5"/>
      <c r="J26" s="5"/>
      <c r="K26" s="5"/>
      <c r="L26" s="5"/>
      <c r="M26" s="5"/>
      <c r="N26" s="5"/>
      <c r="O26" s="6"/>
      <c r="P26" s="6"/>
      <c r="Q26" s="6"/>
    </row>
  </sheetData>
  <mergeCells count="7">
    <mergeCell ref="C5:O5"/>
    <mergeCell ref="A10:A11"/>
    <mergeCell ref="B10:B11"/>
    <mergeCell ref="C10:C11"/>
    <mergeCell ref="D10:D11"/>
    <mergeCell ref="E10:J10"/>
    <mergeCell ref="K10:O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KOPT</vt:lpstr>
      <vt:lpstr>KOPS</vt:lpstr>
      <vt:lpstr>Ū1</vt:lpstr>
      <vt:lpstr>K1</vt:lpstr>
      <vt:lpstr>K1s</vt:lpstr>
      <vt:lpstr>ELT</vt:lpstr>
      <vt:lpstr>Seguma atjaunošana</vt:lpstr>
      <vt:lpstr>Mobilizācija un būvlaukuma iekā</vt:lpstr>
      <vt:lpstr>ELT!Print_Area</vt:lpstr>
      <vt:lpstr>'K1'!Print_Area</vt:lpstr>
      <vt:lpstr>K1s!Print_Area</vt:lpstr>
      <vt:lpstr>KOPS!Print_Area</vt:lpstr>
      <vt:lpstr>KOPT!Print_Area</vt:lpstr>
      <vt:lpstr>'Seguma atjaunošana'!Print_Area</vt:lpstr>
      <vt:lpstr>Ū1!Print_Area</vt:lpstr>
      <vt:lpstr>ELT!Print_Titles</vt:lpstr>
      <vt:lpstr>'K1'!Print_Titles</vt:lpstr>
      <vt:lpstr>K1s!Print_Titles</vt:lpstr>
      <vt:lpstr>KOPS!Print_Titles</vt:lpstr>
      <vt:lpstr>KOPT!Print_Titles</vt:lpstr>
      <vt:lpstr>'Seguma atjaunošana'!Print_Titles</vt:lpstr>
      <vt:lpstr>Ū1!Print_Titles</vt:lpstr>
    </vt:vector>
  </TitlesOfParts>
  <Company>Universe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Zanda Ģērmane</cp:lastModifiedBy>
  <cp:lastPrinted>2025-12-29T08:46:09Z</cp:lastPrinted>
  <dcterms:created xsi:type="dcterms:W3CDTF">1999-12-06T13:05:42Z</dcterms:created>
  <dcterms:modified xsi:type="dcterms:W3CDTF">2026-07-17T06:15:20Z</dcterms:modified>
</cp:coreProperties>
</file>