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mc:AlternateContent xmlns:mc="http://schemas.openxmlformats.org/markup-compatibility/2006">
    <mc:Choice Requires="x15">
      <x15ac:absPath xmlns:x15ac="http://schemas.microsoft.com/office/spreadsheetml/2010/11/ac" url="\\10.201.250.22\Aptiekas_iepirkumi\2026.gads\20_2026_Medicīnas preces un aprīkojums sirds operācijām mākslīgās asinsrites apstākļos\"/>
    </mc:Choice>
  </mc:AlternateContent>
  <xr:revisionPtr revIDLastSave="0" documentId="13_ncr:1_{756B3A20-3EB9-48CC-A588-7BE6A844D882}" xr6:coauthVersionLast="47" xr6:coauthVersionMax="47" xr10:uidLastSave="{00000000-0000-0000-0000-000000000000}"/>
  <bookViews>
    <workbookView xWindow="-110" yWindow="-110" windowWidth="19420" windowHeight="10420" tabRatio="861" xr2:uid="{00000000-000D-0000-FFFF-FFFF00000000}"/>
  </bookViews>
  <sheets>
    <sheet name="Saturs" sheetId="112" r:id="rId1"/>
    <sheet name="Vispārīgās prasības" sheetId="118" r:id="rId2"/>
    <sheet name="1" sheetId="1" r:id="rId3"/>
    <sheet name="2" sheetId="3" r:id="rId4"/>
    <sheet name="3" sheetId="4" r:id="rId5"/>
    <sheet name="4" sheetId="160" r:id="rId6"/>
    <sheet name="5" sheetId="9" r:id="rId7"/>
    <sheet name="6" sheetId="10" r:id="rId8"/>
    <sheet name="7" sheetId="161" r:id="rId9"/>
    <sheet name="8" sheetId="11" r:id="rId10"/>
    <sheet name="9" sheetId="162" r:id="rId11"/>
    <sheet name="10" sheetId="145" r:id="rId12"/>
    <sheet name="11" sheetId="15" r:id="rId13"/>
    <sheet name="12" sheetId="18" r:id="rId14"/>
    <sheet name="13" sheetId="86" r:id="rId15"/>
    <sheet name="14" sheetId="21" r:id="rId16"/>
    <sheet name="15" sheetId="22" r:id="rId17"/>
    <sheet name="16" sheetId="23" r:id="rId18"/>
    <sheet name="17" sheetId="173" r:id="rId19"/>
    <sheet name="18" sheetId="24" r:id="rId20"/>
    <sheet name="19" sheetId="26" r:id="rId21"/>
    <sheet name="20" sheetId="172" r:id="rId22"/>
    <sheet name="21" sheetId="28" r:id="rId23"/>
    <sheet name="22" sheetId="29" r:id="rId24"/>
    <sheet name="23" sheetId="108" r:id="rId25"/>
    <sheet name="24" sheetId="138" r:id="rId26"/>
    <sheet name="25" sheetId="174" r:id="rId27"/>
    <sheet name="26" sheetId="33" r:id="rId28"/>
    <sheet name="27" sheetId="38" r:id="rId29"/>
    <sheet name="28" sheetId="39" r:id="rId30"/>
    <sheet name="29" sheetId="40" r:id="rId31"/>
    <sheet name="30" sheetId="149" r:id="rId32"/>
    <sheet name="31" sheetId="150" r:id="rId33"/>
    <sheet name="32" sheetId="41" r:id="rId34"/>
    <sheet name="33" sheetId="175" r:id="rId35"/>
    <sheet name="34" sheetId="132" r:id="rId36"/>
    <sheet name="35" sheetId="42" r:id="rId37"/>
    <sheet name="36" sheetId="43" r:id="rId38"/>
    <sheet name="37" sheetId="44" r:id="rId39"/>
    <sheet name="38" sheetId="158" r:id="rId40"/>
    <sheet name="39" sheetId="165" r:id="rId41"/>
    <sheet name="40" sheetId="45" r:id="rId42"/>
    <sheet name="41" sheetId="46" r:id="rId43"/>
    <sheet name="42" sheetId="47" r:id="rId44"/>
    <sheet name="43" sheetId="48" r:id="rId45"/>
    <sheet name="44" sheetId="50" r:id="rId46"/>
    <sheet name="45" sheetId="152" r:id="rId47"/>
    <sheet name="46" sheetId="153" r:id="rId48"/>
    <sheet name="47" sheetId="154" r:id="rId49"/>
    <sheet name="48" sheetId="155" r:id="rId50"/>
    <sheet name="49" sheetId="156" r:id="rId51"/>
    <sheet name="50" sheetId="157" r:id="rId52"/>
    <sheet name="51" sheetId="167" r:id="rId53"/>
    <sheet name="52" sheetId="168" r:id="rId54"/>
    <sheet name="53" sheetId="182" r:id="rId55"/>
    <sheet name="54" sheetId="52" r:id="rId56"/>
    <sheet name="55" sheetId="53" r:id="rId57"/>
    <sheet name="56" sheetId="135" r:id="rId58"/>
    <sheet name="57" sheetId="131" r:id="rId59"/>
    <sheet name="58" sheetId="136" r:id="rId60"/>
    <sheet name="59" sheetId="134" r:id="rId61"/>
    <sheet name="60" sheetId="137" r:id="rId62"/>
    <sheet name="61" sheetId="54" r:id="rId63"/>
    <sheet name="62" sheetId="119" r:id="rId64"/>
    <sheet name="63" sheetId="139" r:id="rId65"/>
    <sheet name="64" sheetId="114" r:id="rId66"/>
    <sheet name="65" sheetId="57" r:id="rId67"/>
    <sheet name="66" sheetId="59" r:id="rId68"/>
    <sheet name="67" sheetId="140" r:id="rId69"/>
    <sheet name="68" sheetId="141" r:id="rId70"/>
    <sheet name="69" sheetId="142" r:id="rId71"/>
    <sheet name="70" sheetId="143" r:id="rId72"/>
    <sheet name="71" sheetId="144" r:id="rId73"/>
    <sheet name="72" sheetId="62" r:id="rId74"/>
    <sheet name="73" sheetId="103" r:id="rId75"/>
    <sheet name="74" sheetId="63" r:id="rId76"/>
    <sheet name="75" sheetId="64" r:id="rId77"/>
    <sheet name="76" sheetId="106" r:id="rId78"/>
    <sheet name="77" sheetId="65" r:id="rId79"/>
    <sheet name="78" sheetId="105" r:id="rId80"/>
    <sheet name="79" sheetId="179" r:id="rId81"/>
    <sheet name="80" sheetId="178" r:id="rId82"/>
    <sheet name="81" sheetId="121" r:id="rId83"/>
    <sheet name="82" sheetId="122" r:id="rId84"/>
    <sheet name="83" sheetId="77" r:id="rId85"/>
    <sheet name="84" sheetId="159" r:id="rId86"/>
    <sheet name="85" sheetId="79" r:id="rId87"/>
    <sheet name="86" sheetId="123" r:id="rId88"/>
    <sheet name="87" sheetId="81" r:id="rId89"/>
    <sheet name="88" sheetId="128" r:id="rId90"/>
    <sheet name="89" sheetId="82" r:id="rId91"/>
    <sheet name="90" sheetId="94" r:id="rId92"/>
    <sheet name="91" sheetId="100" r:id="rId93"/>
    <sheet name="92" sheetId="67" r:id="rId94"/>
    <sheet name="93" sheetId="115" r:id="rId95"/>
    <sheet name="94" sheetId="70" r:id="rId96"/>
    <sheet name="95" sheetId="171" r:id="rId97"/>
    <sheet name="96" sheetId="72" r:id="rId98"/>
    <sheet name="97" sheetId="84" r:id="rId99"/>
    <sheet name="98" sheetId="124" r:id="rId100"/>
    <sheet name="99" sheetId="133" r:id="rId101"/>
    <sheet name="100" sheetId="101" r:id="rId102"/>
    <sheet name="101" sheetId="99" r:id="rId103"/>
    <sheet name="102" sheetId="176" r:id="rId104"/>
  </sheets>
  <externalReferences>
    <externalReference r:id="rId105"/>
  </externalReferences>
  <definedNames>
    <definedName name="_xlnm._FilterDatabase" localSheetId="0" hidden="1">Saturs!$A$6:$D$122</definedName>
    <definedName name="_xlnm.Print_Area" localSheetId="0">Saturs!$A$1:$D$124</definedName>
    <definedName name="_xlnm.Print_Area" localSheetId="1">'Vispārīgās prasības'!$A$1:$B$14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22" i="139" l="1"/>
  <c r="C6" i="131"/>
  <c r="F5" i="182"/>
  <c r="F5" i="167"/>
  <c r="A15" i="156"/>
  <c r="A13" i="155"/>
  <c r="A14" i="155"/>
  <c r="A13" i="154"/>
  <c r="A14" i="154"/>
  <c r="A15" i="154"/>
  <c r="A16" i="154"/>
  <c r="A3" i="165"/>
  <c r="C8" i="10" l="1"/>
  <c r="C9" i="9"/>
  <c r="A14" i="182"/>
  <c r="A13" i="182"/>
  <c r="A12" i="182"/>
  <c r="A10" i="182"/>
  <c r="A15" i="182"/>
  <c r="A11" i="182"/>
  <c r="A9" i="182"/>
  <c r="A7" i="182"/>
  <c r="G4" i="149" l="1"/>
  <c r="F4" i="149"/>
  <c r="A15" i="179" l="1"/>
  <c r="A14" i="179"/>
  <c r="A13" i="179"/>
  <c r="A12" i="179"/>
  <c r="A11" i="179"/>
  <c r="A10" i="179"/>
  <c r="A9" i="179"/>
  <c r="A8" i="179"/>
  <c r="A6" i="179"/>
  <c r="G4" i="179"/>
  <c r="F4" i="179"/>
  <c r="A3" i="179"/>
  <c r="A16" i="178"/>
  <c r="A15" i="178"/>
  <c r="A14" i="178"/>
  <c r="A13" i="178"/>
  <c r="A12" i="178"/>
  <c r="A11" i="178"/>
  <c r="A10" i="178"/>
  <c r="A8" i="178"/>
  <c r="G6" i="178"/>
  <c r="F6" i="178"/>
  <c r="A5" i="178"/>
  <c r="A4" i="178"/>
  <c r="A3" i="178"/>
  <c r="A21" i="176"/>
  <c r="A20" i="176"/>
  <c r="A19" i="176"/>
  <c r="A18" i="176"/>
  <c r="A17" i="176"/>
  <c r="A16" i="176"/>
  <c r="A15" i="176"/>
  <c r="A14" i="176"/>
  <c r="A13" i="176"/>
  <c r="A12" i="176"/>
  <c r="A11" i="176"/>
  <c r="A10" i="176"/>
  <c r="A9" i="176"/>
  <c r="A8" i="176"/>
  <c r="A7" i="176"/>
  <c r="A6" i="176"/>
  <c r="G4" i="176"/>
  <c r="F4" i="176"/>
  <c r="A3" i="176"/>
  <c r="G5" i="175" l="1"/>
  <c r="F5" i="175"/>
  <c r="G51" i="174" a="1"/>
  <c r="G51" i="174" s="1"/>
  <c r="D69" i="174" s="1"/>
  <c r="F51" i="174"/>
  <c r="A45" i="174"/>
  <c r="A44" i="174"/>
  <c r="A43" i="174"/>
  <c r="A42" i="174"/>
  <c r="A41" i="174"/>
  <c r="A40" i="174"/>
  <c r="A39" i="174"/>
  <c r="A38" i="174"/>
  <c r="A37" i="174"/>
  <c r="A35" i="174"/>
  <c r="G33" i="174"/>
  <c r="D68" i="174" s="1"/>
  <c r="F33" i="174"/>
  <c r="A32" i="174"/>
  <c r="A31" i="174"/>
  <c r="A30" i="174"/>
  <c r="A26" i="174"/>
  <c r="A25" i="174"/>
  <c r="A24" i="174"/>
  <c r="A23" i="174"/>
  <c r="A22" i="174"/>
  <c r="A21" i="174"/>
  <c r="A20" i="174"/>
  <c r="A19" i="174"/>
  <c r="A18" i="174"/>
  <c r="A17" i="174"/>
  <c r="A16" i="174"/>
  <c r="A15" i="174"/>
  <c r="A14" i="174"/>
  <c r="A13" i="174"/>
  <c r="A12" i="174"/>
  <c r="A11" i="174"/>
  <c r="A9" i="174"/>
  <c r="G7" i="174"/>
  <c r="D67" i="174" s="1"/>
  <c r="F7" i="174"/>
  <c r="A6" i="174"/>
  <c r="A5" i="174"/>
  <c r="A4" i="174"/>
  <c r="A22" i="172"/>
  <c r="A21" i="172"/>
  <c r="A20" i="172"/>
  <c r="A19" i="172"/>
  <c r="A18" i="172"/>
  <c r="A17" i="172"/>
  <c r="A16" i="172"/>
  <c r="A15" i="172"/>
  <c r="A14" i="172"/>
  <c r="A13" i="172"/>
  <c r="A12" i="172"/>
  <c r="A11" i="172"/>
  <c r="A10" i="172"/>
  <c r="A8" i="172"/>
  <c r="F6" i="172"/>
  <c r="A5" i="172"/>
  <c r="A4" i="172"/>
  <c r="A3" i="172"/>
  <c r="A17" i="173"/>
  <c r="A16" i="173"/>
  <c r="A14" i="173"/>
  <c r="G12" i="173"/>
  <c r="F12" i="173"/>
  <c r="A11" i="173"/>
  <c r="A10" i="173"/>
  <c r="A9" i="173"/>
  <c r="A8" i="173"/>
  <c r="A7" i="173"/>
  <c r="A6" i="173"/>
  <c r="A5" i="173"/>
  <c r="A4" i="173"/>
  <c r="A3" i="173"/>
  <c r="C3" i="22"/>
  <c r="C4" i="22"/>
  <c r="C5" i="22"/>
  <c r="C6" i="22"/>
  <c r="C7" i="22"/>
  <c r="C8" i="22"/>
  <c r="C9" i="22"/>
  <c r="C10" i="22"/>
  <c r="C11" i="22"/>
  <c r="A7" i="22"/>
  <c r="A6" i="22"/>
  <c r="A5" i="22"/>
  <c r="A4" i="22"/>
  <c r="D70" i="174" l="1"/>
  <c r="A12" i="144" l="1"/>
  <c r="A25" i="162" l="1"/>
  <c r="A24" i="162"/>
  <c r="A22" i="162"/>
  <c r="A21" i="162"/>
  <c r="A19" i="162"/>
  <c r="A18" i="162"/>
  <c r="A16" i="162"/>
  <c r="A15" i="162"/>
  <c r="A7" i="162"/>
  <c r="A6" i="162"/>
  <c r="A5" i="162"/>
  <c r="A12" i="171" l="1"/>
  <c r="A11" i="171"/>
  <c r="A10" i="171"/>
  <c r="A9" i="171"/>
  <c r="A8" i="171"/>
  <c r="A6" i="171"/>
  <c r="A3" i="171"/>
  <c r="A10" i="168"/>
  <c r="A9" i="168"/>
  <c r="A8" i="168"/>
  <c r="A6" i="168"/>
  <c r="A3" i="168"/>
  <c r="A9" i="167"/>
  <c r="A7" i="167"/>
  <c r="A4" i="167"/>
  <c r="A3" i="167"/>
  <c r="A10" i="165" l="1"/>
  <c r="A9" i="165"/>
  <c r="A7" i="165"/>
  <c r="A4" i="165"/>
  <c r="A10" i="46" l="1"/>
  <c r="A9" i="46"/>
  <c r="A12" i="52" l="1"/>
  <c r="A11" i="52"/>
  <c r="A34" i="40"/>
  <c r="A32" i="40"/>
  <c r="A31" i="40"/>
  <c r="A30" i="40"/>
  <c r="A29" i="40"/>
  <c r="A28" i="40"/>
  <c r="A27" i="40"/>
  <c r="A26" i="40"/>
  <c r="A25" i="40"/>
  <c r="A24" i="40"/>
  <c r="A23" i="40"/>
  <c r="A22" i="40"/>
  <c r="A21" i="40"/>
  <c r="A20" i="40"/>
  <c r="A19" i="40"/>
  <c r="A18" i="40"/>
  <c r="A17" i="40"/>
  <c r="A16" i="40"/>
  <c r="A15" i="40"/>
  <c r="A14" i="40"/>
  <c r="A13" i="40"/>
  <c r="A12" i="40"/>
  <c r="A11" i="40"/>
  <c r="A10" i="40"/>
  <c r="A9" i="40"/>
  <c r="A8" i="40"/>
  <c r="A6" i="40"/>
  <c r="F4" i="40"/>
  <c r="A3" i="40"/>
  <c r="A19" i="28"/>
  <c r="A18" i="28"/>
  <c r="A17" i="28"/>
  <c r="A16" i="28"/>
  <c r="A15" i="28"/>
  <c r="A14" i="28"/>
  <c r="A13" i="28"/>
  <c r="A12" i="28"/>
  <c r="A11" i="28"/>
  <c r="A10" i="28"/>
  <c r="A8" i="28"/>
  <c r="F6" i="28"/>
  <c r="A5" i="28"/>
  <c r="A4" i="28"/>
  <c r="A3" i="28"/>
  <c r="A4" i="21" l="1"/>
  <c r="A3" i="21"/>
  <c r="A23" i="145"/>
  <c r="A8" i="145"/>
  <c r="A26" i="162" l="1"/>
  <c r="A23" i="162"/>
  <c r="A20" i="162"/>
  <c r="A17" i="162"/>
  <c r="A14" i="162"/>
  <c r="A13" i="162"/>
  <c r="A12" i="162"/>
  <c r="A10" i="162"/>
  <c r="F8" i="162"/>
  <c r="A3" i="162"/>
  <c r="G8" i="161" l="1"/>
  <c r="C8" i="161"/>
  <c r="G8" i="160"/>
  <c r="C8" i="160"/>
  <c r="C4" i="159"/>
  <c r="A14" i="158"/>
  <c r="A10" i="158"/>
  <c r="A9" i="158"/>
  <c r="A8" i="158"/>
  <c r="A6" i="158"/>
  <c r="F4" i="158"/>
  <c r="A3" i="158"/>
  <c r="A10" i="157"/>
  <c r="A9" i="157"/>
  <c r="A8" i="157"/>
  <c r="A6" i="157"/>
  <c r="F4" i="157"/>
  <c r="A3" i="157"/>
  <c r="A14" i="156"/>
  <c r="A13" i="156"/>
  <c r="A12" i="156"/>
  <c r="A10" i="156"/>
  <c r="F8" i="156"/>
  <c r="A15" i="155"/>
  <c r="A12" i="155"/>
  <c r="A11" i="155"/>
  <c r="A10" i="155"/>
  <c r="A8" i="155"/>
  <c r="F6" i="155"/>
  <c r="A12" i="154"/>
  <c r="A11" i="154"/>
  <c r="A10" i="154"/>
  <c r="A8" i="154"/>
  <c r="F6" i="154"/>
  <c r="A11" i="153"/>
  <c r="A10" i="153"/>
  <c r="A9" i="153"/>
  <c r="A8" i="153"/>
  <c r="A6" i="153"/>
  <c r="F4" i="153"/>
  <c r="A3" i="153"/>
  <c r="A14" i="152"/>
  <c r="A13" i="152"/>
  <c r="A12" i="152"/>
  <c r="A11" i="152"/>
  <c r="A10" i="152"/>
  <c r="A9" i="152"/>
  <c r="A8" i="152"/>
  <c r="A6" i="152"/>
  <c r="F4" i="152"/>
  <c r="A3" i="152"/>
  <c r="A53" i="106" l="1"/>
  <c r="A28" i="64"/>
  <c r="A27" i="64"/>
  <c r="A26" i="64"/>
  <c r="A25" i="64"/>
  <c r="A24" i="64"/>
  <c r="A23" i="64"/>
  <c r="A22" i="64"/>
  <c r="A21" i="64"/>
  <c r="A20" i="64"/>
  <c r="A19" i="64"/>
  <c r="A18" i="64"/>
  <c r="A17" i="64"/>
  <c r="A16" i="64"/>
  <c r="A15" i="64"/>
  <c r="A14" i="64"/>
  <c r="A13" i="64"/>
  <c r="A12" i="64"/>
  <c r="A11" i="64"/>
  <c r="A10" i="64"/>
  <c r="A8" i="64"/>
  <c r="A6" i="64"/>
  <c r="G4" i="64"/>
  <c r="C4" i="64"/>
  <c r="A3" i="64"/>
  <c r="A28" i="63"/>
  <c r="A27" i="63"/>
  <c r="A26" i="63"/>
  <c r="A25" i="63"/>
  <c r="A24" i="63"/>
  <c r="A23" i="63"/>
  <c r="A22" i="63"/>
  <c r="A21" i="63"/>
  <c r="A20" i="63"/>
  <c r="A19" i="63"/>
  <c r="A18" i="63"/>
  <c r="A17" i="63"/>
  <c r="A16" i="63"/>
  <c r="A15" i="63"/>
  <c r="A14" i="63"/>
  <c r="A13" i="63"/>
  <c r="A12" i="63"/>
  <c r="A11" i="63"/>
  <c r="A9" i="63"/>
  <c r="A8" i="63"/>
  <c r="A6" i="63"/>
  <c r="G4" i="63"/>
  <c r="C4" i="63"/>
  <c r="A3" i="63"/>
  <c r="A3" i="150" l="1"/>
  <c r="A4" i="150"/>
  <c r="A5" i="150"/>
  <c r="A6" i="150"/>
  <c r="F28" i="150" s="1"/>
  <c r="A7" i="150"/>
  <c r="A8" i="150"/>
  <c r="A9" i="150"/>
  <c r="A10" i="150"/>
  <c r="A11" i="150"/>
  <c r="A12" i="150"/>
  <c r="A13" i="150"/>
  <c r="A14" i="150"/>
  <c r="A15" i="150"/>
  <c r="A16" i="150"/>
  <c r="A17" i="150"/>
  <c r="A18" i="150"/>
  <c r="A19" i="150"/>
  <c r="A20" i="150"/>
  <c r="A21" i="150"/>
  <c r="A22" i="150"/>
  <c r="A23" i="150"/>
  <c r="A24" i="150"/>
  <c r="A25" i="150"/>
  <c r="A26" i="150"/>
  <c r="A27" i="150"/>
  <c r="G28" i="150"/>
  <c r="A30" i="150"/>
  <c r="A31" i="150"/>
  <c r="A32" i="150"/>
  <c r="A33" i="150"/>
  <c r="A34" i="150"/>
  <c r="A35" i="150"/>
  <c r="A36" i="150"/>
  <c r="A37" i="150"/>
  <c r="A38" i="150"/>
  <c r="A39" i="150"/>
  <c r="A40" i="150"/>
  <c r="A41" i="150"/>
  <c r="A42" i="150"/>
  <c r="A43" i="150"/>
  <c r="A44" i="150"/>
  <c r="A45" i="150"/>
  <c r="A46" i="150"/>
  <c r="A47" i="150"/>
  <c r="A48" i="150"/>
  <c r="A49" i="150"/>
  <c r="A50" i="150"/>
  <c r="A51" i="150"/>
  <c r="A52" i="150"/>
  <c r="A53" i="150"/>
  <c r="A54" i="150"/>
  <c r="A55" i="150"/>
  <c r="A56" i="150"/>
  <c r="A57" i="150"/>
  <c r="A58" i="150"/>
  <c r="A59" i="150"/>
  <c r="A60" i="150"/>
  <c r="A61" i="150"/>
  <c r="A62" i="150"/>
  <c r="A63" i="150"/>
  <c r="A64" i="150"/>
  <c r="A65" i="150"/>
  <c r="A66" i="150"/>
  <c r="A67" i="150"/>
  <c r="A68" i="150"/>
  <c r="A69" i="150"/>
  <c r="A70" i="150"/>
  <c r="A71" i="150"/>
  <c r="A72" i="150"/>
  <c r="A73" i="150"/>
  <c r="A74" i="150"/>
  <c r="A12" i="136" l="1"/>
  <c r="A4" i="136"/>
  <c r="A24" i="18" l="1"/>
  <c r="A23" i="18"/>
  <c r="A22" i="18"/>
  <c r="A19" i="84" l="1"/>
  <c r="A8" i="84" l="1"/>
  <c r="A7" i="84"/>
  <c r="A6" i="84"/>
  <c r="A5" i="84"/>
  <c r="A23" i="105" l="1"/>
  <c r="F9" i="62" l="1"/>
  <c r="F4" i="59"/>
  <c r="F4" i="57"/>
  <c r="F10" i="139"/>
  <c r="F9" i="145"/>
  <c r="A24" i="145" l="1"/>
  <c r="A22" i="145"/>
  <c r="A21" i="145"/>
  <c r="A20" i="145"/>
  <c r="A19" i="145"/>
  <c r="A18" i="145"/>
  <c r="A17" i="145"/>
  <c r="A16" i="145"/>
  <c r="A15" i="145"/>
  <c r="A14" i="145"/>
  <c r="A13" i="145"/>
  <c r="A11" i="145"/>
  <c r="G9" i="145"/>
  <c r="A7" i="145"/>
  <c r="A6" i="145"/>
  <c r="A5" i="145"/>
  <c r="A4" i="145"/>
  <c r="A3" i="145"/>
  <c r="A58" i="15" l="1"/>
  <c r="A71" i="15"/>
  <c r="A70" i="15"/>
  <c r="A69" i="15"/>
  <c r="A68" i="15"/>
  <c r="A67" i="15"/>
  <c r="A66" i="15"/>
  <c r="A65" i="15"/>
  <c r="A64" i="15"/>
  <c r="A63" i="15"/>
  <c r="A62" i="15"/>
  <c r="A61" i="15"/>
  <c r="A60" i="15"/>
  <c r="A59" i="15"/>
  <c r="G17" i="15"/>
  <c r="A30" i="15"/>
  <c r="A12" i="15"/>
  <c r="A13" i="15"/>
  <c r="A14" i="15"/>
  <c r="A15" i="15"/>
  <c r="A16" i="15"/>
  <c r="A19" i="144" l="1"/>
  <c r="A18" i="144"/>
  <c r="A16" i="144"/>
  <c r="A10" i="143"/>
  <c r="A9" i="143"/>
  <c r="A7" i="143"/>
  <c r="A9" i="142"/>
  <c r="A8" i="142"/>
  <c r="A6" i="142"/>
  <c r="A9" i="141"/>
  <c r="A10" i="141"/>
  <c r="A11" i="141"/>
  <c r="A12" i="141"/>
  <c r="A13" i="141"/>
  <c r="A8" i="141"/>
  <c r="A6" i="141"/>
  <c r="A3" i="47" l="1"/>
  <c r="A9" i="140" l="1"/>
  <c r="A10" i="140"/>
  <c r="A11" i="140"/>
  <c r="A12" i="140"/>
  <c r="A13" i="140"/>
  <c r="A14" i="140"/>
  <c r="A15" i="140"/>
  <c r="A16" i="140"/>
  <c r="A8" i="140"/>
  <c r="A7" i="144" l="1"/>
  <c r="A8" i="144"/>
  <c r="A9" i="144"/>
  <c r="A10" i="144"/>
  <c r="A11" i="144"/>
  <c r="A4" i="143"/>
  <c r="A3" i="143"/>
  <c r="F5" i="143" s="1"/>
  <c r="A5" i="144"/>
  <c r="A3" i="144"/>
  <c r="A6" i="144"/>
  <c r="F14" i="144" s="1"/>
  <c r="A4" i="144"/>
  <c r="G5" i="143"/>
  <c r="A3" i="140"/>
  <c r="F4" i="140" s="1"/>
  <c r="G4" i="142" l="1"/>
  <c r="G4" i="141"/>
  <c r="A3" i="141"/>
  <c r="F4" i="141" s="1"/>
  <c r="G4" i="140"/>
  <c r="A3" i="142"/>
  <c r="F4" i="142" s="1"/>
  <c r="A20" i="139" l="1"/>
  <c r="G6" i="124" l="1"/>
  <c r="A5" i="124"/>
  <c r="G4" i="119" l="1"/>
  <c r="F4" i="119"/>
  <c r="A34" i="106" l="1"/>
  <c r="A17" i="84" l="1"/>
  <c r="A18" i="84"/>
  <c r="A27" i="106" l="1"/>
  <c r="G10" i="139" l="1"/>
  <c r="A8" i="139"/>
  <c r="A9" i="139"/>
  <c r="A21" i="139" l="1"/>
  <c r="A19" i="139"/>
  <c r="A18" i="139"/>
  <c r="A17" i="139"/>
  <c r="A16" i="139"/>
  <c r="A15" i="139"/>
  <c r="A14" i="139"/>
  <c r="A13" i="139"/>
  <c r="A12" i="139"/>
  <c r="A7" i="139"/>
  <c r="A6" i="139"/>
  <c r="A5" i="139"/>
  <c r="A4" i="139"/>
  <c r="A3" i="139"/>
  <c r="A12" i="42" l="1"/>
  <c r="A7" i="115" l="1"/>
  <c r="G5" i="77"/>
  <c r="F5" i="133" l="1"/>
  <c r="G6" i="132" l="1"/>
  <c r="A38" i="138" l="1"/>
  <c r="A37" i="138"/>
  <c r="A36" i="138"/>
  <c r="A35" i="138"/>
  <c r="A34" i="138"/>
  <c r="A33" i="138"/>
  <c r="A32" i="138"/>
  <c r="A31" i="138"/>
  <c r="A29" i="138"/>
  <c r="G27" i="138"/>
  <c r="D41" i="138" s="1"/>
  <c r="F27" i="138"/>
  <c r="A26" i="138"/>
  <c r="A25" i="138"/>
  <c r="A21" i="138"/>
  <c r="A20" i="138"/>
  <c r="A19" i="138"/>
  <c r="A18" i="138"/>
  <c r="A17" i="138"/>
  <c r="A16" i="138"/>
  <c r="A15" i="138"/>
  <c r="A14" i="138"/>
  <c r="A13" i="138"/>
  <c r="A12" i="138"/>
  <c r="A11" i="138"/>
  <c r="A10" i="138"/>
  <c r="A8" i="138"/>
  <c r="G6" i="138"/>
  <c r="D40" i="138" s="1"/>
  <c r="F6" i="138"/>
  <c r="A5" i="138"/>
  <c r="A4" i="138"/>
  <c r="D42" i="138" l="1"/>
  <c r="G4" i="26"/>
  <c r="G5" i="134" l="1"/>
  <c r="A9" i="137"/>
  <c r="A8" i="137"/>
  <c r="A7" i="137"/>
  <c r="A6" i="137"/>
  <c r="G4" i="137"/>
  <c r="F4" i="137"/>
  <c r="A3" i="137"/>
  <c r="G8" i="121" l="1"/>
  <c r="G5" i="133"/>
  <c r="G6" i="136" l="1"/>
  <c r="A13" i="132" l="1"/>
  <c r="A4" i="132"/>
  <c r="A5" i="132"/>
  <c r="A3" i="136" l="1"/>
  <c r="A3" i="77" l="1"/>
  <c r="A14" i="135" l="1"/>
  <c r="A10" i="135"/>
  <c r="A11" i="135"/>
  <c r="A12" i="135"/>
  <c r="A13" i="135"/>
  <c r="A11" i="136"/>
  <c r="A10" i="136"/>
  <c r="A8" i="136"/>
  <c r="F6" i="136"/>
  <c r="A5" i="136"/>
  <c r="A4" i="134"/>
  <c r="A9" i="135"/>
  <c r="A8" i="135"/>
  <c r="A6" i="135"/>
  <c r="G4" i="135"/>
  <c r="F4" i="135"/>
  <c r="A3" i="135"/>
  <c r="A4" i="133"/>
  <c r="A11" i="134"/>
  <c r="A10" i="134"/>
  <c r="A9" i="134"/>
  <c r="A7" i="134"/>
  <c r="F5" i="134"/>
  <c r="A3" i="134"/>
  <c r="A12" i="133" l="1"/>
  <c r="A11" i="133"/>
  <c r="A10" i="133"/>
  <c r="A9" i="133"/>
  <c r="A7" i="133"/>
  <c r="A3" i="133"/>
  <c r="A14" i="132" l="1"/>
  <c r="A12" i="132"/>
  <c r="A11" i="132"/>
  <c r="A10" i="132"/>
  <c r="A8" i="132"/>
  <c r="F6" i="132"/>
  <c r="A3" i="132"/>
  <c r="A11" i="128" l="1"/>
  <c r="A13" i="128" l="1"/>
  <c r="A12" i="128"/>
  <c r="A10" i="128"/>
  <c r="A9" i="128"/>
  <c r="G7" i="128"/>
  <c r="F7" i="128"/>
  <c r="A6" i="128"/>
  <c r="A5" i="128"/>
  <c r="A4" i="128"/>
  <c r="A3" i="128"/>
  <c r="A3" i="41" l="1"/>
  <c r="A14" i="124" l="1"/>
  <c r="A15" i="124"/>
  <c r="A13" i="124"/>
  <c r="A12" i="124"/>
  <c r="A11" i="124"/>
  <c r="A10" i="124"/>
  <c r="A9" i="124"/>
  <c r="A8" i="124"/>
  <c r="F6" i="124"/>
  <c r="A4" i="124"/>
  <c r="A3" i="124"/>
  <c r="A15" i="123"/>
  <c r="A14" i="123"/>
  <c r="A13" i="123"/>
  <c r="A12" i="123"/>
  <c r="A11" i="123"/>
  <c r="A10" i="123"/>
  <c r="A9" i="123"/>
  <c r="G7" i="123"/>
  <c r="F7" i="123"/>
  <c r="A6" i="123"/>
  <c r="A5" i="123"/>
  <c r="A4" i="123"/>
  <c r="A3" i="123"/>
  <c r="A7" i="121"/>
  <c r="A5" i="121"/>
  <c r="A15" i="121"/>
  <c r="A16" i="121"/>
  <c r="A17" i="122"/>
  <c r="A18" i="122"/>
  <c r="A19" i="122"/>
  <c r="A20" i="122"/>
  <c r="A16" i="122" l="1"/>
  <c r="A15" i="122"/>
  <c r="A14" i="122"/>
  <c r="A13" i="122"/>
  <c r="A12" i="122"/>
  <c r="A11" i="122"/>
  <c r="G9" i="122"/>
  <c r="F9" i="122"/>
  <c r="A8" i="122"/>
  <c r="A7" i="122"/>
  <c r="A6" i="122"/>
  <c r="A5" i="122"/>
  <c r="A4" i="122"/>
  <c r="A3" i="122"/>
  <c r="A14" i="121"/>
  <c r="A13" i="121"/>
  <c r="A12" i="121"/>
  <c r="A11" i="121"/>
  <c r="A10" i="121"/>
  <c r="F8" i="121"/>
  <c r="A6" i="121"/>
  <c r="A4" i="121"/>
  <c r="A3" i="121"/>
  <c r="A9" i="115" l="1"/>
  <c r="A8" i="115"/>
  <c r="G4" i="115"/>
  <c r="F4" i="115"/>
  <c r="A3" i="115"/>
  <c r="A12" i="114"/>
  <c r="A11" i="114"/>
  <c r="A10" i="114"/>
  <c r="A9" i="114"/>
  <c r="A8" i="114"/>
  <c r="A7" i="114"/>
  <c r="A6" i="114"/>
  <c r="G4" i="114"/>
  <c r="F4" i="114"/>
  <c r="A3" i="114"/>
  <c r="G4" i="101" l="1"/>
  <c r="F4" i="101"/>
  <c r="F19" i="100"/>
  <c r="G19" i="100"/>
  <c r="D33" i="100" s="1"/>
  <c r="G27" i="100"/>
  <c r="D34" i="100" s="1"/>
  <c r="F27" i="100"/>
  <c r="G5" i="100"/>
  <c r="D32" i="100" s="1"/>
  <c r="F5" i="100"/>
  <c r="G4" i="99"/>
  <c r="F4" i="99"/>
  <c r="G16" i="94"/>
  <c r="D25" i="94" s="1"/>
  <c r="F16" i="94"/>
  <c r="G5" i="94"/>
  <c r="D24" i="94" s="1"/>
  <c r="F5" i="94"/>
  <c r="G4" i="82"/>
  <c r="A7" i="82"/>
  <c r="A8" i="82"/>
  <c r="A9" i="82"/>
  <c r="A10" i="82"/>
  <c r="A11" i="82"/>
  <c r="A12" i="82"/>
  <c r="A13" i="82"/>
  <c r="A14" i="82"/>
  <c r="A15" i="82"/>
  <c r="A16" i="82"/>
  <c r="A17" i="82"/>
  <c r="A18" i="82"/>
  <c r="A6" i="82"/>
  <c r="A3" i="82"/>
  <c r="F4" i="82"/>
  <c r="A10" i="81"/>
  <c r="A11" i="81"/>
  <c r="A12" i="81"/>
  <c r="A9" i="81"/>
  <c r="A5" i="81"/>
  <c r="A6" i="81"/>
  <c r="A4" i="81"/>
  <c r="A3" i="81"/>
  <c r="G7" i="81"/>
  <c r="F7" i="81"/>
  <c r="A14" i="79"/>
  <c r="A15" i="79"/>
  <c r="A16" i="79"/>
  <c r="A17" i="79"/>
  <c r="A18" i="79"/>
  <c r="A13" i="79"/>
  <c r="A5" i="79"/>
  <c r="A6" i="79"/>
  <c r="A7" i="79"/>
  <c r="A8" i="79"/>
  <c r="A9" i="79"/>
  <c r="A10" i="79"/>
  <c r="A4" i="79"/>
  <c r="A3" i="79"/>
  <c r="F11" i="79"/>
  <c r="F5" i="77"/>
  <c r="A8" i="77"/>
  <c r="A9" i="77"/>
  <c r="A10" i="77"/>
  <c r="A7" i="77"/>
  <c r="A4" i="77"/>
  <c r="A12" i="84"/>
  <c r="A13" i="84"/>
  <c r="A14" i="84"/>
  <c r="A15" i="84"/>
  <c r="A16" i="84"/>
  <c r="A11" i="84"/>
  <c r="A4" i="84"/>
  <c r="A3" i="84"/>
  <c r="F9" i="84"/>
  <c r="G5" i="72"/>
  <c r="F5" i="72"/>
  <c r="A10" i="72"/>
  <c r="A7" i="72"/>
  <c r="A4" i="72"/>
  <c r="A3" i="72"/>
  <c r="A8" i="70"/>
  <c r="A9" i="70"/>
  <c r="A10" i="70"/>
  <c r="A11" i="70"/>
  <c r="A12" i="70"/>
  <c r="A4" i="70"/>
  <c r="A7" i="70"/>
  <c r="A3" i="70"/>
  <c r="F5" i="70"/>
  <c r="G5" i="70"/>
  <c r="A7" i="67"/>
  <c r="A8" i="67"/>
  <c r="A6" i="67"/>
  <c r="A3" i="67"/>
  <c r="G4" i="67"/>
  <c r="C4" i="67"/>
  <c r="G5" i="105"/>
  <c r="D46" i="105" s="1"/>
  <c r="G29" i="105"/>
  <c r="D47" i="105" s="1"/>
  <c r="A32" i="105"/>
  <c r="A33" i="105"/>
  <c r="A34" i="105"/>
  <c r="A35" i="105"/>
  <c r="A36" i="105"/>
  <c r="A37" i="105"/>
  <c r="A38" i="105"/>
  <c r="A39" i="105"/>
  <c r="A40" i="105"/>
  <c r="A41" i="105"/>
  <c r="A42" i="105"/>
  <c r="A43" i="105"/>
  <c r="A44" i="105"/>
  <c r="A31" i="105"/>
  <c r="A28" i="105"/>
  <c r="C29" i="105"/>
  <c r="A8" i="105"/>
  <c r="A9" i="105"/>
  <c r="A10" i="105"/>
  <c r="A11" i="105"/>
  <c r="A12" i="105"/>
  <c r="A13" i="105"/>
  <c r="A14" i="105"/>
  <c r="A15" i="105"/>
  <c r="A16" i="105"/>
  <c r="A17" i="105"/>
  <c r="A18" i="105"/>
  <c r="A19" i="105"/>
  <c r="A20" i="105"/>
  <c r="A21" i="105"/>
  <c r="A22" i="105"/>
  <c r="A24" i="105"/>
  <c r="A7" i="105"/>
  <c r="A4" i="105"/>
  <c r="C5" i="105"/>
  <c r="A7" i="65"/>
  <c r="A8" i="65"/>
  <c r="A9" i="65"/>
  <c r="A10" i="65"/>
  <c r="A11" i="65"/>
  <c r="A12" i="65"/>
  <c r="A13" i="65"/>
  <c r="A14" i="65"/>
  <c r="A15" i="65"/>
  <c r="A6" i="65"/>
  <c r="A3" i="65"/>
  <c r="G5" i="106"/>
  <c r="D56" i="106" s="1"/>
  <c r="G32" i="106"/>
  <c r="D57" i="106" s="1"/>
  <c r="A36" i="106"/>
  <c r="A37" i="106"/>
  <c r="A39" i="106"/>
  <c r="A40" i="106"/>
  <c r="A41" i="106"/>
  <c r="A42" i="106"/>
  <c r="A43" i="106"/>
  <c r="A44" i="106"/>
  <c r="A45" i="106"/>
  <c r="A46" i="106"/>
  <c r="A47" i="106"/>
  <c r="A48" i="106"/>
  <c r="A49" i="106"/>
  <c r="A50" i="106"/>
  <c r="A51" i="106"/>
  <c r="A52" i="106"/>
  <c r="A54" i="106"/>
  <c r="A35" i="106"/>
  <c r="A31" i="106"/>
  <c r="A8" i="106"/>
  <c r="A9" i="106"/>
  <c r="A10" i="106"/>
  <c r="A12" i="106"/>
  <c r="A13" i="106"/>
  <c r="A14" i="106"/>
  <c r="A15" i="106"/>
  <c r="A16" i="106"/>
  <c r="A17" i="106"/>
  <c r="A18" i="106"/>
  <c r="A19" i="106"/>
  <c r="A20" i="106"/>
  <c r="A21" i="106"/>
  <c r="A22" i="106"/>
  <c r="A23" i="106"/>
  <c r="A24" i="106"/>
  <c r="A25" i="106"/>
  <c r="A26" i="106"/>
  <c r="A7" i="106"/>
  <c r="A4" i="106"/>
  <c r="C32" i="106"/>
  <c r="C5" i="106"/>
  <c r="A13" i="103"/>
  <c r="A14" i="103"/>
  <c r="A15" i="103"/>
  <c r="A16" i="103"/>
  <c r="A17" i="103"/>
  <c r="A18" i="103"/>
  <c r="A19" i="103"/>
  <c r="A20" i="103"/>
  <c r="A21" i="103"/>
  <c r="A22" i="103"/>
  <c r="A23" i="103"/>
  <c r="A24" i="103"/>
  <c r="A25" i="103"/>
  <c r="A26" i="103"/>
  <c r="A27" i="103"/>
  <c r="A28" i="103"/>
  <c r="A29" i="103"/>
  <c r="A30" i="103"/>
  <c r="A31" i="103"/>
  <c r="A32" i="103"/>
  <c r="A33" i="103"/>
  <c r="A34" i="103"/>
  <c r="A12" i="103"/>
  <c r="A4" i="103"/>
  <c r="A5" i="103"/>
  <c r="A6" i="103"/>
  <c r="A7" i="103"/>
  <c r="A8" i="103"/>
  <c r="A9" i="103"/>
  <c r="A3" i="103"/>
  <c r="G10" i="103"/>
  <c r="A12" i="62"/>
  <c r="A13" i="62"/>
  <c r="A14" i="62"/>
  <c r="A15" i="62"/>
  <c r="A16" i="62"/>
  <c r="A17" i="62"/>
  <c r="A18" i="62"/>
  <c r="A19" i="62"/>
  <c r="A20" i="62"/>
  <c r="A21" i="62"/>
  <c r="A22" i="62"/>
  <c r="A23" i="62"/>
  <c r="A11" i="62"/>
  <c r="A3" i="62"/>
  <c r="A4" i="62"/>
  <c r="A5" i="62"/>
  <c r="A6" i="62"/>
  <c r="A7" i="62"/>
  <c r="A8" i="62"/>
  <c r="G9" i="62"/>
  <c r="A9" i="59"/>
  <c r="A10" i="59"/>
  <c r="A11" i="59"/>
  <c r="A12" i="59"/>
  <c r="A13" i="59"/>
  <c r="A14" i="59"/>
  <c r="A15" i="59"/>
  <c r="A16" i="59"/>
  <c r="A17" i="59"/>
  <c r="A18" i="59"/>
  <c r="A19" i="59"/>
  <c r="A8" i="59"/>
  <c r="A6" i="59"/>
  <c r="A3" i="59"/>
  <c r="G4" i="59"/>
  <c r="G4" i="57"/>
  <c r="A9" i="57"/>
  <c r="A10" i="57"/>
  <c r="A11" i="57"/>
  <c r="A12" i="57"/>
  <c r="A13" i="57"/>
  <c r="A14" i="57"/>
  <c r="A15" i="57"/>
  <c r="A16" i="57"/>
  <c r="A17" i="57"/>
  <c r="A8" i="57"/>
  <c r="A6" i="57"/>
  <c r="A3" i="57"/>
  <c r="G4" i="54"/>
  <c r="A13" i="54"/>
  <c r="A14" i="54"/>
  <c r="A15" i="54"/>
  <c r="A12" i="54"/>
  <c r="A8" i="54"/>
  <c r="A6" i="54"/>
  <c r="A3" i="54"/>
  <c r="F4" i="54"/>
  <c r="F4" i="53"/>
  <c r="G4" i="53"/>
  <c r="A9" i="53"/>
  <c r="A8" i="53"/>
  <c r="A6" i="53"/>
  <c r="A3" i="53"/>
  <c r="G4" i="52"/>
  <c r="F4" i="52"/>
  <c r="A9" i="52"/>
  <c r="A10" i="52"/>
  <c r="A13" i="52"/>
  <c r="A8" i="52"/>
  <c r="A6" i="52"/>
  <c r="A3" i="52"/>
  <c r="A11" i="50"/>
  <c r="A12" i="50"/>
  <c r="A13" i="50"/>
  <c r="A14" i="50"/>
  <c r="A10" i="50"/>
  <c r="A8" i="50"/>
  <c r="A5" i="50"/>
  <c r="A4" i="50"/>
  <c r="A3" i="50"/>
  <c r="F6" i="50"/>
  <c r="G6" i="50"/>
  <c r="G5" i="48"/>
  <c r="F5" i="48"/>
  <c r="A10" i="48"/>
  <c r="A11" i="48"/>
  <c r="A12" i="48"/>
  <c r="A9" i="48"/>
  <c r="A7" i="48"/>
  <c r="A4" i="48"/>
  <c r="A3" i="48"/>
  <c r="G11" i="47"/>
  <c r="A16" i="47"/>
  <c r="A17" i="47"/>
  <c r="A18" i="47"/>
  <c r="A19" i="47"/>
  <c r="A20" i="47"/>
  <c r="A22" i="47"/>
  <c r="A15" i="47"/>
  <c r="A13" i="47"/>
  <c r="A5" i="47"/>
  <c r="A6" i="47"/>
  <c r="A7" i="47"/>
  <c r="A8" i="47"/>
  <c r="A10" i="47"/>
  <c r="A4" i="47"/>
  <c r="F4" i="46"/>
  <c r="A8" i="46"/>
  <c r="A6" i="46"/>
  <c r="A3" i="46"/>
  <c r="G4" i="45"/>
  <c r="F4" i="45"/>
  <c r="A9" i="45"/>
  <c r="A10" i="45"/>
  <c r="A8" i="45"/>
  <c r="A6" i="45"/>
  <c r="A3" i="45"/>
  <c r="A9" i="44"/>
  <c r="A10" i="44"/>
  <c r="A11" i="44"/>
  <c r="A12" i="44"/>
  <c r="A13" i="44"/>
  <c r="A14" i="44"/>
  <c r="A15" i="44"/>
  <c r="A16" i="44"/>
  <c r="A17" i="44"/>
  <c r="A8" i="44"/>
  <c r="A6" i="44"/>
  <c r="A3" i="44"/>
  <c r="G4" i="44"/>
  <c r="F4" i="44"/>
  <c r="G4" i="43"/>
  <c r="F4" i="43"/>
  <c r="A9" i="43"/>
  <c r="A10" i="43"/>
  <c r="A8" i="43"/>
  <c r="A6" i="43"/>
  <c r="A3" i="43"/>
  <c r="F4" i="42"/>
  <c r="G4" i="42"/>
  <c r="A9" i="42"/>
  <c r="A10" i="42"/>
  <c r="A11" i="42"/>
  <c r="A8" i="42"/>
  <c r="A6" i="42"/>
  <c r="A3" i="42"/>
  <c r="A11" i="41"/>
  <c r="A12" i="41"/>
  <c r="A13" i="41"/>
  <c r="A14" i="41"/>
  <c r="A15" i="41"/>
  <c r="A16" i="41"/>
  <c r="A10" i="41"/>
  <c r="A8" i="41"/>
  <c r="A5" i="41"/>
  <c r="G4" i="39"/>
  <c r="A34" i="39"/>
  <c r="A19" i="39"/>
  <c r="A20" i="39"/>
  <c r="A21" i="39"/>
  <c r="A22" i="39"/>
  <c r="A23" i="39"/>
  <c r="A24" i="39"/>
  <c r="A25" i="39"/>
  <c r="A26" i="39"/>
  <c r="A27" i="39"/>
  <c r="A28" i="39"/>
  <c r="A31" i="39"/>
  <c r="A32" i="39"/>
  <c r="A18" i="39"/>
  <c r="A17" i="39"/>
  <c r="A10" i="39"/>
  <c r="A11" i="39"/>
  <c r="A12" i="39"/>
  <c r="A13" i="39"/>
  <c r="A14" i="39"/>
  <c r="A15" i="39"/>
  <c r="A16" i="39"/>
  <c r="A9" i="39"/>
  <c r="A8" i="39"/>
  <c r="A6" i="39"/>
  <c r="A3" i="39"/>
  <c r="F4" i="39"/>
  <c r="G4" i="38"/>
  <c r="F4" i="38"/>
  <c r="A34" i="38"/>
  <c r="A19" i="38"/>
  <c r="A20" i="38"/>
  <c r="A21" i="38"/>
  <c r="A22" i="38"/>
  <c r="A23" i="38"/>
  <c r="A24" i="38"/>
  <c r="A25" i="38"/>
  <c r="A26" i="38"/>
  <c r="A27" i="38"/>
  <c r="A28" i="38"/>
  <c r="A29" i="38"/>
  <c r="A30" i="38"/>
  <c r="A31" i="38"/>
  <c r="A32" i="38"/>
  <c r="A18" i="38"/>
  <c r="A17" i="38"/>
  <c r="A10" i="38"/>
  <c r="A11" i="38"/>
  <c r="A12" i="38"/>
  <c r="A13" i="38"/>
  <c r="A14" i="38"/>
  <c r="A15" i="38"/>
  <c r="A16" i="38"/>
  <c r="A9" i="38"/>
  <c r="A8" i="38"/>
  <c r="A6" i="38"/>
  <c r="A3" i="38"/>
  <c r="A43" i="33"/>
  <c r="A41" i="33"/>
  <c r="A42" i="33"/>
  <c r="A40" i="33"/>
  <c r="A37" i="33"/>
  <c r="A38" i="33"/>
  <c r="A36" i="33"/>
  <c r="A34" i="33"/>
  <c r="A30" i="33"/>
  <c r="A29" i="33"/>
  <c r="A27" i="33"/>
  <c r="A21" i="33"/>
  <c r="A22" i="33"/>
  <c r="A23" i="33"/>
  <c r="A20" i="33"/>
  <c r="A18" i="33"/>
  <c r="A14" i="33"/>
  <c r="A13" i="33"/>
  <c r="A11" i="33"/>
  <c r="A9" i="33"/>
  <c r="G7" i="33"/>
  <c r="F7" i="33"/>
  <c r="A4" i="33"/>
  <c r="A5" i="33"/>
  <c r="A6" i="33"/>
  <c r="A3" i="33"/>
  <c r="G14" i="11"/>
  <c r="G8" i="10"/>
  <c r="G4" i="65"/>
  <c r="G7" i="1"/>
  <c r="G9" i="9"/>
  <c r="A14" i="9"/>
  <c r="A15" i="9"/>
  <c r="A16" i="9"/>
  <c r="A17" i="9"/>
  <c r="A18" i="9"/>
  <c r="A19" i="9"/>
  <c r="A20" i="9"/>
  <c r="A13" i="9"/>
  <c r="A11" i="9"/>
  <c r="A4" i="9"/>
  <c r="A5" i="9"/>
  <c r="A6" i="9"/>
  <c r="A7" i="9"/>
  <c r="A8" i="9"/>
  <c r="A3" i="9"/>
  <c r="A3" i="99"/>
  <c r="A6" i="99"/>
  <c r="A7" i="99"/>
  <c r="A8" i="99"/>
  <c r="A9" i="99"/>
  <c r="A10" i="99"/>
  <c r="A11" i="99"/>
  <c r="A12" i="99"/>
  <c r="A13" i="99"/>
  <c r="G30" i="108"/>
  <c r="D44" i="108" s="1"/>
  <c r="F30" i="108"/>
  <c r="G6" i="108"/>
  <c r="D43" i="108" s="1"/>
  <c r="F6" i="108"/>
  <c r="A41" i="108"/>
  <c r="A40" i="108"/>
  <c r="A39" i="108"/>
  <c r="A38" i="108"/>
  <c r="A37" i="108"/>
  <c r="A36" i="108"/>
  <c r="A35" i="108"/>
  <c r="A34" i="108"/>
  <c r="A32" i="108"/>
  <c r="A29" i="108"/>
  <c r="A28" i="108"/>
  <c r="A24" i="108"/>
  <c r="A23" i="108"/>
  <c r="A22" i="108"/>
  <c r="A21" i="108"/>
  <c r="A20" i="108"/>
  <c r="A19" i="108"/>
  <c r="A18" i="108"/>
  <c r="A17" i="108"/>
  <c r="A16" i="108"/>
  <c r="A15" i="108"/>
  <c r="A14" i="108"/>
  <c r="A13" i="108"/>
  <c r="A12" i="108"/>
  <c r="A11" i="108"/>
  <c r="A10" i="108"/>
  <c r="A8" i="108"/>
  <c r="A5" i="108"/>
  <c r="A4" i="108"/>
  <c r="A57" i="15"/>
  <c r="A56" i="15"/>
  <c r="A55" i="15"/>
  <c r="A54" i="15"/>
  <c r="A53" i="15"/>
  <c r="A52" i="15"/>
  <c r="A45" i="15"/>
  <c r="A44" i="15"/>
  <c r="A43" i="15"/>
  <c r="A42" i="15"/>
  <c r="A41" i="15"/>
  <c r="A40" i="15"/>
  <c r="A39" i="15"/>
  <c r="A10" i="29"/>
  <c r="A11" i="29"/>
  <c r="A12" i="29"/>
  <c r="A13" i="29"/>
  <c r="A9" i="29"/>
  <c r="A7" i="29"/>
  <c r="G5" i="29"/>
  <c r="F5" i="29"/>
  <c r="A4" i="29"/>
  <c r="A3" i="29"/>
  <c r="F4" i="26"/>
  <c r="A9" i="26"/>
  <c r="A10" i="26"/>
  <c r="A11" i="26"/>
  <c r="A12" i="26"/>
  <c r="A13" i="26"/>
  <c r="A14" i="26"/>
  <c r="A15" i="26"/>
  <c r="A16" i="26"/>
  <c r="A17" i="26"/>
  <c r="A18" i="26"/>
  <c r="A8" i="26"/>
  <c r="A6" i="26"/>
  <c r="A3" i="26"/>
  <c r="G12" i="24"/>
  <c r="F12" i="24"/>
  <c r="A21" i="24"/>
  <c r="A16" i="24"/>
  <c r="A14" i="24"/>
  <c r="A4" i="24"/>
  <c r="A5" i="24"/>
  <c r="A6" i="24"/>
  <c r="A7" i="24"/>
  <c r="A8" i="24"/>
  <c r="A9" i="24"/>
  <c r="A10" i="24"/>
  <c r="A11" i="24"/>
  <c r="A3" i="24"/>
  <c r="G9" i="23"/>
  <c r="F9" i="23"/>
  <c r="A15" i="23"/>
  <c r="A16" i="23"/>
  <c r="A13" i="23"/>
  <c r="A11" i="23"/>
  <c r="A4" i="23"/>
  <c r="A5" i="23"/>
  <c r="A6" i="23"/>
  <c r="A7" i="23"/>
  <c r="A8" i="23"/>
  <c r="A3" i="23"/>
  <c r="G12" i="22"/>
  <c r="F12" i="22"/>
  <c r="A17" i="22"/>
  <c r="A18" i="22"/>
  <c r="A21" i="22"/>
  <c r="A16" i="22"/>
  <c r="A14" i="22"/>
  <c r="A8" i="22"/>
  <c r="A9" i="22"/>
  <c r="A10" i="22"/>
  <c r="A11" i="22"/>
  <c r="A3" i="22"/>
  <c r="G12" i="21"/>
  <c r="F12" i="21"/>
  <c r="A18" i="21"/>
  <c r="A16" i="21"/>
  <c r="A14" i="21"/>
  <c r="A6" i="21"/>
  <c r="A7" i="21"/>
  <c r="A8" i="21"/>
  <c r="A9" i="21"/>
  <c r="A10" i="21"/>
  <c r="A11" i="21"/>
  <c r="A5" i="21"/>
  <c r="A20" i="86"/>
  <c r="A21" i="86"/>
  <c r="A22" i="86"/>
  <c r="A23" i="86"/>
  <c r="A24" i="86"/>
  <c r="A25" i="86"/>
  <c r="A26" i="86"/>
  <c r="A27" i="86"/>
  <c r="A19" i="86"/>
  <c r="A17" i="86"/>
  <c r="G15" i="86"/>
  <c r="F15" i="86"/>
  <c r="A4" i="86"/>
  <c r="A5" i="86"/>
  <c r="A6" i="86"/>
  <c r="A7" i="86"/>
  <c r="A8" i="86"/>
  <c r="A9" i="86"/>
  <c r="A10" i="86"/>
  <c r="A11" i="86"/>
  <c r="A12" i="86"/>
  <c r="A13" i="86"/>
  <c r="A14" i="86"/>
  <c r="A3" i="86"/>
  <c r="G8" i="18"/>
  <c r="F8" i="18"/>
  <c r="A13" i="18"/>
  <c r="A14" i="18"/>
  <c r="A15" i="18"/>
  <c r="A16" i="18"/>
  <c r="A17" i="18"/>
  <c r="A18" i="18"/>
  <c r="A19" i="18"/>
  <c r="A20" i="18"/>
  <c r="A21" i="18"/>
  <c r="A12" i="18"/>
  <c r="A10" i="18"/>
  <c r="A4" i="18"/>
  <c r="A5" i="18"/>
  <c r="A6" i="18"/>
  <c r="A7" i="18"/>
  <c r="A3" i="18"/>
  <c r="A51" i="15"/>
  <c r="A33" i="15"/>
  <c r="A34" i="15"/>
  <c r="A35" i="15"/>
  <c r="A36" i="15"/>
  <c r="A37" i="15"/>
  <c r="A38" i="15"/>
  <c r="A46" i="15"/>
  <c r="A47" i="15"/>
  <c r="A48" i="15"/>
  <c r="A49" i="15"/>
  <c r="A50" i="15"/>
  <c r="A32" i="15"/>
  <c r="A22" i="15"/>
  <c r="A23" i="15"/>
  <c r="A24" i="15"/>
  <c r="A25" i="15"/>
  <c r="A26" i="15"/>
  <c r="A27" i="15"/>
  <c r="A28" i="15"/>
  <c r="A29" i="15"/>
  <c r="A21" i="15"/>
  <c r="A19" i="15"/>
  <c r="F17" i="15"/>
  <c r="A4" i="15"/>
  <c r="A5" i="15"/>
  <c r="A6" i="15"/>
  <c r="A7" i="15"/>
  <c r="A8" i="15"/>
  <c r="A9" i="15"/>
  <c r="A10" i="15"/>
  <c r="A11" i="15"/>
  <c r="A3" i="15"/>
  <c r="F7" i="1"/>
  <c r="F11" i="47"/>
  <c r="F6" i="41"/>
  <c r="C10" i="103"/>
  <c r="A23" i="1"/>
  <c r="A6" i="101"/>
  <c r="A3" i="101"/>
  <c r="A30" i="100"/>
  <c r="A29" i="100"/>
  <c r="A26" i="100"/>
  <c r="A22" i="100"/>
  <c r="A21" i="100"/>
  <c r="A18" i="100"/>
  <c r="A17" i="100"/>
  <c r="A13" i="100"/>
  <c r="A12" i="100"/>
  <c r="A11" i="100"/>
  <c r="A10" i="100"/>
  <c r="A9" i="100"/>
  <c r="A8" i="100"/>
  <c r="A7" i="100"/>
  <c r="A4" i="100"/>
  <c r="A22" i="94"/>
  <c r="A21" i="94"/>
  <c r="A20" i="94"/>
  <c r="A19" i="94"/>
  <c r="A18" i="94"/>
  <c r="A15" i="94"/>
  <c r="A11" i="94"/>
  <c r="A10" i="94"/>
  <c r="A9" i="94"/>
  <c r="A8" i="94"/>
  <c r="A7" i="94"/>
  <c r="A4" i="94"/>
  <c r="C4" i="65"/>
  <c r="G11" i="79"/>
  <c r="G9" i="4"/>
  <c r="G9" i="3"/>
  <c r="C14" i="11"/>
  <c r="C9" i="4"/>
  <c r="A6" i="1"/>
  <c r="A5" i="1"/>
  <c r="A4" i="1"/>
  <c r="A3" i="1"/>
  <c r="C9" i="3"/>
  <c r="A12" i="1"/>
  <c r="A13" i="1"/>
  <c r="A14" i="1"/>
  <c r="A15" i="1"/>
  <c r="A16" i="1"/>
  <c r="A17" i="1"/>
  <c r="A18" i="1"/>
  <c r="A19" i="1"/>
  <c r="A20" i="1"/>
  <c r="A21" i="1"/>
  <c r="A22" i="1"/>
  <c r="A11" i="1"/>
  <c r="A9" i="1"/>
  <c r="D26" i="94" l="1"/>
  <c r="D48" i="105"/>
  <c r="D45" i="108"/>
  <c r="D58" i="106"/>
  <c r="D35" i="100"/>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<sst xmlns="http://schemas.openxmlformats.org/spreadsheetml/2006/main" count="3726" uniqueCount="1758">
  <si>
    <t>Vispārīgās prasības:</t>
  </si>
  <si>
    <t>1)</t>
  </si>
  <si>
    <t>2)</t>
  </si>
  <si>
    <t>3)</t>
  </si>
  <si>
    <t>4)</t>
  </si>
  <si>
    <t>5)</t>
  </si>
  <si>
    <t>6)</t>
  </si>
  <si>
    <t>7)</t>
  </si>
  <si>
    <t>8)</t>
  </si>
  <si>
    <t xml:space="preserve">Preces modelis, ref kods, ražotājs: </t>
  </si>
  <si>
    <t>Medicīnas ierīces klase (atsauce uz EK atbilstības deklarāciju)***</t>
  </si>
  <si>
    <t>Paredzamais daudzums (gab.)****:</t>
  </si>
  <si>
    <t>1 vienības cena bez PVN, EUR:</t>
  </si>
  <si>
    <t>1</t>
  </si>
  <si>
    <t>Veicamās funkcijas:</t>
  </si>
  <si>
    <t>2</t>
  </si>
  <si>
    <t xml:space="preserve">Tehniskās prasības: </t>
  </si>
  <si>
    <t>3</t>
  </si>
  <si>
    <t>4</t>
  </si>
  <si>
    <t>5</t>
  </si>
  <si>
    <t>6</t>
  </si>
  <si>
    <t>7</t>
  </si>
  <si>
    <t>8</t>
  </si>
  <si>
    <t>9</t>
  </si>
  <si>
    <t>10</t>
  </si>
  <si>
    <t>11</t>
  </si>
  <si>
    <t>12</t>
  </si>
  <si>
    <t>13</t>
  </si>
  <si>
    <t>14</t>
  </si>
  <si>
    <t>9)</t>
  </si>
  <si>
    <t>Pretendenta piedāvātie parametri*</t>
  </si>
  <si>
    <t>Atsauce uz informatīvo materiālu**</t>
  </si>
  <si>
    <t>15</t>
  </si>
  <si>
    <t>16</t>
  </si>
  <si>
    <t>Modifikācija:</t>
  </si>
  <si>
    <t>Aortas bioloģiskais perikardiālais karkasa bezšuvju vārstulis</t>
  </si>
  <si>
    <t>Materiāls: liellopu perikards</t>
  </si>
  <si>
    <t>Apstrādāts ar glutaraldehīdu</t>
  </si>
  <si>
    <t>Protēzes karkass: nitinols, kas nodrošina mehanisko izturību un rentgenkontrastu, ar biosavietojamības pārklājumu</t>
  </si>
  <si>
    <t>Bez šuves gredzena</t>
  </si>
  <si>
    <t>Nav nepieciešama pirmsimplantācijas sagatavošana</t>
  </si>
  <si>
    <t>Katra protēze iepakota individuālā termoizolētā putuplasta konteinerī</t>
  </si>
  <si>
    <t>Protēze ir komplektā ar turētāju, saspiedierīci, papletinošu katetri un pumpi katetra paplešanai</t>
  </si>
  <si>
    <t>Modifikācijas/izmēri:</t>
  </si>
  <si>
    <t>23mm</t>
  </si>
  <si>
    <t>25mm</t>
  </si>
  <si>
    <t>27mm</t>
  </si>
  <si>
    <t>Aortas karkasa bezšuvju vārstulis</t>
  </si>
  <si>
    <t>Bezkarkasa aortālā vārstuļa transplantāts</t>
  </si>
  <si>
    <t>Kseno bioprotēzei ir ilggadēja (vismaz 10 gadu) implantācijas pieredze un publicēti zinātniskie pētījumi</t>
  </si>
  <si>
    <t>Ir pieejami šādi protēzes izmēri: 19mm, 21mm, 23mm, 25mm, 27mm, 29mm</t>
  </si>
  <si>
    <t>Protēze tiek piegādāta ar visu nepieciešamu papildaprīkojumu protēzes implantācijai</t>
  </si>
  <si>
    <t>19mm</t>
  </si>
  <si>
    <t>21mm</t>
  </si>
  <si>
    <t>29mm</t>
  </si>
  <si>
    <t>2.</t>
  </si>
  <si>
    <t>3.</t>
  </si>
  <si>
    <t>17</t>
  </si>
  <si>
    <t>18</t>
  </si>
  <si>
    <t>19</t>
  </si>
  <si>
    <t>Stentētas bioprotēzes komplekts natīvā aortas vārstuļa vai tā protēzes aizvietošanai, kas paredzēts ķirurģiskai implantēšanai supraanulārā vai intraanulārā pozīcijā</t>
  </si>
  <si>
    <t>Stentā iestiprināts trīsvīru vārstulis, kas veidots no liellopa perikarda audiem uz elastīga karkasa</t>
  </si>
  <si>
    <t>Protēzes iapkojums nodrošina tās sausus uzglabāšanas apstākļus, pirms implantēšanas protēze nav jāskalo</t>
  </si>
  <si>
    <t>Stents ir izgatavots no kobalta un hroma sakausējuma, aprīkots ar fluoroskopiski ieraugāmu izmēra marķieri, klāts ar poliestēra auduma kārtu. Vārstuļa pamatni zem stieples karkasa aptver tieva kobalta un hroma sakausējuma stīpa un poliestēra balststīpa</t>
  </si>
  <si>
    <t>Vārstuļa protēzei ir piešūts turētājs, kas atvieglo rīkošanos un tās piešūšanu</t>
  </si>
  <si>
    <t>Vārstuļa mērītāji – gaismcaurlaidīgi, ar rokturi, viens roktura gals ir cilindrisks, un tā apmale atbilst vārstuļa piešūšanas gredzena ģeometriskajai formai. Otrā roktura galā ir nostiprināts vārstuļa dublikāts, kas atbilst vārstuļa piešūšanas gredzena ģeometriskajai formai un stenta balstu augstumam un izvietojumam</t>
  </si>
  <si>
    <t>Vārstuļa malas, kas pieguļ aortas saknei, ir pārklātās ar perikardu, tas nodrošina “audu-pret audu” saskari un palīdz izvairīties no nobrāzumiem</t>
  </si>
  <si>
    <t>6.</t>
  </si>
  <si>
    <t>Perikarda aortas trīsviru bioprotēze ar elastīgu rāmi supraanulārai un intraanulārai pozicionēšanai</t>
  </si>
  <si>
    <t>Vārstuļa karkass veidots no kobalta-hroma sakausējuma, pie rāmja piestiprināts mīksts silikona gumijas šuvju riņķis, kas pārklāts ar porainu, bezšuvju  politetfluoretilēna audumu. Karkasā iestiprinātas trīs atsevišķas liellopa perikarda lapiņas</t>
  </si>
  <si>
    <t>Iebūvētais vārstuļa turētājs ir piestiprināts pie vārstuļa ar šuvēm. Šuvju gredzenam ir trīs vienādā attālumā izvietoti marķieri</t>
  </si>
  <si>
    <t>Bioprotēzes izmēri: 19, 21, 23, 25, 27, 29 mm</t>
  </si>
  <si>
    <t>Bioprotēze ar vismaz 20 gadu implantācijas pieredzi un klīniskiem rezultātiem</t>
  </si>
  <si>
    <t xml:space="preserve">Ksenoperikardiālā mitrālās vārstules bioprotēze </t>
  </si>
  <si>
    <t>7.</t>
  </si>
  <si>
    <t>Asimetriska perikarda mitrālā vārstuļa trīsviru bioprotēze ar elastīgu rāmi supraanulārai pozicionēšanai</t>
  </si>
  <si>
    <t>31mm</t>
  </si>
  <si>
    <t>33mm</t>
  </si>
  <si>
    <t>Vārstuļa karkass ir simetrisks un veidots no kobalta-hroma sakausējuma, pie rāmja piestiprināts mīksts silikona gumijas šuvju riņķis, kas pārklāts ar austu porainu politetrafluoretilēna audumu. Karkasā iestiprinātas trīs atsevišķas liellopa perikarda lapiņas</t>
  </si>
  <si>
    <t>Iebūvētais trīs daļu vārstuļa turētājs ir piestiprināts pie vārstuļa ar šuvēm. Uz šuvju gredzena priekšējās daļas ir melnas krāsas zīda šuvju marķieri, kas atvieglo bioprotezēs pozicionēšanu. Papildus uz šūšanas riņķa iezīmētas ar melnu zīda diegu šūšanas palīglīnijas</t>
  </si>
  <si>
    <t>Bioprotēzes izmēri: 25, 27, 29, 31, 33 mm</t>
  </si>
  <si>
    <t>Bioprotēze ar vismaz 20 gadu implantācijas pieredzi, izturības, veiktspējas un klīniskiem rezultātiem</t>
  </si>
  <si>
    <t>8.</t>
  </si>
  <si>
    <t>Ksenoaortāla bioprotēze ar antikalcinācijas apdari un cirkulāri regulāru titāna stenta manžeti</t>
  </si>
  <si>
    <t>Dizains: trīs lapiņu kompozīcija, lai optimizētu lapiņu savienojumu un samazināt stresu</t>
  </si>
  <si>
    <t>Bioprotēzēm ir vismaz 25 gadu implantācijas pieredze un klīniski apstiprināti rezultāti</t>
  </si>
  <si>
    <t>Apstiprināta 20 gadu ilgmūžība</t>
  </si>
  <si>
    <t>Vārstuļa norādītais izmērs precīzi atbilst mērījuma ierīces (Saizera) radītājam</t>
  </si>
  <si>
    <t>Publicētie klīniskie dati apstiprina hemodinamikas parametrus un visszemāko spiediena gradientu pie maksimālās EOA, arī īpaši mazos izmēros</t>
  </si>
  <si>
    <t>Speciālā patentēta Linx AC tehnoloģija samazina kalcifikācijas procesa ietekmi</t>
  </si>
  <si>
    <t>FlexFit stents (karkass) – elastīgs,  konstrukcija samazina lapiņu stresu</t>
  </si>
  <si>
    <t>Aortālā 21mm</t>
  </si>
  <si>
    <t>Aortālā 23mm</t>
  </si>
  <si>
    <t>Aortālā 25mm</t>
  </si>
  <si>
    <t>Aortālā 27mm</t>
  </si>
  <si>
    <t>Aortālā 29mm</t>
  </si>
  <si>
    <t>Supraaortālā 19mm</t>
  </si>
  <si>
    <t>Supraaortālā 21mm</t>
  </si>
  <si>
    <t>Supraaortālā 23mm</t>
  </si>
  <si>
    <t>Supraaortālā 25mm</t>
  </si>
  <si>
    <t>Supraaortālā 27mm</t>
  </si>
  <si>
    <t>Supraaortālā 29mm</t>
  </si>
  <si>
    <t>Mitrālā 25mm</t>
  </si>
  <si>
    <t>Mitrālā 27mm</t>
  </si>
  <si>
    <t>Mitrālā 29mm</t>
  </si>
  <si>
    <t>Mitrālā 31mm</t>
  </si>
  <si>
    <t>Mitrālā 33mm</t>
  </si>
  <si>
    <t>1.</t>
  </si>
  <si>
    <t>Pacientiem ar implantēto  vārstuli nav ierobežojumi MRI procedūrām</t>
  </si>
  <si>
    <t>Bio protēzes</t>
  </si>
  <si>
    <t>11.</t>
  </si>
  <si>
    <t>Divu lapiņu mehānisks sirds vārstulis</t>
  </si>
  <si>
    <t>Pieejamas vārstules implantācijai mitrālā un aortālā pozīcijā</t>
  </si>
  <si>
    <t>Atveres ieejas laukumam ir zvanveida ieeja, kas konstruēta tā, lai samazinātu turbulenci. Caurplūdes trakts monolīts, cilindrisks</t>
  </si>
  <si>
    <t>Lapiņas sastāv no oglekļa, kas nogulsnēts uz grafīta substrāta, kurš impregnēts ar 10 masas % volframa</t>
  </si>
  <si>
    <t>Šuvju uzlikšanas gredzens ir izgatavots no politetrafluoroetilēna (PTFE) auduma</t>
  </si>
  <si>
    <t>Brīvi rotējošs iekšējais gredzens</t>
  </si>
  <si>
    <t>Atvērtā stāvoklī katras lapiņas plakne attiecībā pret atveres plakni veido nominālo leņķi 90º. Lapiņu pārvietošanās diapazons līdz aizvērtam stāvoklim ir 50º</t>
  </si>
  <si>
    <t>Atveres iekšējais diametrs, mm</t>
  </si>
  <si>
    <t>Šuvju uzlikšanas gredzena ārējais diametrs, mm</t>
  </si>
  <si>
    <t>Profila augstums, mm</t>
  </si>
  <si>
    <t>Vārstuļa izmērs / Audu gredzena diametrs, mm</t>
  </si>
  <si>
    <t>19 / 19</t>
  </si>
  <si>
    <t>21 / 21</t>
  </si>
  <si>
    <t>23 / 23</t>
  </si>
  <si>
    <t>25 / 25</t>
  </si>
  <si>
    <t>27-29 / 27-29</t>
  </si>
  <si>
    <t>Tehniskie parametri:</t>
  </si>
  <si>
    <t>31-33 / 31-33</t>
  </si>
  <si>
    <t>Aortāla 19mm</t>
  </si>
  <si>
    <t>Aortāla 21mm</t>
  </si>
  <si>
    <t>Aortāla 23mm</t>
  </si>
  <si>
    <t>Aortāla 25mm</t>
  </si>
  <si>
    <t>Aortāla 27-29mm</t>
  </si>
  <si>
    <t>Mitrālā 23mm</t>
  </si>
  <si>
    <t>12.</t>
  </si>
  <si>
    <t>Atvēruma leņķis: līdz 85˚</t>
  </si>
  <si>
    <t>Minimālais profila augstums samazina subaortālā iekaisuma varbūtību</t>
  </si>
  <si>
    <t>Rotācijas gredzens no rentgenkontrastējama materiāla</t>
  </si>
  <si>
    <t>Sirds vārstuļu protēzes (mehāniskās-divviru ar rotējošu iekšējo gredzenu un izejas trakta disku kustības protektoru mitrālai protezēšanai)</t>
  </si>
  <si>
    <t>Aortāla 27mm</t>
  </si>
  <si>
    <t>Vārstuļu plastikas preces</t>
  </si>
  <si>
    <t>Sirds vārstuļu anuloplastijas 3D riņķi mitrālai pozīcijai</t>
  </si>
  <si>
    <t>Anuloplastijas riņķis 28mm</t>
  </si>
  <si>
    <t>Anuloplastijas riņķis 30mm</t>
  </si>
  <si>
    <t>Anuloplastijas riņķis 32mm</t>
  </si>
  <si>
    <t>Anuloplastijas riņķis 34mm</t>
  </si>
  <si>
    <t>Anuloplastijas riņķis 36mm</t>
  </si>
  <si>
    <t>Anuloplastijas riņķis 38mm</t>
  </si>
  <si>
    <t>Anuloplastijas riņķis 40mm</t>
  </si>
  <si>
    <t>19.</t>
  </si>
  <si>
    <t>20.</t>
  </si>
  <si>
    <t>Anuloplastijas riņķis 26mm</t>
  </si>
  <si>
    <t>Sirds vārstuļu anuloplastijas semirigidi riņķi mitrālai pozīcijai</t>
  </si>
  <si>
    <t>Anuloplastijas riņķis 24mm</t>
  </si>
  <si>
    <t>Lokālie hemostāzes līdzekļi</t>
  </si>
  <si>
    <t>Audu līme BioGlue tipa vai analogs</t>
  </si>
  <si>
    <t>Audu līme BioGlue tipa vai analogs - audu un transplantātu salīmēšanai</t>
  </si>
  <si>
    <t>Līme šķidrumu necaurlaidošam blīvējumam</t>
  </si>
  <si>
    <t>Mīksto audu stiprināšanai, šuves kvalitātes nodrošināšanai</t>
  </si>
  <si>
    <t>Aortas operācijas procedūrā tradicionālās slēgšanas metodes (piemēram, šuves) nostiprināšanai</t>
  </si>
  <si>
    <t>Līme var tikt pielietota aortas vārstuļa labošanā, aortas aneirismas labošanā, VAD implantācijā, aortas disekcijas labošanā, abdominālās aortas aneirismas labošanā, karotīdās artērijas endarektomijā, Bypass/AV piekļuvē</t>
  </si>
  <si>
    <t>Līme nemazina audu elasticitāci</t>
  </si>
  <si>
    <t>23.</t>
  </si>
  <si>
    <t>Vienreizlietojami klipatori hemostāzei</t>
  </si>
  <si>
    <t>Vienreizlietojami klipatori lokālai hemostāzei</t>
  </si>
  <si>
    <t>Ar ergonomisku rokturi, rokturī iestrādātas rievas vieglākai satveršanai</t>
  </si>
  <si>
    <t>Ratčetes mehānisms nodrošina taktilu un audiblu atgriezenisko saiti un novērš klipu izkrišanu</t>
  </si>
  <si>
    <t>Klipu skaitīšanas indikators nodrošina vizualizāciju, kas ļauj novērtēt atlikušo klipu skaitu klipatorā</t>
  </si>
  <si>
    <t>Vienā klipatorā ir 20 klipi</t>
  </si>
  <si>
    <t>20 klipu komplekts izmēra Small</t>
  </si>
  <si>
    <t>Asinsvadu metāla skavas hemostāzei</t>
  </si>
  <si>
    <t>V- veida formas klips satver audus ar precīzu tip-to-tip slēgumu</t>
  </si>
  <si>
    <t>Šķērsvirziena rievas padara klipu izturīgu pret noslīdēšanu no asinsvada</t>
  </si>
  <si>
    <t>Klipa kasetes krāsas kods, atbilst klipu uzlicēja krāsai</t>
  </si>
  <si>
    <t>Kasetes īpašā lipīgā pamatne ļauj to ērti pievietot ikvienā sterilā vietā</t>
  </si>
  <si>
    <t>Klipa pievienošanas laikā klipu- noturošās atsperes kasetē tiek izņemtas ārā ar klipa uzlicēja spīlēm</t>
  </si>
  <si>
    <t>Skavu (klipu) materiāls: titāns</t>
  </si>
  <si>
    <t>Sterili iepakotas par 6 gab. vienā pašlīpošā kasetē</t>
  </si>
  <si>
    <t>Vienreizējās lietošanas</t>
  </si>
  <si>
    <t>29.</t>
  </si>
  <si>
    <t>Komplektācija:</t>
  </si>
  <si>
    <t>Mākslīgās asinsrites temperatūras detektors</t>
  </si>
  <si>
    <t>30.</t>
  </si>
  <si>
    <t>Temperatūras mērīšanas zonde, paredzēta mērīšanai venozajā un arteriālajā līnijās</t>
  </si>
  <si>
    <t>T° zonde paredzēta temperatūras mērīšanai oksigenatora arteriālajā un venozajā līnijā ar BF kategorijas izolāciju, kas atbilst YSI 400 sērijas specifikācijām</t>
  </si>
  <si>
    <t>Oksigenatora līmeņa detektora uzlīmes</t>
  </si>
  <si>
    <t>31.</t>
  </si>
  <si>
    <t>Izmērs 80 x 20 mm</t>
  </si>
  <si>
    <t>Ultraskaņas darbības princips</t>
  </si>
  <si>
    <t>Uzlīme līmējama pie oksigenatora</t>
  </si>
  <si>
    <t>Oksigenatora līmeņa detektora uzlīme</t>
  </si>
  <si>
    <t>Oksigenatora līmeņa detektors</t>
  </si>
  <si>
    <t>32.</t>
  </si>
  <si>
    <t>Līmeņa detektors paredzēts apjoma regulēšanai, asinsrites apturēšanai samazinātas venozās atteces gadījumā</t>
  </si>
  <si>
    <t>Oksigenatora vēnas līniju okludieris</t>
  </si>
  <si>
    <t>Venozās līnijas okludieris ar tālvadību, paredzēts vēnu atpakaļplūsmas kontrolei mākslīgās asinsrites laikā</t>
  </si>
  <si>
    <t>Oksigenatori mākslīgai asinsritei ar cauruļu līnijām, ar lipīdus un leikocītus samazinošu funkciju</t>
  </si>
  <si>
    <t>35.</t>
  </si>
  <si>
    <t>Caurplūde no 500 ml/min līdz 7000 ml/min</t>
  </si>
  <si>
    <t>Membrānas tips: mikroporainais polipropilēns</t>
  </si>
  <si>
    <t>Membrānu škiedru kopējā virsma ne vairāk kā 1,65 m²</t>
  </si>
  <si>
    <t>Statiskais primārais uzpildījums ne vairāk kā 225 ml</t>
  </si>
  <si>
    <t>Jābūt integrētam arteriālajam filtram ar caurlaidi ne lielāku kā 38µm</t>
  </si>
  <si>
    <t xml:space="preserve">Jābūt integrētam siltummainim, lai nodrošinātu augstu ķīmisko rezistenci un zemu aktīvo vielu permeabilitātes faktoru </t>
  </si>
  <si>
    <t>Cietā rezervuāra maksimālais tilpums: ne mazāks par 4500 ml</t>
  </si>
  <si>
    <t xml:space="preserve">Minimālais operacionālais tilpums pie plūsmas 7 l/min: ne lielāks par 200 ml </t>
  </si>
  <si>
    <t xml:space="preserve">Maksimālais plūsmas ātrums: ne mazāks par 7 l/min </t>
  </si>
  <si>
    <t>Minimālais kardiotomijas Luera portu ar filtriem skaits: ne mazāk par 4</t>
  </si>
  <si>
    <t>Pozitīvā spiediena drošības vārsts &lt; 5mmHg</t>
  </si>
  <si>
    <t xml:space="preserve">Jābūt pēcoperācijas drenāžas iespējai neatliekamām situācijām </t>
  </si>
  <si>
    <t xml:space="preserve">1/4” kardiotomijas atsūkšanas porti: ne mazāk kā 4 gab. </t>
  </si>
  <si>
    <t xml:space="preserve">3/8” kardiotomijas atsūkšanas porti: ne mazāk kā 2 gab. </t>
  </si>
  <si>
    <t xml:space="preserve">Venozās atplūdes ieejas portam rezervuārā jābūt ar rotācijas iespēju par 360⁰, jābūt  1/2” izmērā ar pāreju uz 3/8”  </t>
  </si>
  <si>
    <t>Prefiltrācija ieplūstošajām asinīm ar ne lielāku kā 80µm, pamata filtrācija ar filtru ne lielāku kā 40µm</t>
  </si>
  <si>
    <t>Kardiotomijas rezervuārs 800 ml</t>
  </si>
  <si>
    <t xml:space="preserve">Lipīdus un leikocītus samazinoša funkcija </t>
  </si>
  <si>
    <t>Oksigenatoram jābūt pārklātam ar bioaktīvu, antitrombotisku virsmas pārklājumu</t>
  </si>
  <si>
    <t>Oksigenators:</t>
  </si>
  <si>
    <t>Dubults Rezervuārs:</t>
  </si>
  <si>
    <t xml:space="preserve">Oksigenatori mākslīgai asinsritei un cauruļu līnijas ar bioaktīvu virsmas pārklājumu </t>
  </si>
  <si>
    <t>36.</t>
  </si>
  <si>
    <t>Membrānas tips:  polipropilēns vai analogs</t>
  </si>
  <si>
    <t xml:space="preserve">Oksigenatoram jābūt pārklātam ar bioaktīvu, antitrombotisku virsmas pārklājumu </t>
  </si>
  <si>
    <t xml:space="preserve">Maksimālais plūsmas ātrums ne mazāks par 7 l/min </t>
  </si>
  <si>
    <t>Nepieciešamais kardiotomijas Luera portu ar filtriem skaits: ne mazāk par 4</t>
  </si>
  <si>
    <t xml:space="preserve"> 1/4” kardiotomijas atsūkšanas porti: ne mazāk kā 4 gab.</t>
  </si>
  <si>
    <t>3/8” kardiotomijas atsūkšanas porti: ne mazāk kā 2 gab.</t>
  </si>
  <si>
    <t>Kardiotomijas rezervuārs:</t>
  </si>
  <si>
    <r>
      <rPr>
        <i/>
        <sz val="10"/>
        <rFont val="Cambria"/>
        <family val="1"/>
        <charset val="186"/>
      </rPr>
      <t>Premium</t>
    </r>
    <r>
      <rPr>
        <sz val="10"/>
        <rFont val="Cambria"/>
        <family val="1"/>
        <charset val="186"/>
      </rPr>
      <t xml:space="preserve"> klases oksigenatori sarežģītām operācijām MAR</t>
    </r>
  </si>
  <si>
    <t>Jābūt integrētam arteriālajam filtram ar caurlaidi ne lielāku kā 25µm</t>
  </si>
  <si>
    <t xml:space="preserve">Minimālais operacionālais tilpums pie plūsmas 7 l/min, ne lielāks par 200 ml </t>
  </si>
  <si>
    <t xml:space="preserve">Maksimālais kardiotomijas plūsmas ātrums ne mazāks par 6 l/min </t>
  </si>
  <si>
    <t>Nepieciešamais kardiotomijas Luera portu ar filtriem skaits ne mazāk par 4</t>
  </si>
  <si>
    <t>Nepieciešamais kardiotomijas Luera portu bez filtriem skaits ne mazāk par 2</t>
  </si>
  <si>
    <t>Cauruļu līnijas saskaņotas atbilstoši op. zāles izmēriem, mākslīgās asinsrites aparāta un operāciju galda lokalizācijai</t>
  </si>
  <si>
    <r>
      <t>Komplektā jābūt 3 adapteriem ar oksigenatora un rezervuāra turētājiem (holder) - mobils, ergonomisks ar iespēju pielietot operāciju galdam gan no labās, gan no kreisās puses. Ar iespēju oksigenatoru un venozo rezervuāru lietot atsevišķi vienu no otra un ar iespēju rotēt par 360</t>
    </r>
    <r>
      <rPr>
        <sz val="10"/>
        <rFont val="Palatino"/>
        <family val="1"/>
      </rPr>
      <t>⁰</t>
    </r>
  </si>
  <si>
    <t>37.</t>
  </si>
  <si>
    <t>Kardiopleģijas piederumi</t>
  </si>
  <si>
    <t>Antegrādās kardioplēģijas kaniles ar atsūkšanas iespēju</t>
  </si>
  <si>
    <t>38.</t>
  </si>
  <si>
    <t>Rtg vizualizācijas gals</t>
  </si>
  <si>
    <t>Metāla stiletes flancēts fiksators</t>
  </si>
  <si>
    <t>Standarta aortas saknes kanile ar papildus atsūkšanas līniju</t>
  </si>
  <si>
    <t>Ar divām fiksācijas pēdām</t>
  </si>
  <si>
    <t>Ar dubultām gala sānu perforācijas atverēm</t>
  </si>
  <si>
    <t>Kaniles garums līdz aortai: vismaz 13 cm</t>
  </si>
  <si>
    <t>Kaniles garums aortā: 10 mm</t>
  </si>
  <si>
    <t>Retrogrādās kardioplēģijas kaniles</t>
  </si>
  <si>
    <t>Manuāli piepūšams hermetizētājbalons</t>
  </si>
  <si>
    <t>Ievadāmā šķīduma spiediena monitorēšanas līnijas izvads</t>
  </si>
  <si>
    <t>Silikona korpuss ar metāla armējumu</t>
  </si>
  <si>
    <t>41.</t>
  </si>
  <si>
    <t>Primārais uzpildījums: max 35 ml</t>
  </si>
  <si>
    <r>
      <t>Virsma ne vairāk kā 0,023</t>
    </r>
    <r>
      <rPr>
        <sz val="11"/>
        <color rgb="FFFF0000"/>
        <rFont val="Times New Roman"/>
        <family val="1"/>
      </rPr>
      <t xml:space="preserve"> </t>
    </r>
    <r>
      <rPr>
        <sz val="11"/>
        <color theme="1"/>
        <rFont val="Times New Roman"/>
        <family val="1"/>
      </rPr>
      <t>m²</t>
    </r>
  </si>
  <si>
    <t>Caurplūde: 0-600 ml/min</t>
  </si>
  <si>
    <t>Kaniles un sūkņi</t>
  </si>
  <si>
    <t>Elastīga koronārās perfūzijas kanile</t>
  </si>
  <si>
    <t>44.</t>
  </si>
  <si>
    <t>Lokana, caurspīdīga plastikāta kanile ar manžeti ostiālajā daļā kardioplēģiskā šķīduma ievadīšanai koronārajos asinsvados</t>
  </si>
  <si>
    <t xml:space="preserve">Lokans perikarda sūknis ar metāla spirāles galu </t>
  </si>
  <si>
    <t>45.</t>
  </si>
  <si>
    <t>Lokans perikarda sūknis ar metāla spirāles galu - ar metālisku nerūsējošā tērauda spirāles galu ievietošanai perikarda dobumā</t>
  </si>
  <si>
    <t>MAR armēto sirds asinsvadu kaniļu komplekts</t>
  </si>
  <si>
    <t xml:space="preserve">MAR armēto sirds asinsvadu kaniļu komplekts </t>
  </si>
  <si>
    <t>20 klipu komplekts izmēra Medium</t>
  </si>
  <si>
    <t>Pretendenta piedāvātie parametri* / 'Atsauce uz informatīvo materiālu**</t>
  </si>
  <si>
    <t>Daudzums komplektā:</t>
  </si>
  <si>
    <t>3 adapteri un turētājs (holder)</t>
  </si>
  <si>
    <t>Cauruļu līnijas saskaņotas atbilstoši op.zāles izmēriem, mākslīgās asinsrites aparāta un operāciju galda lokalizācijai</t>
  </si>
  <si>
    <t>Komplektā jābūt 3 adapteriem ar oksigenatora un rezervuāra turētājiem (holder) - mobils, ergonomisks ar iespēju pielietot operāciju galdam gan no labās, gan no kreisās puses</t>
  </si>
  <si>
    <t>46.</t>
  </si>
  <si>
    <t>47.</t>
  </si>
  <si>
    <t>48.</t>
  </si>
  <si>
    <t>49.</t>
  </si>
  <si>
    <t>Metāliska koronārās perfūzijas kanile</t>
  </si>
  <si>
    <t>Nerūsējoša vieglmetāla kanile</t>
  </si>
  <si>
    <t>Pieejami vismaz divi leņķi – 45 grādi un 90 grādi ar dažādām galu modifikācijām</t>
  </si>
  <si>
    <t>50.</t>
  </si>
  <si>
    <t>Sirds kambaru drenāžas sistēmas mākslīgās asinsrites laikā</t>
  </si>
  <si>
    <t>Vienreizlietojami koronāro sūkņu uzgaļi</t>
  </si>
  <si>
    <t>Oksigenatori</t>
  </si>
  <si>
    <t>Papildpiederumi mākslīgās asinsrites nodrošināšanai</t>
  </si>
  <si>
    <t>53.</t>
  </si>
  <si>
    <t>atsūkšanas – antikoagulācijas līnija</t>
  </si>
  <si>
    <t>šķidrumu savākšanas maiss</t>
  </si>
  <si>
    <t>Drenāžas un EKS piederumi</t>
  </si>
  <si>
    <t>56.</t>
  </si>
  <si>
    <t>Krūšu kurvja un perikarda drenu komplekti</t>
  </si>
  <si>
    <t>Pēcoperācijas asiņu savācēji  ar zemūdens vakuuma drenāžas sistēmu, izmantojot gaisa burbuļu vizuālu  novērtēšanu</t>
  </si>
  <si>
    <t>Operāciju veļas komplekts vārstuļu protezēšanai</t>
  </si>
  <si>
    <t>Ciskas arterijā, jugulārā vai femorālā vēnā ievietojamo kaniļu ievades komplekts un kaniles - MAR vai ECMO nodrošināšanai</t>
  </si>
  <si>
    <t>Drenas Rtg vizualizējamas</t>
  </si>
  <si>
    <t>Drenām ir dziļuma atzīmes ik pēc 2cm</t>
  </si>
  <si>
    <t>Pēcoperācijas asiņu savācēji  ar zemūdens vakuuma drenāžas sistēmu</t>
  </si>
  <si>
    <t>Metāla vai plastmasas rokturis fiksācijai, grīdas balsts un integrēts rokturis</t>
  </si>
  <si>
    <t>4 kameru sistēma</t>
  </si>
  <si>
    <t>Negatīvā un pozitīvā spiediena vārsts, kas neļauj drenām piesūkties apkārtējiem audiem</t>
  </si>
  <si>
    <t>Sterils atsūcējs ar divām silikona caurulēm, ar atsevišķiem rezervuāriem</t>
  </si>
  <si>
    <t>Silikona cauruļu materiālam jābūt ar manuālās atslaukšanas iespēju</t>
  </si>
  <si>
    <t>Vakuma kontroles regulātors un novērtēšanas manometrs ar H2O staba augstuma skalu</t>
  </si>
  <si>
    <t>Iekārtai jābūt aprīkotai ar drošības sistēmu, kas nodrošina pareizu šķidruma izvietojuma atjaunošanos pēc nejaušas iekārtas apgāšanas, kā arī novērš iespējamu šķidrumu sajaukšanos starp nodalījumiem</t>
  </si>
  <si>
    <t>Iekārtai jābūt aprīkotai ar “peldošu” drošības vārstu, kas pasargā no pārmērīga negatīva spiediena</t>
  </si>
  <si>
    <t>Iekārtai jābūt aprīkotai ar gaisa noplūdes pakāpes monitorēšanas iespēju</t>
  </si>
  <si>
    <t>Atsūkšanas sistēmai jābūt sterilai</t>
  </si>
  <si>
    <t>Pēcoperācijas asiņu savācējs  ar zemūdens vakuuma drenāžas sistēmu</t>
  </si>
  <si>
    <t>Ķirurģiskā sejas maska, aizsienama</t>
  </si>
  <si>
    <t>Ķirurgu cepure Astronaut tipa</t>
  </si>
  <si>
    <t>Bahilas</t>
  </si>
  <si>
    <t>Sterili ķirurģiskie cimdi bez pūdera</t>
  </si>
  <si>
    <t>Ar speciālu anatomiski veidotu rokas un ikšķa formu, kas nodrošina maksimālu kustību brīvību</t>
  </si>
  <si>
    <t>Rullēta cimda manžete speciāli veidota tā, lai nenorullētos</t>
  </si>
  <si>
    <t>Ar CE marķējumu</t>
  </si>
  <si>
    <t>Materiāls: trīs kārtu polipropilēns</t>
  </si>
  <si>
    <t>Testēts pēc EN 13795:2011 standartiem</t>
  </si>
  <si>
    <t>Operāciju veļas komplekts sirds vārstuļu protezēšanai</t>
  </si>
  <si>
    <t>Koronāro artēriju intralumenālie šunti</t>
  </si>
  <si>
    <t>Koronāro asinsvadu sekcijas mikroasmenis</t>
  </si>
  <si>
    <t>Mīksto audu protektors sirds vārstuļu operācijām</t>
  </si>
  <si>
    <t>Sterils, vienreizlietojams</t>
  </si>
  <si>
    <t>Nesatur lateksu</t>
  </si>
  <si>
    <t>Vizuāli atgādina riņķi, kur vienā galā fleksibls gredzens ērtākai ievietošanai griezumā un otrā galā rigids gredzens, kas notur brūci atvērtu</t>
  </si>
  <si>
    <t>Izmantojams krūšu kurvja operācijās mīksto audu aizsardzībai un iestiepšanai kombinācijā ar mini torakotomijas spriegotāju vai spriegotāja vietā</t>
  </si>
  <si>
    <t>Nodrošina piekļūvi mērķa audiem VATS operāciju laikā vai procedūrās ar nelielu griezumu</t>
  </si>
  <si>
    <t>Vienreizlietojami aortas perforatori aorto-koronārai šuntēšanai</t>
  </si>
  <si>
    <t>Ar diviem sānu rokturiem</t>
  </si>
  <si>
    <t>Koronāro artēriju intralumenālie šunti</t>
  </si>
  <si>
    <t>Lielo asinsvadu protēzes, ielāpi</t>
  </si>
  <si>
    <t xml:space="preserve">Ielāpi Hemashield Double Velour Fabrics vai analogs </t>
  </si>
  <si>
    <t>Rtg vizualizējams marķējums</t>
  </si>
  <si>
    <t>Protēze piesūcināta ar želatīnu</t>
  </si>
  <si>
    <t>Ir iespējams impregnēt protēzi ar heparīnu vai antibiotiķiem</t>
  </si>
  <si>
    <t>Protēzes pamatdaļas garums 15 cm</t>
  </si>
  <si>
    <t>Ielāpi intrakardiālai pielietošanai, kambaru starpsienas substitūcijai</t>
  </si>
  <si>
    <r>
      <t xml:space="preserve">Veidoti pēc </t>
    </r>
    <r>
      <rPr>
        <i/>
        <sz val="10"/>
        <rFont val="Cambria"/>
        <family val="1"/>
        <charset val="186"/>
      </rPr>
      <t>Double Velour Fabrics cardiac patch</t>
    </r>
    <r>
      <rPr>
        <sz val="10"/>
        <rFont val="Cambria"/>
        <family val="1"/>
        <charset val="186"/>
      </rPr>
      <t xml:space="preserve"> tehnoloģijas vai analogs</t>
    </r>
  </si>
  <si>
    <t>Intrakardiāls ielāps, izmērs 2.5 cm * 15.2 cm (+/-0.3cm)</t>
  </si>
  <si>
    <t>Lineāra asinsvadu protēze no adīta poliestera</t>
  </si>
  <si>
    <t>Sintētiskie ielāpi sirds, lielo asinsvadu, anastamožu un protēžu defektu slēgšanai un nostiprināšanai</t>
  </si>
  <si>
    <t>Materiāls: PTFE (politetrafluoretilēns)</t>
  </si>
  <si>
    <t>Nepieciešamības gādījumā ražotājs ir spējīgs izgatavot ielāpu ar speciālu izmēru pēc individuālā pasūtījuma</t>
  </si>
  <si>
    <t>Ir pieejami dažādu izmēru ielāpi</t>
  </si>
  <si>
    <t>Izmērs: 152mm*12.7mm*1.6mm</t>
  </si>
  <si>
    <t>Hibrīda protēze-stents, kas paredzēta aneirismas un/vai atslāņošanās ārstešanai ascendējošā aortā, aortas lokā un descendējošā aortā</t>
  </si>
  <si>
    <r>
      <t>Protēze ir ražota no "</t>
    </r>
    <r>
      <rPr>
        <i/>
        <sz val="10"/>
        <rFont val="Cambria"/>
        <family val="1"/>
        <charset val="186"/>
      </rPr>
      <t>Gelweave</t>
    </r>
    <r>
      <rPr>
        <sz val="10"/>
        <rFont val="Cambria"/>
        <family val="1"/>
        <charset val="186"/>
      </rPr>
      <t>" (vai analogs) austa materiāla, kas ir piesūcināts ar želatīnu</t>
    </r>
  </si>
  <si>
    <t>Protēze nodrošināta ar Rtg tantala punktveida marķējumiem visā garumā</t>
  </si>
  <si>
    <t>Protēzes izmēri:</t>
  </si>
  <si>
    <t>zaru diametri 8mm/8mm/10mm/10mm, garums ne mazāk par 150mm;</t>
  </si>
  <si>
    <t>Protēzei jābūt nodrošinātai ar speciālu ievadīšanas sistēmu, kas pēc uzbūves atbilst aortas anatomijai un sastāv no:</t>
  </si>
  <si>
    <t xml:space="preserve">siksnas, kuru pavelkot, PTFE apvalks tiek sadalīts un pilnībā izņemts no ievadīšanas sistēmas. </t>
  </si>
  <si>
    <t xml:space="preserve">speciālās ierīces, kas fiksē ievadīšanas sistēmas spailes. Fiksators tiek noņemts, aktivizējot sarkano pogu ar pirkstu vai ar "forcept" tipa instrumenta palīdzību. </t>
  </si>
  <si>
    <t>rokturis, kas ir aprīkots ar sarkanu klipu, pie kura ir piestiprināta vadītājstīga. Pavelkot klipu ar vadītājstīgu, protēzes distālā daļa – stents – tiek pilnībā atbrīvota no ievadīšanas sistēmas. Rokturis tiek izņemts viegli un lēni pavelkot to proksimālā virzienā.</t>
  </si>
  <si>
    <t>Ievadīšanas sistēmas distālajam galam jābūt noapaļotam, atraumatiskam, aprīkotam ar diviem vadītājstīgu laterālajiem portiem, kas nodrošina sistēmas atraumatisku ievadīšanu aortas descendējošā daļā un sistēmas ievadīšanu no ārpuses gar vadītājastīgu.</t>
  </si>
  <si>
    <t>Hibrīda stent-protēze ar piegādes sistēmu</t>
  </si>
  <si>
    <t>Mitrālā 27/29mm</t>
  </si>
  <si>
    <t>Mitrālā 31/33mm</t>
  </si>
  <si>
    <t>Aortālais vārstulis 21mm ar konduītu</t>
  </si>
  <si>
    <t>Aortālais vārstulis 23mm ar konduītu</t>
  </si>
  <si>
    <t>Aortālais vārstulis 25mm ar konduītu</t>
  </si>
  <si>
    <t>Aortālais vārstulis 27mm ar konduītu</t>
  </si>
  <si>
    <t>Aortālais vārstulis 29mm ar konduītu</t>
  </si>
  <si>
    <t xml:space="preserve">Asinsvadu metāla skavas hemostāzei, savietojamas ar centrā esošo klipu uzlicēju </t>
  </si>
  <si>
    <t xml:space="preserve">Kardioplēģijas sistēma, savietojamas ar aparatūru Stockert S5 </t>
  </si>
  <si>
    <t>Asiņu retransfūzijas sistēmas komplekts, savietojams ar Autolog un Autolog IQ iekārtu</t>
  </si>
  <si>
    <t>Komplekts paredzēts lietošanai tikai ar  “Autolog Cell saver” un "Autolog IQ" iekārtu</t>
  </si>
  <si>
    <t>Protēzes diametrs 22 mm</t>
  </si>
  <si>
    <t>Protēzes diametrs 24 mm</t>
  </si>
  <si>
    <t>Protēzes diametrs 26 mm</t>
  </si>
  <si>
    <t>Protēzes diametrs 28 mm</t>
  </si>
  <si>
    <t>Protēzes diametrs 30 mm</t>
  </si>
  <si>
    <t>Protēzes diametrs 32 mm</t>
  </si>
  <si>
    <t>Protēzes diametrs 34 mm</t>
  </si>
  <si>
    <t>Sistēmas asins kardioplēģijai, savietojamas ar klīnikā esošo  Stockert S5 (S3) aparatūru</t>
  </si>
  <si>
    <t>Oksigenatoru turētājam jābūt pievienojamam pie „ Stockert S5“ mākslīgās asinsrites aparātiem</t>
  </si>
  <si>
    <r>
      <t xml:space="preserve">Kardioplēģijas sistēma, savietojamas ar </t>
    </r>
    <r>
      <rPr>
        <b/>
        <sz val="10"/>
        <color rgb="FFFF0000"/>
        <rFont val="Cambria"/>
        <family val="1"/>
        <charset val="186"/>
      </rPr>
      <t xml:space="preserve"> </t>
    </r>
    <r>
      <rPr>
        <sz val="10"/>
        <rFont val="Cambria"/>
        <family val="1"/>
        <charset val="186"/>
      </rPr>
      <t>Stockert S5 (un S3)</t>
    </r>
  </si>
  <si>
    <t>Abos sānos iestrādātas noturīgas, caurspīdīgas instrumentu kabatas, katra ar diviem sadalījumiem</t>
  </si>
  <si>
    <t>Absorbējošā materiāla daļa visā pacienta garumā</t>
  </si>
  <si>
    <t>Locījums ar norādēm, kas pieļauj pārklāt pacientu vienai personai</t>
  </si>
  <si>
    <t>Pārklājs viscaur šķidruma necaurlaidīgs</t>
  </si>
  <si>
    <t>Mīksto audu protektors sirds vārstuļu operācijām, izmērs 20 mm - 40 mm</t>
  </si>
  <si>
    <t>Mīksto audu protektors sirds vārstuļu operācijām, izmērs 25 mm - 60 mm</t>
  </si>
  <si>
    <t>Mitrālai un Supra-aortālai pozīcijai</t>
  </si>
  <si>
    <t xml:space="preserve">Protrūzijas augstums:  23 mm supraaortāliem – 13 mm
</t>
  </si>
  <si>
    <t>Uz Protēzes piešušanas gredzena vienādā attulumā cita no citas ir trīs ar melna zīda diegu uzšūtas atzīmes, kas norāda katras viras centru un atvieglo vārstuļa pozicionēšanu un šuvju uzlikšanu</t>
  </si>
  <si>
    <t>Aortāla 17mm</t>
  </si>
  <si>
    <t>Aortāla 29mm</t>
  </si>
  <si>
    <t xml:space="preserve">Sirds vārstuļu protēzes, divviru, ar rotējošu mehānismu
</t>
  </si>
  <si>
    <t>Okludējošo disku eņģu mehānismi aizsargāti ar speciālām arkām</t>
  </si>
  <si>
    <t>Trīs šuvju marķējumi aortālajiem un četras atzīmes mitrālajiem vārstuļiem</t>
  </si>
  <si>
    <t>Rotācijas gredzens no retngenkontrastējama materiāla, nodrošināta rotācija asu griezes virziena maiņa attiecībā pret obstrukciju</t>
  </si>
  <si>
    <t>85 grādu atvēruma leņķis diskiem</t>
  </si>
  <si>
    <t>Savietojama ar STOCKERT S3 un S5 mākslīgās asinsrites aparatūru</t>
  </si>
  <si>
    <t>Sastāv no konektora, kas savienojams ar STOCKERT S5 un S3 mākslīgās asinsrites aparatūru, kabeļa un sensora, kas savietojams ar vienreizlietojamo līmeņa detektoru uzlīmi</t>
  </si>
  <si>
    <t xml:space="preserve"> ½  diametra starplikas </t>
  </si>
  <si>
    <t>3/8 diametra starplikas</t>
  </si>
  <si>
    <t>Allena atslēgas  5 mm</t>
  </si>
  <si>
    <t>Kreisā ātrija austiņas slēdzējierīce</t>
  </si>
  <si>
    <t>Kreisā ātrija austiņas slēdzējierīce ar fleksibla šafta modifikāciju</t>
  </si>
  <si>
    <t>Arteriālā kanile #1</t>
  </si>
  <si>
    <t>Arteriālā kanile #2</t>
  </si>
  <si>
    <t>Arteriālā kanile #3</t>
  </si>
  <si>
    <t>Venozā kanile #1</t>
  </si>
  <si>
    <t>Venozā kanile #2</t>
  </si>
  <si>
    <t>Venozā kanile #3</t>
  </si>
  <si>
    <t>Venozā kanile #4</t>
  </si>
  <si>
    <r>
      <t xml:space="preserve">Sistēma hipotermiskai </t>
    </r>
    <r>
      <rPr>
        <b/>
        <sz val="10"/>
        <rFont val="Cambria"/>
        <family val="1"/>
        <charset val="186"/>
      </rPr>
      <t>kristaloīdajai</t>
    </r>
    <r>
      <rPr>
        <sz val="10"/>
        <rFont val="Cambria"/>
        <family val="1"/>
        <charset val="186"/>
      </rPr>
      <t xml:space="preserve"> kardioplēģijai, sastāv no uzpildīšanas maisa, dzesēšanas spirāles, gaisa filtra, temperatūras un spiediena konektoriem, recirkulācijas līnijas.</t>
    </r>
  </si>
  <si>
    <t>Oksigenatoram jābūt savietojamam ar klinikas rīcībā esošo „Deltastream” ECMO sitēmas centrifugālo sūkni un vadības konsoli</t>
  </si>
  <si>
    <t>Savienojumi: 3/8"</t>
  </si>
  <si>
    <t>ECMO oksigenatora komplekta lietošanas ilgums ne mazāks kā 29 dienas</t>
  </si>
  <si>
    <t>Femorālā arterijā, jugulārā vai femorālā vēnā ievietojamo kaniļu ievades komplekts un kaniles</t>
  </si>
  <si>
    <t>Venozais komplekts</t>
  </si>
  <si>
    <t>Arteriālais komplekts</t>
  </si>
  <si>
    <t>Kaniles ir paredzētas ievadīšanai a.femoralis, v.femoralis, v.jugularis</t>
  </si>
  <si>
    <t xml:space="preserve">Komplekti sastāv no ievades kita un venozas vai arteriālas kaniles - A-V vai V-V lietošanai </t>
  </si>
  <si>
    <t>Ķirurģiskās veļas komplekts hibrīdoperācijām</t>
  </si>
  <si>
    <t>Asinsvadu metāla skavu uzlicēji hemostāzei</t>
  </si>
  <si>
    <t>Uzlicēja krāsas kods, atbilst savietojamo klipu krāsai</t>
  </si>
  <si>
    <t>Daudzreiz lietojams</t>
  </si>
  <si>
    <t>Atvērta tipa metāla uzlicējs</t>
  </si>
  <si>
    <t>Pieejami vismaz šādi uzlicēju izmēri:</t>
  </si>
  <si>
    <t>Paredzēts augsta līmeņa dezinfekcijai un sterilizācijai</t>
  </si>
  <si>
    <t>9.1</t>
  </si>
  <si>
    <t>9.2</t>
  </si>
  <si>
    <t>Sastāv no Boudena kabeļa, skavas, kas noslēdz venozo līniju ar ½ un/vai 3/8 cauruļu starpliku komplektiem un regulatora, kas stiprinās uz mākslīgās asinsrites aparatūru</t>
  </si>
  <si>
    <t>Savietojams ar STOCKERT S5 un S3 mākslīgās asinsrites aparatūru</t>
  </si>
  <si>
    <t>Kreisā kambara asistējoša ierīce, kas akceptēta Eiropas Savienībā kā tilts uz transplantāciju un arī gala terapijai</t>
  </si>
  <si>
    <t>Vakuuma sirds koronārās artērijas imobilizācijas sistēma</t>
  </si>
  <si>
    <t>Vakuuma sirds pozicionēšanas sistēma</t>
  </si>
  <si>
    <t>Vakuuma ierīces ar piederumiem</t>
  </si>
  <si>
    <t>Zema profila ierīce - no stiprinājuma pie retraktora līdz gala stiprinājumiem</t>
  </si>
  <si>
    <t>Stabilizācijas kājiņas ar lokāmām fiksācijas spailēm LL un AP virzienos ne mazāk  kā 180 grādu diapazonā</t>
  </si>
  <si>
    <t>Viegla un ērta piekļuve un pievienošana sirds muskulim</t>
  </si>
  <si>
    <t>Stabilizācijas kājai jābūt ar fiksācijas skrūvi un iespēju piekļūt jebkuram koronārajam asinsvadam</t>
  </si>
  <si>
    <t>Sirds galotnes pozicionieris izmantojot tās fiksāciju ar vakuuma palīdzību un savietojama ar klīnikā esošo Octabase sternālo retraktoru</t>
  </si>
  <si>
    <t>Jābūt pēc būtības savietojamam ar klīnikā lietojamo sirds imobilizācijas sistēmu</t>
  </si>
  <si>
    <t>Stabilizācijas kājai jābūt ar fiksācijas skrūvi un iespēju piekļūt jebkuram sirds apvidum</t>
  </si>
  <si>
    <t>Fiksācijas elementa mobilitāte ne mazāk kā 180 grādi</t>
  </si>
  <si>
    <t>Elektriskais kauteris</t>
  </si>
  <si>
    <t>Intraaortālās kontrapulsācijas iekārtas piederumi</t>
  </si>
  <si>
    <t>Intraaortālās kontrapulsācijas balons Linear</t>
  </si>
  <si>
    <t>Intraaortālās kontrapulsācijas hēlija baloni</t>
  </si>
  <si>
    <t>Intraaortālās kontrapulsācijas baloni  (7,5 Fr) ar ievadīšanas komplektu</t>
  </si>
  <si>
    <t>Specializētie intraaortālās kontrapulsācijas baloni, oriģināli savietojami bez pārejas ar  Datascope CS300 un CS100 aparātu, profils līdz 7,5 Fr, nominālais tilpums 40 CC</t>
  </si>
  <si>
    <t>40 cm oriģināls hēlija gāzes pievades “Luer” tipa savienotājs</t>
  </si>
  <si>
    <t>LINEAR 7.5Fr. IAB Catheter with Insertion Kit 0684-00-0480-01 vai analogs</t>
  </si>
  <si>
    <t>Komplektā ietilpst:</t>
  </si>
  <si>
    <t>5.1</t>
  </si>
  <si>
    <t>ievadīšanas komplekts ar 7,5 Fr 6 intradjuseri 185 cm oriģinālu pagarinātāju</t>
  </si>
  <si>
    <t>5.2</t>
  </si>
  <si>
    <t>artērijas punkcijas adata bez stiletes</t>
  </si>
  <si>
    <t>5.3</t>
  </si>
  <si>
    <t xml:space="preserve">Intraaortālās kontrapulsācijas elektrodu komplekts  </t>
  </si>
  <si>
    <t xml:space="preserve">5 novadījumu EKG pacienta kabelis </t>
  </si>
  <si>
    <t>5 EKG kabeļi ar "snap" tipa savienojumu</t>
  </si>
  <si>
    <t>5 novadījumu EKG pacienta kabelis savietojams ar Datascope CS 100 un CS 300 paredzēti pierakstam un kontrapulsācijas sinhronizācijai.
Kabeļa garums ne mazāks kā 304 cm. Var veikt EO gāzes sterilizāciju, kā arī apstrādāt ar parastajiem mazgāšanas šķīdumiem. 0012-00-1155-02 vai analogs</t>
  </si>
  <si>
    <t>5 EKG kabeļi ne īsāki kā 50" (125 cm) ar "snap" tipa savienojumu, savietojami ar Datascope pacienta kabeli (n.2.1.punkts). Savietojami ar īslaicīgas (short term) un ilglaicīgās (long term) monitorēšanas elektrodiem. Var veikt EO gāzes sterilizāciju, kā arī apstrādāt ar parastajiem mazgāšanas šķīdumiem</t>
  </si>
  <si>
    <t>Hēlija balons intraaortālās kontrapulsācijas</t>
  </si>
  <si>
    <t>Oriģināli savietojams ar Datascope CS300 un CS100 intraaortālās kontrapulsācijas aparātu un aprīkots ar augstspiediena blīvi</t>
  </si>
  <si>
    <t>Helium Tank - Disposable - Single Tank - Full 0202-00-0104 vai analogs</t>
  </si>
  <si>
    <t xml:space="preserve">Floumetra elektrodi </t>
  </si>
  <si>
    <t>Savietojami ar klīnikā esošo ierīci ''Medistim'' asins plūsmas noteikšanai koronāro artēriju šuntos</t>
  </si>
  <si>
    <t xml:space="preserve">Kokvilnas dvielis 63 cm (+/-5 cm) x 40 cm (+/-5 cm) </t>
  </si>
  <si>
    <t>Šuvju aizsardzības Mosquito instrumentu uzgaļi ar dažādu krāsu atverēm, 5 rindas</t>
  </si>
  <si>
    <t>Skalpeļa turētājs</t>
  </si>
  <si>
    <t>Sirds vārstuļu mehāniskā protēze: divviru ar rotējošo mehānismu, trīs šuvju marķējumi aortālajiem vārstuļiem</t>
  </si>
  <si>
    <t>Uz iepakojuma ir sasilšanas un pārkaršanas indikators</t>
  </si>
  <si>
    <t>Pēc Slimnīcas pieprasījuma piegādātājam ir jānodrošina nepieciešams skaits vārstuļu mērītāju</t>
  </si>
  <si>
    <t>Šļirce 50-60ml ml ar balonu šļirces galā</t>
  </si>
  <si>
    <t>Cimdu pāris ir sterīlā individuālā iepakojumā, uz kura ir informācija par preces nosaukumu, izmēru, sērijas (partijas) numuru un derīguma termiņu</t>
  </si>
  <si>
    <t>Cimdi ķirurģiskie sterilie (pāris) - izmērs 6.0</t>
  </si>
  <si>
    <t>Cimdi ķirurģiskie sterilie (pāris) - izmērs 6.5</t>
  </si>
  <si>
    <t>Cimdi ķirurģiskie sterilie (pāris) - izmērs 7.0</t>
  </si>
  <si>
    <t>Cimdi ķirurģiskie sterilie (pāris) - izmērs 7.5</t>
  </si>
  <si>
    <t>Cimdi ķirurģiskie sterilie (pāris) - izmērs 8.0</t>
  </si>
  <si>
    <t>Cimdi ķirurģiskie sterilie (pāris) - izmērs 8.5</t>
  </si>
  <si>
    <t>Cimdi ķirurģiskie sterilie (pāris) - izmērs 9.0</t>
  </si>
  <si>
    <t>Materiāls: dabīgais elastīgais latekss, lateksu nesaturošs iekšējais polimēra pārklājums</t>
  </si>
  <si>
    <t>Cimdi pilnībā anatomiski ar anatomiski ieliektiem pirkstu galiem, kas nodrošina maksimālu kustību brīvību</t>
  </si>
  <si>
    <t>Bojāto cimdu daudzums – AQL (Acceptable Quality Level) ne vairāk kā 0,65</t>
  </si>
  <si>
    <t>Atbilst ES 2016 / 425,  ISO 10282,  ISO10993, ISO 11137, EN421, EN420, EN374, EN374-3, EN 16523-1, ASTM D 6978, ISO 16523, ISO 16604, kvalitātes sertifikāti ISO 9001, ISO 13485</t>
  </si>
  <si>
    <t>Vīrusu caurlaidības/izplatīšanās tests ISO 374-5 2016</t>
  </si>
  <si>
    <t>Aizsardzības efektivitāte apstiprināta ar ASTM F 1671 standarta testu</t>
  </si>
  <si>
    <t>Ādas kairinājuma ārbaude ar ISO 10993-11standarta testu; EN-455 (1,2,3,4)</t>
  </si>
  <si>
    <t>Izstiepjamība līdz plīšanas momentam (Elongation at break) ne mazāk kā 750% lietošanas derīgā termiņa laikā</t>
  </si>
  <si>
    <t xml:space="preserve">Māsu cepure beretes tipa                                                  </t>
  </si>
  <si>
    <t xml:space="preserve">Māsu cepurīte                                </t>
  </si>
  <si>
    <t>Mākslīgas asinsrites iekārtas STOCKERT S3 un S5 piederumi</t>
  </si>
  <si>
    <t>Oksigenatora vēnas līniju okludieris - komplekts</t>
  </si>
  <si>
    <t>Instrumentu galda pārklājs 150x190 cm, ar absorbējošo daļu 75x190 cm</t>
  </si>
  <si>
    <t>Caurspīdīgas abas sānu malas aparatūras pārklāšanai 75cm platumā</t>
  </si>
  <si>
    <t>Hybrid pārklāja shēma:</t>
  </si>
  <si>
    <t>Sirds stimulatora implantācijas paka</t>
  </si>
  <si>
    <t>Cilpas rakstītāja implantēšanas procedūru paka</t>
  </si>
  <si>
    <t>Modelis:</t>
  </si>
  <si>
    <t>1gab. - Zemādas adata 21G, 40 mm</t>
  </si>
  <si>
    <t>1gab. - Skalpelis Nr23 ar aizsardzību</t>
  </si>
  <si>
    <t>1gab. - Šļirce 20 ml LuerSlip, 3 komponentu, ekscentriska</t>
  </si>
  <si>
    <t>4gab. - Tīrāmās aplikācijas/švammes 3,5x3,5cm, kāta garums 15 cm</t>
  </si>
  <si>
    <t>1gab. - Instrumentu tīrītājs 5 x 5 cm</t>
  </si>
  <si>
    <t>2gab. - 250 ml trauks, polipropilēna ar mērvienībām, katrs savā krāsā</t>
  </si>
  <si>
    <t>1gab. - 500 ml trauks, polipropilēns, ar mērvienībām, caurspīdīgs</t>
  </si>
  <si>
    <t>1gab. - Cirkulārs,cepurveida lampas pārklājs, diametrs 140 cm, caurspīdīgs</t>
  </si>
  <si>
    <t>50gab. - Marles salvetes 7,5x7,5 cm, 17 diegi, 8 kārtas, baltas</t>
  </si>
  <si>
    <t>1gab. - Neausta materiāla absorbējošs plāksteris, Mepore tipa (vai analogs) 9x15 cm</t>
  </si>
  <si>
    <t>1gab. -  Nieršālīte 800 ml, polipropilēns, ar mērvienībām</t>
  </si>
  <si>
    <t>Operāciju pakas ritma traucējumu korekcijai</t>
  </si>
  <si>
    <t>3gab. - 250 ml polipropilēna trauki ar mērvienībām, katrs savā krāsā</t>
  </si>
  <si>
    <t>20gab. - Marles salvetes 7,5 x 7,5 cm, 17 diegi, 8 kārtas</t>
  </si>
  <si>
    <t>1gab. - Nieršālīte 800 ml, ar mērvienībām, polipropilēna</t>
  </si>
  <si>
    <t>1gab. - Zemādas adata 21 G, 40 mm</t>
  </si>
  <si>
    <t>1gab. -  Pēcoperāciju pārsējs 9x10 cm, 4 slāņu absorbējošs spilventiņš ar superabsorbentu un starveida iešķēlumiem, fiksējošas malas - caurredzamas un elastīgas, līpvirsma - nepārtraukta pārklājuma mīkstais silikons</t>
  </si>
  <si>
    <t>1gab. - Skalpelis Nr23 ar asmeņu aizsardzību</t>
  </si>
  <si>
    <t>Modeļi:</t>
  </si>
  <si>
    <t>Darbības temperatūra 1200°C</t>
  </si>
  <si>
    <t>Gala garums 75 ±5 mm</t>
  </si>
  <si>
    <t>Vienreizlietojams, sterilā iepakojumā</t>
  </si>
  <si>
    <t>Elektriskais kauteris paredzēts sintētisko asinsvadu protēžu garuma un atveru modelēšanai</t>
  </si>
  <si>
    <t>Diametrs 16 ±1 mm</t>
  </si>
  <si>
    <t>Barošanu nodrošina integrēta baterija</t>
  </si>
  <si>
    <t>Ar smalka tipa galu</t>
  </si>
  <si>
    <t>F7234 Fiab vai analogs</t>
  </si>
  <si>
    <t>Materiāls nesatur lateksu un DEHP (dietilheksilftalātus)</t>
  </si>
  <si>
    <t>Sūkņa caurules (bez lateksa) no caurspīdīga polivinillilorīda, garums 3 m, diametrs 7mm. Sūkņa caurules abos galos ir elastīgi savienojuma konektori.</t>
  </si>
  <si>
    <t>Ortopēdiskās zeķes ar fiksējumu potītes rajonā zeķes nostirprināšanai</t>
  </si>
  <si>
    <t>Abrazīvs tīrīšanas spilventiņš Instrumentu tīrīšanai (t.sk. elektrokoagulatoru), 5cm x 5cm</t>
  </si>
  <si>
    <t>Salocītas ķirurģiskas salvetes 10 x 10 cm , neausta  materiāla, 4 kārtas</t>
  </si>
  <si>
    <t>Ar automātisku spiediena kalibrāciju</t>
  </si>
  <si>
    <t>ECMO oksigenatora komplekts 29 dienas</t>
  </si>
  <si>
    <t>Šļirce 50-60 ml ar balonu šļirces galā</t>
  </si>
  <si>
    <t>Operāciju pakas kardioķirurģijai</t>
  </si>
  <si>
    <t>Operāciju paka sirds varstuļu protezēšanai</t>
  </si>
  <si>
    <t>Operāciju paka koronārajai šuntēšanai</t>
  </si>
  <si>
    <t>OP līplentas, izmērs 10x50 cm (+/-5 cm)</t>
  </si>
  <si>
    <t>Stiprināts Mayo instrumentu galda pārklājs 80x143 cm (+/-3 cm), absorbcijas lauks 65x85 cm, uzsūcošs</t>
  </si>
  <si>
    <t xml:space="preserve">Kaste ar magnētisku pārklāju asiem priekšmetiem - adatu/skalpeļu u.c. uzskaitei, 40 iedaļas, iekšpusē magnēts ar adatu uzskaites lodziņiem, ar papildu izņemamu un pielīmējamu pie galda virsmas adatu uzskaites bloku, kastītes sānos drošības atslēga, lai izslēgtu tās atvēršanu pēc operācijas, kastīte fiksējama pie galda virsmas </t>
  </si>
  <si>
    <t>Stiprināts Mayo instrumentu galda pārklājs 80x145 cm (+/-5 cm) absorbcijas lauks 65x85 cm, uzsūcošs</t>
  </si>
  <si>
    <t>Neausta materiāla salvetes 10x10 cm, 40 g, 4 kārtas, baltas</t>
  </si>
  <si>
    <t>Šuvju Mosquito (smalku diegu) paliktnis ar dažādu krāsu atverēm, 5 rindas</t>
  </si>
  <si>
    <t>54.</t>
  </si>
  <si>
    <t>10)</t>
  </si>
  <si>
    <t>Skaitliskiem parametriem pielaide ± 10%, ja nav norādīts citādāk.</t>
  </si>
  <si>
    <t>Konfigurācijas/izmēri:</t>
  </si>
  <si>
    <t>10.</t>
  </si>
  <si>
    <t>14.</t>
  </si>
  <si>
    <t>15.</t>
  </si>
  <si>
    <t>16.</t>
  </si>
  <si>
    <t>17.</t>
  </si>
  <si>
    <t>Asinsvadu metāla skavas hemostāzei I</t>
  </si>
  <si>
    <t>Skavu (klipu) komplekts 6 gab. ar izmēru S</t>
  </si>
  <si>
    <t xml:space="preserve">Skavu (klipu) komplekts 6 gab. ar izmēru M </t>
  </si>
  <si>
    <t>Klipa trīsstūrveida šķersgriezums maksimāli palielina klipa un klipa uzlicēja virsmas kontaktu, izslēdzot klipa izkrišanas iespēju</t>
  </si>
  <si>
    <t>Sterilizētas ar etilēnoksīda metodi vai starojumu</t>
  </si>
  <si>
    <t>Ir pieejami vismaz šādi klipu (skavu) izmēri:</t>
  </si>
  <si>
    <t>16.1</t>
  </si>
  <si>
    <r>
      <t xml:space="preserve"> S (2 mm*3 mm*3.6 mm </t>
    </r>
    <r>
      <rPr>
        <sz val="10"/>
        <rFont val="Times New Roman"/>
        <family val="1"/>
        <charset val="186"/>
      </rPr>
      <t>±</t>
    </r>
    <r>
      <rPr>
        <sz val="10"/>
        <rFont val="Cambria"/>
        <family val="1"/>
        <charset val="186"/>
      </rPr>
      <t xml:space="preserve"> 0.3 mm - platums*augstums*garums) (ref kods 001200 vai analogs)</t>
    </r>
  </si>
  <si>
    <t>16.2</t>
  </si>
  <si>
    <t>M (3 mm*4.7 mm*6 mm  ± 0.3 mm -platums*augstums*garums) (ref kods 002200 vai analogs)</t>
  </si>
  <si>
    <t>Asinsvadu metāla skavu uzlicēji I</t>
  </si>
  <si>
    <r>
      <t>Skavu (klipu) uzlicējs ar izmēru S</t>
    </r>
    <r>
      <rPr>
        <sz val="10"/>
        <color rgb="FFFF0000"/>
        <rFont val="Cambria"/>
        <family val="1"/>
        <charset val="186"/>
      </rPr>
      <t xml:space="preserve"> </t>
    </r>
  </si>
  <si>
    <t xml:space="preserve">Skavu (klipu) uzlicējs ar izmēru M </t>
  </si>
  <si>
    <t>Asinsvadu metāla skavas hemostāzei II</t>
  </si>
  <si>
    <t>V- veida formas klips satver audus ar precīzu slēgumu</t>
  </si>
  <si>
    <t>Šķērsvirziena rievas padara klipu izturīgu pret noslīdēšanu no asinsvada un klipatora</t>
  </si>
  <si>
    <t>Sterili iepakotas par 6 gab. vienā kasetē</t>
  </si>
  <si>
    <t xml:space="preserve">Ir pieejami vismaz šādi klipu (skavu) izmēri: </t>
  </si>
  <si>
    <t>Asinsvadu metāla skavu uzlicēji II</t>
  </si>
  <si>
    <t>Skavu (klipu) uzlicējs ar izmēru S</t>
  </si>
  <si>
    <t>Skavu (klipu) uzlicējs ar izmēru M</t>
  </si>
  <si>
    <t>Uzlicēja krāsas kods atbilst savietojamo klipu krāsai</t>
  </si>
  <si>
    <t>13.1</t>
  </si>
  <si>
    <t>Pēc Pasūtītāja pieprasījuma Pretendentam jānodrošina Preces paraugs (paraugu izvērtēšanas kārtību skatīt nolikumā);</t>
  </si>
  <si>
    <t>Mayo galda pārklājs 80x145 cm (+/-3 cm) no polietilēna, kas papildus izklāts ar uzsūcošu materiālu, absorbcijas lauks 65/85cm.</t>
  </si>
  <si>
    <t>Instrumentu tīrītājs 5x5 cm ar pašlīpošu virsmu</t>
  </si>
  <si>
    <t xml:space="preserve">Hibrīdoperāciju kardiovaskulārais komplekts </t>
  </si>
  <si>
    <t>*Pretendenta tehniskajā piedāvājumā norāda Preces modeli, kataloga numuru jeb ref kodu un ražotāju;</t>
  </si>
  <si>
    <t xml:space="preserve">Preces modelis, ref kods, ražotājs*: </t>
  </si>
  <si>
    <t>Pretendenta piedāvātie parametri**</t>
  </si>
  <si>
    <t>52.</t>
  </si>
  <si>
    <t>Pretendenta (ierakstiet uzņēmuma nosaukumu) piedāvājums</t>
  </si>
  <si>
    <r>
      <t>Atveres laukums, mm</t>
    </r>
    <r>
      <rPr>
        <vertAlign val="superscript"/>
        <sz val="10"/>
        <rFont val="Cambria"/>
        <family val="1"/>
        <charset val="186"/>
      </rPr>
      <t>2</t>
    </r>
  </si>
  <si>
    <t>21.1</t>
  </si>
  <si>
    <t>21.2</t>
  </si>
  <si>
    <t>24.1</t>
  </si>
  <si>
    <t>24.2</t>
  </si>
  <si>
    <t>24.3</t>
  </si>
  <si>
    <t>13.2</t>
  </si>
  <si>
    <t>26.</t>
  </si>
  <si>
    <t>27.</t>
  </si>
  <si>
    <t>28.</t>
  </si>
  <si>
    <t>3.1</t>
  </si>
  <si>
    <t>3.2</t>
  </si>
  <si>
    <t>3.3</t>
  </si>
  <si>
    <t>3.4</t>
  </si>
  <si>
    <t>3.5</t>
  </si>
  <si>
    <t>3.6</t>
  </si>
  <si>
    <t>3.7</t>
  </si>
  <si>
    <t>3.8</t>
  </si>
  <si>
    <t>4.1</t>
  </si>
  <si>
    <t>4.2</t>
  </si>
  <si>
    <t>4.3</t>
  </si>
  <si>
    <t>4.4</t>
  </si>
  <si>
    <t>4.5</t>
  </si>
  <si>
    <t>4.6</t>
  </si>
  <si>
    <t>4.7</t>
  </si>
  <si>
    <t>4.8</t>
  </si>
  <si>
    <t>4.9</t>
  </si>
  <si>
    <t>4.10</t>
  </si>
  <si>
    <t>4.11</t>
  </si>
  <si>
    <t>4.12</t>
  </si>
  <si>
    <t>4.13</t>
  </si>
  <si>
    <t>4.14</t>
  </si>
  <si>
    <t>4.15</t>
  </si>
  <si>
    <t>Oksigenatori mākslīgai asinsritei un cauruļu līnijas ar bioaktīvu virsmas pārklājumu Stockert iekārtām</t>
  </si>
  <si>
    <t xml:space="preserve">Venozās atplūdes ieejas portam rezervuārā jābūt ar rotācijas iespēju par 360⁰, diviem Luer portiem uz tā, jābūt  1/2” izmērā ar pāreju uz 3/8”  </t>
  </si>
  <si>
    <t>ECMO oksigenatora komplekts Deltastream iekārtām</t>
  </si>
  <si>
    <t>Vadītājstīgas tipa stilets (metāla, kas nodrošina maksimālu leņķi)</t>
  </si>
  <si>
    <t>Savietojama ar Stockert S5  mākslīgās asinsrites iekārtu</t>
  </si>
  <si>
    <t>Kupols spiediena mērīšanai</t>
  </si>
  <si>
    <t>Sistēmas asins kardioplēģijai savietojamas ar Stockert iekārtām</t>
  </si>
  <si>
    <t>Kardioplēģijas sistēmas savietojamas ar Stockert iekārtām</t>
  </si>
  <si>
    <t>43.</t>
  </si>
  <si>
    <t>Pretendenta piedāvātie parametri* /Atsauce uz informatīvo materiālu**</t>
  </si>
  <si>
    <t>Iekārtai jābūt savietojamai ar klīnikā esošām pecoperācijas drenām</t>
  </si>
  <si>
    <t>55.</t>
  </si>
  <si>
    <t>Pretendenta piedāvātie parametri** / Atsauce uz informatīvo materiālu**</t>
  </si>
  <si>
    <t>57.</t>
  </si>
  <si>
    <t>Ķirurģiskie sterili cimdi I</t>
  </si>
  <si>
    <t>Ķirurģiskie sterili cimdi II</t>
  </si>
  <si>
    <t>58.</t>
  </si>
  <si>
    <t>Pretendenta piedāvātie parametri**/ Atsauce uz informatīvo materiālu**</t>
  </si>
  <si>
    <t>Nodrošina miokarda apasiņošanu zonā, kuru apasiņo šuntējamais asinsvads</t>
  </si>
  <si>
    <t>Leņķis 15°</t>
  </si>
  <si>
    <t>65.</t>
  </si>
  <si>
    <t>66.</t>
  </si>
  <si>
    <t>67.</t>
  </si>
  <si>
    <t>68.</t>
  </si>
  <si>
    <t>Mehāniska ierīce sirds kreisās austiņas okludēšanai</t>
  </si>
  <si>
    <t>Ierīce aprīkota ar ergonomisku rokturi</t>
  </si>
  <si>
    <t>Standarta modifikācijas darba gals ar vismaz +/-15° laterālu rotāciju</t>
  </si>
  <si>
    <t>Fleksibla modifikācijas darba gals lokāms visos virzienos līdz +/-45°</t>
  </si>
  <si>
    <t>Nepieciešamie klemmes garumi: 35, 40, 45 un 50 mm</t>
  </si>
  <si>
    <r>
      <t xml:space="preserve">Ielāpi </t>
    </r>
    <r>
      <rPr>
        <b/>
        <i/>
        <sz val="12"/>
        <rFont val="Cambria"/>
        <family val="1"/>
        <charset val="186"/>
      </rPr>
      <t>Hemashield Double Velour Fabrics</t>
    </r>
    <r>
      <rPr>
        <b/>
        <sz val="12"/>
        <rFont val="Cambria"/>
        <family val="1"/>
        <charset val="186"/>
      </rPr>
      <t xml:space="preserve"> vai analogs</t>
    </r>
  </si>
  <si>
    <t>73.</t>
  </si>
  <si>
    <t>74.</t>
  </si>
  <si>
    <t>75.</t>
  </si>
  <si>
    <r>
      <t xml:space="preserve">Sirds imobilizācijas sistēma pie “off pump” operācijām, izmantojot tās fiksāciju ar vakuuma palīdzību un savietojama ar klīnikā esošo </t>
    </r>
    <r>
      <rPr>
        <i/>
        <sz val="10"/>
        <rFont val="Cambria"/>
        <family val="1"/>
        <charset val="186"/>
      </rPr>
      <t>Octabase</t>
    </r>
    <r>
      <rPr>
        <sz val="10"/>
        <rFont val="Cambria"/>
        <family val="1"/>
        <charset val="186"/>
      </rPr>
      <t xml:space="preserve"> sternālo retraktoru</t>
    </r>
  </si>
  <si>
    <t>81.</t>
  </si>
  <si>
    <t>Medicīnas ierīces klase***:</t>
  </si>
  <si>
    <t>Pozīcijas:</t>
  </si>
  <si>
    <t>Asinsvadu metāla skavas hemostāzei un to uzlicēji I</t>
  </si>
  <si>
    <t>Asinsvadu metāla skavas hemostāzei un to uzlicēji II</t>
  </si>
  <si>
    <t>60.</t>
  </si>
  <si>
    <t>62.</t>
  </si>
  <si>
    <t>83.</t>
  </si>
  <si>
    <t>Citi ārstniecības līdzekļi</t>
  </si>
  <si>
    <t xml:space="preserve">Ķirurgu sterilie cimdi II </t>
  </si>
  <si>
    <t>Ķirurgu sterilie cimdi I</t>
  </si>
  <si>
    <t>Kardioplēģijas sistēmas savietojama ar Stockert iekārtām</t>
  </si>
  <si>
    <r>
      <rPr>
        <i/>
        <sz val="10"/>
        <rFont val="Cambria"/>
        <family val="1"/>
        <charset val="186"/>
      </rPr>
      <t>Premium</t>
    </r>
    <r>
      <rPr>
        <sz val="10"/>
        <rFont val="Cambria"/>
        <family val="1"/>
        <charset val="186"/>
      </rPr>
      <t xml:space="preserve"> klases oksigenatori sarežģītām operācijām mākslīgās asinsrites apstākļos Stockert iekārtām</t>
    </r>
  </si>
  <si>
    <r>
      <t xml:space="preserve">Audu līme </t>
    </r>
    <r>
      <rPr>
        <i/>
        <sz val="10"/>
        <rFont val="Cambria"/>
        <family val="1"/>
        <charset val="186"/>
      </rPr>
      <t xml:space="preserve">BioGlue </t>
    </r>
    <r>
      <rPr>
        <sz val="10"/>
        <rFont val="Cambria"/>
        <family val="1"/>
        <charset val="186"/>
      </rPr>
      <t>tipa vai analogs</t>
    </r>
  </si>
  <si>
    <t>Saturs</t>
  </si>
  <si>
    <t xml:space="preserve">Iekšējais Neu-Thera (vai analogs) pārklājums atvieglo cimda uzvilkšanu gan mitrai, gan sausai rokai, veicina ādas mitrināšanu </t>
  </si>
  <si>
    <t>Ekstrahējamie proteīni ir mazāk par 50mg/dm2, testēti atbilstoši NE 455-3 (izmantojot ASTM D 5712 - Modified Lowry Protein Method)</t>
  </si>
  <si>
    <t>Materiāls: dabīgais latekss ar trīs kārtu struktūru (ārējā kārta ir latekss, vidējā kārta ir lateksa un nitrila maisījums, iekšējā kārta ir nitrils). Cimda iekšējā virsma ir speciālu pārklājumu, kas satur silikonu, cetilpiridīnija hlorīdu, glicerīnu un provitamīnu B5</t>
  </si>
  <si>
    <t>Rullēta cimda manžete speciāli veidota tā, lai nenorullētos, cimda ārējā plauksta virsma ir viegli teksturēta</t>
  </si>
  <si>
    <t>Cimda biezums: pirksta daļā 0.25mm (+/-0.01mm), plaukstas daļā 0.20mm (+/-0.01mm), piedurknes daļā 0.19mm (+/-0.01mm)</t>
  </si>
  <si>
    <t>Atbilst EN455-1, EN455-2, EN455-3, EN455-4 standartiem; Plīšanas izstiepšanas izturība pēc ASTM D 3577 vismaz 750%;</t>
  </si>
  <si>
    <t>I</t>
  </si>
  <si>
    <t>II</t>
  </si>
  <si>
    <t>III</t>
  </si>
  <si>
    <t>IV</t>
  </si>
  <si>
    <t>V</t>
  </si>
  <si>
    <t>VI</t>
  </si>
  <si>
    <t>VII</t>
  </si>
  <si>
    <t>VIII</t>
  </si>
  <si>
    <t>IX</t>
  </si>
  <si>
    <t>X</t>
  </si>
  <si>
    <t>XI</t>
  </si>
  <si>
    <t>XII</t>
  </si>
  <si>
    <t>XIII</t>
  </si>
  <si>
    <t>XIV</t>
  </si>
  <si>
    <t>Operāciju veļa un individuālās aizsardzības līdzekļi</t>
  </si>
  <si>
    <t>Mehāniskās protēzes</t>
  </si>
  <si>
    <t>Hemokoncentratori</t>
  </si>
  <si>
    <t>Hemokoncentratori un savienotāji mākslīgai asinsritei</t>
  </si>
  <si>
    <t>Augstās cauraidības mikrošķiedru membrāna</t>
  </si>
  <si>
    <t>Aktīvā virsma: 0,7 m²</t>
  </si>
  <si>
    <t>Statistiskais primārais uzpildījums līdz 50 ml</t>
  </si>
  <si>
    <t>Maksimālais transmembrānu spiediens: 600 mmHg (80 Kpa)</t>
  </si>
  <si>
    <t>UFR: 32 ml/h/mmHg</t>
  </si>
  <si>
    <t xml:space="preserve">Finanšu piedāvājumā Pretendentam jāietver visi izdevumi un izmaksas, kas saistītas ar Preces piegādi un transportu; </t>
  </si>
  <si>
    <t>Visas piedāvātās Preces ir jaunas, iepriekš nelietotas un nesatur iepriekš lietotas vai atjaunotas sastāvdaļas vai komponentes, uzglabātas un transportētas atbilstoši ražotāja noteiktajām prasībām un instrukcijām par Preces uzglabāšanu un transportēšanu;</t>
  </si>
  <si>
    <t>***Paredzamais daudzums (3 gadiem) tiek izmantots Pretendentu finanšu piedāvājumu objektīvai vērtēšanai. Līgumi tiek slēgti par vienas vienības cenu, nosakot visa iepirkuma kopējo apjomu naudas izteiksmē un nenosakot katras pozīcijas apjomu. Pasūtītājam ir tiesības neiegādāties visu tehniskajā specifikācijā uzrādīto Preču daudzumu;</t>
  </si>
  <si>
    <t>Vienreiz lietojamām piedāvātajām Precēm derīguma termiņš  ir ne mazāk ka 12 mēneši no pavadzīmes-rēķina abpusējas parakstīšanas brīža;</t>
  </si>
  <si>
    <t>vakuuma pagarinājuma līnija</t>
  </si>
  <si>
    <t>aspirācijas un antikoagulācijas līnija</t>
  </si>
  <si>
    <t>asins savākšanas rezervuārs</t>
  </si>
  <si>
    <t>Pašregulējošais spiediena samazināšanas vārsts </t>
  </si>
  <si>
    <t>Asiņu retransfūzijas vienreizlietojams komplekts II</t>
  </si>
  <si>
    <t xml:space="preserve">tvertne ar pievienotu caurulīti un kārtridžu </t>
  </si>
  <si>
    <t>atkritumu savākšanas maiss</t>
  </si>
  <si>
    <t>Ascendējošās aortas protēze no adīta poliestera ar sīpolveida paplašinājumu atbilstoši aortas saknes anatomijai</t>
  </si>
  <si>
    <t>Protēzes dizains palīdz optimizēt koronāro asinsvadu plūsmas dinamiku</t>
  </si>
  <si>
    <t>Protēzes dizains palīdz samazināt slodzi uz koronārajām anastomozēm (saistošiem asinsvadiem)</t>
  </si>
  <si>
    <t>Protēzi var izmantot gan aortas vārstu saudzējošās operācijās, gan vārstu aizvietojošās</t>
  </si>
  <si>
    <t>Protēzes ūdens caurlaidība ir mazāka par 5 ml/cm²/min, pie spiediena 120 mmHg</t>
  </si>
  <si>
    <t>Protēzei ir 3 references līnijas, kas palīdz to pareizi pozicionēt</t>
  </si>
  <si>
    <t>Protēzē izmantotās materiāla un dizaina īpašības ir balstītas uz veiktiem klīniskiem pētījumiem</t>
  </si>
  <si>
    <t>Protēzei ir kolagēna pārklājums, kas samazina tās porainību</t>
  </si>
  <si>
    <t>Lineāra asinsvadu protēze veidota no austa poliestera auduma</t>
  </si>
  <si>
    <t>Protēze ir droša magnētiskās rezonanses izmeklējumiem</t>
  </si>
  <si>
    <t>Ierīcei ir jāsaspiež  stiprinājums  aizvēršanas vietā un jānogriež liekā šuve</t>
  </si>
  <si>
    <t>Ascendējošās aortas protēze  ar sīpolveida paplašinājumu</t>
  </si>
  <si>
    <t>Lineāras asinsvadu protēzes I</t>
  </si>
  <si>
    <t>Lineāras asinsvadu protēzes II</t>
  </si>
  <si>
    <t>Lineāras asinsvadu protēzes II</t>
  </si>
  <si>
    <t>Lineāras asinsvadu protēzes I</t>
  </si>
  <si>
    <t xml:space="preserve"> · un vismaz divpadsmit stiprinājumi (ievietošanai ierīces šafta distālā galā)</t>
  </si>
  <si>
    <t>Mezglošanas ierīcei ir jābūt aprīkotai ar saspiežamu sviru</t>
  </si>
  <si>
    <t xml:space="preserve">Katrā stiprinātājā ir jābūt titāna klipsim, kas paredzēts šuvju nostiprināšanai un apgriešanai sirds un asinsvadu ķirurģijā. Jānodrošina ne mazāk kā 4 kg noturēšanas spēka. Jābūt piemērotām 2-0 poliestera šuvēm. </t>
  </si>
  <si>
    <t>Komplekts ar šafta diametru ne vairāk par 4 mm, garums 17 cm</t>
  </si>
  <si>
    <t>Komplekts ar šafta diametru ne vairāk par 5 mm, garums 31 cm</t>
  </si>
  <si>
    <t xml:space="preserve"> · vismaz divas mezglošanas ierīces ar garumu: 17 cm vai  31 cm </t>
  </si>
  <si>
    <t>Ķirurģiska mezglošanas ierīce drošai sirds vārstuļu nomaiņai</t>
  </si>
  <si>
    <t xml:space="preserve">Ķirurģiska mezglošanas ierīce drošai sirds vārstuļu nomaiņai </t>
  </si>
  <si>
    <t>Nepieciešamie diametri no 22 mm līdz 36 mm</t>
  </si>
  <si>
    <t>Vienreizlietojamie piederumi ECMO terapijai</t>
  </si>
  <si>
    <t xml:space="preserve">ECMO oksigenatora komplekts terapijai līdz 30 dienām plūsmai līdz 7 l/min </t>
  </si>
  <si>
    <t xml:space="preserve">ECMO oksigenatora komplekts terapijai līdz 30 dienām plūsmai līdz 5 l/min </t>
  </si>
  <si>
    <r>
      <t>Venozā 19 Fr. kanula ar ievades garumu 38</t>
    </r>
    <r>
      <rPr>
        <sz val="10"/>
        <rFont val="Times New Roman"/>
        <family val="1"/>
        <charset val="186"/>
      </rPr>
      <t>±</t>
    </r>
    <r>
      <rPr>
        <sz val="10"/>
        <rFont val="Cambria"/>
        <family val="1"/>
        <charset val="186"/>
      </rPr>
      <t>1 cm</t>
    </r>
  </si>
  <si>
    <t xml:space="preserve">Venozā 21 Fr. kanula ar ievades garumu 38±1 cm </t>
  </si>
  <si>
    <t>Venozā 23 Fr. kanula ar ievades garumu 38±1 cm</t>
  </si>
  <si>
    <t xml:space="preserve">Venozā 25 Fr. kanula ar ievades garumu 38±1 cm </t>
  </si>
  <si>
    <t xml:space="preserve">Venozā 21 Fr. kanula ar ievades garumu 55±1 cm </t>
  </si>
  <si>
    <t>Venozā 23 Fr. kanula ar ievades garumu 55±1 cm</t>
  </si>
  <si>
    <t xml:space="preserve">Venozā 25 Fr. kanula ar ievades garumu 55±1 cm </t>
  </si>
  <si>
    <t xml:space="preserve">Venozā 29 Fr. kanula ar ievades garumu 55±1 cm </t>
  </si>
  <si>
    <t xml:space="preserve">Arteriālā 15 Fr. kanula ar ievades garumu 15±1 cm </t>
  </si>
  <si>
    <t xml:space="preserve">Arteriālā 17 Fr. kanula ar ievades garumu 15±1 cm </t>
  </si>
  <si>
    <t>Arteriālā 19 Fr. kanula ar ievades garumu 15±1 cm</t>
  </si>
  <si>
    <t xml:space="preserve">Arteriālā 21 Fr. kanula ar ievades garumu 15±1 cm </t>
  </si>
  <si>
    <t xml:space="preserve">Arteriālā 23 Fr. kanula ar ievades garumu 15±1 cm </t>
  </si>
  <si>
    <t>Arteriālā 15 Fr. kanula ar ievades garumu 23±1 cm</t>
  </si>
  <si>
    <t>Arteriālā 17 Fr. kanula ar ievades garumu 23±1 cm</t>
  </si>
  <si>
    <t xml:space="preserve">Arteriālā 19 Fr. kanula ar ievades garumu 23±1 cm </t>
  </si>
  <si>
    <t>Arteriālā 21 Fr. kanula ar ievades garumu 23±1 cm</t>
  </si>
  <si>
    <t>Arteriālā 23 Fr. kanula ar ievades garumu 23±1 cm</t>
  </si>
  <si>
    <t>Venozās kanulas ievades komplekts</t>
  </si>
  <si>
    <t>Arteriālās kanulas ievades komplekts</t>
  </si>
  <si>
    <t>Visi piedāvātie piederumi ir pilnībā savietojami ar Slimnīcas ekspluatācijā esošo ECMO sistēmu Maquet Cardiohelp</t>
  </si>
  <si>
    <t>ECMO oksigenatora komplekts terapijai līdz 30 dienām plūsmai līdz 7 l/min :</t>
  </si>
  <si>
    <t xml:space="preserve">Plūsma robežās ne šaurāk kā no 0.5 līdz 7 l/min </t>
  </si>
  <si>
    <t xml:space="preserve">Gāzu apmaiņas membrānas virsmas kopējais laukums 1.8±0.01 m2 </t>
  </si>
  <si>
    <t xml:space="preserve">Siltumapmaiņas membrānas virsmas kopējais laukums 0.4±0.01 m2 </t>
  </si>
  <si>
    <t xml:space="preserve">Oksigenatora uzpildes tilpums 270±5 ml </t>
  </si>
  <si>
    <t xml:space="preserve">Oksigenatora ar uzpildes caurulēm (2x2.3±0.1m) uzpildes tilpums 600±5 ml </t>
  </si>
  <si>
    <t>Pārklājuma tips komplekta iekšējām virsmām, kas ir saskarē ar asinīm ir heparenizēts albumīns vai līdzvērtīgs</t>
  </si>
  <si>
    <t>Oksigenatorā integrētie sensori, vismaz: 3 asinsspiediena sensori (ve-nozais, arteriālais, iekšējais), arteriālās temperatūras sensors</t>
  </si>
  <si>
    <t>Komplektā integrēta venozās līnijas parametru noteikšanas šūna SvO2, Hb, Hct, temperatūras noteikšanai</t>
  </si>
  <si>
    <t>ECMO oksigenatora komplekts terapijai līdz 30 dienām plūsmai līdz 5 l/min :</t>
  </si>
  <si>
    <t xml:space="preserve">Plūsma robežās ne šaurāk kā no 0.5 līdz 5 l/min </t>
  </si>
  <si>
    <t xml:space="preserve">Gāzu apmaiņas membrānas virsmas kopējais laukums 1.3±0.01 m2 </t>
  </si>
  <si>
    <t xml:space="preserve">Siltumapmaiņas membrānas virsmas kopējais laukums 0.3±0.01 m2 </t>
  </si>
  <si>
    <t xml:space="preserve">Oksigenatora uzpildes tilpums 240±5 ml </t>
  </si>
  <si>
    <t xml:space="preserve">Oksigenatora ar uzpildes caurulēm (2x2.3±0.1m) uzpildes tilpums 570±5 ml </t>
  </si>
  <si>
    <t>Venozās kanulas perifērai kanulācijai ar heparenizēta albumīna vai analogu pārklājumu. Kanulas ir bez LuerLock vai jebkādiem citiem savienojumiem. Ar 3/8'' cauruļu konektoru, izmēri:</t>
  </si>
  <si>
    <t>19 Fr. kanula ar ievades garumu 38±1 cm</t>
  </si>
  <si>
    <t xml:space="preserve">21 Fr. kanula ar ievades garumu 38±1 cm </t>
  </si>
  <si>
    <t>23 Fr. kanula ar ievades garumu 38±1 cm</t>
  </si>
  <si>
    <t xml:space="preserve">25 Fr. kanula ar ievades garumu 38±1 cm </t>
  </si>
  <si>
    <t xml:space="preserve">21 Fr. kanula ar ievades garumu 55±1 cm </t>
  </si>
  <si>
    <t>23 Fr. kanula ar ievades garumu 55±1 cm</t>
  </si>
  <si>
    <t xml:space="preserve">25 Fr. kanula ar ievades garumu 55±1 cm </t>
  </si>
  <si>
    <t xml:space="preserve">29 Fr. kanula ar ievades garumu 55±1 cm </t>
  </si>
  <si>
    <t>Arteriālās kanulas perifērai kanulācijai ar heparenizēta albumīna vai analogu pārklājumu. Kanulas ar LuerLock savienojumu. Ar 3/8'' cauruļu konektoru. Izmēri:</t>
  </si>
  <si>
    <t xml:space="preserve">15 Fr. kanula ar ievades garumu 15±1 cm </t>
  </si>
  <si>
    <t xml:space="preserve">17 Fr. kanula ar ievades garumu 15±1 cm </t>
  </si>
  <si>
    <t>19 Fr. kanula ar ievades garumu 15±1 cm</t>
  </si>
  <si>
    <t xml:space="preserve">21 Fr. kanula ar ievades garumu 15±1 cm </t>
  </si>
  <si>
    <t xml:space="preserve">23 Fr. kanula ar ievades garumu 15±1 cm </t>
  </si>
  <si>
    <t>15 Fr. kanula ar ievades garumu 23±1 cm</t>
  </si>
  <si>
    <t>17 Fr. kanula ar ievades garumu 23±1 cm</t>
  </si>
  <si>
    <t xml:space="preserve">19 Fr. kanula ar ievades garumu 23±1 cm </t>
  </si>
  <si>
    <t>21 Fr. kanula ar ievades garumu 23±1 cm</t>
  </si>
  <si>
    <t>23 Fr. kanula ar ievades garumu 23±1 cm</t>
  </si>
  <si>
    <t>Venozās kanulas ievades komplekts:</t>
  </si>
  <si>
    <t>Komplektācijā: 18G punkcijas adata, vismaz četru dilatatoru (10/12-12/14-14/16-16/18Fr.) komplekts, 150±1cm vadstīga, vadstīgas ievadītājs, skalpelis, 20±1ml šļirce</t>
  </si>
  <si>
    <t>Arteriālās kanulas ievades komplekts:</t>
  </si>
  <si>
    <t>Komplektācijā: 18G punkcijas adata, vismaz četru dilatatoru (10/12-12/14-14/16-16/18Fr.) komplekts, 100±1cm vadstīga, vadstīgas ievadītājs, skalpelis, 20±1ml šļirce</t>
  </si>
  <si>
    <t>Mobilās transportēšanas somu komplekts:</t>
  </si>
  <si>
    <t>Komplektācijā trīs transportēšanas somas: Soma nr.1 - vienas ECMO terapijas iekārtas transportēšanai ; Soma nr. 2 - divu ECMO oksigenatora komplektu transportēšanai; Soma nr.3 - kanulām ar ievades komplektu transportēšanai</t>
  </si>
  <si>
    <t xml:space="preserve">19-21mm </t>
  </si>
  <si>
    <t>21-23mm</t>
  </si>
  <si>
    <t>23-25mm</t>
  </si>
  <si>
    <t>25-27mm</t>
  </si>
  <si>
    <t>Paredzamais daudzums (kompl.)****:</t>
  </si>
  <si>
    <t>Izmērs 7 Fr</t>
  </si>
  <si>
    <t>Izmērs 9 Fr</t>
  </si>
  <si>
    <t>Sistēmas asins kardioplēģijai, savietojamas ar Stockert aparatūru</t>
  </si>
  <si>
    <t>42.</t>
  </si>
  <si>
    <t>Šuvju balsta materiāls sirds, asinsvadu ķirurģijai</t>
  </si>
  <si>
    <t>Materiāls: PTFE (politetrafluoretilēns) polimēra šķiedras</t>
  </si>
  <si>
    <t>Dažādas formas, izmēri</t>
  </si>
  <si>
    <t>Perforēts vai neperforēts</t>
  </si>
  <si>
    <t>Sterils, vienreizējai lietošanai</t>
  </si>
  <si>
    <t>Ar vienu zaru,  zara diametrs 10 mm</t>
  </si>
  <si>
    <t>Ar 4 zariem, zaru diametrs 10, 10, 8, 8 mm vai 12, 10, 10, 10 mm</t>
  </si>
  <si>
    <t>Ar torako-abdomināliem zariem, zaru diametrs  10, 10, 8, 8 mm</t>
  </si>
  <si>
    <t>Aortas loka protēze ar zariem veidota no austa poliestera auduma</t>
  </si>
  <si>
    <t>PTFE sintētiskie ielāpi dažāda izmēra I</t>
  </si>
  <si>
    <t>PTFE sintētiskie ielāpi dažāda izmēra II</t>
  </si>
  <si>
    <t>MAR augšstilba artērijas kaniles</t>
  </si>
  <si>
    <t>Standarta aortas saknes kanile ar pretasiņošanas vārstu ar papildus atsūkšanas līniju</t>
  </si>
  <si>
    <t>Kaniles garums: vismaz 15 cm</t>
  </si>
  <si>
    <t>Metāla stilets ar adatu galā, flancēts fiksators</t>
  </si>
  <si>
    <t>Pieejami izmēri: 6.0; 6.5; 7.0; 7.5; 8.0; 8.5; 9.0;</t>
  </si>
  <si>
    <t>Aortas loka protēzes komplekts ar brahiocefālajiem zariem</t>
  </si>
  <si>
    <t>Ascendējošās aortas protēze ar sīpolveida paplašinājumu</t>
  </si>
  <si>
    <t>Pieejami izmēri: 16 F, 20 F</t>
  </si>
  <si>
    <t>Izmērs: 16 F</t>
  </si>
  <si>
    <t>Izmērs: 20 F</t>
  </si>
  <si>
    <t>Perforēts katetra gals - 65 mm</t>
  </si>
  <si>
    <t>Katetra garums: 35 cm</t>
  </si>
  <si>
    <t>Venozā kanile</t>
  </si>
  <si>
    <t>Arteriālā kanile</t>
  </si>
  <si>
    <t xml:space="preserve">Katrā komplektā jāietver: </t>
  </si>
  <si>
    <t xml:space="preserve"> -šļirce</t>
  </si>
  <si>
    <t xml:space="preserve"> -adata 18 G</t>
  </si>
  <si>
    <r>
      <t xml:space="preserve"> </t>
    </r>
    <r>
      <rPr>
        <sz val="10"/>
        <rFont val="Cambria"/>
        <family val="1"/>
        <charset val="186"/>
      </rPr>
      <t>-vadītājstīga</t>
    </r>
    <r>
      <rPr>
        <sz val="10"/>
        <color rgb="FFFF0000"/>
        <rFont val="Cambria"/>
        <family val="1"/>
        <charset val="186"/>
      </rPr>
      <t xml:space="preserve"> </t>
    </r>
    <r>
      <rPr>
        <sz val="10"/>
        <rFont val="Cambria"/>
        <family val="1"/>
        <charset val="186"/>
      </rPr>
      <t xml:space="preserve">0,035" </t>
    </r>
  </si>
  <si>
    <t>Intrakardiāls ielāps, izmērs 5.1 cm * 7.6 cm (+/-0.3cm)</t>
  </si>
  <si>
    <t>Savietojami ar "DIDECO-Stockert " mākslīgās asinsrites aparātiem</t>
  </si>
  <si>
    <t>Protēzes garums: 15 cm</t>
  </si>
  <si>
    <t>Protēzes garums: 30 cm</t>
  </si>
  <si>
    <t>Protēzes garums: 40 cm</t>
  </si>
  <si>
    <t>Protēzes garums: 60 cm</t>
  </si>
  <si>
    <t>Izmērs: 19mm*9mm*1.6mm (tiek ražots pēc pieprasījuma)</t>
  </si>
  <si>
    <t>Izmērs: 9mm*4.5mm</t>
  </si>
  <si>
    <t>Izmērs: 6mm*3mm</t>
  </si>
  <si>
    <t>Izmērs: 19mm*9mm</t>
  </si>
  <si>
    <t>Izmērs: 12.7mm*101.6mm</t>
  </si>
  <si>
    <t>MAR femorālās artērijas kaniles</t>
  </si>
  <si>
    <t>Iestrādats pretasinošanas varsts</t>
  </si>
  <si>
    <t>Izmērs 9 F</t>
  </si>
  <si>
    <t>Izmēri:  6, 7, 9 F</t>
  </si>
  <si>
    <t>Izmērs 6 F</t>
  </si>
  <si>
    <t>Izmērs 7 F</t>
  </si>
  <si>
    <t>Antegrādās kardioplēģijas kaniles ar atsūkšanas iespēju I</t>
  </si>
  <si>
    <t>Antegrādās kardioplēģijas kaniles ar atsūkšanas iespēju II</t>
  </si>
  <si>
    <t>Silikona atsūkšanas katetrs ar slēgtu galu</t>
  </si>
  <si>
    <t>Katetrs izmantojams kā atsūkšanas katetrs, lai palīdzētu pilnībā evakuēt asinis no sirds</t>
  </si>
  <si>
    <t>Silikona atsūkšanas katetrs</t>
  </si>
  <si>
    <t xml:space="preserve">Komplekts ir paredzēts venozi artērialajai ECMO procedūrai, izmantojot femorālo pieeju </t>
  </si>
  <si>
    <t xml:space="preserve">Venozas  piekļuves komplekts </t>
  </si>
  <si>
    <t xml:space="preserve">Arteriālās piekļuves komplekts </t>
  </si>
  <si>
    <t xml:space="preserve">MAR femorālās piekļuves komplekts </t>
  </si>
  <si>
    <t>ECMO femorālās perfūzijas komplekts</t>
  </si>
  <si>
    <t>Asiņu retransfūzijas vienreizlietojams komplekts I</t>
  </si>
  <si>
    <t>ECMO perfūzijas kaniles</t>
  </si>
  <si>
    <t>Arteriālās un venozās kaniles ECMO nodrošināšanai</t>
  </si>
  <si>
    <t>MAR femorālās vēnas kanile</t>
  </si>
  <si>
    <t>Kaniles ir paredzētas ievadīšanai v.femoralis makslīgas asinsrites nodrošināsanai (venozo asiņu savakšānai no laba priekškambara un/vai v.cava</t>
  </si>
  <si>
    <t>Nepieciešamie kaniles izmēri: 20 F, 22 F, 24 F, 26 F, 28 F</t>
  </si>
  <si>
    <t>Kaniles garums: 750 mm</t>
  </si>
  <si>
    <t>Ir pieejami vismaz šādi izmēri: 24mm, 26mm, 28mm, 30mm, 32mm, 34mm, 36mm, 38mm, 40mm</t>
  </si>
  <si>
    <t>Pieejami vismaz  šādi izmēri: 26 mm, 28 mm, 30 mm, 32 mm, 34 mm, 36 mm</t>
  </si>
  <si>
    <t xml:space="preserve">Allena atslēgas 1,5 mm </t>
  </si>
  <si>
    <t>13.</t>
  </si>
  <si>
    <t>18.</t>
  </si>
  <si>
    <t>Iepakojums 5 ml</t>
  </si>
  <si>
    <t>Anuloplastijas riņķis 26 mm</t>
  </si>
  <si>
    <t>24.</t>
  </si>
  <si>
    <t>Savietojama ar "Stockert S5 un S3" mākslīgās asinsrites aparātu</t>
  </si>
  <si>
    <t>25.</t>
  </si>
  <si>
    <t>Uzpildīšanas tilpums: 165-185 ml</t>
  </si>
  <si>
    <t>Darbību nodrošina ar 1 sūkni</t>
  </si>
  <si>
    <t>Integrēta temperatūras kontrole</t>
  </si>
  <si>
    <t>Integrēta recirkulācijas līnija</t>
  </si>
  <si>
    <t>Tilpuma iedaļas uz maisa</t>
  </si>
  <si>
    <t>Pielietojams antegrādai un retrogrādai kardioplēģijai</t>
  </si>
  <si>
    <t>Pielietojamas asins kardioplēģijai</t>
  </si>
  <si>
    <r>
      <rPr>
        <i/>
        <sz val="10"/>
        <color theme="1"/>
        <rFont val="Cambria"/>
        <family val="1"/>
        <charset val="186"/>
      </rPr>
      <t>Female Luer</t>
    </r>
    <r>
      <rPr>
        <sz val="10"/>
        <color theme="1"/>
        <rFont val="Cambria"/>
        <family val="1"/>
        <charset val="186"/>
      </rPr>
      <t xml:space="preserve"> konektors distālajā galā</t>
    </r>
  </si>
  <si>
    <t>Izmēri: no 15 F līdz 20 F</t>
  </si>
  <si>
    <t>12 F</t>
  </si>
  <si>
    <t>14 F</t>
  </si>
  <si>
    <t>Arteriālā kanile: 
ECMO femorālās artērijas  kanile
Armēta, ar 3/8" LL konektoru
Nepieciešamie kaniles izmēri: 16 F, 18 F, 20 F, 22 F, 24 F
Kaniles garums: 265 mm
Dziļuma marķējuma līnijas, droša pret izlocījumiem
Kanili var ievietot uz laiku  līdz 30 dienām</t>
  </si>
  <si>
    <t>Venozā kanile:
Armēta, ar 3/8" konektoru
Nepieciešamie kaniles izmēri:: 22 F, 24 F, 26 F 
Nepieciešamie kaniles garumi: 625 mm, 820 mm,930 mm
Kanili var ievietot uz laiku  līdz 30 dienām</t>
  </si>
  <si>
    <t>51.</t>
  </si>
  <si>
    <t>Armēta, ar 3/8" konektoru</t>
  </si>
  <si>
    <t>skalojamā sistēma ar centrifūgu (135 ml) un atskaloto šķidrumu maiss (10 l)</t>
  </si>
  <si>
    <t>Asiņu retransfūzijas sistēma, operācijas laikā atskalotu eritrocītu iegūšanai savienojama ar "Autolog" aparatūru</t>
  </si>
  <si>
    <t>Lietošanas instrukcija latviešu valodā</t>
  </si>
  <si>
    <t>Pieejami izmēri:  6.5; 7.0; 7.5; 8.0; 8.5; 9.0</t>
  </si>
  <si>
    <t>59.</t>
  </si>
  <si>
    <t>Cimdi ir krēmkrāsā un nepūderēti</t>
  </si>
  <si>
    <t>61.</t>
  </si>
  <si>
    <t>64.</t>
  </si>
  <si>
    <t xml:space="preserve">Incīziju lauka plēves labi pielīp un notur šķidrumu </t>
  </si>
  <si>
    <t>63.</t>
  </si>
  <si>
    <t>Ar 3 zariem,  zaru diametrs 8 vai 10  mm</t>
  </si>
  <si>
    <t>Ir pieejamas dažādas protēzes konfigurācijas: 1 zars, 3 zari, 4 zari, 4 leņķveida zari, torako-abdominālie zari</t>
  </si>
  <si>
    <t>Piejamie protēzes diametri 20-34 mm un garumi 30-50 cm</t>
  </si>
  <si>
    <t>Protēzes diametrs: 24 mm</t>
  </si>
  <si>
    <t>Protēzes diametrs: 26 mm</t>
  </si>
  <si>
    <t>Protēzes diametrs: 28 mm</t>
  </si>
  <si>
    <t>Protēzes diametrs: 30 mm</t>
  </si>
  <si>
    <t>Protēzes diametrs: 32 mm</t>
  </si>
  <si>
    <t>Protēzes diametrs: 34 mm</t>
  </si>
  <si>
    <t>Protēze pieejama ar caurules jeb 'body' diametru no 24 mm-34 mm</t>
  </si>
  <si>
    <t>Konektori ¼"</t>
  </si>
  <si>
    <t>69.</t>
  </si>
  <si>
    <t>70.</t>
  </si>
  <si>
    <t>72.</t>
  </si>
  <si>
    <t>Ierīcei jāatbilst CE sertifikātam ar medicīnas ierīču klasi III</t>
  </si>
  <si>
    <t>distālā stenta diametrs 28-40mm, garumi 100mm un 150mm.</t>
  </si>
  <si>
    <t xml:space="preserve">proksimālā transplantāta iekšējais diametrs 26–32mm, garums izstieptā veidā ne mazāk par 240mm; </t>
  </si>
  <si>
    <t>Porozitāte &lt; 10 ml/min/cm²</t>
  </si>
  <si>
    <t>76.</t>
  </si>
  <si>
    <t>77.</t>
  </si>
  <si>
    <t>78.</t>
  </si>
  <si>
    <t>80.</t>
  </si>
  <si>
    <t>82.</t>
  </si>
  <si>
    <t>84.</t>
  </si>
  <si>
    <t>85.</t>
  </si>
  <si>
    <t>21.</t>
  </si>
  <si>
    <t>22.</t>
  </si>
  <si>
    <t>Caurplūde sākot no 1000 ml/min līdz 7000 ml/min</t>
  </si>
  <si>
    <t>Membrānu šķiedru kopējā virsma ne vairāk kā 2.50 m²</t>
  </si>
  <si>
    <t>Statiskais primārais uzpildījums ne vairāk kā 260 ml</t>
  </si>
  <si>
    <t>Venozā rezervuāra maksimālais tilpums ne mazāks par 4500 ml</t>
  </si>
  <si>
    <t>10 F</t>
  </si>
  <si>
    <t xml:space="preserve">Vārstuļa karkasa iekšpusē ir iemontēts gredzens, lai pasargātu vārstuļa konstrukciju no deformācijas un lapiņu imobilizācijas </t>
  </si>
  <si>
    <t xml:space="preserve">CE marķējums </t>
  </si>
  <si>
    <t>Glabājama istabas temperatūrā</t>
  </si>
  <si>
    <t>Izmēri: no 6 līdz 15F</t>
  </si>
  <si>
    <t>Kaniļu garums: 22-32 cm (+/- 1 cm)</t>
  </si>
  <si>
    <t>Garums  25 cm (+/- 1 cm)</t>
  </si>
  <si>
    <t>Vienreizlietojami koronāro sūkņu uzgaļi, liektie</t>
  </si>
  <si>
    <t>Iespējamais rezervuāra tilpums ne mazāks par 2,1 litriem</t>
  </si>
  <si>
    <t>Izgatavots no mīksta polimēra</t>
  </si>
  <si>
    <t>Ielāpi dubultā velūra impregnēti</t>
  </si>
  <si>
    <t>M  (4.5 mm*5.7 mm ± 0,5mm )</t>
  </si>
  <si>
    <t>Ir pieejami vismaz šādi klipu izmēri: Small (atvērta klipa izmēri 2,1-2,25 mm un aizvērta 3,7-3,8 mm) un Medium (atvērta klipa izmēri 4,3-4,6 mm un aizvērta 6,0 mm)</t>
  </si>
  <si>
    <t>71.</t>
  </si>
  <si>
    <t>Atvere ir izveidota no grafīta substrāta, kas pārklāts ar pirolītisku oglekli bez piemaisījumiem</t>
  </si>
  <si>
    <t>Maksimālais pieļaujamais spiediena kritums oksigenatorā pie 6 l/min plūsmas, ne lielāks kā 175 mm/Hg</t>
  </si>
  <si>
    <t>Oksigenatora membrānas tips: polimetilpentēns (PMP)</t>
  </si>
  <si>
    <r>
      <t>S izmēra uzlicējs, garums 19-20,5 cm, ar liektām spīlēm 15°</t>
    </r>
    <r>
      <rPr>
        <sz val="10"/>
        <rFont val="Times New Roman"/>
        <family val="1"/>
        <charset val="186"/>
      </rPr>
      <t xml:space="preserve"> </t>
    </r>
    <r>
      <rPr>
        <sz val="10"/>
        <rFont val="Cambria"/>
        <family val="1"/>
        <charset val="186"/>
      </rPr>
      <t xml:space="preserve">vai 25° </t>
    </r>
  </si>
  <si>
    <r>
      <t>M izmēra uzlicējs, garums 19-20,5 cm, ar liektām spīlēm 15</t>
    </r>
    <r>
      <rPr>
        <sz val="10"/>
        <rFont val="Times New Roman"/>
        <family val="1"/>
        <charset val="186"/>
      </rPr>
      <t>º</t>
    </r>
    <r>
      <rPr>
        <sz val="10"/>
        <rFont val="Cambria"/>
        <family val="1"/>
        <charset val="186"/>
      </rPr>
      <t xml:space="preserve"> vai 25° </t>
    </r>
  </si>
  <si>
    <t>Pozitīvā spiediena drošības vārsts 5,3 mmHg</t>
  </si>
  <si>
    <t>Negatīvā spiediena drošības vārsts -75,2 mmHg</t>
  </si>
  <si>
    <t>Pozitīvā spiediena drošības vārsts  5.3 mmHg</t>
  </si>
  <si>
    <t>Negatīvā spiediena drošības vārsts -75.2 mmHg</t>
  </si>
  <si>
    <t>Cimds ir dabīgi baltā vai gaiši brūna krāsā</t>
  </si>
  <si>
    <t>Cimdi no ārpuses  ar neslīdošu virsmu</t>
  </si>
  <si>
    <t>Zems ūdenī ekstrahējamo proteīni daudzums: zemāks par 30 mkg/g (ar Lowry metodi atbilstoši EN 455-3)</t>
  </si>
  <si>
    <t>Cimda biezums: plaukstas daļā 0.195mm (+/-0.005mm), piedurknes daļā 0.16mm (+/-0.01mm)</t>
  </si>
  <si>
    <t xml:space="preserve">Izmērs 6.0 - cimda garums ne mazāk kā 270mm </t>
  </si>
  <si>
    <t>Izmērs 6.5 - cimda  garums ne mazāk kā 270mm</t>
  </si>
  <si>
    <t xml:space="preserve">Izmērs 7.0 - cimda garums ne mazāk kā  280mm </t>
  </si>
  <si>
    <t xml:space="preserve">Izmērs 7.5 - cimda garums ne mazāk kā 280mm </t>
  </si>
  <si>
    <t>Izmērs 8.5 - cimda garums ne mazāk kā 285mm</t>
  </si>
  <si>
    <t>Ieplūdes kaniles materiāls - titāns ar sakausētām titāna mikrosfērām</t>
  </si>
  <si>
    <t>Izplūdes kanile - gofrēta asinsvadu protēze no austa poliestera ar minimālu tromboģenitāti</t>
  </si>
  <si>
    <t>Sistēmas kontrolieris (vadības bloks) kontrolē sūkņa parametrus, bateriju stāvokli, ar trauksmes funkciju un autonomu barošanas bateriju</t>
  </si>
  <si>
    <t>Kreisā kambara ilgtermiņa palīgcirkulācijas ierīce un piederumi</t>
  </si>
  <si>
    <t>11 voltu litija jonu rezerves akumulators, savietojams ar HeartMate3 LVAD sistēmas kontrolleri</t>
  </si>
  <si>
    <t>HeartMate 14 voltu litija jonu akumulators, savietojams ar HeartMate3 LVAD</t>
  </si>
  <si>
    <t>14 voltu litija jonu akumulatora spaile, savietojama ar HeartMate3 LVAD</t>
  </si>
  <si>
    <t>Kreisā kambara ilgtermiņa palīgcirkulācijas ierīce savienojama ar "Thoratec" sistēmām (HeartMate3 LVAD vai analogs)</t>
  </si>
  <si>
    <t>Maksimālais pieļaujamais spiediena kritums oksigenatorā pie 6 l/min plūsmas: ne lielāks kā 175 mm/Hg</t>
  </si>
  <si>
    <t>Pleca soma (kreisā un labā), paredzēta HeartMate3 LVAD</t>
  </si>
  <si>
    <t>Modulārais kabelis, savietojams ar HeartMate3 LVAD</t>
  </si>
  <si>
    <t>Strāvas moduļa pacienta kabelis, savietojams ar HeartMate3 LVAD</t>
  </si>
  <si>
    <t>Strāvas modulis ar bateriju lādētāju - portatīvs (pārnesams ar rokturi), strāva 220 V±10 %, 50 Hz, vienlaicīgi var lādēt vismaz 4 baterijas. Aprīkots ar autonomu barošanas avotu, kas darbojas vismaz 15 min.</t>
  </si>
  <si>
    <t>Ķīmiski sterilizēts (glutaraldehīds un izopropilspirts)</t>
  </si>
  <si>
    <t>Ar īpašu pārklājumu (Carbofilm vai analogs), kas samazina protēzes kalcinēšanos un uzlabo biosavietojamību</t>
  </si>
  <si>
    <t>Tiek uzglabāts  sterila konservējošā buferškīdumā, kas nesatur  aldehīdus</t>
  </si>
  <si>
    <r>
      <t xml:space="preserve">Darba apģerbs - jaka + bikses (komplekts), </t>
    </r>
    <r>
      <rPr>
        <b/>
        <sz val="10"/>
        <rFont val="Cambria"/>
        <family val="1"/>
        <charset val="186"/>
      </rPr>
      <t>izmērs S</t>
    </r>
  </si>
  <si>
    <r>
      <t xml:space="preserve">Darba apģerbs - jaka + bikses (komplekts), </t>
    </r>
    <r>
      <rPr>
        <b/>
        <sz val="10"/>
        <rFont val="Cambria"/>
        <family val="1"/>
        <charset val="186"/>
      </rPr>
      <t>izmērs M</t>
    </r>
  </si>
  <si>
    <r>
      <t xml:space="preserve">Darba apģerbs - jaka + bikses (komplekts), </t>
    </r>
    <r>
      <rPr>
        <b/>
        <sz val="10"/>
        <rFont val="Cambria"/>
        <family val="1"/>
        <charset val="186"/>
      </rPr>
      <t>izmērs L</t>
    </r>
  </si>
  <si>
    <r>
      <t xml:space="preserve">Darba apģerbs - jaka + bikses (komplekts), </t>
    </r>
    <r>
      <rPr>
        <b/>
        <sz val="10"/>
        <rFont val="Cambria"/>
        <family val="1"/>
        <charset val="186"/>
      </rPr>
      <t>izmērs XL</t>
    </r>
  </si>
  <si>
    <r>
      <t xml:space="preserve">Darba apģerbs - jaka + bikses (komplekts), </t>
    </r>
    <r>
      <rPr>
        <b/>
        <sz val="10"/>
        <rFont val="Cambria"/>
        <family val="1"/>
        <charset val="186"/>
      </rPr>
      <t xml:space="preserve">izmērs </t>
    </r>
    <r>
      <rPr>
        <sz val="10"/>
        <rFont val="Cambria"/>
        <family val="1"/>
        <charset val="186"/>
      </rPr>
      <t xml:space="preserve"> </t>
    </r>
    <r>
      <rPr>
        <b/>
        <sz val="10"/>
        <rFont val="Cambria"/>
        <family val="1"/>
        <charset val="186"/>
      </rPr>
      <t>XXL</t>
    </r>
  </si>
  <si>
    <r>
      <t xml:space="preserve">Darba apģerbs - silta virsjaka, </t>
    </r>
    <r>
      <rPr>
        <b/>
        <sz val="10"/>
        <rFont val="Cambria"/>
        <family val="1"/>
        <charset val="186"/>
      </rPr>
      <t>izmērs S</t>
    </r>
  </si>
  <si>
    <r>
      <t xml:space="preserve">Darba apģerbs - silta virsjaka, </t>
    </r>
    <r>
      <rPr>
        <b/>
        <sz val="10"/>
        <rFont val="Cambria"/>
        <family val="1"/>
        <charset val="186"/>
      </rPr>
      <t>izmērs M</t>
    </r>
  </si>
  <si>
    <r>
      <t xml:space="preserve">Darba apģerbs - silta virsjaka, </t>
    </r>
    <r>
      <rPr>
        <b/>
        <sz val="10"/>
        <rFont val="Cambria"/>
        <family val="1"/>
        <charset val="186"/>
      </rPr>
      <t>izmērs L</t>
    </r>
  </si>
  <si>
    <r>
      <t xml:space="preserve">Darba apģerbs - silta virsjaka, </t>
    </r>
    <r>
      <rPr>
        <b/>
        <sz val="10"/>
        <rFont val="Cambria"/>
        <family val="1"/>
        <charset val="186"/>
      </rPr>
      <t>izmērs XL</t>
    </r>
  </si>
  <si>
    <r>
      <t xml:space="preserve">Darba apģerbs - silta virsjaka, </t>
    </r>
    <r>
      <rPr>
        <b/>
        <sz val="10"/>
        <rFont val="Cambria"/>
        <family val="1"/>
        <charset val="186"/>
      </rPr>
      <t>izmērs XXL</t>
    </r>
  </si>
  <si>
    <t>Kopējā prasības pakai:  1. Pakai un visiem pakā esošajiem komponentiem jābūt reģistrētiem ES un jābūt CE marķējumam.  2.Pakas komponenti ir sapakoti slāņos, atbilstoši Pasūtītāja vajadzībām, kur 1. slānis - Pakas apakšā, visa paka ir sterili iepakota sabiezinātā instrumentu galda pārklājā. 3.Pakas komponentu sarakstam ir jābūt latviešu valodā un redzamai pakas virspusē, pirms paka tiek atvērta.  4.Viegli noņemamas uzlīmes (vismaz 2gab.) ar informāciju par sērijas, artikula numuru, derīguma termiņu un svītru kodu.   5.Pretendentam ir jānodrošina personāla apmācība par pakas lietošanu.</t>
  </si>
  <si>
    <t>Kopējā prasība pakai:  1. Pakai un visiem pakā esošajiem komponentiem jābūt reģistrētiem ES un jābūt CE marķējumam.  2.Pakas komponenti ir sapakoti slāņos, atbilstoši Pasūtītāja vajadzībām, kur 1. slānis - Pakas apakšā, visa paka ir sterili iepakota sabiezinātā instrumentu galda pārklājā. 3.Pakas komponentu sarakstam ir jābūt latviešu valodā un redzamai pakas virspusē, pirms paka tiek atvērta.  4.Viegli noņemamas uzlīmes (vismaz 2gab.) ar informāciju par sērijas, artikula numuru, derīguma termiņu un svītru kodu.   5.Pretendentam ir jānodrošina personāla apmācība par pakas lietošanu.</t>
  </si>
  <si>
    <t>1gab. - Sabiezināts instrumentu galda pārklājs 150x190 cm</t>
  </si>
  <si>
    <r>
      <rPr>
        <b/>
        <sz val="10"/>
        <color indexed="8"/>
        <rFont val="Cambria"/>
        <family val="1"/>
        <charset val="186"/>
      </rPr>
      <t>Māsu cepures</t>
    </r>
    <r>
      <rPr>
        <sz val="10"/>
        <color indexed="8"/>
        <rFont val="Cambria"/>
        <family val="1"/>
        <charset val="186"/>
      </rPr>
      <t xml:space="preserve"> - vienreizlietojamas, beretes tipa; gaisa caurlaidīgas, mati nespraucas cauri, elastīga, ilgstoši saglabā formu; neausts polipropilēns. Izmērs:</t>
    </r>
    <r>
      <rPr>
        <b/>
        <sz val="10"/>
        <color indexed="8"/>
        <rFont val="Cambria"/>
        <family val="1"/>
        <charset val="186"/>
      </rPr>
      <t xml:space="preserve"> </t>
    </r>
    <r>
      <rPr>
        <sz val="10"/>
        <color indexed="8"/>
        <rFont val="Cambria"/>
        <family val="1"/>
        <charset val="186"/>
      </rPr>
      <t xml:space="preserve">L, platums vismaz 52 cm; </t>
    </r>
    <r>
      <rPr>
        <b/>
        <sz val="10"/>
        <color indexed="8"/>
        <rFont val="Cambria"/>
        <family val="1"/>
        <charset val="186"/>
      </rPr>
      <t xml:space="preserve"> </t>
    </r>
    <r>
      <rPr>
        <sz val="10"/>
        <color indexed="8"/>
        <rFont val="Cambria"/>
        <family val="1"/>
        <charset val="186"/>
      </rPr>
      <t>vismaz 2 dažādas krāsas;</t>
    </r>
    <r>
      <rPr>
        <b/>
        <sz val="10"/>
        <color indexed="8"/>
        <rFont val="Cambria"/>
        <family val="1"/>
        <charset val="186"/>
      </rPr>
      <t xml:space="preserve"> </t>
    </r>
    <r>
      <rPr>
        <sz val="10"/>
        <color indexed="8"/>
        <rFont val="Cambria"/>
        <family val="1"/>
        <charset val="186"/>
      </rPr>
      <t xml:space="preserve">iepakotas individuālā stingrā kartona kastē ar ērti atveramu perforācijas joslu. </t>
    </r>
  </si>
  <si>
    <t>Slēdzējierīces uzbūve: nitinola atspere pārklāta ar titāna stiepli, kas klāta ar austu poliesteru</t>
  </si>
  <si>
    <t>Asiņu retransfūzijas sistēmas komplekts</t>
  </si>
  <si>
    <t>Asiņu retransfūzijas sistēma, operācijas laikā atskalotu eritrocītu iegūšanai</t>
  </si>
  <si>
    <t>Asins savākšanas rezervuārs: augsta ietilpība (līdz ne mazāk kā 4l) un filtrēšanas kvalitāte</t>
  </si>
  <si>
    <t xml:space="preserve">Vismaz trīs 1/4" iesūkšanas porti asiņu savākšanai gan operācijas, gan pēcoperācijas laikā 	</t>
  </si>
  <si>
    <t xml:space="preserve">Vismaz viens 3/8" iesūkšanas ports operācijas laikā procedūram, kuru laikā izmanto 3/8" aspirācijas un antikoagulācijas līniju 	</t>
  </si>
  <si>
    <t xml:space="preserve">Vismaz viens Luer-lock ports ar filtru un vismaz viens bez filtra - asins pārliešanai  vai zāļu ievadīšanai	</t>
  </si>
  <si>
    <t>Asins savākšanas rezervuārs savietojams ar tvertni, tilpums vismaz 225ml</t>
  </si>
  <si>
    <t>Piedāvātā komplekta nosaukums un ref kods</t>
  </si>
  <si>
    <t>asins reinfūzijas maiss - vismaz 1 litrs</t>
  </si>
  <si>
    <t xml:space="preserve">Tehniskās prasības autotransfūzijas šūnu separatoram: </t>
  </si>
  <si>
    <t>Iekārta tiek nodota ar tās funkcionalitātes nodrošināšanai nepieciešamo komplektāciju</t>
  </si>
  <si>
    <t>Sistēmai jābūt paredzētai autotransfūzijai operācijas un pēc operācijas laikā, kas nodrošina asiņu savākšanu un mazgāšanu kopā ar vidēji smagu vai smagu asiņošanu.</t>
  </si>
  <si>
    <t>Veic asins savākšanu, eritrocītu atdalīšanu un sekojošu skalošanu, lai atdalītu brīvo hemoglobīnu, albumīnu, taukus:</t>
  </si>
  <si>
    <t>Heparīns, olbaltumvielas, albumīns, FPH — izvadīšanas ātrums ≥ 95%</t>
  </si>
  <si>
    <r>
      <t xml:space="preserve">Tauku noņemšana </t>
    </r>
    <r>
      <rPr>
        <sz val="10"/>
        <rFont val="Calibri"/>
        <family val="2"/>
        <charset val="186"/>
      </rPr>
      <t>≥</t>
    </r>
    <r>
      <rPr>
        <sz val="10"/>
        <rFont val="Cambria"/>
        <family val="1"/>
        <charset val="186"/>
      </rPr>
      <t xml:space="preserve"> 99%</t>
    </r>
  </si>
  <si>
    <t>Augsta RBC Hct un mazgāšanas kvalitāte ≥59-65%</t>
  </si>
  <si>
    <t>Ierīcei jābūt aprīkotai ar automatizētu asins mazgāšanas programmu ar vismaz 3 programmām, tai skaitā intra-operatīvus protokolus un pēcoperatīvu protokolu</t>
  </si>
  <si>
    <t>Iespēja veikt plazmas sekvestrāciju:</t>
  </si>
  <si>
    <t>trombocītu nabadzīgas plazmas savākšanai vienā maisiņā;</t>
  </si>
  <si>
    <t>gan trombocītu, gan plazmas savākšanai vienā maisiņā;</t>
  </si>
  <si>
    <t>trombocītiem nabadzīgas plazmas savākšanai vienā maisiņā un trombocītiem bagātinātas plazmas savākšanai atsevišķā maisiņā;</t>
  </si>
  <si>
    <t>Avārijas skalošanas programmas pieejamība. Avārijas mazgāšanas programmu aktivizēšanai displejā jābūt pieejamām jebkurā laikā ierīces darbības laikā</t>
  </si>
  <si>
    <t>Vakuumsūkņa sistēmas pieejamība automātiskai sūkšanas kontrolei priekš:</t>
  </si>
  <si>
    <t>27.1</t>
  </si>
  <si>
    <t>Intraoperatīvais režīms Augsta vakuuma jauda ne mazāk kā 300 mmHg</t>
  </si>
  <si>
    <t>27.2</t>
  </si>
  <si>
    <t>Pēcoperācijas režīma lietošana Maiga aspirācija brūces drenāžas savienojumam diapazonā ne šaurāk kā no -10 līdz -100 mmHg</t>
  </si>
  <si>
    <t>Kontrolēta mazgāšanas procedūra:</t>
  </si>
  <si>
    <t>28.1</t>
  </si>
  <si>
    <t>RBC detektora optiskie sensori;</t>
  </si>
  <si>
    <t>28.2</t>
  </si>
  <si>
    <t>Hct sensors - neinvazīvs optisks sensors, kas sniedz informāciju par RBC koncentrāciju;</t>
  </si>
  <si>
    <t>28.3</t>
  </si>
  <si>
    <t>Optiskais atkritumu līnijas krāsu sensors, kas ekrānā sniedz informāciju par mazgāšanas kvalitāti.</t>
  </si>
  <si>
    <t>Darbības režīmi, vismaz:</t>
  </si>
  <si>
    <t>Automātisks;</t>
  </si>
  <si>
    <t>Viena pieskāriena;</t>
  </si>
  <si>
    <t>Manuāls.</t>
  </si>
  <si>
    <t>Komplektācija (vienai iekārtai):</t>
  </si>
  <si>
    <t>Autotransfūzijas šūnu separators</t>
  </si>
  <si>
    <t>Vakuumsūknis (iebūvēts vai atsevišķi)</t>
  </si>
  <si>
    <t>Pārvietojami ratiņi</t>
  </si>
  <si>
    <t>IV statīvs</t>
  </si>
  <si>
    <t>26.1</t>
  </si>
  <si>
    <t>26.2</t>
  </si>
  <si>
    <t>27.3</t>
  </si>
  <si>
    <t>Pleca soma (kreisā un labā). Plāna profila plecu soma izmantošanai ar HeartMate III Left Ventricular Assist System. Ļauj pacientam valkāt un pārnēsāt HeartMate III akumulatorus, akumulatoru spailes un sistēmas kontrolleri. Pievada līnijas izeja labajā un kreisajā pusē/valkājams labajā un kreisajā pusē. Notur akumulatoru, akumulatoru spaiļu un sistēmas kontrollera svaru ar ievērojamu
drošības koeficientu, lai pieļautu ar ikdienas darbībām saistīto spēku pielietošanu. Krāsa, vēlams melna. Universāls izmērs.</t>
  </si>
  <si>
    <t>Pieejami ierīces šafta diametri: 1) ne vairāk par 4 mm; 2) ne vairāk par 5 mm</t>
  </si>
  <si>
    <t>Ar 4 leņķveida zariem, zaru diametrs 12, 10, 8, 8 mm vai 10, 10, 8, 8 mm</t>
  </si>
  <si>
    <t xml:space="preserve">Protēzes garums  vismaz 30 cm </t>
  </si>
  <si>
    <t>Protēzes diametrs 36 mm vai 38 mm</t>
  </si>
  <si>
    <t>Maksimālā ventrikulārā protrūzija mitrālām vārstulim – 11 mm</t>
  </si>
  <si>
    <t xml:space="preserve">Zema profila vārstules </t>
  </si>
  <si>
    <t>Konduīta materiāls - austs poliesters</t>
  </si>
  <si>
    <r>
      <t xml:space="preserve">Samazināta asins formelementu agregācija pateicoties minimizētai </t>
    </r>
    <r>
      <rPr>
        <i/>
        <sz val="10"/>
        <rFont val="Cambria"/>
        <family val="1"/>
        <charset val="186"/>
      </rPr>
      <t>carbon</t>
    </r>
    <r>
      <rPr>
        <sz val="10"/>
        <rFont val="Cambria"/>
        <family val="1"/>
        <charset val="186"/>
      </rPr>
      <t xml:space="preserve"> virsmas laukumam</t>
    </r>
  </si>
  <si>
    <r>
      <t xml:space="preserve">Vārstuļa materiāls – </t>
    </r>
    <r>
      <rPr>
        <i/>
        <sz val="10"/>
        <color rgb="FF000000"/>
        <rFont val="Cambria"/>
        <family val="1"/>
        <charset val="186"/>
      </rPr>
      <t>Pyrolytic carbon</t>
    </r>
  </si>
  <si>
    <r>
      <t xml:space="preserve">Manžeta – </t>
    </r>
    <r>
      <rPr>
        <i/>
        <sz val="10"/>
        <color rgb="FF000000"/>
        <rFont val="Cambria"/>
        <family val="1"/>
        <charset val="186"/>
      </rPr>
      <t>Double-velour</t>
    </r>
    <r>
      <rPr>
        <sz val="10"/>
        <color rgb="FF000000"/>
        <rFont val="Cambria"/>
        <family val="1"/>
        <charset val="186"/>
      </rPr>
      <t xml:space="preserve"> konstrukcija</t>
    </r>
  </si>
  <si>
    <t>Protēzes ūdens caurlaidība ir mazāka par 5 ml/cm²/min</t>
  </si>
  <si>
    <t>Protēzei ir kolagēna vai želatīna pārklājums</t>
  </si>
  <si>
    <t>Hybrid kardiovaskulārais pārklājs: 240x300x450 cm ar incīzijas lauku 60x40 cm un diviem mazākiem incīzijas laukiem 15x27 cm femorālai pieejai, ar īpaši labi uzsūcošu slāni vismaz 90x170cm</t>
  </si>
  <si>
    <t>Bahilas - ķirurģiska darba nodrošināšanai</t>
  </si>
  <si>
    <t>Nesatur lateksu un stiklplastu</t>
  </si>
  <si>
    <t>Stieple maskas augšpusē</t>
  </si>
  <si>
    <t>Maska nelaiž cauri asinis un citus šķidrumus</t>
  </si>
  <si>
    <t>Maska - ķirurģiska darba nodrošināšanai</t>
  </si>
  <si>
    <t>Cepure - ķirurģiska darba nodrošināšanai</t>
  </si>
  <si>
    <t>Cepure ir Astronauta tipa, kas pilnībā nosedz galvas mataino daļu</t>
  </si>
  <si>
    <t xml:space="preserve">Zole ar speciālu pārklājumu, kas novērš slīdēšanu </t>
  </si>
  <si>
    <t>Ķirurģiska darba nodrošināšanai</t>
  </si>
  <si>
    <t xml:space="preserve"> Māsu cepures - ķirurģiska darba nodrošināšanai</t>
  </si>
  <si>
    <t>Iepakotas individuālā stingrā kartona kastītē ar ērti atveramu perforācijas joslu ārējā virsmā</t>
  </si>
  <si>
    <t>Sasienama mugurpusē galvas daļā, pilnībā nosegts kakls un pleci</t>
  </si>
  <si>
    <t>Maska nealerģiska, bez kancerogēniem un ķīmiskiem piemaisījumiem</t>
  </si>
  <si>
    <t>Bakteriālā filtra efektivitāte vismaz 98%</t>
  </si>
  <si>
    <t>Materiāls poliesters vai polipropilēns</t>
  </si>
  <si>
    <t>Maskas ērti izņemamas no kartona kastītes ar perforācijas joslu</t>
  </si>
  <si>
    <t>Ķirurģiskā sejas maska, tips II vai II R, sasienama, vismaz 3 kārtas</t>
  </si>
  <si>
    <t>Maskas augšējā malā iestrādāts putu slanis  pret briļļu aizsvīšanu</t>
  </si>
  <si>
    <t xml:space="preserve">Ķirurgu cepure Astronaut tipa - gaisa caurlaidīgs materiāls, iestrādāta sviedru josla pieres daļā </t>
  </si>
  <si>
    <t>Bahilas - no neausta materiāla</t>
  </si>
  <si>
    <t>Ķirurģiskās sejas maskas</t>
  </si>
  <si>
    <t>Māsu cepures</t>
  </si>
  <si>
    <t>Medicīniskais darba apģērbs</t>
  </si>
  <si>
    <t>27.4</t>
  </si>
  <si>
    <t>39.</t>
  </si>
  <si>
    <t>Nepieciešami  protēzes diametri 6 - 38 mm</t>
  </si>
  <si>
    <t>Nepieciešami protēzes garumi 15 - 60 cm</t>
  </si>
  <si>
    <t>Konstrukcija sastāv no divām daļām: 1) proksimālais aortas pinuma transplantāts ar četriem zariem, kur trīs no tiem nodrošina aortas loka asinsvadu individuālo rekonstrukciju un sānu zars nodrošina arteriālo kanilāciju; 2) distālais stents, ko balsta nitinola gredzeni. Starp protēzes divām daļām jābūt speciālai fiksācijas manšetei.</t>
  </si>
  <si>
    <t>ievades stīga</t>
  </si>
  <si>
    <r>
      <rPr>
        <b/>
        <sz val="10"/>
        <color theme="1"/>
        <rFont val="Cambria"/>
        <family val="1"/>
        <charset val="186"/>
      </rPr>
      <t>Māsu cepures</t>
    </r>
    <r>
      <rPr>
        <sz val="10"/>
        <color theme="1"/>
        <rFont val="Cambria"/>
        <family val="1"/>
        <charset val="186"/>
      </rPr>
      <t xml:space="preserve"> - vienreizlietojamas, elastīgas, gaisu caurlaidīgas ar nošūtu malu, izmērs ne mazāk par 53 cm, antistatiska, ārējā virsmā nesaveļas. Krāsa: zila, zaļa vai violeta, neausta viskozes materiāla, iepakotas individuālā kartona kastītē ar ērti atveramu perforācijas joslu.</t>
    </r>
  </si>
  <si>
    <t>Aortālais vārstulis 19mm ar konduītu</t>
  </si>
  <si>
    <t>Aortālais vārstulis 27-29 mm ar konduītu</t>
  </si>
  <si>
    <t>Transplantāta iekšējais diametrs</t>
  </si>
  <si>
    <t xml:space="preserve"> Aortālā vārstule (prasības):</t>
  </si>
  <si>
    <t xml:space="preserve"> Aortālā vārstule (aizpilda Pretendents):</t>
  </si>
  <si>
    <t>Mitrālā vārstule (prasības):</t>
  </si>
  <si>
    <t>Mitrālā vārstule (aizpilda Pretendents):</t>
  </si>
  <si>
    <t>Divdisku sirds vārstuļa mehaniskās protēzes un vārstuļi ar konduītu</t>
  </si>
  <si>
    <r>
      <t xml:space="preserve">Sirds vārstuļa protēzes - divdisku ar rotējošu iekšējo gredzenu un modificētu caurplūdes traktu  un samazinātu </t>
    </r>
    <r>
      <rPr>
        <sz val="10"/>
        <color theme="1"/>
        <rFont val="Cambria"/>
        <family val="1"/>
        <charset val="186"/>
      </rPr>
      <t>trombogenitāti</t>
    </r>
    <r>
      <rPr>
        <sz val="10"/>
        <rFont val="Cambria"/>
        <family val="1"/>
        <charset val="186"/>
      </rPr>
      <t>, kā arī aortālie vārstuļi ar konduītu</t>
    </r>
  </si>
  <si>
    <t xml:space="preserve">Sirds vārstuļu mehāniskās protēzes </t>
  </si>
  <si>
    <t>Aortālā vārstule ar konduītu (prasības):</t>
  </si>
  <si>
    <t>Aortālā vārstule ar konduītu  (aizpilda Pretendents):</t>
  </si>
  <si>
    <t>26</t>
  </si>
  <si>
    <t>26.3</t>
  </si>
  <si>
    <t>26.4</t>
  </si>
  <si>
    <t>26.5</t>
  </si>
  <si>
    <t>26.6</t>
  </si>
  <si>
    <t>27</t>
  </si>
  <si>
    <t>28</t>
  </si>
  <si>
    <t>29</t>
  </si>
  <si>
    <t>30</t>
  </si>
  <si>
    <t>31</t>
  </si>
  <si>
    <t>27.5</t>
  </si>
  <si>
    <t>27.6</t>
  </si>
  <si>
    <t>28.4</t>
  </si>
  <si>
    <t>28.5</t>
  </si>
  <si>
    <t>29.1</t>
  </si>
  <si>
    <t>29.2</t>
  </si>
  <si>
    <t>29.3</t>
  </si>
  <si>
    <t>29.4</t>
  </si>
  <si>
    <t>29.5</t>
  </si>
  <si>
    <t>30.1</t>
  </si>
  <si>
    <t>30.2</t>
  </si>
  <si>
    <t>30.3</t>
  </si>
  <si>
    <t>30.4</t>
  </si>
  <si>
    <t>30.5</t>
  </si>
  <si>
    <t>30.6</t>
  </si>
  <si>
    <t>31.1</t>
  </si>
  <si>
    <t>31.2</t>
  </si>
  <si>
    <t>31.3</t>
  </si>
  <si>
    <t>31.4</t>
  </si>
  <si>
    <t>31.5</t>
  </si>
  <si>
    <t>31.6</t>
  </si>
  <si>
    <t>Vārstuļa atveres iekšējais diametrs, mm</t>
  </si>
  <si>
    <t>Vārstuļa atveres laukums, mm2</t>
  </si>
  <si>
    <r>
      <t>Vārstuļa atveres laukums, mm</t>
    </r>
    <r>
      <rPr>
        <vertAlign val="superscript"/>
        <sz val="10"/>
        <rFont val="Cambria"/>
        <family val="1"/>
      </rPr>
      <t>2</t>
    </r>
  </si>
  <si>
    <t>Konduītiem: aortas ascendējošās daļas protēzē ir iestrādāta aortālās vārstules manžete</t>
  </si>
  <si>
    <t>Neausta viskozes materiāla, blīvums vismaz 25 g/m2, antistatiska</t>
  </si>
  <si>
    <t>Aortālā vārstuļa stentēta ksenoperikardiāla bioprotēze</t>
  </si>
  <si>
    <t>Protēze tiek piegādāta komplektā ar integrētu turētāja sistēmu vieglai protēzes fiksācijai pirms iešūšanas</t>
  </si>
  <si>
    <t xml:space="preserve">Vārstuļa darināšanā un konservācijā  ir izmantota AOA (alpha-amino oleic acid) antikalcifikācijas tehnoloģija ar glutāraldehīda pielietošanu </t>
  </si>
  <si>
    <t>Protēze tiek piegādāta ar visu nepieciešamo papildaprīkojumu protēzes implantācijai</t>
  </si>
  <si>
    <t xml:space="preserve">Jābūt marķieriem, kas norāda šuvju uzlikšanas vietas </t>
  </si>
  <si>
    <t>Aortālā 19mm</t>
  </si>
  <si>
    <t>Bioprotēzes iekšējais diametrs: 18 – 28 mm</t>
  </si>
  <si>
    <t>Profila augstums: 13 – 18 mm</t>
  </si>
  <si>
    <t>Ārējais piešūšanas gredzena diametrs: 24 – 34 mm</t>
  </si>
  <si>
    <t>Bioprotēzes stenta iekšējais diametrs: 25 – 31 mm</t>
  </si>
  <si>
    <t>Ārējais šūšanas gredzena diametrs: 36 – 44 mm</t>
  </si>
  <si>
    <t>Visīsakais iespējamais skalošanas laiks – 2 x 10s</t>
  </si>
  <si>
    <t xml:space="preserve">Vārstules konstrukcijā jābūt izmantotam divdaļīgam polimēra  (PEEK-polyetheretherketone)stentam , kas nodrošina stiprību, fleksibilitāti un pretestību pret  patstāvīgu deformāciju  </t>
  </si>
  <si>
    <r>
      <t>Vārstuļa materiāls</t>
    </r>
    <r>
      <rPr>
        <i/>
        <sz val="10"/>
        <rFont val="Cambria"/>
        <family val="1"/>
        <charset val="186"/>
      </rPr>
      <t xml:space="preserve"> - Pyrolytic carbon</t>
    </r>
  </si>
  <si>
    <t>S izmēra skavas savietojamas ar esošiem klipu uzlicējiem Weck Horizon (ref. kods 137081)</t>
  </si>
  <si>
    <t>M izmēra skavas savietojamas ar esošiem klipu uzlicējiem Weck Horizon (ref. kods 237081)</t>
  </si>
  <si>
    <r>
      <t xml:space="preserve">S izmēra uzlicējs, garums 20 </t>
    </r>
    <r>
      <rPr>
        <sz val="10"/>
        <rFont val="Times New Roman"/>
        <family val="1"/>
        <charset val="186"/>
      </rPr>
      <t>±</t>
    </r>
    <r>
      <rPr>
        <sz val="10"/>
        <rFont val="Cambria"/>
        <family val="1"/>
        <charset val="186"/>
      </rPr>
      <t xml:space="preserve"> 1 cm, ar liektām spīlēm 20</t>
    </r>
    <r>
      <rPr>
        <sz val="10"/>
        <rFont val="Times New Roman"/>
        <family val="1"/>
        <charset val="186"/>
      </rPr>
      <t>º ± 5º (ref. kods 137081 vai analogs)</t>
    </r>
  </si>
  <si>
    <r>
      <t>M izmēra uzlicējs, garums 20 ± 1 cm, ar liektām spīlēm 20</t>
    </r>
    <r>
      <rPr>
        <sz val="10"/>
        <rFont val="Times New Roman"/>
        <family val="1"/>
        <charset val="186"/>
      </rPr>
      <t>º</t>
    </r>
    <r>
      <rPr>
        <sz val="10"/>
        <rFont val="Cambria"/>
        <family val="1"/>
        <charset val="186"/>
      </rPr>
      <t xml:space="preserve"> ± 5</t>
    </r>
    <r>
      <rPr>
        <sz val="10"/>
        <rFont val="Times New Roman"/>
        <family val="1"/>
        <charset val="186"/>
      </rPr>
      <t>º</t>
    </r>
    <r>
      <rPr>
        <sz val="10"/>
        <rFont val="Cambria"/>
        <family val="1"/>
        <charset val="186"/>
      </rPr>
      <t xml:space="preserve"> </t>
    </r>
    <r>
      <rPr>
        <sz val="10"/>
        <rFont val="Times New Roman"/>
        <family val="1"/>
        <charset val="186"/>
      </rPr>
      <t>(ref. kods 237081 vai analogs)</t>
    </r>
  </si>
  <si>
    <t>Jābūt iespējai  nākotnē implantēt jaunu vārstuli esošā vietā (Valve in valve replacements)</t>
  </si>
  <si>
    <t xml:space="preserve">Protēzes derīguma termiņš  piegādes brīdī nav īsāks par 18 mēnešiem </t>
  </si>
  <si>
    <t>Izmērs 8.0 - cimda garums ne mazāk kā 280mm</t>
  </si>
  <si>
    <t>Cimda garums:  6.5 - ne mazāk kā 280mm; izmēriem 7.0 līdz 9.0 - ne mazāk kā 290mm</t>
  </si>
  <si>
    <t xml:space="preserve">Izmērs 9.0 - cimda garums ne mazāk kā 285mm </t>
  </si>
  <si>
    <t>Adhezīvie autiņi 75x75 cm (+/-5 cm) no uzsūcoša materiāla ar lipīgu malu.</t>
  </si>
  <si>
    <t>Instrumentu galda pārklājs vismaz 190x200 cm no polietilēna, kas papildus izklāts ar uzsūcoša materiāla slāni.</t>
  </si>
  <si>
    <t>Starpenes palags vismaz 185x240 cm</t>
  </si>
  <si>
    <t>Galda pārklājs vismaz 110x190 cm no polietilēna, kas papildus izklāts ar uzsūcošā materiāla slāni</t>
  </si>
  <si>
    <t>Ķirurģiskie roku dvieļi vismaz 20x25cm, celulozes</t>
  </si>
  <si>
    <t>Kokvilnas operāciju dvieļi 55x35cm (+/- 10 cm)</t>
  </si>
  <si>
    <t>Sūkņu/diatermijas somas vismaz 28x30 cm ar 1 kabatu, no caurspīdīga polietilēna (var būt iestrādāts T veida pārklājā)</t>
  </si>
  <si>
    <t>Pašlīpošs OP pārklājs vismaz 75x90 cm, 3 kārtas</t>
  </si>
  <si>
    <t>Stiprināts instrumentu galda pārklājs vismaz 190x200 cm</t>
  </si>
  <si>
    <r>
      <t>Roku dvielis no celuloze</t>
    </r>
    <r>
      <rPr>
        <sz val="10"/>
        <rFont val="Cambria"/>
        <family val="1"/>
        <charset val="186"/>
      </rPr>
      <t>s vismaz</t>
    </r>
    <r>
      <rPr>
        <sz val="10"/>
        <color rgb="FFFF0000"/>
        <rFont val="Cambria"/>
        <family val="1"/>
        <charset val="186"/>
      </rPr>
      <t xml:space="preserve"> </t>
    </r>
    <r>
      <rPr>
        <sz val="10"/>
        <color theme="1"/>
        <rFont val="Cambria"/>
        <family val="1"/>
        <charset val="186"/>
      </rPr>
      <t>18x25 cm</t>
    </r>
  </si>
  <si>
    <t>Pašlīpošs OP pārklājs vismaz  75x90 cm, 3 kārtas</t>
  </si>
  <si>
    <t>Stiprināts instrumentu galda pārklājs vismaz 190x210 cm</t>
  </si>
  <si>
    <t>Roku dvielis no celulozes vismaz 18x25 cm</t>
  </si>
  <si>
    <t>Operāciju veļas komplekts koronārai šuntēšanai</t>
  </si>
  <si>
    <t>1gab. - Sabiezināts instrumentu galda pārklājs vismaz 150x190 cm</t>
  </si>
  <si>
    <t>1gab. - Plastikāta maisiņš, caurspīdīgs, vismaz 20x30 cm ar Zip-lock aizdari</t>
  </si>
  <si>
    <t>Pozīcijas Nr.</t>
  </si>
  <si>
    <t>Tehniskā specifikācija/ Tehniskais - finanšu piedāvājums</t>
  </si>
  <si>
    <r>
      <t>** Preces tehnisko parametru atbilstību pamatot ar norādi uz tehniskajām datu lapām ("data sheet'') jeb informatīviem materiāliem (</t>
    </r>
    <r>
      <rPr>
        <b/>
        <sz val="12"/>
        <color rgb="FFFF0000"/>
        <rFont val="Times New Roman"/>
        <family val="1"/>
        <charset val="186"/>
      </rPr>
      <t>kā informātīvo materiālu nedrīkst izmantot hipersaites</t>
    </r>
    <r>
      <rPr>
        <sz val="12"/>
        <rFont val="Times New Roman"/>
        <family val="1"/>
        <charset val="186"/>
      </rPr>
      <t>),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t>
    </r>
  </si>
  <si>
    <t>Atklāta konkursa "Medicīnas preces un aprīkojums sirds operācijām mākslīgās asinsrites apstākļos" nolikumam</t>
  </si>
  <si>
    <t>Iepirkuma identifikācijas Nr. PSKUS 2026/20</t>
  </si>
  <si>
    <t>Izmērs 6 Fr</t>
  </si>
  <si>
    <t>Kreisā ātrija austiņas slēdzējierīce ar standarta šafta modifikāciju</t>
  </si>
  <si>
    <t xml:space="preserve">Kreisā ātrija austiņas slēdzējierīce torokoskopiskai piekļuvei </t>
  </si>
  <si>
    <t>Kreisā ātrija austiņas slēdzējierīce atvērtas ķirurģijas piekļuvei ar V-tipa slēdzējmehānismu un Flex tipa šaftu</t>
  </si>
  <si>
    <t>Kreisā ātrija austiņas slēdzējierīce endoskopiskai piekļuvei ar V-tipa slēdzējmehānismu un Flex tipa šaftu</t>
  </si>
  <si>
    <t>Kreisā ātrija austiņas slēdzējierīce min-invazīvaii piekļuvei ar paralēlu slēdzējmehānismu, saderīgu ar ne mazāk kā12mm troakāru</t>
  </si>
  <si>
    <t>V tipa ierīcēm aktivizācijas brīdī distālais gals aizveras pirmais un tikai tad pārējais korpuss, lai nodrošinātu precīzu LAA okludēšanu</t>
  </si>
  <si>
    <t>Uzlabota redzamība fluoroskopijas laikā, pateicoties viegli izstiepjamai rentgenkontrastiskajai joslai</t>
  </si>
  <si>
    <t>Kolagēna impregnēšana nodrošina vienmērīgu audu ieaugšanu un bioloģisko saderību</t>
  </si>
  <si>
    <t>Transplantāts ar zemu porainību novērš nepieciešamību pēc iepriekšējas recēšanas un samazina operācijas laiku</t>
  </si>
  <si>
    <t>Dubultais velūra austs audums nodrošina izcilas blīvēšanas, apstrādes un dzīšanas īpašības</t>
  </si>
  <si>
    <t>Venozas piekļuves komplekts, lielais</t>
  </si>
  <si>
    <t>Arteriālais komplekts sastāv no: 
vadītājstīgas 80 cm x 0,035",
dilatatoriem 8 Fr, 12 Fr, 16 Fr, 20 Fr, 24 Fr;,
skalpeļa, 
šļirces,
Seldinger tipa ievades adatas 18 G</t>
  </si>
  <si>
    <t>Venozais komplekts sastāv no: 
vadītājstīgas 180 cm x 0,035“,
dilatatoriem 8 Fr, 12 Fr, 16 Fr 20 Fr, 24 Fr,
skalpeļa,
šļirces, 
Seldinger tipa ievades adatas 18 G</t>
  </si>
  <si>
    <t xml:space="preserve"> -kanile ar  ievadītāju</t>
  </si>
  <si>
    <r>
      <t xml:space="preserve">Izturīga pret deformāciju, elastīga. </t>
    </r>
    <r>
      <rPr>
        <i/>
        <sz val="10"/>
        <rFont val="Cambria"/>
        <family val="1"/>
      </rPr>
      <t>Male-LuerLock</t>
    </r>
    <r>
      <rPr>
        <sz val="10"/>
        <rFont val="Cambria"/>
        <family val="1"/>
        <charset val="186"/>
      </rPr>
      <t xml:space="preserve"> konektors</t>
    </r>
  </si>
  <si>
    <r>
      <t xml:space="preserve">Profila kopējais augstums </t>
    </r>
    <r>
      <rPr>
        <i/>
        <sz val="10"/>
        <rFont val="Cambria"/>
        <family val="1"/>
        <charset val="186"/>
      </rPr>
      <t>(total profile hight</t>
    </r>
    <r>
      <rPr>
        <sz val="10"/>
        <rFont val="Cambria"/>
        <family val="1"/>
        <charset val="186"/>
      </rPr>
      <t>): 15 – 18 mm</t>
    </r>
  </si>
  <si>
    <t>33.1</t>
  </si>
  <si>
    <t>33</t>
  </si>
  <si>
    <t>32.1</t>
  </si>
  <si>
    <t>32</t>
  </si>
  <si>
    <t>30.10</t>
  </si>
  <si>
    <t>30.9</t>
  </si>
  <si>
    <t>30.8</t>
  </si>
  <si>
    <t>30.7</t>
  </si>
  <si>
    <t>29.8</t>
  </si>
  <si>
    <t>29.7</t>
  </si>
  <si>
    <t>29.6</t>
  </si>
  <si>
    <t>28.8</t>
  </si>
  <si>
    <t>28.7</t>
  </si>
  <si>
    <t>28.6</t>
  </si>
  <si>
    <t>27.8</t>
  </si>
  <si>
    <t>27.7</t>
  </si>
  <si>
    <t>Mobilās transportēšanas soma Nr.3- kanulām ar ievades komplektu transportēšanai</t>
  </si>
  <si>
    <t>Mobilās transportēšanas soma Nr.2 -  divu ECMO oksigenatora komplektu transportēšanai</t>
  </si>
  <si>
    <t>Mobilās transportēšanas soma Nr.1 - vienas ECMO terapijas iekārtas transportēšanai</t>
  </si>
  <si>
    <t>asins savācējmaiss (4000 ml)</t>
  </si>
  <si>
    <t>Izmēri: no 1 mm līdz 3,0 mm Ø, kas mainās ik pa 0,25 mm</t>
  </si>
  <si>
    <t xml:space="preserve">Pieejami asmeņa garumi ir 3 mm </t>
  </si>
  <si>
    <t xml:space="preserve">Ķirurģiskie halāti, garums vismaz 117 cm, L izmērs , bez lateksa.  </t>
  </si>
  <si>
    <t xml:space="preserve">Ķirurģiskie halāti, garums vismaz 127 cm, XL izmērs , bez lateksa.  </t>
  </si>
  <si>
    <t>T-veida operācijas palags (veidots no SMS auduma ar Control Plus SMF polipropilēna): izmēri vismaz 190x264x363 cm ar incīzijas laukumu, tajā integrēts anestēzijas palags un rokas balsta autiņi, incīzijas laukums ir izklāts ar incīzijas plēvi vismaz 40x40 cm, vieta ap operācijas lauku papildus izklāta ar uzsūcošu materiālu, instrumentu  atrašanās vieta izpolsterēta ar  Control Plus SMF polipropilēna, 6 sūkņu/diatermijas somas 28x30 cm (+/-2 cm) un 1 kabatu, no caurspīdīga polietilēna. Pārklāja augšdaļā ir iestrādātas atveres cauruļu/vadu fiksācijai.</t>
  </si>
  <si>
    <t>Operāciju līplenta 10 x 55 cm (+/-5cm) (bez lateksa), kas paredzēta drenu un/vai koagulalora vadu nostiprināšanai un MAR līniju fiksācijai.</t>
  </si>
  <si>
    <t>Sūkņa uzgalis Yancauer tipa</t>
  </si>
  <si>
    <t>Palags (zem pacienta) 120 (+/-20 cm) x 190 cm (+/-10 cm) ar šķidrumu uzsūcošu slāni</t>
  </si>
  <si>
    <t>OP līplentas (nesatur lateksu), izmērs 10x55 cm (+/-5 cm)</t>
  </si>
  <si>
    <t>Sūkņa uzgalis Yankauer tipa, liekts,  34F</t>
  </si>
  <si>
    <t>Instrumentu galda pārklājs  vismaz 195x228 cm, papildus izklāts ar uzsūcoša materiāla slāni</t>
  </si>
  <si>
    <t>Sabiezināts instrumentu galda pārklājs vismaz 195x112cm, kas papildus izklāts ar īpaši uzsūcoša materiāla slāni</t>
  </si>
  <si>
    <t>Kaste ar magnētisku pārklāju asiem priekšmetiem - adatu/skalpeļu u.c. uzskaitei, ar iestrādātu atveru skalpeļa asmeņu drošai noņemšanai. Paredzēta 40 priekšmetu ievietošanai. Izmēri 90*115mm (+/-5mm). Kastītes iekšpusē ir magnetiska virsma un;svammīte ar adatu uzskaites lodziņiem, 10lodziņi katrā rindā. Kastītes sānos ir iestrādāts drošības mehanisms, kas izslēdz to nejaušo (patvaļīgu) atvēršanos pēc operācijas beigām. Pēc drošibas mehanisma aizvēršanas kastīti aizlīmē ar šim nolūkam paredzēto lentu, kas atrodas iekšā piestiprināta pie vāka. Kastīte ir fiksējama pie galda virsmas ar speciālu līpošu lentu.</t>
  </si>
  <si>
    <t>Ķirurģiskie roku dvieļi 30x40 cm (+/-5cm), celulozes</t>
  </si>
  <si>
    <t>Standarta aizsardzības ķirurģiskais halāts, gaisu caurlaidīgs, šķidrumu atgrūdošs, neausta polipropilēna šķiedras, plecu ieloces, ergonomisks, antistatisks, regulējama kakla aizdare, mugurpusē pārklājas, platas un mīkstas trikotāžas aproces, izmērs L , garums 135 cm x platums 150 cm  (+/-5 cm)</t>
  </si>
  <si>
    <t>Standarta aizsardzības ķirurģiskais halāts, gaisu caurlaidīgs, šķidrumu atgrūdošs, neausta polipropilēna šķiedras, plecu ieloces, ergonomisks, antistatisks, regulējama kakla aizdare, mugurpusē pārklājas, platas un mīkstas trikotāžas aproces, izmērs XL , garums 150 cm  x platums 170 cm (+/-10cm)</t>
  </si>
  <si>
    <r>
      <t xml:space="preserve">T veida operāciju pārklājs ar 4 kārtam ar izgriezumu, ar integrētu anestēzijas pārklāju, izgriezums klāts ar incīzijas plēvi 30x35 (+/-5 cm) cm, ap operāciju lauku absorbējošs un šķidrumu necaurlaidīgs papildslānis 50x140 cm, 4 caurspīdīgas sūkņu/diatermijas somas vismaz 33x30 cm (+/-5cm) no caurspīdīga polietilēna, papildus 2 gab. sūkņa somas, 2 sūkņu trubu turētāji, kas paredzēti drenu un/vai koagulatoru nostiprināšanai. </t>
    </r>
    <r>
      <rPr>
        <b/>
        <sz val="10"/>
        <rFont val="Cambria"/>
        <family val="1"/>
        <charset val="186"/>
      </rPr>
      <t xml:space="preserve">NotaBene: </t>
    </r>
    <r>
      <rPr>
        <sz val="10"/>
        <rFont val="Cambria"/>
        <family val="1"/>
        <charset val="186"/>
      </rPr>
      <t>galvēno izmēru (A,B,C) pieļaujamas novirzes ir sekojošās - A izmēram 265cm-310cm, B izmēram 330cm-390cm, C izmēram 195cm-210cm, pārējiem izmēriem ir informatīva nozīme</t>
    </r>
  </si>
  <si>
    <t>Pēdu pārklāji vismaz 36x28 cm ar fiksējumu potītes rajonā</t>
  </si>
  <si>
    <t>Sabiezināts instrumentu galda pārklājs vismaz 140x190 cm, absorcijas lauks vismaz 74x190cm</t>
  </si>
  <si>
    <t>Marles vai kokvilnas dvielis 63 cm (+/-5 cm) x 40 cm (+/-5 cm) zils vai zaļš ar Rtg diedziņu</t>
  </si>
  <si>
    <t>Standarta aizsardzības ķirurģiskais halāts, gaisu caurlaidīgs, šķidrumu atgrūdošs, neausta polipropilēna šķiedras, plecu ieloces, ergonomisks, antistatisks, regulējama kakla aizdare, mugurpusē pārklājas, platas un mīkstas trikotāžas aproces, izmērs L, garums 135 cm x platums  150 cm (+/-5 cm)</t>
  </si>
  <si>
    <t>Standarta aizsardzības ķirurģiskais halāts, gaisu caurlaidīgs, šķidrumu atgrūdošs, neausta polipropilēna šķiedras, plecu ieloces, ergonomisks, antistatisks, regulējama kakla aizdare, mugurpusē pārklājas, platas un mīkstas trikotāžas aproces, izmērs XL , garums 150 cm x platums 170 cm (+/-10 cm)</t>
  </si>
  <si>
    <r>
      <t xml:space="preserve">T veida operāciju pārklājs ar 4 kārtam  ar izgriezumu, ar integrētu anestēzijas pārklāju, izgriezums klāts ar incīzijas plēvi 35x45 cm (+/-5 cm), ap operāciju lauku absorbējošs un šķidrumu necaurlaidīgs papildslānis 50x140 cm, 4 caurspīdīgas sūkņu/diatermijas somas 33x30 cm (+/-5cm) no caurspīdīga polietilēna, papildus 2 gab. sūkņa somas, 3 trubu turētāji, kas paredzēti drenu un/vai koagulatoru nostiprināšanai ar velcro, pašlīpoši. </t>
    </r>
    <r>
      <rPr>
        <b/>
        <sz val="10"/>
        <rFont val="Cambria"/>
        <family val="1"/>
        <charset val="186"/>
      </rPr>
      <t>NotaBene:</t>
    </r>
    <r>
      <rPr>
        <sz val="10"/>
        <rFont val="Cambria"/>
        <family val="1"/>
        <charset val="186"/>
      </rPr>
      <t xml:space="preserve"> galvēno izmēru (A,B,C) pieļaujamas novirzes ir sekojošās - A izmēram 265cm-310cm, B izmēram 330cm-390cm, C izmēram 195cm-210cm, pārējiem izmēriem ir informatīva nozīme</t>
    </r>
  </si>
  <si>
    <t>OP līplentas, izmērs 10x53 cm (+/-5 cm)</t>
  </si>
  <si>
    <t>Sabiezināts instrumentu galda pārklājs vismaz 140x190 cm, absorcijas lauks vismaz 75x190cm</t>
  </si>
  <si>
    <t>Marles vai kokvilnas dvielis 63 cm (+/-5 cm) x 40 cm (+/-5 cm) zils vai zaļš, ar RTG</t>
  </si>
  <si>
    <t>Metāliska koronārās perfūzijas kanile II</t>
  </si>
  <si>
    <t>Pretendenta  (ierakstiet uzņēmuma nosaukumu) piedāvājums</t>
  </si>
  <si>
    <t>Veicamās funkcijas</t>
  </si>
  <si>
    <t>Nerūsējoša tērauda uzgalis, kas ir gluds un traumatiski drošs asinsvadu sieniņām</t>
  </si>
  <si>
    <t>Ērts rokturis manipulācijām</t>
  </si>
  <si>
    <r>
      <t xml:space="preserve">Standarta  </t>
    </r>
    <r>
      <rPr>
        <i/>
        <sz val="10"/>
        <rFont val="Cambria"/>
        <family val="1"/>
      </rPr>
      <t>Luer-Lock</t>
    </r>
    <r>
      <rPr>
        <sz val="10"/>
        <rFont val="Cambria"/>
        <family val="1"/>
      </rPr>
      <t xml:space="preserve"> savienojums</t>
    </r>
  </si>
  <si>
    <t>Kanile ir sterila, vienreizlietojama</t>
  </si>
  <si>
    <t>Kaniles garums 21 cm</t>
  </si>
  <si>
    <r>
      <rPr>
        <i/>
        <sz val="10"/>
        <rFont val="Cambria"/>
        <family val="1"/>
      </rPr>
      <t>Basket</t>
    </r>
    <r>
      <rPr>
        <sz val="10"/>
        <rFont val="Cambria"/>
        <family val="1"/>
        <charset val="186"/>
      </rPr>
      <t xml:space="preserve"> tipa uzgalis</t>
    </r>
  </si>
  <si>
    <t>45° leņķis</t>
  </si>
  <si>
    <t>Kreisā kambara drenāžas kanile</t>
  </si>
  <si>
    <t>17 F, taisns ievadītājs</t>
  </si>
  <si>
    <t>Kanile asins atsūkšanai no kreisā kambara mākslīgās asinsrites operāciju laikā</t>
  </si>
  <si>
    <t>Uzgalis aprīkots ar nerūsējošā tērauda elementu, lai nodrošinātu stabilitāti un novērstu sieniņu piesūkšanos</t>
  </si>
  <si>
    <t>Korpuss izgatavots no caurspīdīga, medicīniskas pakāpes polimēra (PVC)</t>
  </si>
  <si>
    <t>Standarta 1/4 savienojuma vieta pieslēgšanai pie drenāžas maģistrāles</t>
  </si>
  <si>
    <t>Sterils iepakojums, CE marķējums</t>
  </si>
  <si>
    <t>Arteriālā kanile ar stiegrojumu un liektu galu</t>
  </si>
  <si>
    <t>20 F</t>
  </si>
  <si>
    <t>22 F</t>
  </si>
  <si>
    <t>24 F</t>
  </si>
  <si>
    <t>Oksigenētu asiņu atgriešana pacienta asinsrites sistēmā mākslīgās asinsrites operāciju laikā</t>
  </si>
  <si>
    <r>
      <t>Kaniles korpuss ir armēts ar metāla stiepli (</t>
    </r>
    <r>
      <rPr>
        <i/>
        <sz val="10"/>
        <rFont val="Cambria"/>
        <family val="1"/>
      </rPr>
      <t>wire-reinforced</t>
    </r>
    <r>
      <rPr>
        <sz val="10"/>
        <rFont val="Cambria"/>
        <family val="1"/>
      </rPr>
      <t>), kas nodrošina augstu izturību pret salocīšanos</t>
    </r>
  </si>
  <si>
    <r>
      <t>Liekts (</t>
    </r>
    <r>
      <rPr>
        <i/>
        <sz val="10"/>
        <rFont val="Cambria"/>
        <family val="1"/>
      </rPr>
      <t>curved tip</t>
    </r>
    <r>
      <rPr>
        <sz val="10"/>
        <rFont val="Cambria"/>
        <family val="1"/>
      </rPr>
      <t>) uzgalis</t>
    </r>
  </si>
  <si>
    <t>Aprīkota ar fiksācijas gredzenu drošai kaniles nostiprināšanai</t>
  </si>
  <si>
    <r>
      <t>Medicīniskas pakāpes polimērs, kas nesatur ftalātus (DEHP-</t>
    </r>
    <r>
      <rPr>
        <i/>
        <sz val="10"/>
        <rFont val="Cambria"/>
        <family val="1"/>
      </rPr>
      <t>Free</t>
    </r>
    <r>
      <rPr>
        <sz val="10"/>
        <rFont val="Cambria"/>
        <family val="1"/>
      </rPr>
      <t>)</t>
    </r>
  </si>
  <si>
    <r>
      <t xml:space="preserve">Aprīkots ar standarta 3/8" </t>
    </r>
    <r>
      <rPr>
        <i/>
        <sz val="10"/>
        <color theme="1"/>
        <rFont val="Cambria"/>
        <family val="1"/>
      </rPr>
      <t>Luer</t>
    </r>
    <r>
      <rPr>
        <sz val="10"/>
        <color theme="1"/>
        <rFont val="Cambria"/>
        <family val="1"/>
      </rPr>
      <t xml:space="preserve"> savienotāju un atgaisošanas vāciņu (</t>
    </r>
    <r>
      <rPr>
        <i/>
        <sz val="10"/>
        <color theme="1"/>
        <rFont val="Cambria"/>
        <family val="1"/>
      </rPr>
      <t>vent cap</t>
    </r>
    <r>
      <rPr>
        <sz val="10"/>
        <color theme="1"/>
        <rFont val="Cambria"/>
        <family val="1"/>
      </rPr>
      <t>)</t>
    </r>
  </si>
  <si>
    <t>Kopējais garums 230 mm</t>
  </si>
  <si>
    <t>Konstrukcija nodrošina skaidru uzgaļa orientācijas kontroli ievades laikā</t>
  </si>
  <si>
    <t>Venozā divpakāpju kanile</t>
  </si>
  <si>
    <t>32/40 F, ar savienotāju</t>
  </si>
  <si>
    <t>34/46 F, ar savienotāju</t>
  </si>
  <si>
    <t>34/46 F, bez savienotāja</t>
  </si>
  <si>
    <t>Deoksigenētu asins drenāža no labā priekškambara un apakšējās dobās vēnas mākslīgās asinsrites procedūru laikā</t>
  </si>
  <si>
    <r>
      <t>Kanile ir armēta ar stiepli (</t>
    </r>
    <r>
      <rPr>
        <i/>
        <sz val="10"/>
        <color theme="1"/>
        <rFont val="Cambria"/>
        <family val="1"/>
      </rPr>
      <t>wire-reinforced</t>
    </r>
    <r>
      <rPr>
        <sz val="10"/>
        <color theme="1"/>
        <rFont val="Cambria"/>
        <family val="1"/>
      </rPr>
      <t>), nodrošinot augstu izturību pret salocīšanos</t>
    </r>
  </si>
  <si>
    <t>Aprīkots ar taisnu galu un multi-portiem (gala un sānu atverēm)</t>
  </si>
  <si>
    <r>
      <t>Apaļas formas korpuss (</t>
    </r>
    <r>
      <rPr>
        <i/>
        <sz val="10"/>
        <rFont val="Cambria"/>
        <family val="1"/>
      </rPr>
      <t>round body</t>
    </r>
    <r>
      <rPr>
        <sz val="10"/>
        <rFont val="Cambria"/>
        <family val="1"/>
      </rPr>
      <t>)</t>
    </r>
  </si>
  <si>
    <t>1/2" savienojuma vieta asins maģistrāles pievienošanai</t>
  </si>
  <si>
    <t>Kopējais garums 380 mm</t>
  </si>
  <si>
    <t>Venozā vienpakāpes kanile</t>
  </si>
  <si>
    <t>28 F, liekts metāla uzgalis</t>
  </si>
  <si>
    <t>30 F, taisns polimēra uzgalis</t>
  </si>
  <si>
    <t>32 F, liekts polimēra uzgalis (90°)</t>
  </si>
  <si>
    <t>32 F, taisns polimēra uzgalis</t>
  </si>
  <si>
    <t>34 F, liekts polimēra uzgalis (90°)</t>
  </si>
  <si>
    <t>Asins drenāžas nodrošināšana no pacienta asinsrites sistēmas mākslīgās asinsrites procedūru laikā</t>
  </si>
  <si>
    <r>
      <t>Kaniles korpuss ir armēts ar stiepli (</t>
    </r>
    <r>
      <rPr>
        <i/>
        <sz val="10"/>
        <color theme="1"/>
        <rFont val="Cambria"/>
        <family val="1"/>
      </rPr>
      <t>wire-reinforced</t>
    </r>
    <r>
      <rPr>
        <sz val="10"/>
        <color theme="1"/>
        <rFont val="Cambria"/>
        <family val="1"/>
      </rPr>
      <t>), kas nodrošina augstu izturību pret salocīšanos</t>
    </r>
  </si>
  <si>
    <r>
      <t>Medicīniskas pakāpes, caurspīdīgs polimērs (PVC), kas nodrošina vizuālu plūsmas kontroli. Materiāls nesatur ftalātus (DEHP-</t>
    </r>
    <r>
      <rPr>
        <i/>
        <sz val="10"/>
        <rFont val="Cambria"/>
        <family val="1"/>
      </rPr>
      <t>Free</t>
    </r>
    <r>
      <rPr>
        <sz val="10"/>
        <rFont val="Cambria"/>
        <family val="1"/>
      </rPr>
      <t>)</t>
    </r>
  </si>
  <si>
    <t>3/8" savienojuma vieta</t>
  </si>
  <si>
    <t>Ar gala un sānu atverēm venozās atteces nodrošināšanai</t>
  </si>
  <si>
    <t>Ostālās perfūzijas kanile</t>
  </si>
  <si>
    <t>Izmērs 12 F</t>
  </si>
  <si>
    <r>
      <rPr>
        <i/>
        <sz val="10"/>
        <rFont val="Cambria"/>
        <family val="1"/>
        <charset val="186"/>
      </rPr>
      <t>Soft basket</t>
    </r>
    <r>
      <rPr>
        <sz val="10"/>
        <rFont val="Cambria"/>
        <family val="1"/>
        <charset val="186"/>
      </rPr>
      <t xml:space="preserve"> tipa uzgalis</t>
    </r>
  </si>
  <si>
    <t>Kaniles galam 45° leņķis</t>
  </si>
  <si>
    <t>Kaniles garums: 21 cm</t>
  </si>
  <si>
    <t>Kardioplēģijas pievades sistēma</t>
  </si>
  <si>
    <t>Asins kardioplēģijas līnija, kas nodrošina asins un kristaloīda šķīduma sajaukšanu fiksētā proporcijā 4:1.</t>
  </si>
  <si>
    <t>Bioloģiskais perikarda ielāps</t>
  </si>
  <si>
    <t>10 x 15 cm</t>
  </si>
  <si>
    <t>Perikarda ielāps pacienta perikarda stiprināšanai  un noslēgšanas atbalstam pēc sirds operācijas</t>
  </si>
  <si>
    <t>Ielāps  10 cm x 15 cm liela taisnstūrveida lapiņa, un sirds operācijas laikā to var pielāgot, lai tas atbilstu katra atsevišķa gadījuma konkrētā apveida vajadzībām</t>
  </si>
  <si>
    <t>Materiāls - liellopa perikards</t>
  </si>
  <si>
    <t>Ielāps tiek piegādāts sterils un apirogēns, iepakots aizplombētā
plastmasas tvertnē ar glutaraldehīdu. Katra tvertne tiek piegādāta putupolistirola iepakojumā kopā ar temperatūras sensoru.</t>
  </si>
  <si>
    <t>Stentēta bioprotēze ar aortas kanālu aortas saknes protezēšanai</t>
  </si>
  <si>
    <t>Stentētas bioprotēzes komplekts paredzēts natīvā aortas vārstuļa vai tā protēzes aizvietošanai, kā arī vienlaikus bojātas augšupejošās aortas rekonstrukcijai vai aizvietošanai</t>
  </si>
  <si>
    <t>Aortas kanāls ar vārstuli – stentēts trīsviru vārstulis, rūpnieciski iepriekš pievienots želatīnu piesūcinātam austa poliestera implantātam.
Vārstulis izgatavots no liellopa perikarda audiem, uzstādīts uz elastīga karkasa.</t>
  </si>
  <si>
    <t>Protēzes iepakojums nodrošina tās sausus uzglabāšanas apstākļus</t>
  </si>
  <si>
    <t>Stents izgatavots no kobalta un hroma sakausējuma ar augstu korozijizturību, elastību un slodzes izturību, pārklāta ar poliestera audumu.
Stieples karkasa pamatni aptver kobalta un hroma sakausējuma un poliestera plēves josla.</t>
  </si>
  <si>
    <t>Implantāta daļa izgatavota no austa poliestera, piesūcināta ar šķērssaistītu želatīnu un plastificēta ar glicerīnu, nodrošinot hermētiskumu bez iepriekšējas asins sarecināšanas.
Implantāts veidots, lai imitētu Valsalva sīnusu ģeometriju, ar proksimālo malu anatomiskas aortas saknes izveidei un marķējuma līnijām koronāro piestiprināšanu un savietošanu ar augšupejošo aortu atvieglošanai.</t>
  </si>
  <si>
    <t>Piešūšanas gredzens izgatavots no silikona, pārklāts ar porainu politetrafluoretilēna (PTFE) materiālu, ar trīs vienmērīgi izvietotām zīda šuvju atzīmēm melnā krāsā katrā vārstuļa savienojumvietā, kas nodrošina bioprotēzes orientēšanu un savietošanu koronārās piestiprināšanas laikā.</t>
  </si>
  <si>
    <t>Vārstuļa protēzei ir piešūts turētājs. Turētājs ir viendaļīgs un ir fiziski piestiprināts pie aortas kanāla ar vārstuli ar šuvēm. Turētājam ir
integrēts rokturis un kanāls aiz implantāta distālā gala,
ko var atbrīvot ar vienu griezienu.</t>
  </si>
  <si>
    <t>Vārstuļa mērītāji – gaismcaurlaidīgi, ar rokturi; viens roktura gals ir cilindrisks un paredzēts gredzena izmēra noteikšanai. Otrā roktura galā nostiprināts replikas gals ar atloku, kas atbilst bioprotēzes piešūšanas gredzena ģeometriskajai formai.</t>
  </si>
  <si>
    <t>Stentēta bioprotēze mitrālā vārstuļa protezēšanai</t>
  </si>
  <si>
    <t>25 mm</t>
  </si>
  <si>
    <t>27 mm</t>
  </si>
  <si>
    <t>29 mm</t>
  </si>
  <si>
    <t>31 mm</t>
  </si>
  <si>
    <t>33 mm</t>
  </si>
  <si>
    <t>Silikona gumijas piešūšanas gredzens, kas ir pārklāts ar porainu bezšuvju politetrafluoretilēna (PTFE) materiālu, ir piestiprināts
stieples karkasam un veicina audu ieaugšanu un iekapsulēšanos.</t>
  </si>
  <si>
    <t>Stentēts cūkas audu vārstulis supra-annulārai implantācijai</t>
  </si>
  <si>
    <t>Vārstulis ir paredzēts dabisko aortas sirds vārstuļu vai iepriekš implantētu aortas vārstļu protēzes nomaiņai</t>
  </si>
  <si>
    <t>Sirds vārstuļa bioprotēze izgatavota no atlasītām cūkas aorta vārstuļa virām, lai panāktu optimālo lapiņu koaptāciju un hemodinamiku</t>
  </si>
  <si>
    <t>Audi tiek uzstādīti uz FlexFit poliestera pārklājuma elastīga acetāla kopolimēru stenta</t>
  </si>
  <si>
    <t>Stentam ir zems profils ar gliemežvāka formu</t>
  </si>
  <si>
    <t>Stents ir pārklāts ar adīta poliestera audumu</t>
  </si>
  <si>
    <t>Šūšanas manšeti veido auduma dubulta slāņa izveidi no adīta poliestera auduma</t>
  </si>
  <si>
    <t>Šūšanas manšetē ir trīs šuvju marķieri, kas atvieglo vārstuļa ievietošanu.  Marķieri pie annula un  stenta uzlabo redzamību nākotnē vārstulis – vārstulī (ViV) implantācijās</t>
  </si>
  <si>
    <t>Nerusējošā tērauda stieple atrodas zem šūšanas manšetes un pie katra radiāciju necaurlaidīgā stenta</t>
  </si>
  <si>
    <t>Pie vārstuļa izejošās plūsmas malas tiek piestiprināta liellopa perikarda audu strēmele. Šī strēmele aizsargā lapiņas atvēršanās un aizvēršanās laikā</t>
  </si>
  <si>
    <t>Vārstulis ir piestiprināts turētājam un iepakots noslēgtā traukā ar formaldehīda šķīdumu</t>
  </si>
  <si>
    <t>Vārstuļi ir paredzēti vārstuļa un šūšanas manšetes virsgredzena implantācijai</t>
  </si>
  <si>
    <t>Vārstuļa apstrādē ir izmantota antikalcifikācijas tehnoloģija</t>
  </si>
  <si>
    <t>Stenta iekšējais diametrs – 20,8,  22,6,  24,5,  26,3, 28,4 mm</t>
  </si>
  <si>
    <t>Sirds vārstuļi ir MR vidē droši lietojami ar nosacījumiem</t>
  </si>
  <si>
    <t>Statiskais magnētiskais lauks ir 1,5 teslas (1,5 T) vai 3,0 teslas (3,0 T)</t>
  </si>
  <si>
    <t>Maksimālais telpiskā gradienta lauks ir 20 T/m (2000 G/cm).  Maksimālais magnētiskās rezonanses attēlveidošanas sistēmas norādītais visa ķermeņa vidējais īpašās absorbcijas koeficients (SAR) ir no 2,0 W/kg (normāls darbības režīms)</t>
  </si>
  <si>
    <t>Aortālā vārstuļa kseno bioprotēze bojātu dabisko vai protēžu aortas vārstuļu nomaiņai ar aortas saknes nomaiņas iespēju.</t>
  </si>
  <si>
    <t>Protēzes augstums minimāli 9 mm virs augstākās komissūras</t>
  </si>
  <si>
    <t>Vārstuļa darināšanā ir izmantota AOA antikalcifikācijas tehnoloģija ar glutaralaldehīdu, kas mazina kalcifikāciju un aizsargā audus</t>
  </si>
  <si>
    <t>Protēze pieejama trīs konfigurācijās: 1. iesaistot aortas loka pamatni un ar 2 ekscidētiem sinusiem (modificēta subkoronāra); 2. iesaistot aortas loka pamatni un ar 3 ekscidētiem sinusiem (pilnīgi subkoronāra); 3. pilnīga sakne</t>
  </si>
  <si>
    <t>Bezstenta dizains nodrošina dabīgu hemodinamiku - lamināru plūsmu ar lielāku pēcoperācijas efektīvo atveres laukumu un stabilu, zemāku gradientu</t>
  </si>
  <si>
    <t>Ksenoperikardiālai bioprotēzei ir ilggadēja (vismaz 10 gadu) implantācijas pieredze un publicēti zinātniskie pētījumi</t>
  </si>
  <si>
    <t>Jābūt saderībai ar MR izmeklējumiem, kuru laikā iespējams vizualizēt vārstulī integrēto rentgenkontrasta koilu (materiāls: platīna irīdijs)</t>
  </si>
  <si>
    <t>Ir jābūt pieejamiem šādiem protēzes diametra izmēriem: 19 mm, 21 mm, 23 mm, 25 mm, 27 mm, 29 mm</t>
  </si>
  <si>
    <t>Anuloplastijas riņķis 24 mm</t>
  </si>
  <si>
    <t>Pieejami vismaz šādi izmēri: 24 mm, 26 mm, 28 mm, 30mm, 32 mm, 34 mm, 36 mm, 38 mm, 40 mm</t>
  </si>
  <si>
    <t>Pusriņķis nodrošina labāku lapiņu saspiešanu, saglabājot lielāku lapiņu kustīgumu. Gredzenā ir iestrādāta starpsienu laterālā saspiešana gredzena dilatācijas novēršanai</t>
  </si>
  <si>
    <t>Sintētisks, trīsdimensionāls (3D) pilnībā stingrs, zema profila trikuspidālā vārstuļa pusriņķis, kas anatomiski atbilst trikuspidālā vārstuļa gredzenam, trīsdimensionāli  "atvērts" sirdsvadīšanas ceļu tuvumā</t>
  </si>
  <si>
    <t>Pulverveida polisaharīdu bāzes hemostatiskai līdzeklis</t>
  </si>
  <si>
    <t>Iepakojums 1 g</t>
  </si>
  <si>
    <t>Iepakojums 3 g</t>
  </si>
  <si>
    <t>Iepakojums 5 g</t>
  </si>
  <si>
    <t>Pulverveida polisaharīdu bāzes hemostatiskai līdzeklis papildus asiņošanas kontrolei</t>
  </si>
  <si>
    <t>Savienojams ar laparoskopiskajiem aplikatoriem 14 cm un 38 cm</t>
  </si>
  <si>
    <t>Pieejamie iepakojumi: 1, 3, 5 g</t>
  </si>
  <si>
    <t>Ieteicamais asins plūsmas ātrums oksigenatorā ne vairāk par 7 l/min plūsmas, ar maksimālo asins spiedienu ne lielāku par 750 mm/Hg</t>
  </si>
  <si>
    <t xml:space="preserve">Jābūt integrētam siltummaiņai, kas ražota no PET (polietiltereftalāta) vai analoga, lai nodrošinātu augstu ķīmisko rezistenci un zemu aktīvo vielu permeabilitātes faktoru </t>
  </si>
  <si>
    <t>Nepieciešamais kardiotomijas venozais Luera portu skaits ne mazāk par 2</t>
  </si>
  <si>
    <t>Vakuuma spiediena drošības vārsts &gt;100mmHg</t>
  </si>
  <si>
    <t>1/4” kardiotomijas atsūkšanas porti vismaz 4 gab.</t>
  </si>
  <si>
    <t>3/8” kardiotomijas atsūkšanas ports vismaz 1 gab.</t>
  </si>
  <si>
    <t>Kardiotomijas filtrācija 30 µm</t>
  </si>
  <si>
    <t>Venozā kanile #5</t>
  </si>
  <si>
    <r>
      <rPr>
        <b/>
        <sz val="10"/>
        <rFont val="Cambria"/>
        <family val="1"/>
        <charset val="186"/>
      </rPr>
      <t>Arteriālā kanile #1:</t>
    </r>
    <r>
      <rPr>
        <sz val="10"/>
        <rFont val="Cambria"/>
        <family val="1"/>
        <charset val="186"/>
      </rPr>
      <t xml:space="preserve">  Armēta arteriāla kanile ar liektu ievades galu un ievades orientācijas marķējuma līniju. Kaniles garums30.5 cm (± 0.1 cm) ar slīpu galu atraumatiskai ievadīšanai bez introdjusera ar galu 45 grādu leņķī. Savienojums – 3/8''. Izmēri – 20-24 Fr ar soli 2 Fr. Kanilei jābūt peel cap konektoram. Jābūt iespējai pasūtīt kaniles ar ventu un bez venta</t>
    </r>
  </si>
  <si>
    <r>
      <rPr>
        <b/>
        <sz val="10"/>
        <rFont val="Cambria"/>
        <family val="1"/>
        <charset val="186"/>
      </rPr>
      <t>Arteriālā kanile #2</t>
    </r>
    <r>
      <rPr>
        <sz val="10"/>
        <rFont val="Cambria"/>
        <family val="1"/>
        <charset val="186"/>
      </rPr>
      <t>: Armēta arteriāla kanile ar taisnu ievades galu un ievades orientācijas marķējuma līniju. Kaniles garums 30.5 cm (± 0.1 cm) ar slīpu galu atraumatiskai ievadīšanai bez introdjusera. Savienojums – 3/8''. Izmēri – 20-24 Fr ar soli 2 Fr. Kanilei jābūt peel cap konektoram. Jābūt iespējai pasūtīt kaniles ar ventu un bez venta</t>
    </r>
  </si>
  <si>
    <r>
      <rPr>
        <b/>
        <sz val="10"/>
        <rFont val="Cambria"/>
        <family val="1"/>
        <charset val="186"/>
      </rPr>
      <t>Arteriālā kanile #3:</t>
    </r>
    <r>
      <rPr>
        <sz val="10"/>
        <rFont val="Cambria"/>
        <family val="1"/>
        <charset val="186"/>
      </rPr>
      <t xml:space="preserve"> Armēta arteriāla kanile ar pagarinātu korpusu, taisnu galu un introdjuseru un hemostāzes slēdzi atvieglotai kaniles ievadīšanai un pielāgojamu šuves manžeti. Kaniles garums 30.5 cm (± 0.1 cm) ar trulu galu atraumatiskai ievadīšanai bez vadītājstīgas. Savienojums – 3/8'. Izmēri – 18-24 Fr ar soli 2 Fr. Uz kaniles jābūt rtg  marķieriem šuves manžetes vietā. Jābūt iespējai pasūtīt kaniles ar ventu un bez venta</t>
    </r>
  </si>
  <si>
    <r>
      <rPr>
        <b/>
        <sz val="10"/>
        <rFont val="Cambria"/>
        <family val="1"/>
        <charset val="186"/>
      </rPr>
      <t xml:space="preserve">Venozā kanile #1: </t>
    </r>
    <r>
      <rPr>
        <sz val="10"/>
        <rFont val="Cambria"/>
        <family val="1"/>
        <charset val="186"/>
      </rPr>
      <t>Armēta sirds divpakāpju vēnu kanile ar taisnu ievades galu. Armēta venoza kanile ar ovālu korpusu taisnu galu ar multi portiem sirds ātriju līmenim, ar gala un sānu atverēm venozās atteces nodrošināšanai. Kaniles garums 38.1 cm (± 0.1 cm) bez venta. Savienojums – 1/2''. Izmēri – 28/36 Fr; 36/46 Fr, 32/40 Fr, 34/46 Fr, 36/51 Fr. Uz kaniles jābūt ievades dziļuma rādītāju marķieriem. Jābūt iespējai pasūtīt kaniles ar speciālu antitrombotisku pārklājumu</t>
    </r>
  </si>
  <si>
    <r>
      <rPr>
        <b/>
        <sz val="10"/>
        <rFont val="Cambria"/>
        <family val="1"/>
        <charset val="186"/>
      </rPr>
      <t>Venozā kanile #2:</t>
    </r>
    <r>
      <rPr>
        <sz val="10"/>
        <rFont val="Cambria"/>
        <family val="1"/>
        <charset val="186"/>
      </rPr>
      <t xml:space="preserve"> Armēta venoza kanile ar metāla galu, ar gala un sānu atverēm venozās atteces nodrošināšanai. Liekums 90 °. Kaniles garums 35.6 cm  (± 0.1 cm). Savienojums – 3/8''. Izmēri – 12 Fr- 31 Fr ar soli 2 Fr,sākot no 28 Fr ar soli 3 Fr</t>
    </r>
  </si>
  <si>
    <r>
      <rPr>
        <b/>
        <sz val="10"/>
        <rFont val="Cambria"/>
        <family val="1"/>
        <charset val="186"/>
      </rPr>
      <t>Venozā kanile #3:</t>
    </r>
    <r>
      <rPr>
        <sz val="10"/>
        <rFont val="Cambria"/>
        <family val="1"/>
        <charset val="186"/>
      </rPr>
      <t xml:space="preserve"> Armēta venoza kanile ar 90 grādu liektu galu, ar gala un sānu atverēm venozās atteces nodrošināšanai. Liekums 90 °. Kaniles garums 30.5-38 cm (± 0.1 cm). Savienojums – 3/8'',1/2'',1/4''atkarībā no kaniles diametra. Izmēri – 12 Fr- 38 Fr ar soli 2 Fr. Uz kaniles jābūt  ievades dziļuma rādītāju marķieriem</t>
    </r>
  </si>
  <si>
    <r>
      <rPr>
        <b/>
        <sz val="10"/>
        <color theme="1"/>
        <rFont val="Cambria"/>
        <family val="1"/>
        <charset val="186"/>
      </rPr>
      <t>Venozā kanile #4:</t>
    </r>
    <r>
      <rPr>
        <sz val="10"/>
        <color theme="1"/>
        <rFont val="Cambria"/>
        <family val="1"/>
        <charset val="186"/>
      </rPr>
      <t xml:space="preserve"> Armēta taisna, venoza kanile ar gala un sānu atverēm venozās atteces nodrošināšanai. Kaniles garums 30-40.5 cm (± 0.1 cm).  Savienojums – 3/8'',1/2'',1/4'' atkarībā no kaniles diametra. Izmēri – 12 Fr - 40 Fr ar soli 2Fr. Uz kaniles jābūt  ievades dziļuma rādītāju marķieriem</t>
    </r>
  </si>
  <si>
    <r>
      <rPr>
        <b/>
        <sz val="10"/>
        <color theme="1"/>
        <rFont val="Cambria"/>
        <family val="1"/>
        <charset val="186"/>
      </rPr>
      <t>Venozā kanile #5:</t>
    </r>
    <r>
      <rPr>
        <sz val="10"/>
        <color theme="1"/>
        <rFont val="Cambria"/>
        <family val="1"/>
        <charset val="186"/>
      </rPr>
      <t xml:space="preserve"> Armēta taisna, lokāma, venoza kanile ar gala un sānu atverēm venozās atteces nodrošināšanai. Kaniles garums 30.5-38 cm (</t>
    </r>
    <r>
      <rPr>
        <sz val="10"/>
        <color theme="1"/>
        <rFont val="Calibri"/>
        <family val="2"/>
      </rPr>
      <t>±</t>
    </r>
    <r>
      <rPr>
        <sz val="10"/>
        <color theme="1"/>
        <rFont val="Cambria"/>
        <family val="1"/>
        <charset val="186"/>
      </rPr>
      <t xml:space="preserve"> 0.1 cm). Savienojums – 3/8'',1/2'',1/4'' atkarībā no kaniles diametra. Izmēri – 12 Fr- 38 Fr ar soli 2 Fr. Uz kaniles jābūt  ievades dziļuma rādītāju marķieriem</t>
    </r>
  </si>
  <si>
    <t>Garums no 15 līdz 19 cm (± 1 cm)</t>
  </si>
  <si>
    <t>Izmēri no 10 Fr  līdz 14 Fr</t>
  </si>
  <si>
    <t>Sirds kameru ventēšanas sistēma, daudzatveru tipa</t>
  </si>
  <si>
    <t>Materiāls: silikons un PVC</t>
  </si>
  <si>
    <t>Izmēri: 10, 13, 15, 16, 18, 20 Fr ar konektoru ¼ "</t>
  </si>
  <si>
    <t>Garumi: 33 - 40 cm (± 1 cm)</t>
  </si>
  <si>
    <t xml:space="preserve">Pieejamas taisnas, ieliektas un ielokāmas drenāžas sistēmas </t>
  </si>
  <si>
    <t>Ar ielokāmu vai stingru vadītājkatetru</t>
  </si>
  <si>
    <t>Veidoti no nerūsējošā tērauda, ar plastmasas ielaidumu savienojama un satveršanas zonā (ērts rokturis) un rievotu plastmasas galu ar paplašinājumu 20 Fr diametrā</t>
  </si>
  <si>
    <r>
      <t>Izmēri: sūkņa uzgalis 20 Fr, vārpsta 16 Fr, garums 18 cm (</t>
    </r>
    <r>
      <rPr>
        <sz val="10"/>
        <color theme="1"/>
        <rFont val="Calibri"/>
        <family val="2"/>
      </rPr>
      <t>±</t>
    </r>
    <r>
      <rPr>
        <sz val="10"/>
        <color theme="1"/>
        <rFont val="Cambria"/>
        <family val="1"/>
        <charset val="186"/>
      </rPr>
      <t>1 cm)</t>
    </r>
  </si>
  <si>
    <t>Krūšu kurvja un perikarda drenas</t>
  </si>
  <si>
    <t>Drenas paredzēts ievietošanai krūšu kurvī un perikardā</t>
  </si>
  <si>
    <t>Pieejamas taisnas un liektas drenas</t>
  </si>
  <si>
    <t>Drenas materiāls: hemo- un biosaderīgs PVC, nesatur lateksu</t>
  </si>
  <si>
    <t>Drenas ar sānu un distālā gala atvērumiem un konusveida vāciņu</t>
  </si>
  <si>
    <t>Drenu distālais gals viegli caurskatāms, drenu atlikusī daļa ir matēta, lai novērstu gaismas iedarbību uz caurplūstošajām asinīm</t>
  </si>
  <si>
    <t>Drenu distalajam galam ir iestrādāts atraumatisks uzgalis drenu ievadīšanai caur audiem</t>
  </si>
  <si>
    <t xml:space="preserve">Komplektā katrai drenai ir adapteris, lai savienotu ar pēcoperācijas asins savākšanas sistēmām </t>
  </si>
  <si>
    <t>Nepieciešamie izmēri: no 28 Fr līdz 32 Fr</t>
  </si>
  <si>
    <t>Vienreizlietojami aortas perforatori aorto-koronārai šuntēšanai 2.5 mm</t>
  </si>
  <si>
    <t>Vienreizlietojami aortas perforatori aorto-koronārai šuntēšanai 4.0 mm</t>
  </si>
  <si>
    <t xml:space="preserve">Sterils, vienreizlietojams aortas perforators </t>
  </si>
  <si>
    <t>Koniska tipa, ar asām divkāršām griešanas malām</t>
  </si>
  <si>
    <t>Garums 15 cm</t>
  </si>
  <si>
    <t>Sūkņa gals ir piestiprināts pie mīkstas, elastīgas caurules, kas beidzas ar savienotāju</t>
  </si>
  <si>
    <r>
      <t>Garums: 38 cm (</t>
    </r>
    <r>
      <rPr>
        <sz val="10"/>
        <color theme="1"/>
        <rFont val="Calibri"/>
        <family val="2"/>
      </rPr>
      <t>±</t>
    </r>
    <r>
      <rPr>
        <sz val="10"/>
        <color theme="1"/>
        <rFont val="Cambria"/>
        <family val="1"/>
        <charset val="186"/>
      </rPr>
      <t xml:space="preserve"> 1 cm)</t>
    </r>
  </si>
  <si>
    <t>Izmērs: 20 Fr ar 1/4" konektoru</t>
  </si>
  <si>
    <t>Silikona korpuss ar konusveida galiem ir paredzēts netraumatiskai ievietošanai un izņemšanai. Rtg vizualizējams</t>
  </si>
  <si>
    <t>Saderīgs ar slimnīcā esošajiem metāla turētājrokturiem</t>
  </si>
  <si>
    <t>Kardioplēģijas adapteru perfūzijas komplekti</t>
  </si>
  <si>
    <r>
      <rPr>
        <i/>
        <sz val="10"/>
        <rFont val="Cambria"/>
        <family val="1"/>
      </rPr>
      <t>Female</t>
    </r>
    <r>
      <rPr>
        <sz val="10"/>
        <rFont val="Cambria"/>
        <family val="1"/>
        <charset val="186"/>
      </rPr>
      <t xml:space="preserve"> tipa Luera savienotājs uz vienas ieejas kājiņa ar 4 kājiņām un ventilācijas līniju</t>
    </r>
  </si>
  <si>
    <r>
      <rPr>
        <i/>
        <sz val="10"/>
        <rFont val="Cambria"/>
        <family val="1"/>
      </rPr>
      <t>Female</t>
    </r>
    <r>
      <rPr>
        <sz val="10"/>
        <rFont val="Cambria"/>
        <family val="1"/>
        <charset val="186"/>
      </rPr>
      <t xml:space="preserve"> tipa Luera savienotājs uz vienas ieejas kājiņa ar 4 kājiņām</t>
    </r>
  </si>
  <si>
    <t>Paredzamais daudzums (gab.):</t>
  </si>
  <si>
    <t>Medicīnas ierīces klase:</t>
  </si>
  <si>
    <t>Femorālo kaniļu ievadīšanas komplekti</t>
  </si>
  <si>
    <t>Arteriālais/jugulārais komplekts</t>
  </si>
  <si>
    <t>Trīspakāpju venozās kanulas</t>
  </si>
  <si>
    <t>Trīspakāpju venozās kaniles</t>
  </si>
  <si>
    <t>Kanulas ar plānu sieniņas konstrukciju</t>
  </si>
  <si>
    <t>Izmēri: 38-39 cm; 29/29/29 un 29/46/37 Fr; 3/8 collu konektors</t>
  </si>
  <si>
    <t>Ar vai bez venta</t>
  </si>
  <si>
    <t>Mīksto audu aizsargi</t>
  </si>
  <si>
    <t>Mīksto audu aizsargs minimāli invazīvai vārstuļu ķirurģijai</t>
  </si>
  <si>
    <t>Vienreizlietojams, sterils mīksto audu aizsargs minimāli invazīvai vārstuļu ķirurģijai, kas aizsargā brūces malu un apkārtējos audus</t>
  </si>
  <si>
    <t>Sastāv no 2 pārklātiem plastmasas gredzeniem, kas ir savienoti ar silikona gumijas membrānu</t>
  </si>
  <si>
    <r>
      <t xml:space="preserve">Apakšējais gredzens ir elastīgs, kas izgatavots no formu saglabājoša sakausējuma, kas jāievieto </t>
    </r>
    <r>
      <rPr>
        <i/>
        <sz val="10"/>
        <rFont val="Cambria"/>
        <family val="1"/>
      </rPr>
      <t>in situ</t>
    </r>
    <r>
      <rPr>
        <sz val="10"/>
        <rFont val="Cambria"/>
        <family val="1"/>
        <charset val="186"/>
      </rPr>
      <t>.</t>
    </r>
  </si>
  <si>
    <t>Lietojams ar vai bez retraktora, pašfiksējošs.</t>
  </si>
  <si>
    <t>Ar augstu elastību; lateksa nesaturoša silikona gumija</t>
  </si>
  <si>
    <t>Izmēri: 120 x 100 mm</t>
  </si>
  <si>
    <t>Sirds vārstuļu anuloplastijas 3D pusriņķi trikuspidālai pozīcijai</t>
  </si>
  <si>
    <t>Anuloplastijas pusriņķis 26 mm</t>
  </si>
  <si>
    <t>Anuloplastijas pusriņķis 28 mm</t>
  </si>
  <si>
    <t>Anuloplastijas pusriņķis 30 mm</t>
  </si>
  <si>
    <t>Anuloplastijas pusriņķis 32 mm</t>
  </si>
  <si>
    <t>Anuloplastijas pusriņķis 34 mm</t>
  </si>
  <si>
    <t>Anuloplastijas pusriņķis 36 mm</t>
  </si>
  <si>
    <t>Pusriņķis ir marķēts 3 vietās</t>
  </si>
  <si>
    <t>Venozais komplekts, lielais, sastāv no: 
vadītājstīgas 180 cm x 0,035“,
dilatatoriem 8 Fr, 12 Fr, 16 Fr 20 Fr, 24 Fr, 28 Fr, 30 Fr
skalpeļa, 
šļirces,
Seldinger tipa ievades adatas 18 G</t>
  </si>
  <si>
    <r>
      <t xml:space="preserve">Darba apģerbs - silta virsjaka, </t>
    </r>
    <r>
      <rPr>
        <b/>
        <sz val="10"/>
        <rFont val="Cambria"/>
        <family val="1"/>
        <charset val="186"/>
      </rPr>
      <t>izmērs 3XL</t>
    </r>
  </si>
  <si>
    <t>Pārklāji ar pašlīpošu malu 75x75 cm, 3-kartas, vismaz 2 gab.</t>
  </si>
  <si>
    <t>1gab. - Standarta aizsardzības halāts, gaisu caurlaidīgs un šķidrumu atgrūdošs, vērptu diegu materiāls, ergonomisks, plecu ieloces, pārklājoša muguras daļa, kakla aizdare - 1 gara līplenta, trikotāžas roku galu manžetes, izmērs L-XXL (garums 145 cm x  platums 175 cm) +/- 5 cm</t>
  </si>
  <si>
    <t>1gab. - Incīziju pārklājs (15x26 cm) +/-6cm, incīzijas laukums 15x20 cm</t>
  </si>
  <si>
    <t>1gab. - Standarta aizsardzības halāts, gaisu caurlaidīgs un šķidrumu atgrūdošs, vērptu diegu materiāls, ergonomisks, plecu ieloces, pārklājoša muguras daļa, kakla aizdare 1 gara līplenta, trikotāžas roku galu manžetes, izmērs L-XXL  (garums 145 cm x  platums 175 cm) +/- 5 cm</t>
  </si>
  <si>
    <t>1gab. - Plastikāta maisiņš, caurspīdīgs, (20x30 cm) +/- 5 cm ar Zip-lock aizdari</t>
  </si>
  <si>
    <t>Nepieciešamas standarta un fleksibla šafta modifikācija, kā arī torokaskopiskas piekļuves šafta modifikācija</t>
  </si>
  <si>
    <t>Piedāvātās preces EK atbilstības deklarācija un CE sertifikāts (ja ražotājs noteicis ierīču klasi: IIa, IIb vai III klases ierīces) atbilstoši regulas 2017/745 prasībām prasībām, attiecīgā regulā noteiktajā derīguma periodā;</t>
  </si>
  <si>
    <t>3. pielikums</t>
  </si>
  <si>
    <t>Ar kolagenu impregnēts konduits</t>
  </si>
  <si>
    <t>Sirds vārstuļu anuloplastijas riņķi SimuPlus tipa</t>
  </si>
  <si>
    <t>Pieejami šādi izmēri: 26 mm, 28 mm, 30 mm, 32 mm, 34 mm, 36 mm, 38 mm, 40 mm, 42 mm</t>
  </si>
  <si>
    <t>Anuloplastijas riņķis un pusriņķis 30mm</t>
  </si>
  <si>
    <t>Anuloplastijas riņķis un pusriņķis 32mm</t>
  </si>
  <si>
    <t>Anuloplastijas riņķis un pusriņķis 34mm</t>
  </si>
  <si>
    <t>Anuloplastijas riņķis un pusriņķis 36mm</t>
  </si>
  <si>
    <t>Anuloplastijas riņķis un pusriņķis 38mm</t>
  </si>
  <si>
    <t>Sirds vārstuļu anuloplastijas semirigidi riņķi un pusriņķi mitrālai pozīcijai</t>
  </si>
  <si>
    <t>Ir pieejami šāda izmēra riņķi: 24 mm, 26 mm, 28 mm, 30 mm, 32 mm, 34 mm, 36 mm, 38 mm, 40 mm</t>
  </si>
  <si>
    <t>Ir pieejami šāda izmēra pusriņķi: 26 mm, 28 mm, 30 mm, 32 mm, 34 mm, 36 mm, 38 mm</t>
  </si>
  <si>
    <t>Audu līme NexGlue tipa vai analogs</t>
  </si>
  <si>
    <t>Iepakojums 2 ml</t>
  </si>
  <si>
    <t>Iepakojums 10 ml</t>
  </si>
  <si>
    <t>Audu līme NexGlue tipa vai analogs - audu un transplantātu salīmēšanai</t>
  </si>
  <si>
    <t>Ķirurģiskā līme veido bioloģiski saderīgu, elastīgu hidrogelu</t>
  </si>
  <si>
    <t>Izmantojama kā papildinājums standarta labošanas metodēm audu noslēgšanai, savienošanai un nostiprināšanai, kā arī ķirurģisko sietu fiksēšanai un nostiprināšanai, bojātās parenhīmas labošanai vai aizvēršanai</t>
  </si>
  <si>
    <t>Izmantojama audu-audu un audu-sintētisko materiālu salīmēšanai</t>
  </si>
  <si>
    <t>Darbojas neatkarīgi no pacienta koagulopātiskā stāvokļa</t>
  </si>
  <si>
    <t>Līme sastāv no liellopu seruma albumīna un polialdehīda (tilpuma attiecība 4:1)</t>
  </si>
  <si>
    <t>Polimerizācija ilgst ne vairāk kā 30 sekundes, pilnīga integritāte pēc ne vairāk kā 2 minūtēm</t>
  </si>
  <si>
    <t>Līme gatava lietošanai bez papildu sagatavošanas; divu cilindru šļirces flakons</t>
  </si>
  <si>
    <r>
      <rPr>
        <sz val="10"/>
        <rFont val="Cambria"/>
        <family val="1"/>
      </rPr>
      <t>Uzglabājams istabas temperatūrā, nav nepieciešama atdzesēšana, uzsildīšana vai sajaukšana</t>
    </r>
    <r>
      <rPr>
        <sz val="10"/>
        <color rgb="FF000000"/>
        <rFont val="Cambria"/>
        <family val="1"/>
        <charset val="186"/>
      </rPr>
      <t xml:space="preserve"> </t>
    </r>
  </si>
  <si>
    <t>Produkts ir sterils (dubultā sterilitātes barjēras sistēma), nav pirogēns</t>
  </si>
  <si>
    <t>Līme ir ar CE marķējumu</t>
  </si>
  <si>
    <t>Pieejami 3 aplikatoru uzgaļi: precīzā tipa (pinpoint) aplikators un izkliedētāja tipa aplikators 12 un 16 mm</t>
  </si>
  <si>
    <t>Pieejamie tilpumi: 2, 5, 10 ml</t>
  </si>
  <si>
    <t>Skavu (klipu) komplekts 6 un 10 gab. ar izmēru S</t>
  </si>
  <si>
    <t>Skavu (klipu) komplekts 6 gab. ar izmēru SM</t>
  </si>
  <si>
    <t xml:space="preserve">Skavu (klipu) komplekts 6 un 10 gab. ar izmēru M </t>
  </si>
  <si>
    <t>Titāna skavas asinsvadu hemostāzei</t>
  </si>
  <si>
    <t>V- veida formas klips, kas aprīkots ar iekšējiem apvalkiem, uzlabo to funkcionalitāti, nodrošinot pareizu saķeri ar audiem un to pareizu barošanu</t>
  </si>
  <si>
    <t>Klipa sirds veida šķersgriezums un mikrostrukturālā ārējā virsma veicina klipa un klipa uzlicēja virsmas kontaktu, uzlabojot piestiprināšanu aplikatoram.</t>
  </si>
  <si>
    <t>Klipu kārtridži krāsu kodēti, atbilst klipu uzlicēja krāsai</t>
  </si>
  <si>
    <t>Kārtridža pamatnē līmveida materiāls, kas ļauj to ērti novietot  ikvienā sterilā vietā</t>
  </si>
  <si>
    <t>Skavu (klipu) materiāls: medicīniskās kvalitātes titāns, kas nodrošina atbilstošu bioloģiskās saderības līmeni</t>
  </si>
  <si>
    <t>Iepakoti pa 6 un 10 gab. vienā kārtridžā</t>
  </si>
  <si>
    <t>Sterilizētas ar etilēnoksīda metodi</t>
  </si>
  <si>
    <t>Vienreizlietojami</t>
  </si>
  <si>
    <r>
      <t xml:space="preserve"> S (2.5 mm*2.9 mm*3.4 mm </t>
    </r>
    <r>
      <rPr>
        <sz val="10"/>
        <rFont val="Times New Roman"/>
        <family val="1"/>
        <charset val="186"/>
      </rPr>
      <t>±</t>
    </r>
    <r>
      <rPr>
        <sz val="10"/>
        <rFont val="Cambria"/>
        <family val="1"/>
        <charset val="186"/>
      </rPr>
      <t xml:space="preserve"> 0.3 mm - platums*augstums*garums) </t>
    </r>
  </si>
  <si>
    <r>
      <t xml:space="preserve"> SM (2.5 mm*3.7 mm*4.1 mm </t>
    </r>
    <r>
      <rPr>
        <sz val="10"/>
        <rFont val="Times New Roman"/>
        <family val="1"/>
        <charset val="186"/>
      </rPr>
      <t>±</t>
    </r>
    <r>
      <rPr>
        <sz val="10"/>
        <rFont val="Cambria"/>
        <family val="1"/>
        <charset val="186"/>
      </rPr>
      <t xml:space="preserve"> 0.3 mm - platums*augstums*garums)</t>
    </r>
  </si>
  <si>
    <t>16.3</t>
  </si>
  <si>
    <t xml:space="preserve">M (3.1 mm*4.6 mm*5.2 mm  ± 0.3 mm -platums*augstums*garums) </t>
  </si>
  <si>
    <t>Skavu (klipu) uzlicējs ar izmēru SM</t>
  </si>
  <si>
    <t>Titāna skavas uzlicējs asinsvadu hemostāzei</t>
  </si>
  <si>
    <t>Atvērta tipa metāla skavu uzlicējs</t>
  </si>
  <si>
    <t>Uzlicējs krāsu kodēts atbilstoši ar savietojamo klipu kārtridžu krāsu</t>
  </si>
  <si>
    <t>Daudzreizlietojams</t>
  </si>
  <si>
    <r>
      <t xml:space="preserve">S izmēra uzlicējs, garums 20 </t>
    </r>
    <r>
      <rPr>
        <sz val="10"/>
        <rFont val="Times New Roman"/>
        <family val="1"/>
        <charset val="186"/>
      </rPr>
      <t>±</t>
    </r>
    <r>
      <rPr>
        <sz val="10"/>
        <rFont val="Cambria"/>
        <family val="1"/>
        <charset val="186"/>
      </rPr>
      <t xml:space="preserve"> 0,5 cm, ar liektām spīlēm 20</t>
    </r>
    <r>
      <rPr>
        <sz val="10"/>
        <rFont val="Times New Roman"/>
        <family val="1"/>
        <charset val="186"/>
      </rPr>
      <t>º ± 5º</t>
    </r>
  </si>
  <si>
    <r>
      <t xml:space="preserve">SM izmēra uzlicējs, garums 20 </t>
    </r>
    <r>
      <rPr>
        <sz val="10"/>
        <rFont val="Times New Roman"/>
        <family val="1"/>
        <charset val="186"/>
      </rPr>
      <t>±</t>
    </r>
    <r>
      <rPr>
        <sz val="10"/>
        <rFont val="Cambria"/>
        <family val="1"/>
        <charset val="186"/>
      </rPr>
      <t xml:space="preserve"> 0,5 cm, ar liektām spīlēm 20</t>
    </r>
    <r>
      <rPr>
        <sz val="10"/>
        <rFont val="Times New Roman"/>
        <family val="1"/>
        <charset val="186"/>
      </rPr>
      <t>º ± 5º</t>
    </r>
  </si>
  <si>
    <t>9.3</t>
  </si>
  <si>
    <r>
      <t>M izmēra uzlicējs, garums 20 ± 0,5 cm, ar liektām spīlēm 20</t>
    </r>
    <r>
      <rPr>
        <sz val="10"/>
        <rFont val="Times New Roman"/>
        <family val="1"/>
        <charset val="186"/>
      </rPr>
      <t>º</t>
    </r>
    <r>
      <rPr>
        <sz val="10"/>
        <rFont val="Cambria"/>
        <family val="1"/>
        <charset val="186"/>
      </rPr>
      <t xml:space="preserve"> ± 5</t>
    </r>
    <r>
      <rPr>
        <sz val="10"/>
        <rFont val="Times New Roman"/>
        <family val="1"/>
        <charset val="186"/>
      </rPr>
      <t>º</t>
    </r>
    <r>
      <rPr>
        <sz val="10"/>
        <rFont val="Cambria"/>
        <family val="1"/>
        <charset val="186"/>
      </rPr>
      <t xml:space="preserve"> </t>
    </r>
  </si>
  <si>
    <t>Artikulējošs titāna skavas uzlicējs asinsvadu hemostāzei</t>
  </si>
  <si>
    <t>Endoskopiskā tipa metāla skavu uzlicējs</t>
  </si>
  <si>
    <t>Artikulācija un rotācija tiek kontrolēta atsevišķi</t>
  </si>
  <si>
    <t>Iekļauts klipu uzlicēja bloķēšanas mehānisms</t>
  </si>
  <si>
    <t>Instrumenta garums 360 mm ± 5 mm</t>
  </si>
  <si>
    <t>12.1</t>
  </si>
  <si>
    <r>
      <t>S izmēra uzlicējs, diametrā</t>
    </r>
    <r>
      <rPr>
        <sz val="10"/>
        <rFont val="Times New Roman"/>
        <family val="1"/>
        <charset val="186"/>
      </rPr>
      <t xml:space="preserve"> 5 mm</t>
    </r>
  </si>
  <si>
    <t>12.2</t>
  </si>
  <si>
    <t>M izmēra uzlicējs, diametrā 10 mm</t>
  </si>
  <si>
    <t>Asinsvadu metāla skavas hemostāzei un to uzlicēji III</t>
  </si>
  <si>
    <t>Asinsvadu metāla skavas hemostāzei III</t>
  </si>
  <si>
    <t>Asinsvadu metāla skavu uzlicēji III</t>
  </si>
  <si>
    <t>Kaniles garums: vismaz 14 cm</t>
  </si>
  <si>
    <t>Pieejamas aortas saknes spiediena monitorēšanai</t>
  </si>
  <si>
    <r>
      <rPr>
        <b/>
        <sz val="10"/>
        <rFont val="Cambria"/>
        <family val="1"/>
        <charset val="186"/>
      </rPr>
      <t>Arteriālai komplekts</t>
    </r>
    <r>
      <rPr>
        <sz val="10"/>
        <rFont val="Cambria"/>
        <family val="1"/>
        <charset val="186"/>
      </rPr>
      <t xml:space="preserve"> sastāv no: vadītājstīgas 0,038" x 100 cm; dilatatoriem 8/10 Fr, 12/14 Fr, 16/18 Fr; skalpeļa N11; Seldinger tipa adatas 18G; introdjusera kaniles ar hemostatisko slēdzi. Kaniļu pieejami izmēri: 15Fr, 17Fr, 19Fr, 21Fr, 23Fr, 25Fr</t>
    </r>
  </si>
  <si>
    <r>
      <rPr>
        <b/>
        <sz val="10"/>
        <rFont val="Cambria"/>
        <family val="1"/>
        <charset val="186"/>
      </rPr>
      <t>Venozais komplekts</t>
    </r>
    <r>
      <rPr>
        <sz val="10"/>
        <rFont val="Cambria"/>
        <family val="1"/>
        <charset val="186"/>
      </rPr>
      <t xml:space="preserve"> sastāv no: vadītājstīgas 0,038" x 180 cm; dilatatoriem 8/10Fr, 12/14 Fr, 16/18 Fr; skalpeļa N11;  Seldinger tipa adatas 18G; introdjusera kaniles ar hemostatisko slēdzi. Kaniļu pieejami izmēri: 15Fr, 17Fr, 19Fr, 21Fr, 23Fr, 25Fr, 27Fr, 29Fr</t>
    </r>
  </si>
  <si>
    <t>Šafta garums 6 cm standarta modifikācijai</t>
  </si>
  <si>
    <t>Perikarda centēzes komplekts, šidruma drenēšanai no mperikardiālās telpas, 6F izmēra komplekts</t>
  </si>
  <si>
    <r>
      <t xml:space="preserve">Augstas plūsmas taisns vai </t>
    </r>
    <r>
      <rPr>
        <i/>
        <sz val="10"/>
        <rFont val="Cambria"/>
        <family val="1"/>
      </rPr>
      <t xml:space="preserve">pigtail </t>
    </r>
    <r>
      <rPr>
        <sz val="10"/>
        <rFont val="Cambria"/>
        <family val="1"/>
        <charset val="186"/>
      </rPr>
      <t>tipa katers</t>
    </r>
  </si>
  <si>
    <t>Augstas plūsmas taisns vai pigtail tipa katers</t>
  </si>
  <si>
    <t>Katetra garums 60cm</t>
  </si>
  <si>
    <t>Dilatatora darba garums 22cm</t>
  </si>
  <si>
    <t>PTFE Vadītājstīgas diametrs 0,035", darba garums 80cm ar vienu taisnu un otru J - tipa liektu galu.</t>
  </si>
  <si>
    <t>22G x 2 3/8" (6cm) medikametu adata</t>
  </si>
  <si>
    <t>19Gx1 1/2" (3,8cm) medikamentu adata</t>
  </si>
  <si>
    <t>18Gx3" (9cm) punkcijas adata</t>
  </si>
  <si>
    <r>
      <t xml:space="preserve">18Gx5.9" (15cm) </t>
    </r>
    <r>
      <rPr>
        <i/>
        <sz val="10"/>
        <rFont val="Cambria"/>
        <family val="1"/>
      </rPr>
      <t>Chiba</t>
    </r>
    <r>
      <rPr>
        <sz val="10"/>
        <rFont val="Cambria"/>
        <family val="1"/>
        <charset val="186"/>
      </rPr>
      <t xml:space="preserve"> tipa piekļuves adata</t>
    </r>
  </si>
  <si>
    <t>18Gx5.9" (15cm) Chiba tipa piekļuves adata</t>
  </si>
  <si>
    <r>
      <t xml:space="preserve">10 ml </t>
    </r>
    <r>
      <rPr>
        <i/>
        <sz val="10"/>
        <rFont val="Cambria"/>
        <family val="1"/>
      </rPr>
      <t xml:space="preserve">LuerLock </t>
    </r>
    <r>
      <rPr>
        <sz val="10"/>
        <rFont val="Cambria"/>
        <family val="1"/>
        <charset val="186"/>
      </rPr>
      <t>šļirce</t>
    </r>
  </si>
  <si>
    <t>10 ml LuerLock šļirce</t>
  </si>
  <si>
    <r>
      <t>60 ml</t>
    </r>
    <r>
      <rPr>
        <i/>
        <sz val="10"/>
        <rFont val="Cambria"/>
        <family val="1"/>
      </rPr>
      <t xml:space="preserve"> LuerLock</t>
    </r>
    <r>
      <rPr>
        <sz val="10"/>
        <rFont val="Cambria"/>
        <family val="1"/>
        <charset val="186"/>
      </rPr>
      <t xml:space="preserve"> šļirce</t>
    </r>
  </si>
  <si>
    <t>60 ml LuerLock šļirce</t>
  </si>
  <si>
    <t>1400 ml šķidruma savācējmaiss</t>
  </si>
  <si>
    <t>4"x4" (10cm x 10 cm) marles pārsēji</t>
  </si>
  <si>
    <t>4"x4" (10cm x 10cm) marles pārsēji</t>
  </si>
  <si>
    <t xml:space="preserve">40cm x 40cm fenestrēts pārklājs </t>
  </si>
  <si>
    <t xml:space="preserve">46cm x 66cm absorbējošs pārklājs </t>
  </si>
  <si>
    <r>
      <t xml:space="preserve">Dubulta </t>
    </r>
    <r>
      <rPr>
        <i/>
        <sz val="10"/>
        <rFont val="Cambria"/>
        <family val="1"/>
      </rPr>
      <t xml:space="preserve">Alligator tipa klemme </t>
    </r>
    <r>
      <rPr>
        <sz val="10"/>
        <rFont val="Cambria"/>
        <family val="1"/>
      </rPr>
      <t xml:space="preserve">šķidruma </t>
    </r>
    <r>
      <rPr>
        <sz val="10"/>
        <rFont val="Cambria"/>
        <family val="1"/>
        <charset val="186"/>
      </rPr>
      <t xml:space="preserve">savācējmais piestiprināšanai </t>
    </r>
  </si>
  <si>
    <t xml:space="preserve">Dubulta Alligator tipa klemme šķidruma savācējmais piestiprināšanai </t>
  </si>
  <si>
    <t>#11 izmēra automātiska asmeņa mehānisma skalpelis</t>
  </si>
  <si>
    <t>Aortas loka hibrīdprotēze ar bifurkācijām</t>
  </si>
  <si>
    <t>Aortas loka hibrīdprotēze taisna</t>
  </si>
  <si>
    <t>Aortas loka hibrīdprotēze ar trifurkācijām</t>
  </si>
  <si>
    <t>Paredzēts krūšu kurvja aortas disekciju vai aneirismu ķirurģiskai ārstēšanai</t>
  </si>
  <si>
    <t>Hibrīda dizaina protēze sastāv no divām daļām - stentgrafta un asinsvada grafta</t>
  </si>
  <si>
    <t>Asinsvadu grafta daļas diametrs 26, 28 vai 30 mm</t>
  </si>
  <si>
    <t>Asinsvadu grafta daļas garums 100 mm</t>
  </si>
  <si>
    <t>Stentgrafta daļas diametrs no 22 līdz 40 mm</t>
  </si>
  <si>
    <t>Stentgrafta daļas garums no 120 līdz 180 mm</t>
  </si>
  <si>
    <t>OTW ievades sistēma</t>
  </si>
  <si>
    <t>Atraumatisks darba gals ar izmēru 36F</t>
  </si>
  <si>
    <t>Aortas loka hibrīdprotēze</t>
  </si>
  <si>
    <t>Hibrīdprotēze paredzēta, lai ārstētu pacientus ar akūtām DeBakey I tipa aortas disekcijām.</t>
  </si>
  <si>
    <t>Hibrīdprotēze sastāv no implantējama, nesegta stenta, kas izgatavots no pītas nitinola stieples un tiek piegādāts ar ievietotu piegādes sistēmu</t>
  </si>
  <si>
    <r>
      <t xml:space="preserve">PTFE </t>
    </r>
    <r>
      <rPr>
        <i/>
        <sz val="10"/>
        <color theme="1"/>
        <rFont val="Cambria"/>
        <family val="1"/>
      </rPr>
      <t>aproces</t>
    </r>
    <r>
      <rPr>
        <sz val="10"/>
        <color theme="1"/>
        <rFont val="Cambria"/>
        <family val="1"/>
        <charset val="186"/>
      </rPr>
      <t xml:space="preserve"> komponents tiek izmantots, lai atbalstītu un stiprinātu aortas audus distālajā anastomozes vietā.</t>
    </r>
  </si>
  <si>
    <r>
      <rPr>
        <i/>
        <sz val="10"/>
        <rFont val="Cambria"/>
        <family val="1"/>
      </rPr>
      <t xml:space="preserve">Pigtail </t>
    </r>
    <r>
      <rPr>
        <sz val="10"/>
        <rFont val="Cambria"/>
        <family val="1"/>
        <charset val="186"/>
      </rPr>
      <t>formas darba gals</t>
    </r>
  </si>
  <si>
    <t>Pieejamas taisnas un konusveida modifikācijas</t>
  </si>
  <si>
    <t>Proksimālais diametrs 20-35 vai 36-45 mm</t>
  </si>
  <si>
    <t>Distālais diametrs 25-35, 20-24, 36-45 vai 27-35 mm</t>
  </si>
  <si>
    <t>PTFE aproces diametrs 24 vai 32 mm</t>
  </si>
  <si>
    <t>Hybrīdprotēzes garums min 153-185 mm, max 207-215 mm</t>
  </si>
  <si>
    <t>Atlikušais asins daudzums oksigenatorā ir vienāds vai mazāks kā 65 ml</t>
  </si>
  <si>
    <t>Kopējais komplekta sagatavošanas tilpums vienāds vai mazāks kā 670 ml (± 10%)</t>
  </si>
  <si>
    <t>Paplašināmas venozās kaniles</t>
  </si>
  <si>
    <t>Venozajai piekļuvei, lai savienotu pacienta asinsrites sistēmu ar mākslīgās asinsrites iekārtu</t>
  </si>
  <si>
    <t>Poliuretāna kanile ar elastīgu metāla sieta karkasu</t>
  </si>
  <si>
    <t>Kaniles korpuss ir aprīkots ar marķējumu droša ievadīšanas dziļuma noteikšanai</t>
  </si>
  <si>
    <t xml:space="preserve">Saderīga ar 3/8” maģistrāļu savienojumiem un ar vadītājstīgām, kuru maksimālais diametrs ir 0,038” </t>
  </si>
  <si>
    <r>
      <t xml:space="preserve">Ievadīšanas laikā saplok un pēc ievietošanas asinsvadā izplešas līdz noteiktajam </t>
    </r>
    <r>
      <rPr>
        <i/>
        <sz val="10"/>
        <rFont val="Cambria"/>
        <family val="1"/>
        <charset val="186"/>
      </rPr>
      <t>French</t>
    </r>
    <r>
      <rPr>
        <sz val="10"/>
        <rFont val="Cambria"/>
        <family val="1"/>
        <charset val="186"/>
      </rPr>
      <t xml:space="preserve"> izmēram</t>
    </r>
  </si>
  <si>
    <t>Lietojama kopā ar okluzīviem, neokluzīviem peristaltiskajiem sūkņiem vai centrbēdzes sūkņiem</t>
  </si>
  <si>
    <t>Sterila, vienreizlietojama, nesatur pirogēnas vielas</t>
  </si>
  <si>
    <t>Diametrs ievadīšanas vietā ne mazāks kā 8 mm (24 Fr)</t>
  </si>
  <si>
    <t>Diametrs asinsvada iekšpusē pēc izplešanās ne mazāks kā 10 mm (30 Fr)</t>
  </si>
  <si>
    <t>Kopējais kaniles garums 680 mm</t>
  </si>
  <si>
    <t>Kopējais kaniles garums 730 mm</t>
  </si>
  <si>
    <t>Lipīdus un leikocītus samazinoša funkcija</t>
  </si>
  <si>
    <t>Karkasa forma: saspiežams stents, kas pats izplešas un nodrošina vārstuļa fiksāciju fibrozajā gredzenā un aortas saknē, nav nepieciešams papildus fiksācija (piešūšana)</t>
  </si>
  <si>
    <t xml:space="preserve">Stentēta bioprotēze aortālā vārstuļa protezēšanai </t>
  </si>
  <si>
    <t>Stentēta bioprotēze aortālā vārstuļa protezēšanai</t>
  </si>
  <si>
    <r>
      <t>Izmēri no 19mm līdz 25mm ir aprīkoti ar izplešamām poliestēra balststīpām, kas ļauj iegūt lielāku stīpas diametru, nodrošinot iespēju nākotnē implantēt implantētā vārstulē jaunu vārstuli (</t>
    </r>
    <r>
      <rPr>
        <i/>
        <sz val="10"/>
        <rFont val="Cambria"/>
        <family val="1"/>
        <charset val="186"/>
      </rPr>
      <t xml:space="preserve">valve-in-valve </t>
    </r>
    <r>
      <rPr>
        <sz val="10"/>
        <rFont val="Cambria"/>
        <family val="1"/>
        <charset val="186"/>
      </rPr>
      <t>procedūra)</t>
    </r>
  </si>
  <si>
    <t>Ksenoperikardiālā aortālās vārstules bioprotēze</t>
  </si>
  <si>
    <t>Kalibratori paredzēti gredzena izmēra noteikšanai un bioprotēzes piemērotības novērtēšanai, ar cilindrisku galu diametra noteikšanai un replikas galu, kas atbilst vārstuļa piešūšanas gredzena ģeometrijai.
Kalibratori ir marķēti ar izmēru, komplektēti vienā komplektā un paredzēti atkārtotai sterilizācijai un lietošanai</t>
  </si>
  <si>
    <t>Vārstulis – uzstādīts uz fiksatora ar turētāja sistēmu, kas aprīkota ar grozāmdisku balstu ielocīšanai implantēšanas laikā. Vārstulim ar polimēra diegu piestiprināts turētājs, kas atvieglo vārstuļa turēšanu un piešūšanu implantācijas laikā. Komplektā paredzēts rokturis ar veidojamu nitinola asi vārstuļa pozicionēšanai un implantācijas atvieglošanai</t>
  </si>
  <si>
    <t>Vārstulim ir posteromediālās savienojumvietas atzīme
(vienkārša melna līnija), anterolaterālās savienojumvietas
atzīme (divkārša melna līnija) un priekšējā segmenta
atzīme (“A” atzīme). Melnās savienojumvietas atzīmes
atvieglo vārstuļa orientēšanu un palīdz izvairīties no
kreisā kambara izplūdes trakta nosprostošanas ar stentu
balstiem</t>
  </si>
  <si>
    <t>Stieples karkass izgatavots no niķeļa–titāna sakausējuma (nitinola), pārklāts ar poliestera audumu, ar iespēju implantēšanas laikā karkasu ielocīt uz iekšu. Zem stieples karkasa vārstuļa pamatni aptver kobalta–hroma sakausējuma un poliestera stīpas, kas veido atveres rāmi</t>
  </si>
  <si>
    <t>Vārstuli glabā iepakojumā sausos apstākļos, un pirms
implantēšanas tas nav jāskalo</t>
  </si>
  <si>
    <t>Stentētas bioprotēzes komplekts paredzēts natīvā mitrālā vārstuļa vai tā protēzes aizvietošanai</t>
  </si>
  <si>
    <t>Mitrālais vārstulis – stentēts trīsviru vārstulis, izgatavots no liellopa perikarda audiem un uzstādīts uz nitinola stieples karkasa</t>
  </si>
  <si>
    <t>Pēc Slimnīcas pieprasījuma piegādātājam ir jānodrošina nepieciešamais skaits vārstuļu kalibratoru un rokturu</t>
  </si>
  <si>
    <r>
      <t>Sirds vārstules bioprotēze ar</t>
    </r>
    <r>
      <rPr>
        <b/>
        <strike/>
        <sz val="12"/>
        <rFont val="Cambria"/>
        <family val="1"/>
        <charset val="186"/>
      </rPr>
      <t xml:space="preserve"> </t>
    </r>
    <r>
      <rPr>
        <b/>
        <sz val="12"/>
        <rFont val="Cambria"/>
        <family val="1"/>
        <charset val="186"/>
      </rPr>
      <t>polimēru stenta rāmi</t>
    </r>
  </si>
  <si>
    <t>Protēze ar zemu vārsta profilu un lielu iekšējo diametru atbilstošai efektīvās atveres laukuma un sirds izsviedes rādītāja nodrošināšanai</t>
  </si>
  <si>
    <t>Sirds vārstuļu mehāniskā protēze ar konduitu – divviru ar rotējošo mehānismu</t>
  </si>
  <si>
    <r>
      <t>SELF-WASHING mehānisms, kas samazina asins formelementu agregāciju un trombotiskā tīkla veidošanās iespēju. 85 grādu atvēruma leņķis. Okludējošo disku eņģu mehānismi aizsargāti ar speciālām arkām.</t>
    </r>
    <r>
      <rPr>
        <i/>
        <sz val="10"/>
        <rFont val="Cambria"/>
        <family val="1"/>
        <charset val="186"/>
      </rPr>
      <t xml:space="preserve"> Pivot Guard </t>
    </r>
    <r>
      <rPr>
        <sz val="10"/>
        <rFont val="Cambria"/>
        <family val="1"/>
        <charset val="186"/>
      </rPr>
      <t>design</t>
    </r>
  </si>
  <si>
    <t>Master mehāniskā sirds vārstuļa protēze ar Hemashield protēzi (vai ekvivalents)</t>
  </si>
  <si>
    <t>Riņķis pamatā sastāv no titāna, kas pārklāts ar silikonu un poliestera audumu. Titāna kodols nodrošina ierīces radiogrāfisku vizualizāciju</t>
  </si>
  <si>
    <t>Izstrādāts no sintētiska materiāla rigids, pilns, cirkulārs trīsdimensiju (3D) riņķis, kas atgādina mitrālā vārstuļa fizioloģisko sedlveida formu. Riņķim ir trīs marķējumi atbilstoši komisūrām un mugurējās viras vidum uz fibrozā gredzena</t>
  </si>
  <si>
    <r>
      <t xml:space="preserve">
</t>
    </r>
    <r>
      <rPr>
        <b/>
        <sz val="12"/>
        <rFont val="Cambria"/>
        <family val="1"/>
        <charset val="186"/>
      </rPr>
      <t>Sirds vārstuļu anuloplastijas riņķi SimuPlus tipa</t>
    </r>
  </si>
  <si>
    <t>Riņķa komplektā jāietilpst ievadīšanas laikā nepieciešamās vārstuļa formas uzturēšanas ierīcei (atvērta tipa"rāmis" ar zemu profilu) un klipša veida savienojuma ierīcei nostiprināšanai uz ievadīšanas roktura. Uz rāmja jābūt skaidri marķētam divām griezuma izciļņiem, kas ļauj ātri atbrīvot riņķi pēc tā fiksēšanas</t>
  </si>
  <si>
    <t>Riņķiem jābūt ar marķieriem precīzai šuvju uzlikšanai un to ievietošanai, izmantojot trigona un viduslīnijas aizmugurējos marķierus</t>
  </si>
  <si>
    <t>Riņķiem jābūt veidotiem no pīta poliestera, jābūt lokaniem, radioloģiski kontrastējamiem</t>
  </si>
  <si>
    <t>Sintētiski mīksti, fleksibli mitrālās un trikuspidālās anuloplastijas riņķi, kas nodrošina elastīgu gredzenveida atbalstu</t>
  </si>
  <si>
    <t>Pieejami polisulfona un fleksiblie silikona izmēru noteicēji</t>
  </si>
  <si>
    <t>Sirds vārstuļu anuloplastijas semirigidi SimuForm riņķi un pusriņķi mitrālai pozīcijai</t>
  </si>
  <si>
    <t>Anuloplastijas riņķis un pusriņķis 26mm</t>
  </si>
  <si>
    <t>Anuloplastijas riņķis un pusriņķis 28mm</t>
  </si>
  <si>
    <t>Riņķim pieejami polisulfona un fleksiblie silikona izmēru noteicēji</t>
  </si>
  <si>
    <t>Līmes sastāvs: maisījums no liellopa seruma albumīna un glutaraldehīds. Nesatur trombīnu un lateksu</t>
  </si>
  <si>
    <t>Gala stingrības iegūšana ne ilgāk kā 2 minūtēs</t>
  </si>
  <si>
    <t>Līme gatava lietošanai bez papildu sagatavošanas. Divu cilindru šļirces flakons</t>
  </si>
  <si>
    <t>Pieejami sekojoši tilpumi: 5 ml</t>
  </si>
  <si>
    <t>Sastāva pamatā bioloģiski saderīgas, ultra-hidrofīlas cietes daļiņas. Nesatur dzīvnieku vai cilvēku izcelsmes sastāvdaļas</t>
  </si>
  <si>
    <t>Hemostāzes nodrošināšana ne ilgāk kā 3 minūtēs, produkta pilnīga noārdīšanās ne ilgāk kā 5 dienās</t>
  </si>
  <si>
    <t>Gatavs lietošanai bez papildu sagatavošanas. Uzklājot uz asiņojošās vietas, pulveris veido želejveida masu</t>
  </si>
  <si>
    <t>Veido mehānisku barjēru un darbojas neatkarīgi no pacienta koagulācijas stāvokļa</t>
  </si>
  <si>
    <t>Pulveris ir ar CE marķējumu, vienreizlietojams</t>
  </si>
  <si>
    <t>Caurplūde: sākot no 500 ml/min līdz 8000 ml/min</t>
  </si>
  <si>
    <t>Membrānu šķiedru kopējā virsma ne vairāk kā 2,0 m²</t>
  </si>
  <si>
    <t>Statiskais primārais uzpildījums ne vairāk kā 270 ml</t>
  </si>
  <si>
    <t>Dubults rezervuārs:</t>
  </si>
  <si>
    <t>Oksigenatoru turētājam jābūt pievienojamam pie "Stockert S5" mākslīgās asinsrites aparāta</t>
  </si>
  <si>
    <t>Visas virsmas (izņemot sūkņa galvu), kas saskaras ar asins plūsmu ir pārklātas ar bioloģiski saderīgu virsmas pārklājumu, kas sastāv no heparīna un rekombinanta cilvēka albumīna (rHA)</t>
  </si>
  <si>
    <r>
      <t>Membrānas virsmas laukums ne mazāks par 1,8 m</t>
    </r>
    <r>
      <rPr>
        <vertAlign val="superscript"/>
        <sz val="10"/>
        <rFont val="Cambria"/>
        <family val="1"/>
      </rPr>
      <t>2</t>
    </r>
  </si>
  <si>
    <t>Asins plūsma vismaz līdz 7 l/min</t>
  </si>
  <si>
    <r>
      <t>Pumpja rotācijas ātrums ne mazāks kā no 0 līdz 10000 min</t>
    </r>
    <r>
      <rPr>
        <vertAlign val="superscript"/>
        <sz val="9"/>
        <rFont val="Cambria"/>
        <family val="1"/>
      </rPr>
      <t>-1</t>
    </r>
  </si>
  <si>
    <t>Ar divām fiksācijas pēdām (ar atloka uzgali)</t>
  </si>
  <si>
    <t>Antegrādās kardioplēģijas kaniles ar atsūkšanas iespēju III</t>
  </si>
  <si>
    <t>Vienreizlietojama, sterila cauruļu sistēma kardioplēģijas šķīduma un asins maisījuma pievadīšanai</t>
  </si>
  <si>
    <t>Integrēta siltummaiņa spirāle (izgatavota no nerūsējošā tērauda vai polimēra), kas nodrošina efektīvu šķīduma temperatūras regulēšanu (dzesēšanu/sildīšanu), izmantojot ārējo termoregulācijas ierīci</t>
  </si>
  <si>
    <r>
      <t>Sistēmas komponenti:
• divas atsevišķas pievades līnijas ar krāsas kodējumu (asinīm un kristaloīdam);
• pilienkameras ar integrētiem filtriem šķīduma plūsmas kontrolei;
• gaisa uztvērējs/atdalītājs (</t>
    </r>
    <r>
      <rPr>
        <i/>
        <sz val="10"/>
        <rFont val="Cambria"/>
        <family val="1"/>
      </rPr>
      <t>Bubble trap</t>
    </r>
    <r>
      <rPr>
        <sz val="10"/>
        <rFont val="Cambria"/>
        <family val="1"/>
      </rPr>
      <t>);
• rullīšu sūkņa segments (</t>
    </r>
    <r>
      <rPr>
        <i/>
        <sz val="10"/>
        <rFont val="Cambria"/>
        <family val="1"/>
      </rPr>
      <t>Pump segment</t>
    </r>
    <r>
      <rPr>
        <sz val="10"/>
        <rFont val="Cambria"/>
        <family val="1"/>
      </rPr>
      <t>)</t>
    </r>
  </si>
  <si>
    <t>Integrēts filtrs (poru izmērs 40 µm) drošai mikroemboliju novēršanai koronārajā gultnē</t>
  </si>
  <si>
    <r>
      <t xml:space="preserve">Savienojumi un porti:
• standarta </t>
    </r>
    <r>
      <rPr>
        <i/>
        <sz val="10"/>
        <rFont val="Cambria"/>
        <family val="1"/>
      </rPr>
      <t>Luer-Lock</t>
    </r>
    <r>
      <rPr>
        <sz val="10"/>
        <rFont val="Cambria"/>
        <family val="1"/>
      </rPr>
      <t xml:space="preserve"> tipa savienotāji hermētiskam pieslēgumam;
• vismaz viena pieslēgvieta (ports) invazīvai spiediena monitorēšanai līnijā;
• ports temperatūras zondes pieslēgšanai</t>
    </r>
  </si>
  <si>
    <t>Izgatavota no medicīniskas pakāpes materiāliem, kas ir bioloģiski saderīgi, nesatur lateksu un vēlams DEHP-free (bez ftalātiem)</t>
  </si>
  <si>
    <r>
      <t xml:space="preserve">Pilnīga funkcionālā savietojamība ar Slimnīcas rīcībā esošo </t>
    </r>
    <r>
      <rPr>
        <i/>
        <sz val="10"/>
        <rFont val="Cambria"/>
        <family val="1"/>
      </rPr>
      <t>Maquet/Getinge</t>
    </r>
    <r>
      <rPr>
        <sz val="10"/>
        <rFont val="Cambria"/>
        <family val="1"/>
      </rPr>
      <t xml:space="preserve"> mākslīgās asinsrites aprīkojumu</t>
    </r>
  </si>
  <si>
    <t>Precei jābūt sterilai un pirogēnbrīvai. Katra vienība iepakota individuālā, hermētiskā ražotāja iepakojumā ar skaidri norādītu sērijas numuru un derīguma termiņu</t>
  </si>
  <si>
    <r>
      <t xml:space="preserve">Ar ventilācijas līniju, kura beidzas ar </t>
    </r>
    <r>
      <rPr>
        <i/>
        <sz val="10"/>
        <rFont val="Cambria"/>
        <family val="1"/>
      </rPr>
      <t>male</t>
    </r>
    <r>
      <rPr>
        <sz val="10"/>
        <rFont val="Cambria"/>
        <family val="1"/>
        <charset val="186"/>
      </rPr>
      <t xml:space="preserve"> tipa Luera 1/4 collu (0.64 cm) savienotāju</t>
    </r>
  </si>
  <si>
    <r>
      <t xml:space="preserve">Ieplūdes porti ar </t>
    </r>
    <r>
      <rPr>
        <i/>
        <sz val="10"/>
        <rFont val="Cambria"/>
        <family val="1"/>
      </rPr>
      <t>male</t>
    </r>
    <r>
      <rPr>
        <sz val="10"/>
        <rFont val="Cambria"/>
        <family val="1"/>
        <charset val="186"/>
      </rPr>
      <t xml:space="preserve"> vai </t>
    </r>
    <r>
      <rPr>
        <i/>
        <sz val="10"/>
        <rFont val="Cambria"/>
        <family val="1"/>
      </rPr>
      <t>female</t>
    </r>
    <r>
      <rPr>
        <sz val="10"/>
        <rFont val="Cambria"/>
        <family val="1"/>
        <charset val="186"/>
      </rPr>
      <t xml:space="preserve"> tipa Luera savienotāju un skavām, kas piestiprinātas pie adaptera, kurš sadalās četrās vai vairākās daļās; ar krāsu kodētām skavām vieglai identificēšanai</t>
    </r>
  </si>
  <si>
    <t>Vienlaicīga aortas saknes un trīs vai vairāk vēnu transplantātu perfūzija</t>
  </si>
  <si>
    <t>Kaniles izmērs: 7F</t>
  </si>
  <si>
    <t>ECMO femorālās perfūzijas komplekts 7F</t>
  </si>
  <si>
    <t>Sūkņa rotors izmanto magnētisko spēku, kas ļauj pilnībā izvairīties no mehāniskiem gultņiem, tādējādi novēršot mehānisko nolietojumu. Rotors spēj nodrošināt diapazonu ne šaurāku kā no 3000 līdz 9000 apgr./minūtē.  Automātiska rotācijas ātruma pārslēgšanos atkarībā no kambara uzpildījuma</t>
  </si>
  <si>
    <t>Divdaļīga pievada līnija (sūkņa elektriskais kabelis pievienots moduļa kabelim ar elektriskās līnijas savienojumu), kabeļa silikona apvalks ir armēts ar 6 dzīslām</t>
  </si>
  <si>
    <t>Baterijas pacientam: Viens pāris jaunu 14 voltu litija jonu akumulatoru nodrošina atbalstu ierīcei vismaz 12 stundas darbojoties nominālos darbības apstākļos (5,4 l/min)</t>
  </si>
  <si>
    <t xml:space="preserve">Drenu garums 45 cm- 55cm </t>
  </si>
  <si>
    <r>
      <rPr>
        <b/>
        <sz val="10"/>
        <rFont val="Cambria"/>
        <family val="1"/>
        <charset val="186"/>
      </rPr>
      <t xml:space="preserve">Siltā virsjaka </t>
    </r>
    <r>
      <rPr>
        <sz val="10"/>
        <rFont val="Cambria"/>
        <family val="1"/>
        <charset val="186"/>
      </rPr>
      <t xml:space="preserve">- garas piedurknes, ar vismaz 2 kabatām; trikotāžas aproces; aizdare ar spiedpogām; manžetes kakla daļā. </t>
    </r>
    <r>
      <rPr>
        <b/>
        <sz val="10"/>
        <rFont val="Cambria"/>
        <family val="1"/>
        <charset val="186"/>
      </rPr>
      <t xml:space="preserve">Materiāls: </t>
    </r>
    <r>
      <rPr>
        <sz val="10"/>
        <rFont val="Cambria"/>
        <family val="1"/>
        <charset val="186"/>
      </rPr>
      <t xml:space="preserve"> neausts polipropilēns, vismaz 47g/m2.  Ir pieejama vismaz viena no minētām  krāsam: zila, zaļa vai violeta. </t>
    </r>
    <r>
      <rPr>
        <b/>
        <sz val="10"/>
        <rFont val="Cambria"/>
        <family val="1"/>
        <charset val="186"/>
      </rPr>
      <t>Izmēri</t>
    </r>
    <r>
      <rPr>
        <sz val="10"/>
        <rFont val="Cambria"/>
        <family val="1"/>
        <charset val="186"/>
      </rPr>
      <t xml:space="preserve">: </t>
    </r>
    <r>
      <rPr>
        <b/>
        <sz val="10"/>
        <rFont val="Cambria"/>
        <family val="1"/>
        <charset val="186"/>
      </rPr>
      <t xml:space="preserve">no S līdz  3XL.  </t>
    </r>
  </si>
  <si>
    <r>
      <t>Medicīniskais darba apģērbs</t>
    </r>
    <r>
      <rPr>
        <sz val="10"/>
        <color theme="1"/>
        <rFont val="Cambria"/>
        <family val="1"/>
        <charset val="186"/>
      </rPr>
      <t xml:space="preserve"> -vienreizlietojams, nesterils. </t>
    </r>
    <r>
      <rPr>
        <b/>
        <sz val="10"/>
        <color theme="1"/>
        <rFont val="Cambria"/>
        <family val="1"/>
        <charset val="186"/>
      </rPr>
      <t xml:space="preserve">Materiāls: </t>
    </r>
    <r>
      <rPr>
        <sz val="10"/>
        <color theme="1"/>
        <rFont val="Cambria"/>
        <family val="1"/>
        <charset val="186"/>
      </rPr>
      <t xml:space="preserve"> neausts polipropilēns, vismaz 35 g/m2. </t>
    </r>
    <r>
      <rPr>
        <b/>
        <sz val="10"/>
        <color theme="1"/>
        <rFont val="Cambria"/>
        <family val="1"/>
        <charset val="186"/>
      </rPr>
      <t>Krekls:</t>
    </r>
    <r>
      <rPr>
        <sz val="10"/>
        <color theme="1"/>
        <rFont val="Cambria"/>
        <family val="1"/>
        <charset val="186"/>
      </rPr>
      <t xml:space="preserve"> Kreklam apaļš vai V-veida kakla izgriezums. Krekls ar vismaz 3 lielām un ergonomiskām kabatām. </t>
    </r>
    <r>
      <rPr>
        <b/>
        <sz val="10"/>
        <color theme="1"/>
        <rFont val="Cambria"/>
        <family val="1"/>
        <charset val="186"/>
      </rPr>
      <t>Bikses:</t>
    </r>
    <r>
      <rPr>
        <sz val="10"/>
        <color theme="1"/>
        <rFont val="Cambria"/>
        <family val="1"/>
        <charset val="186"/>
      </rPr>
      <t xml:space="preserve"> ar sasienamu jostu un vēlama kabatas aizdare ar spiedpogu. Ir pieejama vismaz viena no minētām  krāsam: zila,zaļa vai violeta.  </t>
    </r>
    <r>
      <rPr>
        <b/>
        <sz val="10"/>
        <color theme="1"/>
        <rFont val="Cambria"/>
        <family val="1"/>
        <charset val="186"/>
      </rPr>
      <t>Izmēri: S, M, L, XL, XXL</t>
    </r>
  </si>
  <si>
    <t>Kaste ar magnētisku pārklāju asiem priekšmetiem - adatu/skalpeļu u.c. uzskaitei, ar iestrādātu atveru skalpeļa asmeņu drošai noņemšanai. Paredzēta 40 priekšmetu ievietošanai. Izmēri 90*115mm (+/-5mm). Kastītes iekšpusē ir magnetiska virsma un švammīte ar adatu uzskaites lodziņiem, 10 lodziņi katrā rindā. Kastītes sānos ir iestrādāts drošības mehanisms, kas izslēdz to nejaušo (patvaļīgu) atvēršanos pēc operācijas beigām. Pēc drošibas mehanisma aizvēršanas kastīti aizlīmē ar šim nolūkam paredzēto lentu, kas atrodas iekšā piestiprināta pie vāka. Kastīte ir fiksējama pie galda virsmas ar speciālu līpošu lentu</t>
  </si>
  <si>
    <t>Sūkņa caurules (bez lateksa) no caurspīdīga polivinillilorīda, garums 3 m, diametrs 7mm. Sūkņa caurules abos galos ir elastīgi savienojuma konektori</t>
  </si>
  <si>
    <t>T-veida kardiovaskulārais pārklājs vismaz 195/265x325cm ar incīzijas lauku, tajā integrēti anestēzijas pārklājs un rokas balsta autiņi, incīzijas lauks izklāts ar incīzijas plēvi vismaz 30x40cm, vieta ap operācijas lauku papildus izklāta ar uzsūcošu materiālu (Control Plus  SMF (polipropilēns)), 6 sūkņu/diatermijas somas 28x30cm ar1 kabatu, no caurspīdīga polietilēna. Pārklāja aukšdaļā iestrādātas atveres cauruļu/vadu fiksācijai</t>
  </si>
  <si>
    <t>Ķirurģiskie halāti, garums vismaz 127 cm, XL izmērs , bez lateksa</t>
  </si>
  <si>
    <t>Ķirurģiskie halāti, garums vismaz 117 cm, L izmērs , bez lateksa</t>
  </si>
  <si>
    <t>Mayo galda pārklājs 80x145 cm (+/-5 cm) no polietilēna, kas papildus izklāts ar uzsūcošu materiālu</t>
  </si>
  <si>
    <t>Adhezīvie autiņi vismaz 90x90 cm  no uzsūcoša materiāla ar lipīgu malu</t>
  </si>
  <si>
    <t>Sūkņa truba PVH, caurspīdīgs polivinillilorīds, garums 3 m, iekšējais diametrs 21 Ch. Trubas galos elastīgi savienojuma konektori FF, brīvs no DEHP</t>
  </si>
  <si>
    <t>Sūkņa uzgalis Yankauer tipa, 22-24 Ch, garums 26 cm (+/- 1 cm), apaļš gals</t>
  </si>
  <si>
    <t>Pašlīpošs OP pārklājs vismaz 200x240cm, 3 kārtas</t>
  </si>
  <si>
    <t>Sūkņa uzgalis Yankauer tipa kanile, 22-24 Ch, garums 26 cm (+/- 1 cm), apaļš gals</t>
  </si>
  <si>
    <t>Pašlīpošs pārklājs 190x250 cm (+/-10 cm), ar šķēlumu 20x100 cm (+/-2 cm) ar pašlipošam malam, ar perineālu atveri</t>
  </si>
  <si>
    <t xml:space="preserve">15gab. - Marles tupferis ar RTG diegu, lielums N4 (vai 23 mm), balts, 20 diegi </t>
  </si>
  <si>
    <t>1gab. -  Angiogrāfijas pārklājs ne mazāks kā 230 x 370 cm ar 2 vienādām pašlīpošām atverēm 7 x 10 cm (vai 18 x 15 cm), kuras nosegtas ar papīru, ap atverēm ir īpaši absorbējošs un šķidrumu necaurlaidīgs papildslānis 70 x 70 cm (vai 140 x 98 cm), kurš atrodas vismaz 100 cm attālumā no pārklāja malas; pārklāja abu sānu materiāls no caurspīdīgas polietilēna plēves vismaz 40 mikronu biezumā,  pārklājs iepakots krepa papīrā</t>
  </si>
  <si>
    <t>10gab. - Marles tupferi ar RTG diegu, lielums 4 (vai 20 diegi), balti</t>
  </si>
  <si>
    <t>1gab. - Pašlīpošs brahiālās angiogrāfijas pārklājs vismaz 112x150 cm ar Barrier Flex (vai analogs)  (13x13 cm) +/-3 cm elastīgu pašlīpošu virsmu un pielāgojamu atveri diametrā 6 cm, šķidruma absorbcijas papildslānis 70x70 cm, 3 kārtas, iepakots krepa papīrā</t>
  </si>
  <si>
    <t>Izmērs: 152mm*7.5mm*1.6mm</t>
  </si>
  <si>
    <t>Izmērs: 15mm*10mm*1.6mm (tiek ražots pēc pieprasījuma)</t>
  </si>
  <si>
    <t>4.</t>
  </si>
  <si>
    <t>5.</t>
  </si>
  <si>
    <t>Sirds vārstules bioprotēze ar polimēru stenta rāmi</t>
  </si>
  <si>
    <t>9.</t>
  </si>
  <si>
    <t>23.1.</t>
  </si>
  <si>
    <t>23.2.</t>
  </si>
  <si>
    <t>24.1.</t>
  </si>
  <si>
    <t>24.2.</t>
  </si>
  <si>
    <t>KOPĒJĀ CENA 24.1. pozīcijai bez PVN, EUR:</t>
  </si>
  <si>
    <t>KOPĒJĀ CENA 24.2. pozīcijai bez PVN, EUR:</t>
  </si>
  <si>
    <t>Savietojami ar 24.1. pozīcijas skavām</t>
  </si>
  <si>
    <t>S izmēra skavas savietojamas ar klipu uzlicējiem (24.2.1.pozīcija)</t>
  </si>
  <si>
    <t>M izmēra skavas savietojamas ar klipu uzlicējiem (24.2.2.pozīcija)</t>
  </si>
  <si>
    <t>KOPĒJĀ CENA 23.1. pozīcijai bez PVN, EUR:</t>
  </si>
  <si>
    <t>KOPĒJĀ CENA 23.2. pozīcijai bez PVN, EUR:</t>
  </si>
  <si>
    <t>Savietojami ar 23.1.pozīcijas skavām</t>
  </si>
  <si>
    <t>25.1.</t>
  </si>
  <si>
    <t>S izmēra skavas savietojamas ar attiecīgajiem klipu uzlicējiem (25.2.1 un 25.3.1 pozīcija)</t>
  </si>
  <si>
    <t>SM izmēra skavas savietojamas ar attiecīgo klipu uzlicēju (25.2.2 pozīcija)</t>
  </si>
  <si>
    <t>M izmēra skavas savietojamas ar attiecīgo klipu uzlicēju (25.2.3 un 25.3.2 pozīcija)</t>
  </si>
  <si>
    <t>25.2.</t>
  </si>
  <si>
    <t>Savietojami ar 25.1 pozīcijas skavām</t>
  </si>
  <si>
    <t>Savietojami ar 25.1. pozīcijas skavām</t>
  </si>
  <si>
    <t>25.3.</t>
  </si>
  <si>
    <t>25.3</t>
  </si>
  <si>
    <t>KOPĒJĀ CENA 25.1. pozīcijai bez PVN, EUR:</t>
  </si>
  <si>
    <t>KOPĒJĀ CENA 25.2. pozīcijai bez PVN, EUR:</t>
  </si>
  <si>
    <t>KOPĒJĀ CENA 25.3. pozīcijai bez PVN, EUR:</t>
  </si>
  <si>
    <r>
      <t xml:space="preserve">KOPĒJĀ VĒRTĒJAMĀ CENA </t>
    </r>
    <r>
      <rPr>
        <b/>
        <sz val="10"/>
        <color theme="1"/>
        <rFont val="Cambria"/>
        <family val="1"/>
        <charset val="186"/>
      </rPr>
      <t>bez PVN, EUR par 25.pozīciju</t>
    </r>
  </si>
  <si>
    <r>
      <t xml:space="preserve">KOPĒJĀ VĒRTĒJAMĀ CENA </t>
    </r>
    <r>
      <rPr>
        <b/>
        <sz val="10"/>
        <color theme="1"/>
        <rFont val="Cambria"/>
        <family val="1"/>
        <charset val="186"/>
      </rPr>
      <t>bez PVN, EUR par 24.pozīciju</t>
    </r>
  </si>
  <si>
    <t>26.1.</t>
  </si>
  <si>
    <t>26.2.</t>
  </si>
  <si>
    <t>26.3.</t>
  </si>
  <si>
    <t>26.4.</t>
  </si>
  <si>
    <r>
      <rPr>
        <b/>
        <i/>
        <sz val="12"/>
        <rFont val="Cambria"/>
        <family val="1"/>
        <charset val="186"/>
      </rPr>
      <t>Premium</t>
    </r>
    <r>
      <rPr>
        <b/>
        <sz val="12"/>
        <rFont val="Cambria"/>
        <family val="1"/>
        <charset val="186"/>
      </rPr>
      <t xml:space="preserve"> klases oksigenatori sarežģītām operācijām mākslīgās asinsrites apstākļos Stockert iekārtām</t>
    </r>
  </si>
  <si>
    <r>
      <rPr>
        <i/>
        <sz val="10"/>
        <rFont val="Cambria"/>
        <family val="1"/>
        <charset val="186"/>
      </rPr>
      <t>Premium</t>
    </r>
    <r>
      <rPr>
        <sz val="10"/>
        <rFont val="Cambria"/>
        <family val="1"/>
        <charset val="186"/>
      </rPr>
      <t xml:space="preserve"> klases oksigenatori sarežģītām operācijām mākslīgās asinsrites apstākļos (MAR)</t>
    </r>
  </si>
  <si>
    <t>33.</t>
  </si>
  <si>
    <t>34.</t>
  </si>
  <si>
    <t>KOPĒJĀ CENA par 39.pozīciju bez PVN, EUR:</t>
  </si>
  <si>
    <t>40.</t>
  </si>
  <si>
    <t>Kopējā cena par 52.pozīciju bez PVN, EUR:</t>
  </si>
  <si>
    <t>76.1.</t>
  </si>
  <si>
    <t>76.2.</t>
  </si>
  <si>
    <t>KOPĒJĀ CENA 76.1. pozīcijai bez PVN, EUR:</t>
  </si>
  <si>
    <t>KOPĒJĀ CENA 76.2. pozīcijai bez PVN, EUR:</t>
  </si>
  <si>
    <t>KOPĒJĀ VĒRTĒJAMĀ CENA bez PVN, EUR par 76.pozīciju</t>
  </si>
  <si>
    <t>78.1.</t>
  </si>
  <si>
    <t>78.2.</t>
  </si>
  <si>
    <t>KOPĒJĀ CENA 78.1. pozīcijai bez PVN, EUR:</t>
  </si>
  <si>
    <t>KOPĒJĀ CENA 78.2. pozīcijai bez PVN, EUR:</t>
  </si>
  <si>
    <t>KOPĒJĀ VĒRTĒJAMĀ CENA bez PVN, EUR par 78.pozīciju</t>
  </si>
  <si>
    <t>79.</t>
  </si>
  <si>
    <t>86.</t>
  </si>
  <si>
    <t>87.</t>
  </si>
  <si>
    <t>88.</t>
  </si>
  <si>
    <t>89.</t>
  </si>
  <si>
    <t>90.</t>
  </si>
  <si>
    <t>90.1.</t>
  </si>
  <si>
    <t>90.2.</t>
  </si>
  <si>
    <t>KOPĒJĀ VĒRTĒJAMĀ CENA bez PVN, EUR par 90.pozīciju</t>
  </si>
  <si>
    <t>KOPĒJĀ CENA 90.1. pozīcijai bez PVN, EUR:</t>
  </si>
  <si>
    <t>KOPĒJĀ CENA 90.2. pozīcijai bez PVN, EUR:</t>
  </si>
  <si>
    <t>91.</t>
  </si>
  <si>
    <t>91.1.</t>
  </si>
  <si>
    <t>91.2.</t>
  </si>
  <si>
    <t>91.3.</t>
  </si>
  <si>
    <t>KOPĒJĀ CENA 91.1. pozīcijai bez PVN, EUR:</t>
  </si>
  <si>
    <t>KOPĒJĀ CENA 91.2. pozīcijai bez PVN, EUR:</t>
  </si>
  <si>
    <t>KOPĒJĀ CENA 91.3. pozīcijai bez PVN, EUR:</t>
  </si>
  <si>
    <t>KOPĒJĀ VĒRTĒJAMĀ CENA bez PVN, EUR par 91.pozīciju</t>
  </si>
  <si>
    <t>Perikarda centēzes komplekts</t>
  </si>
  <si>
    <t>92.</t>
  </si>
  <si>
    <t>93.</t>
  </si>
  <si>
    <t>94.</t>
  </si>
  <si>
    <t>95.</t>
  </si>
  <si>
    <t>KOPĒJĀ CENA par 95.pozīciju bez PVN, EUR:</t>
  </si>
  <si>
    <t>96.</t>
  </si>
  <si>
    <t>97.</t>
  </si>
  <si>
    <t>98.</t>
  </si>
  <si>
    <t>99.</t>
  </si>
  <si>
    <t>100.</t>
  </si>
  <si>
    <t>101.</t>
  </si>
  <si>
    <t>102.</t>
  </si>
  <si>
    <t>Glabāšanā nododamo preču skaits, par kurām tiks slēgts glabājuma līgums</t>
  </si>
  <si>
    <t>Sintētisks semirigids rinķis, gluds poliestera materiāls, kas nodrošina formas izmaiņas sirdsdarbības cikla laikā, veidojot sedlveida formu sistolē un plakanisku formu diastolē</t>
  </si>
  <si>
    <t>Sintētisks semirigids rinķis, gluds poliestera materiāls, kas nodrošina formas izmaiņas sirdsdarbības cikla laikā, veidojot sedlveida formu sistolē un plakanisku formu diastolē, palielinot lapiņu koaptāciju un izliekumu un samazinot lapiņu un hordu spriegumus</t>
  </si>
  <si>
    <t>Pusriņķis veidots no poliestera materiāla; paredzēts implantēšanai, nodrošina agresīvu aizmugurējo gredzena pacelšanu, vienlaikus saglabājot mitrālā priekšējā gredzena dinamisko kustību. Pusriņķis palīdz saglabāt dabisko priekšējo kustību. Pusriņķa pamatā ir radiāli elastīga stieple, kas sistoles laikā ļauj veikt gredzenveida un starptrigonālu saliekšanos</t>
  </si>
  <si>
    <t>Pieejams ergonomiskā, kompresīvā plēšas tipa pudelē ar aplikatoru</t>
  </si>
  <si>
    <t>Adhēzijas prevencijas funkcijas - līdzekli var uzklāt sausā, pastas vai želejas veida stāvoklī, iepriekš to sajaucot ar fizioloģisko šķīdumu</t>
  </si>
  <si>
    <r>
      <t xml:space="preserve">KOPĒJĀ VĒRTĒJAMĀ CENA </t>
    </r>
    <r>
      <rPr>
        <b/>
        <sz val="10"/>
        <color theme="1"/>
        <rFont val="Cambria"/>
        <family val="1"/>
        <charset val="186"/>
      </rPr>
      <t>bez PVN, EUR par 23.pozīciju</t>
    </r>
  </si>
  <si>
    <r>
      <t xml:space="preserve">S  (3 mm*3,6 mm </t>
    </r>
    <r>
      <rPr>
        <sz val="10"/>
        <rFont val="Times New Roman"/>
        <family val="1"/>
        <charset val="186"/>
      </rPr>
      <t>±</t>
    </r>
    <r>
      <rPr>
        <sz val="10"/>
        <rFont val="Cambria"/>
        <family val="1"/>
        <charset val="186"/>
      </rPr>
      <t xml:space="preserve"> 0,5 mm )</t>
    </r>
  </si>
  <si>
    <t>Komplektā iekļauts:
- 0.038" diametra; 180 cm gara vadītājstīga;
- skalpeļa asmens (11 izmēra);
- 10 cc šļirce;
- asinsvadu dilatatori (8 Fr/10 Fr, 12 Fr/14 Fr un 16 Fr/18 Fr izmēra);
- 18 ga Seldingera adata</t>
  </si>
  <si>
    <t>Komplekti nodrošina komponentus perifērai kanulēšanai, izmantojot Seldingera tehniku. Paredzēti perkutānai vai tiešai vizualizācijas ievietošanai</t>
  </si>
  <si>
    <r>
      <rPr>
        <b/>
        <sz val="10"/>
        <rFont val="Cambria"/>
        <family val="1"/>
        <charset val="186"/>
      </rPr>
      <t>Arteriālā kanile #3:</t>
    </r>
    <r>
      <rPr>
        <sz val="10"/>
        <rFont val="Cambria"/>
        <family val="1"/>
        <charset val="186"/>
      </rPr>
      <t xml:space="preserve"> Dilatora tipa ievadītājss ar 0.038 (0.0965 mm) vadītājstīgu. Iegarena, viengabalaina. 22 Fr (7.3 mm). Funkcijas: hemostātiskais vāciņš, dziļuma marķējums, rentgena vizualizējams šuvju gredzens</t>
    </r>
  </si>
  <si>
    <r>
      <rPr>
        <b/>
        <sz val="10"/>
        <rFont val="Cambria"/>
        <family val="1"/>
        <charset val="186"/>
      </rPr>
      <t xml:space="preserve">Arteriālā kanile #2: </t>
    </r>
    <r>
      <rPr>
        <sz val="10"/>
        <rFont val="Cambria"/>
        <family val="1"/>
        <charset val="186"/>
      </rPr>
      <t xml:space="preserve"> unikāli konusveida difūzās plūsmas uzgaļi, izturīgi pret saliekšanos. 3-D uzgalis ir izstrādāts ar trim integrētām atverēm, lai izkliedētu asins plūsmu. 22 Fr (7.3 mm). Funkcijas: dziļuma marķieris, hemostātiskais vāciņš, obturators, rentgena vizualizējams šuvju gredzens</t>
    </r>
  </si>
  <si>
    <r>
      <rPr>
        <b/>
        <sz val="10"/>
        <rFont val="Cambria"/>
        <family val="1"/>
        <charset val="186"/>
      </rPr>
      <t xml:space="preserve">Arteriālā kanile #1: </t>
    </r>
    <r>
      <rPr>
        <sz val="10"/>
        <rFont val="Cambria"/>
        <family val="1"/>
        <charset val="186"/>
      </rPr>
      <t xml:space="preserve"> unikāli konusveida difūzās plūsmas uzgaļi, izturīgi pret saliekšanos. 3-D uzgalis ir izstrādāts ar trim integrētām atverēm, lai izkliedētu asins plūsmu. 20 Fr (6.7 mm). Funkcijas: dziļuma marķieris, hemostātiskais vāciņš, obturators, rentgena vizualizējams šuvju gredzens</t>
    </r>
  </si>
  <si>
    <t>Ciskas arterijā, jugulārā vai femorālā vēnā ievietojamo kaniļu ievades komplekts - MAR vai ECMO nodrošināšanai</t>
  </si>
  <si>
    <t>Piegādātājs nodod bezatlīdzības lietošanā preču piegādes līguma darbības laikā ar precēm saistītu komplietošanas 2 (divas) iekārtas, ar garantijas laika servisa nosacījumiem, proti apkopes un iekārtas remontu sedz piegādātājs, izņemot gadījumus, kad bojājums radies tīšas lietotāja darbības rezultātā, kas nav saskaņā ar lietošanas instrukciju un veikto apmācību. Iekārta var būt mazlietota</t>
  </si>
  <si>
    <t>Pretendents apliecina, ka lietošanā nododamā ierīce tiks nodota atbilstoši MK. 461. noteikumiem “Medicīnisko ierīču noteikumi”. Veicot visas nepieciešamās darbības nododot iekārtu ekspluatācijā, tajā skaitā funkcionālās un elektrodrošības pārbaudes</t>
  </si>
  <si>
    <t>Piegādātājs nodod bezatlīdzības lietošanā preču piegādes līguma darbības laikā ar precēm saistītu komplietošanas iekārtu (vismaz 3), ar garantijas laika servisa nosacījumiem, proti apkopes un iekārtas remontu sedz piegādātājs, izņemot gadījumus, kad bojājums radies tīšas lietotāja darbības rezultātā, kas nav saskaņā ar lietošanas instrukciju un veikto apmācību</t>
  </si>
  <si>
    <t>Pretendents apliecina, ka lietošanā nododamā ierīce tiks nodota atbilstoši MK. 689. noteikumiem par Medicīnisko ierīču reģistrācijas, atbilstības novērtēšanas, izplatīšanas, ekspluatācijas un tehniskās uzraudzības kārtību. Veicot visas nepieciešamās darbības nododot iekārtu ekspluatācijā, tajā skaitā funkcionālās un elektrodrošības pārbaudes</t>
  </si>
  <si>
    <t>Iekārtu piegādes termiņš ne vairāk kā 8 nedēļas, no pasūtīšanas brīža</t>
  </si>
  <si>
    <t>Līguma darbības beigās iekārtas var tikt nodotas Pasūtītāja īpašumā bez papildus samaksas</t>
  </si>
  <si>
    <t>Produktam ir CE marķējums atbilstoši medicīnas preču regulai 2017/745 vai direktīvai 93/42/EEK (atbilstoši spēkā esošajiem pārejas noteikumiem)</t>
  </si>
  <si>
    <t>Stiprinājumi - atsevišķa iepakoti 12 gab., kas ir savietojami ar ar mezglošanas ierīci (98.1. un 98.2.punktā)</t>
  </si>
  <si>
    <t xml:space="preserve">98.1 un 98.2  komplektā (sterilajā iepakojumā) jāietver: </t>
  </si>
  <si>
    <r>
      <t xml:space="preserve">Piegāde </t>
    </r>
    <r>
      <rPr>
        <b/>
        <sz val="12"/>
        <rFont val="Times New Roman"/>
        <family val="1"/>
        <charset val="186"/>
      </rPr>
      <t>5 (piecu) darba dienu laikā</t>
    </r>
    <r>
      <rPr>
        <sz val="12"/>
        <rFont val="Times New Roman"/>
        <family val="1"/>
        <charset val="186"/>
      </rPr>
      <t xml:space="preserve"> no pasūtījuma brīža;</t>
    </r>
  </si>
  <si>
    <t>Garantijas periodā piegādātājam jānodrošina ražotāja noteiktā ārējo sistēmas komponentu (kontrolieru, barošanas bloku, akumulatoru, akumulatoru lādētāju, savienojuma kabeļu un citu sistēmas sastāvdaļu) profilaktiskā apkope, funkcionālās pārbaudes un nomaiņa, ja to paredz ražotāja ekspluatācijas un apkopes prasības.  Pēc katras veiktās apkopes piegādātājs iesniedz ārstniecības iestādei apkopes dokumentāciju (servisa protokolu vai citu ražotāja paredzētu apliecinājumu), kurā norādīts veikto darbu apjoms, izmantotās rezerves daļas (ja piemērojams) un secinājumi par ierīces tehnisko stāvokli. Plānveida apkopes un tehniskās pārbaudes piegādātājs veic, iepriekš savstarpēji saskaņojot to izpildes laiku ar ārstniecības iestādi un ņemot vērā pacienta plānotās ambulatorās vizītes vai hospitalizācijas laiku, lai pēc iespējas mazinātu papildu slogu pacientam un nodrošinātu nepārtrauktu ārstēšanas procesu.</t>
  </si>
  <si>
    <t>Tehniskās specifikācijas aktualizācijas datums 16.07.2026.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</si>
</sst>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_-;\-* #,##0.00_-;_-* &quot;-&quot;??_-;_-@_-"/>
    <numFmt numFmtId="165" formatCode="_-&quot;€&quot;\ * #,##0.00_-;\-&quot;€&quot;\ * #,##0.00_-;_-&quot;€&quot;\ * &quot;-&quot;??_-;_-@_-"/>
    <numFmt numFmtId="166" formatCode="_-[$Ls-426]\ * #,##0.00_-;\-[$Ls-426]\ * #,##0.00_-;_-[$Ls-426]\ * &quot;-&quot;??_-;_-@_-"/>
    <numFmt numFmtId="167" formatCode="_-[$€-2]\ * #,##0.00_-;\-[$€-2]\ * #,##0.00_-;_-[$€-2]\ * &quot;-&quot;??_-;_-@_-"/>
    <numFmt numFmtId="168" formatCode="&quot;€&quot;\ #,##0.00"/>
    <numFmt numFmtId="169" formatCode="_-&quot;€ &quot;* #,##0.00_-;&quot;-€ &quot;* #,##0.00_-;_-&quot;€ &quot;* \-??_-;_-@_-"/>
    <numFmt numFmtId="170" formatCode="#,##0.0"/>
    <numFmt numFmtId="171" formatCode="_-[$Ls-426]\ * #,##0.00_-;\-[$Ls-426]\ * #,##0.00_-;_-[$Ls-426]\ * \-??_-;_-@_-"/>
    <numFmt numFmtId="172" formatCode="_-* #,##0.00_-;\-* #,##0.00_-;_-* \-??_-;_-@_-"/>
  </numFmts>
  <fonts count="101">
    <font>
      <sz val="11"/>
      <color theme="1"/>
      <name val="Calibri"/>
      <family val="2"/>
      <charset val="186"/>
      <scheme val="minor"/>
    </font>
    <font>
      <sz val="11"/>
      <color theme="1"/>
      <name val="Calibri"/>
      <family val="2"/>
      <scheme val="minor"/>
    </font>
    <font>
      <sz val="11"/>
      <color theme="1"/>
      <name val="Calibri"/>
      <family val="2"/>
      <charset val="186"/>
      <scheme val="minor"/>
    </font>
    <font>
      <sz val="10"/>
      <color theme="1"/>
      <name val="Times New Roman"/>
      <family val="1"/>
      <charset val="186"/>
    </font>
    <font>
      <sz val="10"/>
      <name val="Arial"/>
      <family val="2"/>
      <charset val="186"/>
    </font>
    <font>
      <sz val="8"/>
      <name val="Calibri"/>
      <family val="2"/>
      <charset val="186"/>
      <scheme val="minor"/>
    </font>
    <font>
      <sz val="11"/>
      <color theme="1"/>
      <name val="Cambria"/>
      <family val="1"/>
      <charset val="186"/>
    </font>
    <font>
      <b/>
      <sz val="10"/>
      <name val="Cambria"/>
      <family val="1"/>
      <charset val="186"/>
    </font>
    <font>
      <sz val="10"/>
      <color rgb="FF000000"/>
      <name val="Cambria"/>
      <family val="1"/>
      <charset val="186"/>
    </font>
    <font>
      <sz val="10"/>
      <color theme="1"/>
      <name val="Cambria"/>
      <family val="1"/>
      <charset val="186"/>
    </font>
    <font>
      <b/>
      <sz val="12"/>
      <name val="Cambria"/>
      <family val="1"/>
      <charset val="186"/>
    </font>
    <font>
      <b/>
      <sz val="10"/>
      <color theme="1"/>
      <name val="Cambria"/>
      <family val="1"/>
      <charset val="186"/>
    </font>
    <font>
      <sz val="10"/>
      <name val="Cambria"/>
      <family val="1"/>
      <charset val="186"/>
    </font>
    <font>
      <b/>
      <i/>
      <sz val="12"/>
      <name val="Cambria"/>
      <family val="1"/>
      <charset val="186"/>
    </font>
    <font>
      <b/>
      <i/>
      <sz val="10"/>
      <name val="Cambria"/>
      <family val="1"/>
      <charset val="186"/>
    </font>
    <font>
      <sz val="10"/>
      <color theme="1"/>
      <name val="Calibri"/>
      <family val="2"/>
      <charset val="186"/>
      <scheme val="minor"/>
    </font>
    <font>
      <i/>
      <sz val="10"/>
      <name val="Cambria"/>
      <family val="1"/>
      <charset val="186"/>
    </font>
    <font>
      <sz val="10"/>
      <color rgb="FFFF0000"/>
      <name val="Cambria"/>
      <family val="1"/>
      <charset val="186"/>
    </font>
    <font>
      <i/>
      <sz val="10"/>
      <color theme="1"/>
      <name val="Cambria"/>
      <family val="1"/>
      <charset val="186"/>
    </font>
    <font>
      <sz val="10"/>
      <name val="Times New Roman"/>
      <family val="1"/>
      <charset val="186"/>
    </font>
    <font>
      <sz val="10"/>
      <name val="Palatino"/>
      <family val="1"/>
    </font>
    <font>
      <sz val="11"/>
      <color theme="1"/>
      <name val="Times New Roman"/>
      <family val="1"/>
    </font>
    <font>
      <sz val="11"/>
      <color rgb="FFFF0000"/>
      <name val="Times New Roman"/>
      <family val="1"/>
    </font>
    <font>
      <b/>
      <sz val="10"/>
      <color rgb="FFFF0000"/>
      <name val="Cambria"/>
      <family val="1"/>
      <charset val="186"/>
    </font>
    <font>
      <b/>
      <i/>
      <sz val="10"/>
      <color theme="1"/>
      <name val="Cambria"/>
      <family val="1"/>
      <charset val="186"/>
    </font>
    <font>
      <vertAlign val="superscript"/>
      <sz val="10"/>
      <name val="Cambria"/>
      <family val="1"/>
      <charset val="186"/>
    </font>
    <font>
      <sz val="11"/>
      <color rgb="FFFF0000"/>
      <name val="Calibri"/>
      <family val="2"/>
      <charset val="186"/>
      <scheme val="minor"/>
    </font>
    <font>
      <sz val="10"/>
      <color rgb="FF7030A0"/>
      <name val="Cambria"/>
      <family val="1"/>
      <charset val="186"/>
    </font>
    <font>
      <b/>
      <i/>
      <sz val="10"/>
      <name val="Times New Roman"/>
      <family val="1"/>
      <charset val="186"/>
    </font>
    <font>
      <i/>
      <sz val="10"/>
      <color rgb="FFFF0000"/>
      <name val="Cambria"/>
      <family val="1"/>
      <charset val="186"/>
    </font>
    <font>
      <sz val="10"/>
      <color indexed="8"/>
      <name val="Cambria"/>
      <family val="1"/>
      <charset val="186"/>
    </font>
    <font>
      <b/>
      <sz val="10"/>
      <color indexed="8"/>
      <name val="Cambria"/>
      <family val="1"/>
      <charset val="186"/>
    </font>
    <font>
      <b/>
      <sz val="11"/>
      <color theme="1"/>
      <name val="Cambria"/>
      <family val="1"/>
      <charset val="186"/>
    </font>
    <font>
      <b/>
      <i/>
      <sz val="13"/>
      <color theme="4"/>
      <name val="Cambria"/>
      <family val="1"/>
      <charset val="186"/>
    </font>
    <font>
      <sz val="9"/>
      <name val="Cambria"/>
      <family val="1"/>
      <charset val="186"/>
    </font>
    <font>
      <b/>
      <sz val="11"/>
      <name val="Cambria"/>
      <family val="1"/>
      <charset val="186"/>
    </font>
    <font>
      <sz val="11"/>
      <color theme="1"/>
      <name val="Calibri"/>
      <family val="2"/>
      <scheme val="minor"/>
    </font>
    <font>
      <sz val="12"/>
      <color theme="1"/>
      <name val="Cambria"/>
      <family val="1"/>
      <charset val="186"/>
    </font>
    <font>
      <sz val="11"/>
      <color rgb="FF000000"/>
      <name val="Calibri"/>
      <family val="2"/>
      <charset val="186"/>
    </font>
    <font>
      <b/>
      <sz val="12"/>
      <color theme="1"/>
      <name val="Cambria"/>
      <family val="1"/>
      <charset val="186"/>
    </font>
    <font>
      <u/>
      <sz val="11"/>
      <color theme="10"/>
      <name val="Calibri"/>
      <family val="2"/>
      <charset val="186"/>
      <scheme val="minor"/>
    </font>
    <font>
      <sz val="8"/>
      <color theme="1"/>
      <name val="Cambria"/>
      <family val="1"/>
      <charset val="186"/>
    </font>
    <font>
      <b/>
      <sz val="9"/>
      <color rgb="FF000000"/>
      <name val="Cambria"/>
      <family val="1"/>
      <charset val="186"/>
    </font>
    <font>
      <sz val="10"/>
      <name val="Calibri"/>
      <family val="2"/>
      <charset val="186"/>
    </font>
    <font>
      <i/>
      <sz val="10"/>
      <color rgb="FF000000"/>
      <name val="Cambria"/>
      <family val="1"/>
      <charset val="186"/>
    </font>
    <font>
      <sz val="10"/>
      <color rgb="FFFF0000"/>
      <name val="Cambria"/>
      <family val="1"/>
    </font>
    <font>
      <b/>
      <sz val="10"/>
      <color rgb="FFFF0000"/>
      <name val="Cambria"/>
      <family val="1"/>
    </font>
    <font>
      <sz val="10"/>
      <name val="Cambria"/>
      <family val="1"/>
    </font>
    <font>
      <vertAlign val="superscript"/>
      <sz val="10"/>
      <name val="Cambria"/>
      <family val="1"/>
    </font>
    <font>
      <b/>
      <sz val="10"/>
      <name val="Times New Roman"/>
      <family val="1"/>
      <charset val="186"/>
    </font>
    <font>
      <b/>
      <i/>
      <sz val="12"/>
      <name val="Times New Roman"/>
      <family val="1"/>
      <charset val="186"/>
    </font>
    <font>
      <b/>
      <sz val="12"/>
      <color theme="1"/>
      <name val="Times New Roman"/>
      <family val="1"/>
      <charset val="186"/>
    </font>
    <font>
      <sz val="12"/>
      <name val="Times New Roman"/>
      <family val="1"/>
      <charset val="186"/>
    </font>
    <font>
      <sz val="12"/>
      <color theme="1"/>
      <name val="Times New Roman"/>
      <family val="1"/>
      <charset val="186"/>
    </font>
    <font>
      <b/>
      <sz val="12"/>
      <color rgb="FFFF0000"/>
      <name val="Times New Roman"/>
      <family val="1"/>
      <charset val="186"/>
    </font>
    <font>
      <b/>
      <i/>
      <sz val="10"/>
      <color rgb="FFFF0000"/>
      <name val="Cambria"/>
      <family val="1"/>
      <charset val="186"/>
    </font>
    <font>
      <sz val="11"/>
      <color rgb="FFFF0000"/>
      <name val="Cambria"/>
      <family val="1"/>
      <charset val="186"/>
    </font>
    <font>
      <b/>
      <sz val="12"/>
      <color rgb="FFFF0000"/>
      <name val="Cambria"/>
      <family val="1"/>
      <charset val="186"/>
    </font>
    <font>
      <sz val="12"/>
      <color rgb="FFFF0000"/>
      <name val="Cambria"/>
      <family val="1"/>
      <charset val="186"/>
    </font>
    <font>
      <i/>
      <sz val="11"/>
      <color theme="1"/>
      <name val="Calibri"/>
      <family val="2"/>
      <scheme val="minor"/>
    </font>
    <font>
      <i/>
      <sz val="10"/>
      <color rgb="FFFF0000"/>
      <name val="Cambria"/>
      <family val="1"/>
    </font>
    <font>
      <sz val="10"/>
      <color theme="1"/>
      <name val="Cambria"/>
      <family val="1"/>
    </font>
    <font>
      <sz val="13"/>
      <color theme="1"/>
      <name val="Cambria"/>
      <family val="1"/>
      <charset val="186"/>
    </font>
    <font>
      <strike/>
      <sz val="10"/>
      <color rgb="FFFF0000"/>
      <name val="Cambria"/>
      <family val="1"/>
      <charset val="186"/>
    </font>
    <font>
      <sz val="10"/>
      <color rgb="FFFF0000"/>
      <name val="Calibri Light"/>
      <family val="1"/>
      <charset val="186"/>
      <scheme val="major"/>
    </font>
    <font>
      <strike/>
      <sz val="10"/>
      <color theme="1"/>
      <name val="Cambria"/>
      <family val="1"/>
      <charset val="186"/>
    </font>
    <font>
      <sz val="11"/>
      <color rgb="FFFF0000"/>
      <name val="Cambria"/>
      <family val="1"/>
    </font>
    <font>
      <b/>
      <sz val="11"/>
      <color rgb="FFFF0000"/>
      <name val="Calibri"/>
      <family val="2"/>
      <charset val="186"/>
      <scheme val="minor"/>
    </font>
    <font>
      <sz val="9"/>
      <color theme="1"/>
      <name val="Calibri Light"/>
      <family val="1"/>
      <scheme val="major"/>
    </font>
    <font>
      <sz val="9"/>
      <color rgb="FFFF0000"/>
      <name val="Calibri Light"/>
      <family val="1"/>
      <scheme val="major"/>
    </font>
    <font>
      <b/>
      <sz val="9"/>
      <color rgb="FFFF0000"/>
      <name val="Cambria"/>
      <family val="1"/>
      <charset val="186"/>
    </font>
    <font>
      <sz val="9"/>
      <color rgb="FFFF0000"/>
      <name val="Cambria"/>
      <family val="1"/>
      <charset val="186"/>
    </font>
    <font>
      <sz val="11"/>
      <color rgb="FFFF0000"/>
      <name val="Calibri"/>
      <family val="2"/>
      <scheme val="minor"/>
    </font>
    <font>
      <i/>
      <sz val="10"/>
      <color theme="1"/>
      <name val="Cambria"/>
      <family val="1"/>
    </font>
    <font>
      <i/>
      <sz val="10"/>
      <name val="Cambria"/>
      <family val="1"/>
    </font>
    <font>
      <sz val="10"/>
      <color theme="1"/>
      <name val="Times New Roman"/>
      <family val="1"/>
    </font>
    <font>
      <u/>
      <sz val="11"/>
      <color theme="10"/>
      <name val="Times New Roman"/>
      <family val="1"/>
    </font>
    <font>
      <b/>
      <sz val="9"/>
      <color theme="1"/>
      <name val="Calibri Light"/>
      <family val="1"/>
      <scheme val="major"/>
    </font>
    <font>
      <sz val="9"/>
      <name val="Calibri Light"/>
      <family val="1"/>
      <scheme val="major"/>
    </font>
    <font>
      <b/>
      <sz val="12"/>
      <name val="Times New Roman"/>
      <family val="1"/>
      <charset val="1"/>
    </font>
    <font>
      <b/>
      <sz val="10"/>
      <color theme="1"/>
      <name val="Cambria"/>
      <family val="1"/>
    </font>
    <font>
      <i/>
      <sz val="13"/>
      <color theme="1"/>
      <name val="Cambria"/>
      <family val="1"/>
      <charset val="186"/>
    </font>
    <font>
      <sz val="10"/>
      <color theme="1"/>
      <name val="Calibri"/>
      <family val="2"/>
    </font>
    <font>
      <b/>
      <i/>
      <sz val="10"/>
      <color theme="1"/>
      <name val="Cambria"/>
      <family val="1"/>
    </font>
    <font>
      <b/>
      <sz val="10"/>
      <color rgb="FFFF3399"/>
      <name val="Cambria"/>
      <family val="1"/>
    </font>
    <font>
      <b/>
      <sz val="11"/>
      <color theme="1"/>
      <name val="Calibri Light"/>
      <family val="2"/>
    </font>
    <font>
      <sz val="9"/>
      <color theme="1"/>
      <name val="Calibri Light"/>
      <family val="2"/>
    </font>
    <font>
      <b/>
      <strike/>
      <sz val="12"/>
      <name val="Cambria"/>
      <family val="1"/>
      <charset val="186"/>
    </font>
    <font>
      <sz val="10"/>
      <color rgb="FFFF0000"/>
      <name val="Times New Roman"/>
      <family val="1"/>
      <charset val="204"/>
    </font>
    <font>
      <sz val="10"/>
      <color rgb="FF000000"/>
      <name val="Cambria"/>
      <family val="1"/>
    </font>
    <font>
      <b/>
      <sz val="11"/>
      <color theme="1"/>
      <name val="Calibri"/>
      <family val="2"/>
      <charset val="186"/>
      <scheme val="minor"/>
    </font>
    <font>
      <sz val="11"/>
      <color rgb="FF000000"/>
      <name val="Calibri"/>
      <family val="2"/>
      <charset val="1"/>
    </font>
    <font>
      <sz val="10"/>
      <color rgb="FF000000"/>
      <name val="Times New Roman"/>
      <family val="1"/>
      <charset val="186"/>
    </font>
    <font>
      <sz val="10"/>
      <color rgb="FFFF0066"/>
      <name val="Times New Roman"/>
      <family val="1"/>
      <charset val="204"/>
    </font>
    <font>
      <u/>
      <sz val="11"/>
      <color rgb="FF0563C1"/>
      <name val="Calibri"/>
      <family val="2"/>
      <charset val="186"/>
    </font>
    <font>
      <b/>
      <i/>
      <sz val="12"/>
      <color theme="4"/>
      <name val="Cambria"/>
      <family val="1"/>
      <charset val="186"/>
    </font>
    <font>
      <vertAlign val="superscript"/>
      <sz val="9"/>
      <name val="Cambria"/>
      <family val="1"/>
    </font>
    <font>
      <sz val="11"/>
      <name val="Cambria"/>
      <family val="1"/>
      <charset val="186"/>
    </font>
    <font>
      <sz val="11"/>
      <name val="Calibri"/>
      <family val="2"/>
      <charset val="186"/>
      <scheme val="minor"/>
    </font>
    <font>
      <b/>
      <sz val="12"/>
      <name val="Times New Roman"/>
      <family val="1"/>
      <charset val="186"/>
    </font>
    <font>
      <i/>
      <sz val="11"/>
      <name val="Calibri"/>
      <family val="2"/>
      <charset val="186"/>
      <scheme val="minor"/>
    </font>
  </fonts>
  <fills count="11">
    <fill>
      <patternFill patternType="none"/>
    </fill>
    <fill>
      <patternFill patternType="gray125"/>
    </fill>
    <fill>
      <patternFill patternType="solid">
        <fgColor theme="9" tint="0.59999389629810485"/>
        <bgColor indexed="64"/>
      </patternFill>
    </fill>
    <fill>
      <patternFill patternType="solid">
        <fgColor theme="5" tint="0.39997558519241921"/>
        <bgColor indexed="64"/>
      </patternFill>
    </fill>
    <fill>
      <patternFill patternType="solid">
        <fgColor theme="6" tint="0.59999389629810485"/>
        <bgColor indexed="64"/>
      </patternFill>
    </fill>
    <fill>
      <patternFill patternType="solid">
        <fgColor theme="0"/>
        <bgColor indexed="64"/>
      </patternFill>
    </fill>
    <fill>
      <patternFill patternType="solid">
        <fgColor rgb="FFF4B083"/>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C5E0B4"/>
        <bgColor rgb="FFDBDBDB"/>
      </patternFill>
    </fill>
    <fill>
      <patternFill patternType="solid">
        <fgColor theme="0" tint="-0.14999847407452621"/>
        <bgColor indexed="64"/>
      </patternFill>
    </fill>
  </fills>
  <borders count="24">
    <border>
      <left/>
      <right/>
      <top/>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style="hair">
        <color auto="1"/>
      </left>
      <right style="hair">
        <color auto="1"/>
      </right>
      <top style="hair">
        <color auto="1"/>
      </top>
      <bottom style="hair">
        <color auto="1"/>
      </bottom>
      <diagonal/>
    </border>
    <border>
      <left style="thin">
        <color auto="1"/>
      </left>
      <right style="thin">
        <color auto="1"/>
      </right>
      <top/>
      <bottom style="thin">
        <color auto="1"/>
      </bottom>
      <diagonal/>
    </border>
    <border>
      <left/>
      <right/>
      <top/>
      <bottom style="thin">
        <color auto="1"/>
      </bottom>
      <diagonal/>
    </border>
    <border>
      <left/>
      <right style="thin">
        <color indexed="64"/>
      </right>
      <top/>
      <bottom style="thin">
        <color indexed="64"/>
      </bottom>
      <diagonal/>
    </border>
    <border>
      <left style="hair">
        <color auto="1"/>
      </left>
      <right/>
      <top style="hair">
        <color auto="1"/>
      </top>
      <bottom style="hair">
        <color auto="1"/>
      </bottom>
      <diagonal/>
    </border>
    <border>
      <left style="thin">
        <color indexed="64"/>
      </left>
      <right/>
      <top/>
      <bottom/>
      <diagonal/>
    </border>
    <border>
      <left style="thin">
        <color auto="1"/>
      </left>
      <right/>
      <top style="thin">
        <color auto="1"/>
      </top>
      <bottom/>
      <diagonal/>
    </border>
    <border>
      <left/>
      <right style="thin">
        <color indexed="64"/>
      </right>
      <top style="thin">
        <color indexed="64"/>
      </top>
      <bottom/>
      <diagonal/>
    </border>
    <border>
      <left style="thin">
        <color auto="1"/>
      </left>
      <right style="thin">
        <color auto="1"/>
      </right>
      <top/>
      <bottom/>
      <diagonal/>
    </border>
    <border>
      <left/>
      <right style="thin">
        <color auto="1"/>
      </right>
      <top/>
      <bottom/>
      <diagonal/>
    </border>
    <border diagonalUp="1" diagonalDown="1">
      <left style="thin">
        <color auto="1"/>
      </left>
      <right style="thin">
        <color auto="1"/>
      </right>
      <top style="thin">
        <color auto="1"/>
      </top>
      <bottom style="thin">
        <color auto="1"/>
      </bottom>
      <diagonal style="thin">
        <color auto="1"/>
      </diagonal>
    </border>
    <border>
      <left style="hair">
        <color auto="1"/>
      </left>
      <right/>
      <top style="hair">
        <color auto="1"/>
      </top>
      <bottom/>
      <diagonal/>
    </border>
    <border>
      <left style="hair">
        <color auto="1"/>
      </left>
      <right/>
      <top/>
      <bottom/>
      <diagonal/>
    </border>
    <border>
      <left/>
      <right/>
      <top style="hair">
        <color auto="1"/>
      </top>
      <bottom style="hair">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hair">
        <color auto="1"/>
      </top>
      <bottom/>
      <diagonal/>
    </border>
    <border>
      <left style="thin">
        <color indexed="64"/>
      </left>
      <right style="thin">
        <color indexed="64"/>
      </right>
      <top style="thin">
        <color indexed="64"/>
      </top>
      <bottom/>
      <diagonal/>
    </border>
  </borders>
  <cellStyleXfs count="24">
    <xf numFmtId="0" fontId="0" fillId="0" borderId="0"/>
    <xf numFmtId="165" fontId="2" fillId="0" borderId="0" applyFont="0" applyFill="0" applyBorder="0" applyAlignment="0" applyProtection="0"/>
    <xf numFmtId="166" fontId="3" fillId="0" borderId="0">
      <alignment vertical="center" wrapText="1"/>
    </xf>
    <xf numFmtId="0" fontId="4" fillId="0" borderId="0"/>
    <xf numFmtId="0" fontId="4" fillId="0" borderId="0"/>
    <xf numFmtId="165" fontId="2" fillId="0" borderId="0" applyFont="0" applyFill="0" applyBorder="0" applyAlignment="0" applyProtection="0"/>
    <xf numFmtId="164" fontId="2" fillId="0" borderId="0" applyFont="0" applyFill="0" applyBorder="0" applyAlignment="0" applyProtection="0"/>
    <xf numFmtId="0" fontId="36" fillId="0" borderId="0"/>
    <xf numFmtId="169" fontId="38" fillId="0" borderId="0"/>
    <xf numFmtId="0" fontId="40" fillId="0" borderId="0" applyNumberFormat="0" applyFill="0" applyBorder="0" applyAlignment="0" applyProtection="0"/>
    <xf numFmtId="0" fontId="1" fillId="0" borderId="0"/>
    <xf numFmtId="0" fontId="4" fillId="0" borderId="0"/>
    <xf numFmtId="169" fontId="38" fillId="0" borderId="0"/>
    <xf numFmtId="164" fontId="2" fillId="0" borderId="0" applyFont="0" applyFill="0" applyBorder="0" applyAlignment="0" applyProtection="0"/>
    <xf numFmtId="165" fontId="2" fillId="0" borderId="0" applyFont="0" applyFill="0" applyBorder="0" applyAlignment="0" applyProtection="0"/>
    <xf numFmtId="0" fontId="38" fillId="0" borderId="0"/>
    <xf numFmtId="172" fontId="38" fillId="0" borderId="0" applyBorder="0" applyProtection="0"/>
    <xf numFmtId="169" fontId="38" fillId="0" borderId="0" applyBorder="0" applyProtection="0"/>
    <xf numFmtId="0" fontId="94" fillId="0" borderId="0" applyBorder="0" applyProtection="0"/>
    <xf numFmtId="0" fontId="91" fillId="0" borderId="0"/>
    <xf numFmtId="171" fontId="92" fillId="0" borderId="0">
      <alignment vertical="center" wrapText="1"/>
    </xf>
    <xf numFmtId="0" fontId="4" fillId="0" borderId="0"/>
    <xf numFmtId="169" fontId="38" fillId="0" borderId="0"/>
    <xf numFmtId="169" fontId="38" fillId="0" borderId="0" applyBorder="0" applyProtection="0"/>
  </cellStyleXfs>
  <cellXfs count="633">
    <xf numFmtId="0" fontId="0" fillId="0" borderId="0" xfId="0"/>
    <xf numFmtId="0" fontId="6" fillId="0" borderId="0" xfId="0" applyFont="1"/>
    <xf numFmtId="0" fontId="10" fillId="2" borderId="1" xfId="2" applyNumberFormat="1" applyFont="1" applyFill="1" applyBorder="1" applyAlignment="1">
      <alignment horizontal="left" vertical="top" wrapText="1"/>
    </xf>
    <xf numFmtId="49" fontId="14" fillId="3" borderId="1" xfId="2" applyNumberFormat="1" applyFont="1" applyFill="1" applyBorder="1" applyAlignment="1">
      <alignment horizontal="right" vertical="center" wrapText="1"/>
    </xf>
    <xf numFmtId="49" fontId="14" fillId="3" borderId="3" xfId="2" applyNumberFormat="1" applyFont="1" applyFill="1" applyBorder="1" applyAlignment="1">
      <alignment horizontal="left" vertical="center" wrapText="1"/>
    </xf>
    <xf numFmtId="0" fontId="14" fillId="3" borderId="4" xfId="2" quotePrefix="1" applyNumberFormat="1" applyFont="1" applyFill="1" applyBorder="1" applyAlignment="1">
      <alignment horizontal="center" vertical="center" wrapText="1"/>
    </xf>
    <xf numFmtId="0" fontId="12" fillId="0" borderId="1" xfId="2" quotePrefix="1" applyNumberFormat="1" applyFont="1" applyBorder="1" applyAlignment="1">
      <alignment horizontal="right" vertical="center" wrapText="1"/>
    </xf>
    <xf numFmtId="0" fontId="12" fillId="0" borderId="2" xfId="2" quotePrefix="1" applyNumberFormat="1" applyFont="1" applyBorder="1" applyAlignment="1">
      <alignment horizontal="left" vertical="center" wrapText="1"/>
    </xf>
    <xf numFmtId="0" fontId="12" fillId="0" borderId="4" xfId="3" applyFont="1" applyBorder="1" applyAlignment="1">
      <alignment horizontal="left" vertical="top" wrapText="1"/>
    </xf>
    <xf numFmtId="49" fontId="12" fillId="0" borderId="1" xfId="2" quotePrefix="1" applyNumberFormat="1" applyFont="1" applyBorder="1" applyAlignment="1">
      <alignment horizontal="right" vertical="center" wrapText="1"/>
    </xf>
    <xf numFmtId="0" fontId="14" fillId="3" borderId="4" xfId="2" quotePrefix="1" applyNumberFormat="1" applyFont="1" applyFill="1" applyBorder="1">
      <alignment vertical="center" wrapText="1"/>
    </xf>
    <xf numFmtId="0" fontId="14" fillId="3" borderId="1" xfId="2" quotePrefix="1" applyNumberFormat="1" applyFont="1" applyFill="1" applyBorder="1">
      <alignment vertical="center" wrapText="1"/>
    </xf>
    <xf numFmtId="0" fontId="12" fillId="0" borderId="4" xfId="0" applyFont="1" applyBorder="1" applyAlignment="1">
      <alignment wrapText="1"/>
    </xf>
    <xf numFmtId="0" fontId="12" fillId="0" borderId="5" xfId="0" applyFont="1" applyBorder="1" applyAlignment="1">
      <alignment wrapText="1"/>
    </xf>
    <xf numFmtId="49" fontId="12" fillId="0" borderId="2" xfId="2" quotePrefix="1" applyNumberFormat="1" applyFont="1" applyBorder="1" applyAlignment="1">
      <alignment horizontal="left" vertical="center" wrapText="1"/>
    </xf>
    <xf numFmtId="0" fontId="12" fillId="0" borderId="5" xfId="0" applyFont="1" applyBorder="1" applyAlignment="1">
      <alignment horizontal="left" vertical="top" wrapText="1"/>
    </xf>
    <xf numFmtId="0" fontId="12" fillId="0" borderId="4" xfId="0" applyFont="1" applyBorder="1" applyAlignment="1">
      <alignment horizontal="left" vertical="top" wrapText="1"/>
    </xf>
    <xf numFmtId="0" fontId="12" fillId="0" borderId="4" xfId="0" applyFont="1" applyBorder="1" applyAlignment="1">
      <alignment horizontal="left" vertical="top"/>
    </xf>
    <xf numFmtId="0" fontId="9" fillId="0" borderId="2" xfId="2" applyNumberFormat="1" applyFont="1" applyBorder="1">
      <alignment vertical="center" wrapText="1"/>
    </xf>
    <xf numFmtId="0" fontId="0" fillId="0" borderId="0" xfId="0" applyAlignment="1">
      <alignment wrapText="1"/>
    </xf>
    <xf numFmtId="0" fontId="9" fillId="0" borderId="0" xfId="0" applyFont="1" applyAlignment="1">
      <alignment wrapText="1"/>
    </xf>
    <xf numFmtId="0" fontId="15" fillId="0" borderId="0" xfId="0" applyFont="1" applyAlignment="1">
      <alignment wrapText="1"/>
    </xf>
    <xf numFmtId="49" fontId="14" fillId="0" borderId="1" xfId="2" applyNumberFormat="1" applyFont="1" applyBorder="1" applyAlignment="1">
      <alignment horizontal="right" vertical="center" wrapText="1"/>
    </xf>
    <xf numFmtId="49" fontId="14" fillId="0" borderId="3" xfId="2" applyNumberFormat="1" applyFont="1" applyBorder="1" applyAlignment="1">
      <alignment horizontal="left" vertical="center" wrapText="1"/>
    </xf>
    <xf numFmtId="0" fontId="9" fillId="0" borderId="4" xfId="2" applyNumberFormat="1" applyFont="1" applyBorder="1">
      <alignment vertical="center" wrapText="1"/>
    </xf>
    <xf numFmtId="0" fontId="9" fillId="0" borderId="1" xfId="2" applyNumberFormat="1" applyFont="1" applyBorder="1">
      <alignment vertical="center" wrapText="1"/>
    </xf>
    <xf numFmtId="0" fontId="8" fillId="0" borderId="4" xfId="0" applyFont="1" applyBorder="1" applyAlignment="1">
      <alignment wrapText="1"/>
    </xf>
    <xf numFmtId="0" fontId="9" fillId="0" borderId="4" xfId="0" applyFont="1" applyBorder="1" applyAlignment="1">
      <alignment wrapText="1"/>
    </xf>
    <xf numFmtId="0" fontId="12" fillId="0" borderId="2" xfId="3" applyFont="1" applyBorder="1" applyAlignment="1">
      <alignment horizontal="left" vertical="top" wrapText="1"/>
    </xf>
    <xf numFmtId="0" fontId="7" fillId="2" borderId="1" xfId="2" applyNumberFormat="1" applyFont="1" applyFill="1" applyBorder="1" applyAlignment="1">
      <alignment horizontal="left" vertical="center" wrapText="1"/>
    </xf>
    <xf numFmtId="0" fontId="10" fillId="2" borderId="1" xfId="2" applyNumberFormat="1" applyFont="1" applyFill="1" applyBorder="1" applyAlignment="1">
      <alignment horizontal="left" vertical="center" wrapText="1"/>
    </xf>
    <xf numFmtId="0" fontId="9" fillId="0" borderId="0" xfId="0" applyFont="1" applyAlignment="1">
      <alignment horizontal="center" vertical="center" wrapText="1"/>
    </xf>
    <xf numFmtId="0" fontId="9" fillId="0" borderId="0" xfId="0" applyFont="1" applyAlignment="1">
      <alignment vertical="center" wrapText="1"/>
    </xf>
    <xf numFmtId="0" fontId="12" fillId="0" borderId="4" xfId="3" applyFont="1" applyBorder="1" applyAlignment="1">
      <alignment horizontal="center" vertical="center" wrapText="1"/>
    </xf>
    <xf numFmtId="0" fontId="14" fillId="2" borderId="4" xfId="3" applyFont="1" applyFill="1" applyBorder="1" applyAlignment="1">
      <alignment horizontal="center" vertical="center" wrapText="1"/>
    </xf>
    <xf numFmtId="0" fontId="14" fillId="0" borderId="4" xfId="0" applyFont="1" applyBorder="1" applyAlignment="1">
      <alignment horizontal="left" vertical="top" wrapText="1"/>
    </xf>
    <xf numFmtId="0" fontId="12" fillId="0" borderId="7" xfId="0" applyFont="1" applyBorder="1" applyAlignment="1">
      <alignment horizontal="left" vertical="top" wrapText="1"/>
    </xf>
    <xf numFmtId="0" fontId="12" fillId="0" borderId="4" xfId="0" applyFont="1" applyBorder="1"/>
    <xf numFmtId="0" fontId="14" fillId="0" borderId="4" xfId="3" applyFont="1" applyBorder="1" applyAlignment="1">
      <alignment horizontal="left" vertical="top" wrapText="1"/>
    </xf>
    <xf numFmtId="49" fontId="14" fillId="3" borderId="3" xfId="2" applyNumberFormat="1" applyFont="1" applyFill="1" applyBorder="1" applyAlignment="1">
      <alignment horizontal="center" vertical="center" wrapText="1"/>
    </xf>
    <xf numFmtId="0" fontId="9" fillId="0" borderId="0" xfId="0" applyFont="1"/>
    <xf numFmtId="0" fontId="6" fillId="0" borderId="0" xfId="0" applyFont="1" applyAlignment="1">
      <alignment wrapText="1"/>
    </xf>
    <xf numFmtId="0" fontId="12" fillId="0" borderId="4" xfId="0" applyFont="1" applyBorder="1" applyAlignment="1">
      <alignment vertical="top" wrapText="1"/>
    </xf>
    <xf numFmtId="0" fontId="12" fillId="5" borderId="4" xfId="3" applyFont="1" applyFill="1" applyBorder="1" applyAlignment="1">
      <alignment horizontal="left" vertical="top" wrapText="1"/>
    </xf>
    <xf numFmtId="0" fontId="12" fillId="5" borderId="4" xfId="0" applyFont="1" applyFill="1" applyBorder="1" applyAlignment="1">
      <alignment horizontal="left" vertical="top" wrapText="1"/>
    </xf>
    <xf numFmtId="0" fontId="9" fillId="0" borderId="0" xfId="0" applyFont="1" applyAlignment="1">
      <alignment horizontal="center" vertical="center"/>
    </xf>
    <xf numFmtId="0" fontId="9" fillId="0" borderId="3" xfId="0" applyFont="1" applyBorder="1" applyAlignment="1">
      <alignment wrapText="1"/>
    </xf>
    <xf numFmtId="0" fontId="9" fillId="0" borderId="4" xfId="0" applyFont="1" applyBorder="1" applyAlignment="1">
      <alignment horizontal="left" vertical="center"/>
    </xf>
    <xf numFmtId="0" fontId="9" fillId="0" borderId="4" xfId="2" applyNumberFormat="1" applyFont="1" applyBorder="1" applyAlignment="1">
      <alignment horizontal="center" vertical="center" wrapText="1"/>
    </xf>
    <xf numFmtId="0" fontId="9" fillId="5" borderId="4" xfId="2" applyNumberFormat="1" applyFont="1" applyFill="1" applyBorder="1" applyAlignment="1">
      <alignment horizontal="center" vertical="center" wrapText="1"/>
    </xf>
    <xf numFmtId="1" fontId="12" fillId="0" borderId="11" xfId="0" applyNumberFormat="1" applyFont="1" applyBorder="1" applyAlignment="1">
      <alignment horizontal="center"/>
    </xf>
    <xf numFmtId="0" fontId="12" fillId="0" borderId="4" xfId="0" applyFont="1" applyBorder="1" applyAlignment="1">
      <alignment vertical="center" wrapText="1"/>
    </xf>
    <xf numFmtId="0" fontId="9" fillId="0" borderId="4" xfId="0" applyFont="1" applyBorder="1" applyAlignment="1">
      <alignment horizontal="left" vertical="top" wrapText="1"/>
    </xf>
    <xf numFmtId="0" fontId="9" fillId="0" borderId="4" xfId="0" applyFont="1" applyBorder="1" applyAlignment="1">
      <alignment horizontal="left" vertical="center" wrapText="1"/>
    </xf>
    <xf numFmtId="49" fontId="28" fillId="3" borderId="1" xfId="2" applyNumberFormat="1" applyFont="1" applyFill="1" applyBorder="1" applyAlignment="1">
      <alignment horizontal="right" vertical="center" wrapText="1"/>
    </xf>
    <xf numFmtId="49" fontId="28" fillId="3" borderId="3" xfId="2" applyNumberFormat="1" applyFont="1" applyFill="1" applyBorder="1" applyAlignment="1">
      <alignment horizontal="left" vertical="center" wrapText="1"/>
    </xf>
    <xf numFmtId="0" fontId="19" fillId="0" borderId="0" xfId="2" applyNumberFormat="1" applyFont="1" applyAlignment="1">
      <alignment horizontal="left" vertical="center"/>
    </xf>
    <xf numFmtId="0" fontId="3" fillId="0" borderId="4" xfId="2" applyNumberFormat="1" applyBorder="1">
      <alignment vertical="center" wrapText="1"/>
    </xf>
    <xf numFmtId="0" fontId="3" fillId="0" borderId="2" xfId="2" applyNumberFormat="1" applyBorder="1">
      <alignment vertical="center" wrapText="1"/>
    </xf>
    <xf numFmtId="0" fontId="26" fillId="0" borderId="0" xfId="0" applyFont="1"/>
    <xf numFmtId="0" fontId="17" fillId="0" borderId="0" xfId="0" applyFont="1" applyAlignment="1">
      <alignment vertical="center" wrapText="1"/>
    </xf>
    <xf numFmtId="0" fontId="8" fillId="0" borderId="4" xfId="0" applyFont="1" applyBorder="1" applyAlignment="1">
      <alignment horizontal="left" vertical="top" wrapText="1"/>
    </xf>
    <xf numFmtId="0" fontId="12" fillId="0" borderId="1" xfId="2" quotePrefix="1" applyNumberFormat="1" applyFont="1" applyBorder="1" applyAlignment="1">
      <alignment horizontal="right" vertical="center"/>
    </xf>
    <xf numFmtId="49" fontId="12" fillId="0" borderId="2" xfId="2" quotePrefix="1" applyNumberFormat="1" applyFont="1" applyBorder="1" applyAlignment="1">
      <alignment horizontal="left" vertical="center"/>
    </xf>
    <xf numFmtId="164" fontId="12" fillId="0" borderId="4" xfId="6" applyFont="1" applyBorder="1" applyAlignment="1">
      <alignment horizontal="left" vertical="top" wrapText="1"/>
    </xf>
    <xf numFmtId="0" fontId="12" fillId="5" borderId="4" xfId="0" applyFont="1" applyFill="1" applyBorder="1" applyAlignment="1">
      <alignment horizontal="left" wrapText="1"/>
    </xf>
    <xf numFmtId="0" fontId="30" fillId="0" borderId="4" xfId="3" applyFont="1" applyBorder="1" applyAlignment="1">
      <alignment horizontal="left" vertical="center" wrapText="1"/>
    </xf>
    <xf numFmtId="0" fontId="9" fillId="5" borderId="4" xfId="0" applyFont="1" applyFill="1" applyBorder="1" applyAlignment="1">
      <alignment horizontal="left" vertical="top" wrapText="1"/>
    </xf>
    <xf numFmtId="0" fontId="9" fillId="5" borderId="4" xfId="0" applyFont="1" applyFill="1" applyBorder="1" applyAlignment="1">
      <alignment horizontal="left" vertical="top"/>
    </xf>
    <xf numFmtId="0" fontId="9" fillId="0" borderId="7" xfId="0" applyFont="1" applyBorder="1" applyAlignment="1">
      <alignment horizontal="left" vertical="top" wrapText="1"/>
    </xf>
    <xf numFmtId="0" fontId="9" fillId="0" borderId="4" xfId="0" applyFont="1" applyBorder="1" applyAlignment="1">
      <alignment horizontal="left" vertical="top"/>
    </xf>
    <xf numFmtId="0" fontId="12" fillId="0" borderId="14" xfId="0" applyFont="1" applyBorder="1" applyAlignment="1">
      <alignment horizontal="left" vertical="top" wrapText="1"/>
    </xf>
    <xf numFmtId="0" fontId="12" fillId="0" borderId="0" xfId="0" applyFont="1" applyAlignment="1">
      <alignment wrapText="1"/>
    </xf>
    <xf numFmtId="0" fontId="12" fillId="5" borderId="2" xfId="3" applyFont="1" applyFill="1" applyBorder="1" applyAlignment="1">
      <alignment horizontal="left" vertical="top" wrapText="1"/>
    </xf>
    <xf numFmtId="0" fontId="12" fillId="0" borderId="0" xfId="3" applyFont="1"/>
    <xf numFmtId="0" fontId="9" fillId="0" borderId="4" xfId="0" applyFont="1" applyBorder="1" applyAlignment="1">
      <alignment horizontal="right" vertical="center" wrapText="1"/>
    </xf>
    <xf numFmtId="0" fontId="10" fillId="2" borderId="1" xfId="2" applyNumberFormat="1" applyFont="1" applyFill="1" applyBorder="1" applyAlignment="1">
      <alignment horizontal="left" vertical="top"/>
    </xf>
    <xf numFmtId="0" fontId="12" fillId="0" borderId="4" xfId="3" applyFont="1" applyBorder="1" applyAlignment="1">
      <alignment horizontal="left" vertical="top"/>
    </xf>
    <xf numFmtId="0" fontId="9" fillId="0" borderId="4" xfId="0" applyFont="1" applyBorder="1" applyAlignment="1">
      <alignment horizontal="center" wrapText="1"/>
    </xf>
    <xf numFmtId="0" fontId="7" fillId="0" borderId="3" xfId="3" quotePrefix="1" applyFont="1" applyBorder="1" applyAlignment="1">
      <alignment vertical="center" wrapText="1"/>
    </xf>
    <xf numFmtId="0" fontId="7" fillId="0" borderId="3" xfId="3" quotePrefix="1" applyFont="1" applyBorder="1" applyAlignment="1">
      <alignment horizontal="right" vertical="center"/>
    </xf>
    <xf numFmtId="49" fontId="14" fillId="0" borderId="2" xfId="2" applyNumberFormat="1" applyFont="1" applyBorder="1" applyAlignment="1">
      <alignment horizontal="left" vertical="center" wrapText="1"/>
    </xf>
    <xf numFmtId="0" fontId="10" fillId="2" borderId="4" xfId="2" applyNumberFormat="1" applyFont="1" applyFill="1" applyBorder="1" applyAlignment="1">
      <alignment horizontal="left" vertical="center" wrapText="1"/>
    </xf>
    <xf numFmtId="0" fontId="7" fillId="0" borderId="2" xfId="3" quotePrefix="1" applyFont="1" applyBorder="1" applyAlignment="1">
      <alignment horizontal="right" vertical="center"/>
    </xf>
    <xf numFmtId="0" fontId="27" fillId="0" borderId="0" xfId="0" applyFont="1" applyAlignment="1">
      <alignment horizontal="left" vertical="center"/>
    </xf>
    <xf numFmtId="0" fontId="14" fillId="3" borderId="1" xfId="2" applyNumberFormat="1" applyFont="1" applyFill="1" applyBorder="1" applyAlignment="1">
      <alignment horizontal="right" vertical="center" wrapText="1"/>
    </xf>
    <xf numFmtId="0" fontId="14" fillId="0" borderId="1" xfId="2" applyNumberFormat="1" applyFont="1" applyBorder="1" applyAlignment="1">
      <alignment horizontal="right" vertical="center" wrapText="1"/>
    </xf>
    <xf numFmtId="0" fontId="14" fillId="3" borderId="3" xfId="2" applyNumberFormat="1" applyFont="1" applyFill="1" applyBorder="1" applyAlignment="1">
      <alignment horizontal="left" vertical="center" wrapText="1"/>
    </xf>
    <xf numFmtId="0" fontId="14" fillId="0" borderId="2" xfId="2" applyNumberFormat="1" applyFont="1" applyBorder="1" applyAlignment="1">
      <alignment horizontal="left" vertical="center" wrapText="1"/>
    </xf>
    <xf numFmtId="0" fontId="14" fillId="3" borderId="1" xfId="2" quotePrefix="1" applyNumberFormat="1" applyFont="1" applyFill="1" applyBorder="1" applyAlignment="1">
      <alignment horizontal="center" vertical="center" wrapText="1"/>
    </xf>
    <xf numFmtId="0" fontId="12" fillId="0" borderId="2" xfId="2" applyNumberFormat="1" applyFont="1" applyBorder="1">
      <alignment vertical="center" wrapText="1"/>
    </xf>
    <xf numFmtId="0" fontId="27" fillId="0" borderId="0" xfId="0" applyFont="1"/>
    <xf numFmtId="0" fontId="14" fillId="3" borderId="2" xfId="2" quotePrefix="1" applyNumberFormat="1" applyFont="1" applyFill="1" applyBorder="1" applyAlignment="1">
      <alignment horizontal="center" vertical="center" wrapText="1"/>
    </xf>
    <xf numFmtId="168" fontId="14" fillId="3" borderId="4" xfId="2" quotePrefix="1" applyNumberFormat="1" applyFont="1" applyFill="1" applyBorder="1" applyAlignment="1">
      <alignment horizontal="center" vertical="center" wrapText="1"/>
    </xf>
    <xf numFmtId="168" fontId="9" fillId="0" borderId="4" xfId="1" applyNumberFormat="1" applyFont="1" applyBorder="1" applyAlignment="1">
      <alignment vertical="center" wrapText="1"/>
    </xf>
    <xf numFmtId="168" fontId="11" fillId="0" borderId="4" xfId="1" applyNumberFormat="1" applyFont="1" applyFill="1" applyBorder="1" applyAlignment="1">
      <alignment vertical="center" wrapText="1"/>
    </xf>
    <xf numFmtId="168" fontId="0" fillId="0" borderId="0" xfId="0" applyNumberFormat="1" applyAlignment="1">
      <alignment wrapText="1"/>
    </xf>
    <xf numFmtId="168" fontId="3" fillId="0" borderId="4" xfId="1" applyNumberFormat="1" applyFont="1" applyBorder="1" applyAlignment="1">
      <alignment vertical="center" wrapText="1"/>
    </xf>
    <xf numFmtId="168" fontId="0" fillId="0" borderId="0" xfId="0" applyNumberFormat="1"/>
    <xf numFmtId="168" fontId="9" fillId="0" borderId="4" xfId="5" applyNumberFormat="1" applyFont="1" applyBorder="1" applyAlignment="1">
      <alignment vertical="center" wrapText="1"/>
    </xf>
    <xf numFmtId="168" fontId="6" fillId="0" borderId="0" xfId="0" applyNumberFormat="1" applyFont="1" applyAlignment="1">
      <alignment wrapText="1"/>
    </xf>
    <xf numFmtId="168" fontId="9" fillId="0" borderId="0" xfId="0" applyNumberFormat="1" applyFont="1" applyAlignment="1">
      <alignment wrapText="1"/>
    </xf>
    <xf numFmtId="168" fontId="6" fillId="0" borderId="0" xfId="0" applyNumberFormat="1" applyFont="1"/>
    <xf numFmtId="168" fontId="11" fillId="0" borderId="4" xfId="5" applyNumberFormat="1" applyFont="1" applyFill="1" applyBorder="1" applyAlignment="1">
      <alignment vertical="center" wrapText="1"/>
    </xf>
    <xf numFmtId="168" fontId="9" fillId="0" borderId="4" xfId="2" applyNumberFormat="1" applyFont="1" applyBorder="1">
      <alignment vertical="center" wrapText="1"/>
    </xf>
    <xf numFmtId="168" fontId="12" fillId="0" borderId="0" xfId="0" applyNumberFormat="1" applyFont="1" applyAlignment="1">
      <alignment wrapText="1"/>
    </xf>
    <xf numFmtId="168" fontId="9" fillId="0" borderId="4" xfId="2" applyNumberFormat="1" applyFont="1" applyBorder="1" applyAlignment="1">
      <alignment horizontal="center" vertical="center" wrapText="1"/>
    </xf>
    <xf numFmtId="168" fontId="12" fillId="0" borderId="4" xfId="3" applyNumberFormat="1" applyFont="1" applyBorder="1" applyAlignment="1">
      <alignment horizontal="center" vertical="center" wrapText="1"/>
    </xf>
    <xf numFmtId="168" fontId="12" fillId="0" borderId="4" xfId="3" applyNumberFormat="1" applyFont="1" applyBorder="1" applyAlignment="1">
      <alignment horizontal="left" vertical="top" wrapText="1"/>
    </xf>
    <xf numFmtId="168" fontId="14" fillId="3" borderId="4" xfId="1" quotePrefix="1" applyNumberFormat="1" applyFont="1" applyFill="1" applyBorder="1" applyAlignment="1">
      <alignment horizontal="center" vertical="center" wrapText="1"/>
    </xf>
    <xf numFmtId="168" fontId="0" fillId="0" borderId="0" xfId="1" applyNumberFormat="1" applyFont="1" applyAlignment="1">
      <alignment wrapText="1"/>
    </xf>
    <xf numFmtId="168" fontId="15" fillId="0" borderId="0" xfId="0" applyNumberFormat="1" applyFont="1" applyAlignment="1">
      <alignment wrapText="1"/>
    </xf>
    <xf numFmtId="16" fontId="12" fillId="0" borderId="2" xfId="2" quotePrefix="1" applyNumberFormat="1" applyFont="1" applyBorder="1" applyAlignment="1">
      <alignment horizontal="left" vertical="center" wrapText="1"/>
    </xf>
    <xf numFmtId="2" fontId="12" fillId="0" borderId="4" xfId="3" applyNumberFormat="1" applyFont="1" applyBorder="1" applyAlignment="1">
      <alignment horizontal="center" vertical="top" wrapText="1"/>
    </xf>
    <xf numFmtId="2" fontId="9" fillId="0" borderId="4" xfId="0" applyNumberFormat="1" applyFont="1" applyBorder="1" applyAlignment="1">
      <alignment horizontal="center" wrapText="1"/>
    </xf>
    <xf numFmtId="0" fontId="12" fillId="0" borderId="4" xfId="3" applyFont="1" applyBorder="1" applyAlignment="1">
      <alignment horizontal="center" vertical="top" wrapText="1"/>
    </xf>
    <xf numFmtId="49" fontId="12" fillId="0" borderId="1" xfId="2" quotePrefix="1" applyNumberFormat="1" applyFont="1" applyBorder="1" applyAlignment="1">
      <alignment horizontal="right" vertical="center"/>
    </xf>
    <xf numFmtId="0" fontId="12" fillId="0" borderId="4" xfId="2" applyNumberFormat="1" applyFont="1" applyBorder="1" applyAlignment="1">
      <alignment vertical="center"/>
    </xf>
    <xf numFmtId="0" fontId="12" fillId="0" borderId="2" xfId="2" applyNumberFormat="1" applyFont="1" applyBorder="1" applyAlignment="1">
      <alignment vertical="center"/>
    </xf>
    <xf numFmtId="0" fontId="12" fillId="0" borderId="4" xfId="2" applyNumberFormat="1" applyFont="1" applyBorder="1" applyAlignment="1">
      <alignment horizontal="center" vertical="center"/>
    </xf>
    <xf numFmtId="168" fontId="12" fillId="0" borderId="4" xfId="1" applyNumberFormat="1" applyFont="1" applyBorder="1" applyAlignment="1">
      <alignment vertical="center"/>
    </xf>
    <xf numFmtId="0" fontId="12" fillId="0" borderId="0" xfId="0" applyFont="1"/>
    <xf numFmtId="0" fontId="14" fillId="7" borderId="4" xfId="2" quotePrefix="1" applyNumberFormat="1" applyFont="1" applyFill="1" applyBorder="1">
      <alignment vertical="center" wrapText="1"/>
    </xf>
    <xf numFmtId="0" fontId="12" fillId="0" borderId="2" xfId="2" quotePrefix="1" applyNumberFormat="1" applyFont="1" applyBorder="1" applyAlignment="1">
      <alignment horizontal="left" vertical="center"/>
    </xf>
    <xf numFmtId="0" fontId="7" fillId="7" borderId="1" xfId="2" applyNumberFormat="1" applyFont="1" applyFill="1" applyBorder="1" applyAlignment="1">
      <alignment horizontal="left" vertical="center" wrapText="1"/>
    </xf>
    <xf numFmtId="0" fontId="7" fillId="7" borderId="1" xfId="2" applyNumberFormat="1" applyFont="1" applyFill="1" applyBorder="1" applyAlignment="1">
      <alignment horizontal="left" vertical="center"/>
    </xf>
    <xf numFmtId="49" fontId="14" fillId="3" borderId="1" xfId="2" applyNumberFormat="1" applyFont="1" applyFill="1" applyBorder="1" applyAlignment="1">
      <alignment horizontal="right" vertical="center"/>
    </xf>
    <xf numFmtId="49" fontId="14" fillId="3" borderId="3" xfId="2" applyNumberFormat="1" applyFont="1" applyFill="1" applyBorder="1" applyAlignment="1">
      <alignment horizontal="left" vertical="center"/>
    </xf>
    <xf numFmtId="0" fontId="14" fillId="3" borderId="4" xfId="2" quotePrefix="1" applyNumberFormat="1" applyFont="1" applyFill="1" applyBorder="1" applyAlignment="1">
      <alignment vertical="center"/>
    </xf>
    <xf numFmtId="49" fontId="14" fillId="8" borderId="1" xfId="2" applyNumberFormat="1" applyFont="1" applyFill="1" applyBorder="1" applyAlignment="1">
      <alignment horizontal="right" vertical="center" wrapText="1"/>
    </xf>
    <xf numFmtId="49" fontId="14" fillId="8" borderId="3" xfId="2" applyNumberFormat="1" applyFont="1" applyFill="1" applyBorder="1" applyAlignment="1">
      <alignment horizontal="left" vertical="center" wrapText="1"/>
    </xf>
    <xf numFmtId="0" fontId="14" fillId="8" borderId="4" xfId="2" quotePrefix="1" applyNumberFormat="1" applyFont="1" applyFill="1" applyBorder="1">
      <alignment vertical="center" wrapText="1"/>
    </xf>
    <xf numFmtId="49" fontId="14" fillId="7" borderId="1" xfId="2" applyNumberFormat="1" applyFont="1" applyFill="1" applyBorder="1" applyAlignment="1">
      <alignment horizontal="right" vertical="center" wrapText="1"/>
    </xf>
    <xf numFmtId="49" fontId="14" fillId="7" borderId="3" xfId="2" applyNumberFormat="1" applyFont="1" applyFill="1" applyBorder="1" applyAlignment="1">
      <alignment horizontal="left" vertical="center" wrapText="1"/>
    </xf>
    <xf numFmtId="49" fontId="14" fillId="0" borderId="1" xfId="2" applyNumberFormat="1" applyFont="1" applyBorder="1" applyAlignment="1">
      <alignment horizontal="right" vertical="center"/>
    </xf>
    <xf numFmtId="49" fontId="14" fillId="0" borderId="2" xfId="2" applyNumberFormat="1" applyFont="1" applyBorder="1" applyAlignment="1">
      <alignment horizontal="left" vertical="center"/>
    </xf>
    <xf numFmtId="0" fontId="7" fillId="0" borderId="3" xfId="3" quotePrefix="1" applyFont="1" applyBorder="1" applyAlignment="1">
      <alignment vertical="center"/>
    </xf>
    <xf numFmtId="168" fontId="11" fillId="0" borderId="4" xfId="1" applyNumberFormat="1" applyFont="1" applyFill="1" applyBorder="1" applyAlignment="1">
      <alignment vertical="center"/>
    </xf>
    <xf numFmtId="49" fontId="10" fillId="2" borderId="3" xfId="2" applyNumberFormat="1" applyFont="1" applyFill="1" applyBorder="1">
      <alignment vertical="center" wrapText="1"/>
    </xf>
    <xf numFmtId="0" fontId="12" fillId="0" borderId="2" xfId="3" applyFont="1" applyBorder="1" applyAlignment="1">
      <alignment horizontal="left" vertical="top"/>
    </xf>
    <xf numFmtId="0" fontId="6" fillId="0" borderId="3" xfId="0" applyFont="1" applyBorder="1"/>
    <xf numFmtId="0" fontId="9" fillId="0" borderId="3" xfId="2" applyNumberFormat="1" applyFont="1" applyBorder="1">
      <alignment vertical="center" wrapText="1"/>
    </xf>
    <xf numFmtId="0" fontId="7" fillId="0" borderId="2" xfId="3" quotePrefix="1" applyFont="1" applyBorder="1" applyAlignment="1">
      <alignment horizontal="right" vertical="center" readingOrder="1"/>
    </xf>
    <xf numFmtId="0" fontId="12" fillId="0" borderId="8" xfId="3" applyFont="1" applyBorder="1" applyAlignment="1">
      <alignment horizontal="left" vertical="top" wrapText="1"/>
    </xf>
    <xf numFmtId="0" fontId="9" fillId="0" borderId="4" xfId="2" applyNumberFormat="1" applyFont="1" applyBorder="1" applyAlignment="1">
      <alignment vertical="center"/>
    </xf>
    <xf numFmtId="0" fontId="9" fillId="0" borderId="2" xfId="2" applyNumberFormat="1" applyFont="1" applyBorder="1" applyAlignment="1">
      <alignment vertical="center"/>
    </xf>
    <xf numFmtId="0" fontId="9" fillId="0" borderId="4" xfId="2" applyNumberFormat="1" applyFont="1" applyBorder="1" applyAlignment="1">
      <alignment horizontal="center" vertical="center"/>
    </xf>
    <xf numFmtId="168" fontId="9" fillId="0" borderId="4" xfId="1" applyNumberFormat="1" applyFont="1" applyBorder="1" applyAlignment="1">
      <alignment vertical="center"/>
    </xf>
    <xf numFmtId="168" fontId="9" fillId="0" borderId="4" xfId="1" applyNumberFormat="1" applyFont="1" applyBorder="1" applyAlignment="1">
      <alignment horizontal="center" vertical="center" wrapText="1"/>
    </xf>
    <xf numFmtId="168" fontId="11" fillId="0" borderId="4" xfId="1" applyNumberFormat="1" applyFont="1" applyFill="1" applyBorder="1" applyAlignment="1">
      <alignment horizontal="center" vertical="center" wrapText="1"/>
    </xf>
    <xf numFmtId="164" fontId="6" fillId="0" borderId="0" xfId="6" applyFont="1" applyAlignment="1">
      <alignment wrapText="1"/>
    </xf>
    <xf numFmtId="164" fontId="12" fillId="0" borderId="4" xfId="6" applyFont="1" applyBorder="1" applyAlignment="1">
      <alignment vertical="top" wrapText="1"/>
    </xf>
    <xf numFmtId="0" fontId="14" fillId="3" borderId="4" xfId="2" quotePrefix="1" applyNumberFormat="1" applyFont="1" applyFill="1" applyBorder="1" applyAlignment="1">
      <alignment horizontal="left" vertical="center" wrapText="1"/>
    </xf>
    <xf numFmtId="0" fontId="9" fillId="0" borderId="14" xfId="0" applyFont="1" applyBorder="1" applyAlignment="1">
      <alignment horizontal="left" vertical="top"/>
    </xf>
    <xf numFmtId="168" fontId="7" fillId="0" borderId="4" xfId="1" applyNumberFormat="1" applyFont="1" applyFill="1" applyBorder="1" applyAlignment="1">
      <alignment vertical="center" wrapText="1"/>
    </xf>
    <xf numFmtId="0" fontId="14" fillId="3" borderId="1" xfId="2" quotePrefix="1" applyNumberFormat="1" applyFont="1" applyFill="1" applyBorder="1" applyAlignment="1">
      <alignment vertical="center"/>
    </xf>
    <xf numFmtId="0" fontId="9" fillId="0" borderId="4" xfId="0" applyFont="1" applyBorder="1" applyAlignment="1">
      <alignment horizontal="right" vertical="center"/>
    </xf>
    <xf numFmtId="2" fontId="12" fillId="0" borderId="2" xfId="2" quotePrefix="1" applyNumberFormat="1" applyFont="1" applyBorder="1" applyAlignment="1">
      <alignment horizontal="left" vertical="center"/>
    </xf>
    <xf numFmtId="0" fontId="27" fillId="0" borderId="0" xfId="0" applyFont="1" applyAlignment="1">
      <alignment wrapText="1"/>
    </xf>
    <xf numFmtId="0" fontId="29" fillId="0" borderId="0" xfId="0" applyFont="1" applyAlignment="1">
      <alignment horizontal="center" vertical="center"/>
    </xf>
    <xf numFmtId="0" fontId="14" fillId="0" borderId="2" xfId="3" applyFont="1" applyBorder="1" applyAlignment="1">
      <alignment horizontal="left" vertical="top" wrapText="1"/>
    </xf>
    <xf numFmtId="0" fontId="12" fillId="0" borderId="5" xfId="0" applyFont="1" applyBorder="1" applyAlignment="1">
      <alignment vertical="top" wrapText="1"/>
    </xf>
    <xf numFmtId="0" fontId="9" fillId="0" borderId="20" xfId="0" applyFont="1" applyBorder="1" applyAlignment="1">
      <alignment wrapText="1"/>
    </xf>
    <xf numFmtId="0" fontId="12" fillId="0" borderId="20" xfId="2" quotePrefix="1" applyNumberFormat="1" applyFont="1" applyBorder="1">
      <alignment vertical="center" wrapText="1"/>
    </xf>
    <xf numFmtId="0" fontId="6" fillId="0" borderId="20" xfId="0" applyFont="1" applyBorder="1"/>
    <xf numFmtId="0" fontId="39" fillId="0" borderId="0" xfId="0" applyFont="1" applyAlignment="1">
      <alignment wrapText="1"/>
    </xf>
    <xf numFmtId="170" fontId="37" fillId="0" borderId="0" xfId="0" applyNumberFormat="1" applyFont="1"/>
    <xf numFmtId="4" fontId="37" fillId="0" borderId="0" xfId="0" applyNumberFormat="1" applyFont="1"/>
    <xf numFmtId="0" fontId="0" fillId="0" borderId="0" xfId="0" applyAlignment="1">
      <alignment vertical="center"/>
    </xf>
    <xf numFmtId="0" fontId="12" fillId="0" borderId="20" xfId="3" applyFont="1" applyBorder="1" applyAlignment="1">
      <alignment horizontal="left" vertical="top" wrapText="1"/>
    </xf>
    <xf numFmtId="0" fontId="14" fillId="3" borderId="20" xfId="2" quotePrefix="1" applyNumberFormat="1" applyFont="1" applyFill="1" applyBorder="1">
      <alignment vertical="center" wrapText="1"/>
    </xf>
    <xf numFmtId="49" fontId="14" fillId="3" borderId="21" xfId="2" applyNumberFormat="1" applyFont="1" applyFill="1" applyBorder="1" applyAlignment="1">
      <alignment horizontal="right" vertical="center" wrapText="1"/>
    </xf>
    <xf numFmtId="168" fontId="11" fillId="0" borderId="20" xfId="1" applyNumberFormat="1" applyFont="1" applyFill="1" applyBorder="1" applyAlignment="1">
      <alignment vertical="center" wrapText="1"/>
    </xf>
    <xf numFmtId="49" fontId="14" fillId="0" borderId="21" xfId="2" applyNumberFormat="1" applyFont="1" applyBorder="1" applyAlignment="1">
      <alignment horizontal="right" vertical="center" wrapText="1"/>
    </xf>
    <xf numFmtId="168" fontId="9" fillId="0" borderId="20" xfId="1" applyNumberFormat="1" applyFont="1" applyBorder="1" applyAlignment="1">
      <alignment vertical="center" wrapText="1"/>
    </xf>
    <xf numFmtId="0" fontId="9" fillId="5" borderId="20" xfId="2" applyNumberFormat="1" applyFont="1" applyFill="1" applyBorder="1" applyAlignment="1">
      <alignment horizontal="center" vertical="center" wrapText="1"/>
    </xf>
    <xf numFmtId="0" fontId="9" fillId="0" borderId="20" xfId="2" applyNumberFormat="1" applyFont="1" applyBorder="1">
      <alignment vertical="center" wrapText="1"/>
    </xf>
    <xf numFmtId="168" fontId="14" fillId="3" borderId="20" xfId="2" quotePrefix="1" applyNumberFormat="1" applyFont="1" applyFill="1" applyBorder="1" applyAlignment="1">
      <alignment horizontal="center" vertical="center" wrapText="1"/>
    </xf>
    <xf numFmtId="0" fontId="14" fillId="3" borderId="20" xfId="2" quotePrefix="1" applyNumberFormat="1" applyFont="1" applyFill="1" applyBorder="1" applyAlignment="1">
      <alignment horizontal="center" vertical="center" wrapText="1"/>
    </xf>
    <xf numFmtId="0" fontId="10" fillId="2" borderId="21" xfId="2" applyNumberFormat="1" applyFont="1" applyFill="1" applyBorder="1" applyAlignment="1">
      <alignment horizontal="left" vertical="center" wrapText="1"/>
    </xf>
    <xf numFmtId="0" fontId="37" fillId="0" borderId="0" xfId="0" applyFont="1" applyAlignment="1">
      <alignment wrapText="1"/>
    </xf>
    <xf numFmtId="0" fontId="9" fillId="0" borderId="20" xfId="2" applyNumberFormat="1" applyFont="1" applyBorder="1" applyAlignment="1">
      <alignment horizontal="center" vertical="center" wrapText="1"/>
    </xf>
    <xf numFmtId="0" fontId="9" fillId="0" borderId="20" xfId="3" applyFont="1" applyBorder="1" applyAlignment="1">
      <alignment horizontal="left" vertical="top" wrapText="1"/>
    </xf>
    <xf numFmtId="0" fontId="12" fillId="0" borderId="3" xfId="3" applyFont="1" applyBorder="1" applyAlignment="1">
      <alignment horizontal="left" vertical="top" wrapText="1"/>
    </xf>
    <xf numFmtId="0" fontId="41" fillId="0" borderId="0" xfId="0" applyFont="1" applyAlignment="1">
      <alignment wrapText="1"/>
    </xf>
    <xf numFmtId="0" fontId="12" fillId="0" borderId="20" xfId="0" applyFont="1" applyBorder="1" applyAlignment="1">
      <alignment wrapText="1"/>
    </xf>
    <xf numFmtId="0" fontId="12" fillId="0" borderId="4" xfId="3" applyFont="1" applyBorder="1" applyAlignment="1">
      <alignment horizontal="left" vertical="center" wrapText="1"/>
    </xf>
    <xf numFmtId="0" fontId="10" fillId="2" borderId="21" xfId="2" applyNumberFormat="1" applyFont="1" applyFill="1" applyBorder="1" applyAlignment="1">
      <alignment horizontal="left" vertical="top" wrapText="1"/>
    </xf>
    <xf numFmtId="0" fontId="12" fillId="0" borderId="20" xfId="2" applyNumberFormat="1" applyFont="1" applyBorder="1">
      <alignment vertical="center" wrapText="1"/>
    </xf>
    <xf numFmtId="0" fontId="34" fillId="0" borderId="20" xfId="2" applyNumberFormat="1" applyFont="1" applyBorder="1" applyAlignment="1">
      <alignment horizontal="center" vertical="center" wrapText="1"/>
    </xf>
    <xf numFmtId="168" fontId="12" fillId="0" borderId="20" xfId="1" applyNumberFormat="1" applyFont="1" applyBorder="1" applyAlignment="1">
      <alignment vertical="center" wrapText="1"/>
    </xf>
    <xf numFmtId="168" fontId="7" fillId="0" borderId="20" xfId="1" applyNumberFormat="1" applyFont="1" applyFill="1" applyBorder="1" applyAlignment="1">
      <alignment vertical="center" wrapText="1"/>
    </xf>
    <xf numFmtId="0" fontId="14" fillId="3" borderId="21" xfId="2" quotePrefix="1" applyNumberFormat="1" applyFont="1" applyFill="1" applyBorder="1">
      <alignment vertical="center" wrapText="1"/>
    </xf>
    <xf numFmtId="0" fontId="12" fillId="0" borderId="20" xfId="2" quotePrefix="1" applyNumberFormat="1" applyFont="1" applyBorder="1" applyAlignment="1">
      <alignment horizontal="center" vertical="center" wrapText="1"/>
    </xf>
    <xf numFmtId="0" fontId="12" fillId="0" borderId="2" xfId="2" quotePrefix="1" applyNumberFormat="1" applyFont="1" applyBorder="1" applyAlignment="1">
      <alignment horizontal="center" vertical="center" wrapText="1"/>
    </xf>
    <xf numFmtId="168" fontId="12" fillId="0" borderId="20" xfId="2" quotePrefix="1" applyNumberFormat="1" applyFont="1" applyBorder="1" applyAlignment="1">
      <alignment horizontal="center" vertical="center" wrapText="1"/>
    </xf>
    <xf numFmtId="3" fontId="12" fillId="0" borderId="4" xfId="2" applyNumberFormat="1" applyFont="1" applyBorder="1" applyAlignment="1">
      <alignment horizontal="center" vertical="center" wrapText="1"/>
    </xf>
    <xf numFmtId="0" fontId="17" fillId="0" borderId="4" xfId="0" applyFont="1" applyBorder="1" applyAlignment="1">
      <alignment wrapText="1"/>
    </xf>
    <xf numFmtId="168" fontId="9" fillId="0" borderId="20" xfId="2" applyNumberFormat="1" applyFont="1" applyBorder="1" applyAlignment="1">
      <alignment horizontal="center" vertical="center" wrapText="1"/>
    </xf>
    <xf numFmtId="0" fontId="42" fillId="0" borderId="0" xfId="0" applyFont="1" applyAlignment="1">
      <alignment vertical="center"/>
    </xf>
    <xf numFmtId="168" fontId="14" fillId="0" borderId="20" xfId="2" quotePrefix="1" applyNumberFormat="1" applyFont="1" applyBorder="1" applyAlignment="1">
      <alignment horizontal="center" vertical="center" wrapText="1"/>
    </xf>
    <xf numFmtId="0" fontId="9" fillId="0" borderId="5" xfId="0" applyFont="1" applyBorder="1" applyAlignment="1">
      <alignment wrapText="1"/>
    </xf>
    <xf numFmtId="0" fontId="3" fillId="0" borderId="4" xfId="2" applyNumberFormat="1" applyBorder="1" applyAlignment="1">
      <alignment horizontal="center" vertical="center" wrapText="1"/>
    </xf>
    <xf numFmtId="0" fontId="33" fillId="2" borderId="1" xfId="2" applyNumberFormat="1" applyFont="1" applyFill="1" applyBorder="1">
      <alignment vertical="center" wrapText="1"/>
    </xf>
    <xf numFmtId="0" fontId="33" fillId="2" borderId="3" xfId="2" applyNumberFormat="1" applyFont="1" applyFill="1" applyBorder="1">
      <alignment vertical="center" wrapText="1"/>
    </xf>
    <xf numFmtId="0" fontId="33" fillId="2" borderId="2" xfId="2" applyNumberFormat="1" applyFont="1" applyFill="1" applyBorder="1">
      <alignment vertical="center" wrapText="1"/>
    </xf>
    <xf numFmtId="0" fontId="14" fillId="3" borderId="7" xfId="2" quotePrefix="1" applyNumberFormat="1" applyFont="1" applyFill="1" applyBorder="1" applyAlignment="1">
      <alignment vertical="center"/>
    </xf>
    <xf numFmtId="0" fontId="10" fillId="2" borderId="3" xfId="2" applyNumberFormat="1" applyFont="1" applyFill="1" applyBorder="1" applyAlignment="1">
      <alignment horizontal="left" vertical="center" wrapText="1"/>
    </xf>
    <xf numFmtId="0" fontId="12" fillId="0" borderId="21" xfId="2" quotePrefix="1" applyNumberFormat="1" applyFont="1" applyBorder="1" applyAlignment="1">
      <alignment horizontal="right" vertical="center" wrapText="1"/>
    </xf>
    <xf numFmtId="0" fontId="14" fillId="0" borderId="20" xfId="3" applyFont="1" applyBorder="1" applyAlignment="1">
      <alignment horizontal="left" vertical="top" wrapText="1"/>
    </xf>
    <xf numFmtId="0" fontId="12" fillId="0" borderId="21" xfId="2" quotePrefix="1" applyNumberFormat="1" applyFont="1" applyBorder="1" applyAlignment="1">
      <alignment horizontal="right" vertical="center"/>
    </xf>
    <xf numFmtId="0" fontId="9" fillId="0" borderId="20" xfId="0" applyFont="1" applyBorder="1" applyAlignment="1">
      <alignment horizontal="left" vertical="top" wrapText="1"/>
    </xf>
    <xf numFmtId="0" fontId="9" fillId="0" borderId="0" xfId="0" applyFont="1" applyAlignment="1">
      <alignment horizontal="left" vertical="center"/>
    </xf>
    <xf numFmtId="0" fontId="29" fillId="0" borderId="0" xfId="0" applyFont="1" applyAlignment="1">
      <alignment horizontal="left" vertical="center"/>
    </xf>
    <xf numFmtId="0" fontId="12" fillId="0" borderId="22" xfId="0" applyFont="1" applyBorder="1" applyAlignment="1">
      <alignment horizontal="left" vertical="center"/>
    </xf>
    <xf numFmtId="0" fontId="9" fillId="5" borderId="2" xfId="2" applyNumberFormat="1" applyFont="1" applyFill="1" applyBorder="1" applyAlignment="1">
      <alignment horizontal="center" vertical="center" wrapText="1"/>
    </xf>
    <xf numFmtId="0" fontId="9" fillId="2" borderId="20" xfId="0" applyFont="1" applyFill="1" applyBorder="1" applyAlignment="1">
      <alignment horizontal="center" wrapText="1"/>
    </xf>
    <xf numFmtId="2" fontId="9" fillId="2" borderId="20" xfId="0" applyNumberFormat="1" applyFont="1" applyFill="1" applyBorder="1" applyAlignment="1">
      <alignment horizontal="center" wrapText="1"/>
    </xf>
    <xf numFmtId="49" fontId="47" fillId="0" borderId="21" xfId="2" quotePrefix="1" applyNumberFormat="1" applyFont="1" applyBorder="1" applyAlignment="1">
      <alignment horizontal="right" vertical="center" wrapText="1"/>
    </xf>
    <xf numFmtId="49" fontId="47" fillId="0" borderId="2" xfId="2" quotePrefix="1" applyNumberFormat="1" applyFont="1" applyBorder="1" applyAlignment="1">
      <alignment horizontal="left" vertical="center" wrapText="1"/>
    </xf>
    <xf numFmtId="0" fontId="47" fillId="0" borderId="20" xfId="3" applyFont="1" applyBorder="1" applyAlignment="1">
      <alignment horizontal="center" vertical="center" wrapText="1"/>
    </xf>
    <xf numFmtId="168" fontId="47" fillId="0" borderId="20" xfId="3" applyNumberFormat="1" applyFont="1" applyBorder="1" applyAlignment="1">
      <alignment horizontal="center" vertical="center" wrapText="1"/>
    </xf>
    <xf numFmtId="0" fontId="47" fillId="0" borderId="20" xfId="3" applyFont="1" applyBorder="1" applyAlignment="1">
      <alignment horizontal="left" vertical="top" wrapText="1"/>
    </xf>
    <xf numFmtId="0" fontId="47" fillId="0" borderId="20" xfId="3" applyFont="1" applyBorder="1" applyAlignment="1">
      <alignment horizontal="center" vertical="top" wrapText="1"/>
    </xf>
    <xf numFmtId="0" fontId="24" fillId="2" borderId="20" xfId="0" applyFont="1" applyFill="1" applyBorder="1" applyAlignment="1">
      <alignment horizontal="center" wrapText="1"/>
    </xf>
    <xf numFmtId="49" fontId="12" fillId="0" borderId="21" xfId="2" quotePrefix="1" applyNumberFormat="1" applyFont="1" applyBorder="1" applyAlignment="1">
      <alignment horizontal="right" vertical="center" wrapText="1"/>
    </xf>
    <xf numFmtId="0" fontId="14" fillId="0" borderId="21" xfId="2" applyNumberFormat="1" applyFont="1" applyBorder="1" applyAlignment="1">
      <alignment horizontal="right" vertical="center" wrapText="1"/>
    </xf>
    <xf numFmtId="0" fontId="8" fillId="0" borderId="20" xfId="0" applyFont="1" applyBorder="1" applyAlignment="1">
      <alignment wrapText="1"/>
    </xf>
    <xf numFmtId="0" fontId="50" fillId="0" borderId="0" xfId="2" applyNumberFormat="1" applyFont="1" applyAlignment="1">
      <alignment horizontal="center" wrapText="1"/>
    </xf>
    <xf numFmtId="0" fontId="51" fillId="0" borderId="8" xfId="0" applyFont="1" applyBorder="1" applyAlignment="1">
      <alignment vertical="center"/>
    </xf>
    <xf numFmtId="0" fontId="52" fillId="0" borderId="21" xfId="2" applyNumberFormat="1" applyFont="1" applyBorder="1" applyAlignment="1">
      <alignment horizontal="right" vertical="center" wrapText="1"/>
    </xf>
    <xf numFmtId="0" fontId="52" fillId="0" borderId="20" xfId="2" quotePrefix="1" applyNumberFormat="1" applyFont="1" applyBorder="1">
      <alignment vertical="center" wrapText="1"/>
    </xf>
    <xf numFmtId="0" fontId="53" fillId="0" borderId="21" xfId="0" applyFont="1" applyBorder="1" applyAlignment="1">
      <alignment horizontal="right" vertical="center" wrapText="1"/>
    </xf>
    <xf numFmtId="0" fontId="9" fillId="0" borderId="2" xfId="2" applyNumberFormat="1" applyFont="1" applyBorder="1" applyAlignment="1">
      <alignment horizontal="center" vertical="center" wrapText="1"/>
    </xf>
    <xf numFmtId="0" fontId="9" fillId="0" borderId="21" xfId="2" applyNumberFormat="1" applyFont="1" applyBorder="1" applyAlignment="1">
      <alignment horizontal="center" vertical="center" wrapText="1"/>
    </xf>
    <xf numFmtId="0" fontId="12" fillId="0" borderId="20" xfId="0" applyFont="1" applyBorder="1" applyAlignment="1">
      <alignment horizontal="left" vertical="center" wrapText="1"/>
    </xf>
    <xf numFmtId="0" fontId="17" fillId="0" borderId="0" xfId="0" applyFont="1" applyAlignment="1">
      <alignment wrapText="1"/>
    </xf>
    <xf numFmtId="0" fontId="26" fillId="0" borderId="0" xfId="0" applyFont="1" applyAlignment="1">
      <alignment wrapText="1"/>
    </xf>
    <xf numFmtId="0" fontId="56" fillId="0" borderId="0" xfId="0" applyFont="1"/>
    <xf numFmtId="0" fontId="56" fillId="0" borderId="0" xfId="0" applyFont="1" applyAlignment="1">
      <alignment wrapText="1"/>
    </xf>
    <xf numFmtId="0" fontId="17" fillId="0" borderId="20" xfId="0" applyFont="1" applyBorder="1"/>
    <xf numFmtId="0" fontId="57" fillId="0" borderId="0" xfId="0" applyFont="1"/>
    <xf numFmtId="0" fontId="56" fillId="0" borderId="0" xfId="0" applyFont="1" applyAlignment="1">
      <alignment horizontal="center" wrapText="1"/>
    </xf>
    <xf numFmtId="0" fontId="17" fillId="0" borderId="0" xfId="0" applyFont="1" applyAlignment="1">
      <alignment horizontal="center" wrapText="1"/>
    </xf>
    <xf numFmtId="0" fontId="17" fillId="0" borderId="0" xfId="0" applyFont="1"/>
    <xf numFmtId="0" fontId="45" fillId="0" borderId="0" xfId="0" applyFont="1"/>
    <xf numFmtId="0" fontId="58" fillId="0" borderId="0" xfId="0" applyFont="1" applyAlignment="1">
      <alignment wrapText="1"/>
    </xf>
    <xf numFmtId="0" fontId="58" fillId="0" borderId="0" xfId="0" applyFont="1"/>
    <xf numFmtId="0" fontId="12" fillId="0" borderId="0" xfId="0" applyFont="1" applyAlignment="1">
      <alignment horizontal="center" wrapText="1"/>
    </xf>
    <xf numFmtId="0" fontId="17" fillId="0" borderId="0" xfId="0" applyFont="1" applyAlignment="1">
      <alignment horizontal="right" wrapText="1"/>
    </xf>
    <xf numFmtId="0" fontId="61" fillId="0" borderId="0" xfId="0" applyFont="1" applyAlignment="1">
      <alignment wrapText="1"/>
    </xf>
    <xf numFmtId="4" fontId="17" fillId="0" borderId="0" xfId="0" applyNumberFormat="1" applyFont="1"/>
    <xf numFmtId="0" fontId="56" fillId="0" borderId="0" xfId="0" applyFont="1" applyAlignment="1">
      <alignment horizontal="center"/>
    </xf>
    <xf numFmtId="0" fontId="12" fillId="0" borderId="20" xfId="0" applyFont="1" applyBorder="1" applyAlignment="1">
      <alignment horizontal="left" vertical="center"/>
    </xf>
    <xf numFmtId="0" fontId="26" fillId="0" borderId="0" xfId="0" applyFont="1" applyAlignment="1">
      <alignment horizontal="center" wrapText="1"/>
    </xf>
    <xf numFmtId="0" fontId="63" fillId="0" borderId="0" xfId="0" applyFont="1"/>
    <xf numFmtId="0" fontId="65" fillId="0" borderId="0" xfId="0" applyFont="1" applyAlignment="1">
      <alignment wrapText="1"/>
    </xf>
    <xf numFmtId="0" fontId="62" fillId="0" borderId="0" xfId="0" applyFont="1" applyAlignment="1">
      <alignment wrapText="1"/>
    </xf>
    <xf numFmtId="0" fontId="17" fillId="0" borderId="0" xfId="0" applyFont="1" applyAlignment="1">
      <alignment horizontal="center"/>
    </xf>
    <xf numFmtId="0" fontId="23" fillId="0" borderId="0" xfId="0" applyFont="1" applyAlignment="1">
      <alignment vertical="center" wrapText="1"/>
    </xf>
    <xf numFmtId="0" fontId="26" fillId="0" borderId="0" xfId="9" applyFont="1" applyFill="1" applyBorder="1" applyAlignment="1">
      <alignment wrapText="1"/>
    </xf>
    <xf numFmtId="0" fontId="66" fillId="0" borderId="0" xfId="0" applyFont="1" applyAlignment="1">
      <alignment wrapText="1"/>
    </xf>
    <xf numFmtId="0" fontId="70" fillId="0" borderId="0" xfId="0" applyFont="1" applyAlignment="1">
      <alignment horizontal="left"/>
    </xf>
    <xf numFmtId="0" fontId="71" fillId="0" borderId="0" xfId="0" applyFont="1"/>
    <xf numFmtId="0" fontId="58" fillId="0" borderId="0" xfId="0" applyFont="1" applyAlignment="1">
      <alignment vertical="center"/>
    </xf>
    <xf numFmtId="0" fontId="26" fillId="0" borderId="0" xfId="0" applyFont="1" applyAlignment="1">
      <alignment horizontal="center"/>
    </xf>
    <xf numFmtId="0" fontId="46" fillId="0" borderId="0" xfId="0" applyFont="1"/>
    <xf numFmtId="0" fontId="9" fillId="0" borderId="0" xfId="0" applyFont="1" applyAlignment="1">
      <alignment horizontal="right" wrapText="1"/>
    </xf>
    <xf numFmtId="0" fontId="47" fillId="0" borderId="20" xfId="0" applyFont="1" applyBorder="1"/>
    <xf numFmtId="0" fontId="12" fillId="0" borderId="10" xfId="0" applyFont="1" applyBorder="1" applyAlignment="1">
      <alignment horizontal="left" vertical="center" wrapText="1"/>
    </xf>
    <xf numFmtId="0" fontId="12" fillId="0" borderId="19" xfId="0" applyFont="1" applyBorder="1" applyAlignment="1">
      <alignment horizontal="left" vertical="center" wrapText="1"/>
    </xf>
    <xf numFmtId="49" fontId="14" fillId="0" borderId="20" xfId="2" applyNumberFormat="1" applyFont="1" applyBorder="1" applyAlignment="1">
      <alignment horizontal="right" vertical="center" wrapText="1"/>
    </xf>
    <xf numFmtId="49" fontId="14" fillId="0" borderId="20" xfId="2" applyNumberFormat="1" applyFont="1" applyBorder="1" applyAlignment="1">
      <alignment horizontal="left" vertical="center" wrapText="1"/>
    </xf>
    <xf numFmtId="0" fontId="17" fillId="0" borderId="4" xfId="2" applyNumberFormat="1" applyFont="1" applyBorder="1">
      <alignment vertical="center" wrapText="1"/>
    </xf>
    <xf numFmtId="0" fontId="17" fillId="0" borderId="2" xfId="2" applyNumberFormat="1" applyFont="1" applyBorder="1">
      <alignment vertical="center" wrapText="1"/>
    </xf>
    <xf numFmtId="168" fontId="17" fillId="0" borderId="4" xfId="2" applyNumberFormat="1" applyFont="1" applyBorder="1" applyAlignment="1">
      <alignment horizontal="center" vertical="center" wrapText="1"/>
    </xf>
    <xf numFmtId="0" fontId="12" fillId="0" borderId="3" xfId="2" quotePrefix="1" applyNumberFormat="1" applyFont="1" applyBorder="1" applyAlignment="1">
      <alignment horizontal="left" vertical="center" wrapText="1"/>
    </xf>
    <xf numFmtId="49" fontId="14" fillId="7" borderId="21" xfId="2" applyNumberFormat="1" applyFont="1" applyFill="1" applyBorder="1" applyAlignment="1">
      <alignment horizontal="right" vertical="center" wrapText="1"/>
    </xf>
    <xf numFmtId="0" fontId="14" fillId="7" borderId="20" xfId="2" quotePrefix="1" applyNumberFormat="1" applyFont="1" applyFill="1" applyBorder="1">
      <alignment vertical="center" wrapText="1"/>
    </xf>
    <xf numFmtId="0" fontId="12" fillId="0" borderId="20" xfId="3" applyFont="1" applyBorder="1" applyAlignment="1">
      <alignment horizontal="left" vertical="top"/>
    </xf>
    <xf numFmtId="0" fontId="26" fillId="0" borderId="0" xfId="0" applyFont="1" applyAlignment="1">
      <alignment horizontal="right"/>
    </xf>
    <xf numFmtId="0" fontId="14" fillId="3" borderId="20" xfId="2" quotePrefix="1" applyNumberFormat="1" applyFont="1" applyFill="1" applyBorder="1" applyAlignment="1">
      <alignment horizontal="left" vertical="center" wrapText="1"/>
    </xf>
    <xf numFmtId="168" fontId="9" fillId="0" borderId="20" xfId="5" applyNumberFormat="1" applyFont="1" applyBorder="1" applyAlignment="1">
      <alignment vertical="center" wrapText="1"/>
    </xf>
    <xf numFmtId="168" fontId="11" fillId="0" borderId="20" xfId="5" applyNumberFormat="1" applyFont="1" applyFill="1" applyBorder="1" applyAlignment="1">
      <alignment vertical="center" wrapText="1"/>
    </xf>
    <xf numFmtId="0" fontId="12" fillId="0" borderId="20" xfId="0" applyFont="1" applyBorder="1" applyAlignment="1">
      <alignment horizontal="left" vertical="top" wrapText="1"/>
    </xf>
    <xf numFmtId="0" fontId="8" fillId="0" borderId="20" xfId="0" applyFont="1" applyBorder="1" applyAlignment="1">
      <alignment horizontal="left" vertical="top" wrapText="1"/>
    </xf>
    <xf numFmtId="0" fontId="12" fillId="0" borderId="20" xfId="0" applyFont="1" applyBorder="1" applyAlignment="1">
      <alignment horizontal="left" vertical="top"/>
    </xf>
    <xf numFmtId="0" fontId="9" fillId="0" borderId="20" xfId="0" applyFont="1" applyBorder="1" applyAlignment="1">
      <alignment horizontal="left" vertical="top"/>
    </xf>
    <xf numFmtId="0" fontId="9" fillId="0" borderId="20" xfId="0" applyFont="1" applyBorder="1" applyAlignment="1">
      <alignment horizontal="center" wrapText="1"/>
    </xf>
    <xf numFmtId="0" fontId="72" fillId="0" borderId="0" xfId="0" applyFont="1"/>
    <xf numFmtId="168" fontId="9" fillId="0" borderId="20" xfId="1" applyNumberFormat="1" applyFont="1" applyFill="1" applyBorder="1" applyAlignment="1">
      <alignment vertical="center" wrapText="1"/>
    </xf>
    <xf numFmtId="0" fontId="75" fillId="0" borderId="0" xfId="0" applyFont="1" applyAlignment="1">
      <alignment vertical="center"/>
    </xf>
    <xf numFmtId="0" fontId="47" fillId="0" borderId="20" xfId="0" applyFont="1" applyBorder="1" applyAlignment="1">
      <alignment wrapText="1"/>
    </xf>
    <xf numFmtId="49" fontId="55" fillId="3" borderId="21" xfId="2" applyNumberFormat="1" applyFont="1" applyFill="1" applyBorder="1" applyAlignment="1">
      <alignment horizontal="right" vertical="center" wrapText="1"/>
    </xf>
    <xf numFmtId="0" fontId="61" fillId="0" borderId="20" xfId="0" applyFont="1" applyBorder="1"/>
    <xf numFmtId="0" fontId="75" fillId="0" borderId="0" xfId="0" applyFont="1"/>
    <xf numFmtId="0" fontId="78" fillId="0" borderId="0" xfId="0" applyFont="1" applyAlignment="1">
      <alignment wrapText="1"/>
    </xf>
    <xf numFmtId="4" fontId="78" fillId="0" borderId="0" xfId="0" applyNumberFormat="1" applyFont="1" applyAlignment="1">
      <alignment wrapText="1"/>
    </xf>
    <xf numFmtId="0" fontId="47" fillId="0" borderId="0" xfId="0" applyFont="1" applyAlignment="1">
      <alignment wrapText="1"/>
    </xf>
    <xf numFmtId="0" fontId="61" fillId="0" borderId="20" xfId="0" applyFont="1" applyBorder="1" applyAlignment="1">
      <alignment wrapText="1"/>
    </xf>
    <xf numFmtId="0" fontId="14" fillId="3" borderId="20" xfId="2" quotePrefix="1" applyNumberFormat="1" applyFont="1" applyFill="1" applyBorder="1" applyAlignment="1">
      <alignment vertical="center"/>
    </xf>
    <xf numFmtId="0" fontId="67" fillId="0" borderId="0" xfId="0" applyFont="1"/>
    <xf numFmtId="0" fontId="79" fillId="9" borderId="21" xfId="8" applyNumberFormat="1" applyFont="1" applyFill="1" applyBorder="1" applyAlignment="1">
      <alignment horizontal="left" vertical="top" wrapText="1"/>
    </xf>
    <xf numFmtId="0" fontId="12" fillId="0" borderId="21" xfId="3" applyFont="1" applyBorder="1" applyAlignment="1">
      <alignment horizontal="left" vertical="top" wrapText="1"/>
    </xf>
    <xf numFmtId="0" fontId="77" fillId="0" borderId="0" xfId="0" applyFont="1"/>
    <xf numFmtId="0" fontId="12" fillId="0" borderId="20" xfId="8" applyNumberFormat="1" applyFont="1" applyBorder="1" applyAlignment="1">
      <alignment horizontal="left" vertical="top" wrapText="1"/>
    </xf>
    <xf numFmtId="0" fontId="80" fillId="0" borderId="0" xfId="0" applyFont="1" applyAlignment="1">
      <alignment horizontal="center" vertical="center" wrapText="1"/>
    </xf>
    <xf numFmtId="168" fontId="9" fillId="5" borderId="20" xfId="1" applyNumberFormat="1" applyFont="1" applyFill="1" applyBorder="1" applyAlignment="1">
      <alignment horizontal="center" vertical="center" wrapText="1"/>
    </xf>
    <xf numFmtId="0" fontId="61" fillId="0" borderId="20" xfId="2" applyNumberFormat="1" applyFont="1" applyBorder="1">
      <alignment vertical="center" wrapText="1"/>
    </xf>
    <xf numFmtId="168" fontId="9" fillId="0" borderId="20" xfId="1" applyNumberFormat="1" applyFont="1" applyFill="1" applyBorder="1" applyAlignment="1">
      <alignment horizontal="center" vertical="center" wrapText="1"/>
    </xf>
    <xf numFmtId="0" fontId="7" fillId="0" borderId="20" xfId="3" applyFont="1" applyBorder="1" applyAlignment="1">
      <alignment horizontal="left" vertical="top" wrapText="1"/>
    </xf>
    <xf numFmtId="49" fontId="12" fillId="0" borderId="21" xfId="2" quotePrefix="1" applyNumberFormat="1" applyFont="1" applyBorder="1" applyAlignment="1">
      <alignment horizontal="right" vertical="center"/>
    </xf>
    <xf numFmtId="0" fontId="9" fillId="0" borderId="20" xfId="0" applyFont="1" applyBorder="1" applyAlignment="1">
      <alignment vertical="top" wrapText="1"/>
    </xf>
    <xf numFmtId="0" fontId="14" fillId="3" borderId="21" xfId="2" applyNumberFormat="1" applyFont="1" applyFill="1" applyBorder="1" applyAlignment="1">
      <alignment horizontal="right" vertical="center" wrapText="1"/>
    </xf>
    <xf numFmtId="168" fontId="9" fillId="5" borderId="20" xfId="1" applyNumberFormat="1" applyFont="1" applyFill="1" applyBorder="1" applyAlignment="1">
      <alignment vertical="center" wrapText="1"/>
    </xf>
    <xf numFmtId="0" fontId="84" fillId="5" borderId="20" xfId="2" applyNumberFormat="1" applyFont="1" applyFill="1" applyBorder="1" applyAlignment="1">
      <alignment horizontal="center" vertical="center" wrapText="1"/>
    </xf>
    <xf numFmtId="0" fontId="85" fillId="0" borderId="0" xfId="0" applyFont="1" applyAlignment="1">
      <alignment horizontal="center" vertical="center"/>
    </xf>
    <xf numFmtId="0" fontId="86" fillId="0" borderId="0" xfId="0" applyFont="1"/>
    <xf numFmtId="0" fontId="84" fillId="5" borderId="20" xfId="2" applyNumberFormat="1" applyFont="1" applyFill="1" applyBorder="1" applyAlignment="1">
      <alignment horizontal="center" vertical="center"/>
    </xf>
    <xf numFmtId="0" fontId="27" fillId="0" borderId="0" xfId="0" applyFont="1" applyAlignment="1">
      <alignment horizontal="center" vertical="center"/>
    </xf>
    <xf numFmtId="0" fontId="14" fillId="0" borderId="10" xfId="0" quotePrefix="1" applyFont="1" applyBorder="1" applyAlignment="1">
      <alignment horizontal="center" vertical="center"/>
    </xf>
    <xf numFmtId="0" fontId="14" fillId="0" borderId="10" xfId="0" applyFont="1" applyBorder="1" applyAlignment="1">
      <alignment horizontal="center" vertical="center"/>
    </xf>
    <xf numFmtId="0" fontId="14" fillId="0" borderId="17" xfId="0" applyFont="1" applyBorder="1" applyAlignment="1">
      <alignment horizontal="center" vertical="center"/>
    </xf>
    <xf numFmtId="0" fontId="59" fillId="0" borderId="0" xfId="0" applyFont="1" applyAlignment="1">
      <alignment wrapText="1"/>
    </xf>
    <xf numFmtId="0" fontId="17" fillId="0" borderId="20" xfId="2" applyNumberFormat="1" applyFont="1" applyBorder="1">
      <alignment vertical="center" wrapText="1"/>
    </xf>
    <xf numFmtId="0" fontId="17" fillId="0" borderId="20" xfId="2" applyNumberFormat="1" applyFont="1" applyBorder="1" applyAlignment="1">
      <alignment horizontal="center" vertical="center" wrapText="1"/>
    </xf>
    <xf numFmtId="0" fontId="81" fillId="0" borderId="0" xfId="0" applyFont="1" applyAlignment="1">
      <alignment wrapText="1"/>
    </xf>
    <xf numFmtId="0" fontId="69" fillId="0" borderId="0" xfId="0" applyFont="1"/>
    <xf numFmtId="3" fontId="68" fillId="0" borderId="0" xfId="0" applyNumberFormat="1" applyFont="1"/>
    <xf numFmtId="4" fontId="68" fillId="0" borderId="0" xfId="0" applyNumberFormat="1" applyFont="1"/>
    <xf numFmtId="0" fontId="55" fillId="0" borderId="0" xfId="2" applyNumberFormat="1" applyFont="1" applyAlignment="1">
      <alignment horizontal="center" vertical="center" wrapText="1"/>
    </xf>
    <xf numFmtId="0" fontId="14" fillId="0" borderId="20" xfId="2" quotePrefix="1" applyNumberFormat="1" applyFont="1" applyBorder="1" applyAlignment="1">
      <alignment horizontal="center" vertical="center" wrapText="1"/>
    </xf>
    <xf numFmtId="0" fontId="14" fillId="0" borderId="2" xfId="2" quotePrefix="1" applyNumberFormat="1" applyFont="1" applyBorder="1" applyAlignment="1">
      <alignment horizontal="center" vertical="center" wrapText="1"/>
    </xf>
    <xf numFmtId="0" fontId="47" fillId="0" borderId="20" xfId="2" quotePrefix="1" applyNumberFormat="1" applyFont="1" applyBorder="1" applyAlignment="1">
      <alignment horizontal="center" vertical="center" wrapText="1"/>
    </xf>
    <xf numFmtId="0" fontId="47" fillId="0" borderId="4" xfId="0" applyFont="1" applyBorder="1" applyAlignment="1">
      <alignment wrapText="1"/>
    </xf>
    <xf numFmtId="0" fontId="19" fillId="0" borderId="20" xfId="3" applyFont="1" applyBorder="1" applyAlignment="1">
      <alignment horizontal="left" vertical="top" wrapText="1"/>
    </xf>
    <xf numFmtId="0" fontId="57" fillId="0" borderId="0" xfId="0" applyFont="1" applyAlignment="1">
      <alignment wrapText="1"/>
    </xf>
    <xf numFmtId="0" fontId="60" fillId="0" borderId="0" xfId="0" applyFont="1"/>
    <xf numFmtId="0" fontId="60" fillId="0" borderId="0" xfId="0" applyFont="1" applyAlignment="1">
      <alignment wrapText="1"/>
    </xf>
    <xf numFmtId="0" fontId="74" fillId="0" borderId="0" xfId="0" applyFont="1" applyAlignment="1">
      <alignment wrapText="1"/>
    </xf>
    <xf numFmtId="0" fontId="74" fillId="0" borderId="0" xfId="0" applyFont="1"/>
    <xf numFmtId="0" fontId="73" fillId="0" borderId="0" xfId="0" applyFont="1" applyAlignment="1">
      <alignment wrapText="1"/>
    </xf>
    <xf numFmtId="0" fontId="9" fillId="0" borderId="20" xfId="0" applyFont="1" applyBorder="1" applyAlignment="1">
      <alignment horizontal="center" vertical="center" wrapText="1"/>
    </xf>
    <xf numFmtId="49" fontId="64" fillId="0" borderId="0" xfId="0" applyNumberFormat="1" applyFont="1" applyAlignment="1">
      <alignment horizontal="left" wrapText="1"/>
    </xf>
    <xf numFmtId="168" fontId="9" fillId="0" borderId="4" xfId="1" applyNumberFormat="1" applyFont="1" applyFill="1" applyBorder="1" applyAlignment="1">
      <alignment vertical="center" wrapText="1"/>
    </xf>
    <xf numFmtId="0" fontId="61" fillId="0" borderId="23" xfId="0" applyFont="1" applyBorder="1" applyAlignment="1">
      <alignment wrapText="1"/>
    </xf>
    <xf numFmtId="0" fontId="61" fillId="0" borderId="14" xfId="0" applyFont="1" applyBorder="1"/>
    <xf numFmtId="0" fontId="9" fillId="0" borderId="20" xfId="0" applyFont="1" applyBorder="1" applyAlignment="1">
      <alignment vertical="center" wrapText="1"/>
    </xf>
    <xf numFmtId="0" fontId="15" fillId="0" borderId="0" xfId="0" applyFont="1" applyAlignment="1">
      <alignment horizontal="center" wrapText="1"/>
    </xf>
    <xf numFmtId="0" fontId="12" fillId="0" borderId="4" xfId="0" applyFont="1" applyBorder="1" applyAlignment="1">
      <alignment horizontal="center" wrapText="1"/>
    </xf>
    <xf numFmtId="0" fontId="12" fillId="0" borderId="4" xfId="0" applyFont="1" applyBorder="1" applyAlignment="1">
      <alignment horizontal="left" vertical="center" wrapText="1"/>
    </xf>
    <xf numFmtId="0" fontId="12" fillId="5" borderId="4" xfId="0" applyFont="1" applyFill="1" applyBorder="1" applyAlignment="1">
      <alignment horizontal="left" vertical="top"/>
    </xf>
    <xf numFmtId="0" fontId="12" fillId="0" borderId="20" xfId="2" quotePrefix="1" applyNumberFormat="1" applyFont="1" applyBorder="1" applyAlignment="1">
      <alignment horizontal="right" vertical="center" wrapText="1"/>
    </xf>
    <xf numFmtId="0" fontId="12" fillId="0" borderId="4" xfId="0" applyFont="1" applyBorder="1" applyAlignment="1">
      <alignment horizontal="left" vertical="center"/>
    </xf>
    <xf numFmtId="0" fontId="12" fillId="0" borderId="20" xfId="2" quotePrefix="1" applyNumberFormat="1" applyFont="1" applyBorder="1" applyAlignment="1">
      <alignment horizontal="left" vertical="center" wrapText="1"/>
    </xf>
    <xf numFmtId="0" fontId="14" fillId="3" borderId="21" xfId="2" quotePrefix="1" applyNumberFormat="1" applyFont="1" applyFill="1" applyBorder="1" applyAlignment="1">
      <alignment horizontal="center" vertical="center" wrapText="1"/>
    </xf>
    <xf numFmtId="0" fontId="12" fillId="0" borderId="2" xfId="2" applyNumberFormat="1" applyFont="1" applyBorder="1" applyAlignment="1">
      <alignment horizontal="center" vertical="center" wrapText="1"/>
    </xf>
    <xf numFmtId="0" fontId="12" fillId="0" borderId="21" xfId="2" applyNumberFormat="1" applyFont="1" applyBorder="1" applyAlignment="1">
      <alignment horizontal="center" vertical="center" wrapText="1"/>
    </xf>
    <xf numFmtId="0" fontId="9" fillId="0" borderId="20" xfId="0" applyFont="1" applyBorder="1" applyAlignment="1">
      <alignment horizontal="left" wrapText="1"/>
    </xf>
    <xf numFmtId="0" fontId="80" fillId="0" borderId="20" xfId="2" applyNumberFormat="1" applyFont="1" applyBorder="1" applyAlignment="1">
      <alignment horizontal="center" vertical="center" wrapText="1"/>
    </xf>
    <xf numFmtId="168" fontId="9" fillId="0" borderId="20" xfId="1" applyNumberFormat="1" applyFont="1" applyBorder="1" applyAlignment="1">
      <alignment horizontal="center" vertical="center" wrapText="1"/>
    </xf>
    <xf numFmtId="0" fontId="8" fillId="0" borderId="20" xfId="0" applyFont="1" applyBorder="1" applyAlignment="1">
      <alignment vertical="top" wrapText="1"/>
    </xf>
    <xf numFmtId="0" fontId="47" fillId="0" borderId="20" xfId="0" applyFont="1" applyBorder="1" applyAlignment="1">
      <alignment vertical="top" wrapText="1"/>
    </xf>
    <xf numFmtId="0" fontId="89" fillId="0" borderId="20" xfId="0" applyFont="1" applyBorder="1" applyAlignment="1">
      <alignment vertical="top" wrapText="1"/>
    </xf>
    <xf numFmtId="0" fontId="12" fillId="0" borderId="20" xfId="2" applyNumberFormat="1" applyFont="1" applyBorder="1" applyAlignment="1">
      <alignment vertical="center"/>
    </xf>
    <xf numFmtId="168" fontId="12" fillId="0" borderId="20" xfId="1" applyNumberFormat="1" applyFont="1" applyBorder="1" applyAlignment="1">
      <alignment vertical="center"/>
    </xf>
    <xf numFmtId="49" fontId="12" fillId="0" borderId="0" xfId="2" quotePrefix="1" applyNumberFormat="1" applyFont="1" applyAlignment="1">
      <alignment horizontal="right" vertical="center"/>
    </xf>
    <xf numFmtId="49" fontId="12" fillId="0" borderId="0" xfId="2" quotePrefix="1" applyNumberFormat="1" applyFont="1" applyAlignment="1">
      <alignment horizontal="left" vertical="center" wrapText="1"/>
    </xf>
    <xf numFmtId="0" fontId="12" fillId="0" borderId="0" xfId="2" applyNumberFormat="1" applyFont="1" applyAlignment="1">
      <alignment horizontal="center" vertical="center" wrapText="1"/>
    </xf>
    <xf numFmtId="0" fontId="9" fillId="0" borderId="20" xfId="0" applyFont="1" applyBorder="1" applyAlignment="1">
      <alignment horizontal="right" vertical="center" wrapText="1"/>
    </xf>
    <xf numFmtId="0" fontId="12" fillId="0" borderId="20" xfId="0" applyFont="1" applyBorder="1"/>
    <xf numFmtId="0" fontId="12" fillId="0" borderId="20" xfId="0" applyFont="1" applyBorder="1" applyAlignment="1">
      <alignment vertical="top"/>
    </xf>
    <xf numFmtId="0" fontId="12" fillId="0" borderId="20" xfId="0" applyFont="1" applyBorder="1" applyAlignment="1">
      <alignment vertical="top" wrapText="1"/>
    </xf>
    <xf numFmtId="3" fontId="12" fillId="0" borderId="20" xfId="2" applyNumberFormat="1" applyFont="1" applyBorder="1" applyAlignment="1">
      <alignment horizontal="center" vertical="center" wrapText="1"/>
    </xf>
    <xf numFmtId="0" fontId="11" fillId="0" borderId="0" xfId="0" applyFont="1" applyAlignment="1">
      <alignment vertical="center" wrapText="1"/>
    </xf>
    <xf numFmtId="0" fontId="40" fillId="0" borderId="0" xfId="9" applyFill="1" applyBorder="1" applyAlignment="1">
      <alignment wrapText="1"/>
    </xf>
    <xf numFmtId="0" fontId="12" fillId="0" borderId="20" xfId="3" applyFont="1" applyBorder="1" applyAlignment="1">
      <alignment horizontal="left" vertical="center" wrapText="1"/>
    </xf>
    <xf numFmtId="0" fontId="12" fillId="0" borderId="20" xfId="0" applyFont="1" applyBorder="1" applyAlignment="1">
      <alignment vertical="center" wrapText="1"/>
    </xf>
    <xf numFmtId="49" fontId="12" fillId="0" borderId="20" xfId="2" quotePrefix="1" applyNumberFormat="1" applyFont="1" applyBorder="1" applyAlignment="1">
      <alignment horizontal="right" vertical="center" wrapText="1"/>
    </xf>
    <xf numFmtId="0" fontId="8" fillId="0" borderId="20" xfId="0" applyFont="1" applyBorder="1" applyAlignment="1">
      <alignment vertical="center" wrapText="1"/>
    </xf>
    <xf numFmtId="0" fontId="12" fillId="0" borderId="2" xfId="3" applyFont="1" applyBorder="1" applyAlignment="1">
      <alignment horizontal="left" vertical="center" wrapText="1"/>
    </xf>
    <xf numFmtId="0" fontId="47" fillId="0" borderId="20" xfId="3" applyFont="1" applyBorder="1" applyAlignment="1">
      <alignment horizontal="left" vertical="center" wrapText="1"/>
    </xf>
    <xf numFmtId="49" fontId="12" fillId="0" borderId="0" xfId="2" quotePrefix="1" applyNumberFormat="1" applyFont="1" applyAlignment="1">
      <alignment horizontal="left" vertical="top" wrapText="1"/>
    </xf>
    <xf numFmtId="49" fontId="12" fillId="0" borderId="3" xfId="2" quotePrefix="1" applyNumberFormat="1" applyFont="1" applyBorder="1" applyAlignment="1">
      <alignment horizontal="left" vertical="center" wrapText="1"/>
    </xf>
    <xf numFmtId="0" fontId="84" fillId="5" borderId="0" xfId="2" applyNumberFormat="1" applyFont="1" applyFill="1" applyAlignment="1">
      <alignment horizontal="center" vertical="center"/>
    </xf>
    <xf numFmtId="49" fontId="12" fillId="0" borderId="2" xfId="2" quotePrefix="1" applyNumberFormat="1" applyFont="1" applyBorder="1" applyAlignment="1">
      <alignment horizontal="left" vertical="top" wrapText="1"/>
    </xf>
    <xf numFmtId="0" fontId="88" fillId="0" borderId="0" xfId="0" applyFont="1" applyAlignment="1">
      <alignment horizontal="left" vertical="top" wrapText="1"/>
    </xf>
    <xf numFmtId="0" fontId="12" fillId="0" borderId="4" xfId="2" applyNumberFormat="1" applyFont="1" applyBorder="1" applyAlignment="1">
      <alignment horizontal="center" vertical="center" wrapText="1"/>
    </xf>
    <xf numFmtId="0" fontId="12" fillId="0" borderId="20" xfId="2" applyNumberFormat="1" applyFont="1" applyBorder="1" applyAlignment="1">
      <alignment horizontal="center" vertical="center" wrapText="1"/>
    </xf>
    <xf numFmtId="0" fontId="87" fillId="2" borderId="21" xfId="2" applyNumberFormat="1" applyFont="1" applyFill="1" applyBorder="1" applyAlignment="1">
      <alignment horizontal="left" vertical="top" wrapText="1"/>
    </xf>
    <xf numFmtId="0" fontId="12" fillId="0" borderId="20" xfId="2" applyNumberFormat="1" applyFont="1" applyBorder="1" applyAlignment="1">
      <alignment horizontal="center" vertical="center"/>
    </xf>
    <xf numFmtId="0" fontId="47" fillId="0" borderId="20" xfId="0" applyFont="1" applyBorder="1" applyAlignment="1">
      <alignment vertical="center" wrapText="1"/>
    </xf>
    <xf numFmtId="0" fontId="47" fillId="0" borderId="5" xfId="0" applyFont="1" applyBorder="1" applyAlignment="1">
      <alignment vertical="center" wrapText="1"/>
    </xf>
    <xf numFmtId="0" fontId="17" fillId="0" borderId="20" xfId="0" applyFont="1" applyBorder="1" applyAlignment="1">
      <alignment wrapText="1"/>
    </xf>
    <xf numFmtId="0" fontId="12" fillId="0" borderId="20" xfId="0" applyFont="1" applyBorder="1" applyAlignment="1">
      <alignment horizontal="center" wrapText="1"/>
    </xf>
    <xf numFmtId="0" fontId="84" fillId="0" borderId="21" xfId="2" applyNumberFormat="1" applyFont="1" applyBorder="1" applyAlignment="1">
      <alignment horizontal="center" vertical="center" wrapText="1"/>
    </xf>
    <xf numFmtId="0" fontId="11" fillId="0" borderId="4" xfId="0" applyFont="1" applyBorder="1" applyAlignment="1">
      <alignment vertical="top" wrapText="1"/>
    </xf>
    <xf numFmtId="0" fontId="97" fillId="0" borderId="0" xfId="0" applyFont="1"/>
    <xf numFmtId="0" fontId="12" fillId="0" borderId="0" xfId="0" applyFont="1" applyAlignment="1">
      <alignment horizontal="center" vertical="center"/>
    </xf>
    <xf numFmtId="0" fontId="7" fillId="10" borderId="0" xfId="0" applyFont="1" applyFill="1" applyAlignment="1">
      <alignment horizontal="center" vertical="center"/>
    </xf>
    <xf numFmtId="49" fontId="24" fillId="3" borderId="21" xfId="2" applyNumberFormat="1" applyFont="1" applyFill="1" applyBorder="1" applyAlignment="1">
      <alignment horizontal="right" vertical="center" wrapText="1"/>
    </xf>
    <xf numFmtId="49" fontId="9" fillId="0" borderId="21" xfId="2" quotePrefix="1" applyNumberFormat="1" applyFont="1" applyBorder="1" applyAlignment="1">
      <alignment horizontal="right" vertical="center" wrapText="1"/>
    </xf>
    <xf numFmtId="0" fontId="2" fillId="0" borderId="0" xfId="0" applyFont="1"/>
    <xf numFmtId="49" fontId="9" fillId="3" borderId="21" xfId="2" quotePrefix="1" applyNumberFormat="1" applyFont="1" applyFill="1" applyBorder="1" applyAlignment="1">
      <alignment horizontal="right" vertical="center" wrapText="1"/>
    </xf>
    <xf numFmtId="0" fontId="12" fillId="3" borderId="2" xfId="2" quotePrefix="1" applyNumberFormat="1" applyFont="1" applyFill="1" applyBorder="1" applyAlignment="1">
      <alignment horizontal="left" vertical="center" wrapText="1"/>
    </xf>
    <xf numFmtId="49" fontId="24" fillId="0" borderId="21" xfId="2" applyNumberFormat="1" applyFont="1" applyBorder="1" applyAlignment="1">
      <alignment horizontal="right" vertical="center" wrapText="1"/>
    </xf>
    <xf numFmtId="49" fontId="24" fillId="3" borderId="21" xfId="2" applyNumberFormat="1" applyFont="1" applyFill="1" applyBorder="1" applyAlignment="1">
      <alignment horizontal="right" vertical="center"/>
    </xf>
    <xf numFmtId="0" fontId="24" fillId="0" borderId="21" xfId="2" applyNumberFormat="1" applyFont="1" applyBorder="1" applyAlignment="1">
      <alignment horizontal="right" vertical="center" wrapText="1"/>
    </xf>
    <xf numFmtId="0" fontId="7" fillId="10" borderId="0" xfId="0" applyFont="1" applyFill="1" applyAlignment="1">
      <alignment horizontal="center" vertical="center" wrapText="1"/>
    </xf>
    <xf numFmtId="0" fontId="98" fillId="0" borderId="0" xfId="0" applyFont="1"/>
    <xf numFmtId="0" fontId="7" fillId="10" borderId="18" xfId="0" applyFont="1" applyFill="1" applyBorder="1" applyAlignment="1">
      <alignment horizontal="center" vertical="center" wrapText="1"/>
    </xf>
    <xf numFmtId="49" fontId="12" fillId="3" borderId="21" xfId="2" quotePrefix="1" applyNumberFormat="1" applyFont="1" applyFill="1" applyBorder="1" applyAlignment="1">
      <alignment horizontal="right" vertical="center" wrapText="1"/>
    </xf>
    <xf numFmtId="49" fontId="12" fillId="0" borderId="3" xfId="2" quotePrefix="1" applyNumberFormat="1" applyFont="1" applyBorder="1" applyAlignment="1">
      <alignment horizontal="right" vertical="center" wrapText="1"/>
    </xf>
    <xf numFmtId="0" fontId="7" fillId="10" borderId="18" xfId="0" applyFont="1" applyFill="1" applyBorder="1" applyAlignment="1">
      <alignment horizontal="center" vertical="center"/>
    </xf>
    <xf numFmtId="0" fontId="7" fillId="0" borderId="0" xfId="0" applyFont="1" applyAlignment="1">
      <alignment horizontal="left" vertical="center" wrapText="1"/>
    </xf>
    <xf numFmtId="49" fontId="14" fillId="3" borderId="21" xfId="2" applyNumberFormat="1" applyFont="1" applyFill="1" applyBorder="1" applyAlignment="1">
      <alignment horizontal="right" vertical="center"/>
    </xf>
    <xf numFmtId="0" fontId="14" fillId="0" borderId="18" xfId="0" applyFont="1" applyBorder="1" applyAlignment="1">
      <alignment horizontal="center" vertical="center" wrapText="1"/>
    </xf>
    <xf numFmtId="0" fontId="17" fillId="0" borderId="19" xfId="0" applyFont="1" applyBorder="1" applyAlignment="1">
      <alignment horizontal="left" vertical="center" wrapText="1"/>
    </xf>
    <xf numFmtId="0" fontId="24" fillId="0" borderId="0" xfId="0" applyFont="1" applyAlignment="1">
      <alignment horizontal="center"/>
    </xf>
    <xf numFmtId="0" fontId="14" fillId="0" borderId="18" xfId="0" applyFont="1" applyBorder="1" applyAlignment="1">
      <alignment horizontal="center" vertical="center"/>
    </xf>
    <xf numFmtId="0" fontId="83" fillId="0" borderId="0" xfId="0" applyFont="1" applyAlignment="1">
      <alignment horizontal="center"/>
    </xf>
    <xf numFmtId="0" fontId="14" fillId="0" borderId="0" xfId="0" applyFont="1" applyAlignment="1">
      <alignment horizontal="center" vertical="center"/>
    </xf>
    <xf numFmtId="0" fontId="12" fillId="0" borderId="10" xfId="0" applyFont="1" applyBorder="1" applyAlignment="1">
      <alignment horizontal="left" vertical="center"/>
    </xf>
    <xf numFmtId="0" fontId="12" fillId="0" borderId="19" xfId="0" applyFont="1" applyBorder="1" applyAlignment="1">
      <alignment horizontal="left" vertical="center"/>
    </xf>
    <xf numFmtId="0" fontId="49" fillId="0" borderId="0" xfId="0" applyFont="1" applyAlignment="1">
      <alignment horizontal="center" vertical="center"/>
    </xf>
    <xf numFmtId="0" fontId="17" fillId="0" borderId="0" xfId="0" applyFont="1" applyAlignment="1">
      <alignment horizontal="left" vertical="center" wrapText="1"/>
    </xf>
    <xf numFmtId="0" fontId="17" fillId="0" borderId="0" xfId="0" applyFont="1" applyAlignment="1">
      <alignment horizontal="center" vertical="center" wrapText="1"/>
    </xf>
    <xf numFmtId="0" fontId="19" fillId="0" borderId="0" xfId="7" applyFont="1" applyAlignment="1">
      <alignment horizontal="center" vertical="center"/>
    </xf>
    <xf numFmtId="0" fontId="3" fillId="0" borderId="0" xfId="7" applyFont="1" applyAlignment="1">
      <alignment horizontal="center" vertical="center"/>
    </xf>
    <xf numFmtId="0" fontId="12" fillId="0" borderId="0" xfId="0" applyFont="1" applyAlignment="1">
      <alignment horizontal="center" vertical="center" wrapText="1"/>
    </xf>
    <xf numFmtId="168" fontId="11" fillId="0" borderId="0" xfId="1" applyNumberFormat="1" applyFont="1" applyFill="1" applyBorder="1" applyAlignment="1">
      <alignment vertical="center" wrapText="1"/>
    </xf>
    <xf numFmtId="0" fontId="9" fillId="0" borderId="0" xfId="2" applyNumberFormat="1" applyFont="1" applyAlignment="1">
      <alignment horizontal="center" vertical="center" wrapText="1"/>
    </xf>
    <xf numFmtId="0" fontId="14" fillId="0" borderId="0" xfId="2" quotePrefix="1" applyNumberFormat="1" applyFont="1" applyAlignment="1">
      <alignment horizontal="center" vertical="center" wrapText="1"/>
    </xf>
    <xf numFmtId="0" fontId="14" fillId="0" borderId="0" xfId="2" quotePrefix="1" applyNumberFormat="1" applyFont="1" applyAlignment="1">
      <alignment horizontal="center" vertical="center"/>
    </xf>
    <xf numFmtId="0" fontId="6" fillId="0" borderId="20" xfId="0" applyFont="1" applyBorder="1" applyAlignment="1">
      <alignment horizontal="center" vertical="center" wrapText="1"/>
    </xf>
    <xf numFmtId="0" fontId="35" fillId="2" borderId="6" xfId="0" applyFont="1" applyFill="1" applyBorder="1" applyAlignment="1">
      <alignment horizontal="center" vertical="center" wrapText="1"/>
    </xf>
    <xf numFmtId="0" fontId="97" fillId="0" borderId="3" xfId="0" applyFont="1" applyBorder="1"/>
    <xf numFmtId="0" fontId="12" fillId="0" borderId="20" xfId="4" applyFont="1" applyBorder="1" applyAlignment="1">
      <alignment horizontal="left" vertical="top" wrapText="1"/>
    </xf>
    <xf numFmtId="0" fontId="12" fillId="0" borderId="10" xfId="0" applyFont="1" applyBorder="1" applyAlignment="1">
      <alignment horizontal="left" vertical="center" wrapText="1"/>
    </xf>
    <xf numFmtId="0" fontId="12" fillId="0" borderId="19" xfId="0" applyFont="1" applyBorder="1" applyAlignment="1">
      <alignment horizontal="left" vertical="center" wrapText="1"/>
    </xf>
    <xf numFmtId="0" fontId="0" fillId="0" borderId="19" xfId="0" applyBorder="1" applyAlignment="1">
      <alignment horizontal="left" vertical="center" wrapText="1"/>
    </xf>
    <xf numFmtId="0" fontId="7" fillId="4" borderId="18" xfId="0" applyFont="1" applyFill="1" applyBorder="1" applyAlignment="1">
      <alignment horizontal="left" vertical="center" wrapText="1"/>
    </xf>
    <xf numFmtId="0" fontId="7" fillId="4" borderId="0" xfId="0" applyFont="1" applyFill="1" applyAlignment="1">
      <alignment horizontal="left" vertical="center" wrapText="1"/>
    </xf>
    <xf numFmtId="0" fontId="12" fillId="0" borderId="17" xfId="0" applyFont="1" applyBorder="1" applyAlignment="1">
      <alignment horizontal="left" vertical="center" wrapText="1"/>
    </xf>
    <xf numFmtId="0" fontId="12" fillId="0" borderId="22" xfId="0" applyFont="1" applyBorder="1" applyAlignment="1">
      <alignment horizontal="left" vertical="center" wrapText="1"/>
    </xf>
    <xf numFmtId="0" fontId="12" fillId="0" borderId="10" xfId="0" applyFont="1" applyBorder="1" applyAlignment="1">
      <alignment horizontal="left" vertical="center"/>
    </xf>
    <xf numFmtId="0" fontId="12" fillId="0" borderId="19" xfId="0" applyFont="1" applyBorder="1" applyAlignment="1">
      <alignment horizontal="left" vertical="center"/>
    </xf>
    <xf numFmtId="0" fontId="16" fillId="0" borderId="0" xfId="0" applyFont="1" applyAlignment="1">
      <alignment horizontal="left" vertical="center"/>
    </xf>
    <xf numFmtId="0" fontId="100" fillId="0" borderId="0" xfId="0" applyFont="1" applyAlignment="1">
      <alignment horizontal="left" vertical="center"/>
    </xf>
    <xf numFmtId="0" fontId="35" fillId="2" borderId="6" xfId="0" applyFont="1" applyFill="1" applyBorder="1" applyAlignment="1">
      <alignment horizontal="center" vertical="center"/>
    </xf>
    <xf numFmtId="0" fontId="7" fillId="4" borderId="0" xfId="0" applyFont="1" applyFill="1" applyAlignment="1">
      <alignment horizontal="left" vertical="center"/>
    </xf>
    <xf numFmtId="0" fontId="19" fillId="0" borderId="0" xfId="7" applyFont="1" applyAlignment="1">
      <alignment horizontal="right" vertical="center"/>
    </xf>
    <xf numFmtId="0" fontId="3" fillId="0" borderId="0" xfId="7" applyFont="1" applyAlignment="1">
      <alignment horizontal="right" vertical="center"/>
    </xf>
    <xf numFmtId="0" fontId="49" fillId="0" borderId="19" xfId="0" applyFont="1" applyBorder="1" applyAlignment="1">
      <alignment horizontal="center" vertical="center"/>
    </xf>
    <xf numFmtId="0" fontId="9" fillId="0" borderId="19" xfId="0" applyFont="1" applyBorder="1"/>
    <xf numFmtId="0" fontId="0" fillId="0" borderId="19" xfId="0" applyBorder="1"/>
    <xf numFmtId="0" fontId="0" fillId="0" borderId="22" xfId="0" applyBorder="1" applyAlignment="1">
      <alignment horizontal="left" vertical="center" wrapText="1"/>
    </xf>
    <xf numFmtId="0" fontId="9" fillId="0" borderId="0" xfId="0" applyFont="1"/>
    <xf numFmtId="0" fontId="0" fillId="0" borderId="0" xfId="0"/>
    <xf numFmtId="0" fontId="9" fillId="0" borderId="1" xfId="2" applyNumberFormat="1" applyFont="1" applyBorder="1" applyAlignment="1">
      <alignment horizontal="center" vertical="center" wrapText="1"/>
    </xf>
    <xf numFmtId="0" fontId="9" fillId="0" borderId="2" xfId="2" applyNumberFormat="1" applyFont="1" applyBorder="1" applyAlignment="1">
      <alignment horizontal="center" vertical="center" wrapText="1"/>
    </xf>
    <xf numFmtId="0" fontId="10" fillId="2" borderId="1" xfId="2" applyNumberFormat="1" applyFont="1" applyFill="1" applyBorder="1" applyAlignment="1">
      <alignment horizontal="center" vertical="center" wrapText="1"/>
    </xf>
    <xf numFmtId="49" fontId="10" fillId="2" borderId="2" xfId="2" applyNumberFormat="1" applyFont="1" applyFill="1" applyBorder="1" applyAlignment="1">
      <alignment horizontal="center" vertical="center" wrapText="1"/>
    </xf>
    <xf numFmtId="0" fontId="33" fillId="2" borderId="1" xfId="2" applyNumberFormat="1" applyFont="1" applyFill="1" applyBorder="1" applyAlignment="1">
      <alignment horizontal="center" vertical="center" wrapText="1"/>
    </xf>
    <xf numFmtId="0" fontId="33" fillId="2" borderId="3" xfId="2" applyNumberFormat="1" applyFont="1" applyFill="1" applyBorder="1" applyAlignment="1">
      <alignment horizontal="center" vertical="center" wrapText="1"/>
    </xf>
    <xf numFmtId="0" fontId="33" fillId="2" borderId="2" xfId="2" applyNumberFormat="1" applyFont="1" applyFill="1" applyBorder="1" applyAlignment="1">
      <alignment horizontal="center" vertical="center" wrapText="1"/>
    </xf>
    <xf numFmtId="0" fontId="14" fillId="3" borderId="1" xfId="2" quotePrefix="1" applyNumberFormat="1" applyFont="1" applyFill="1" applyBorder="1" applyAlignment="1">
      <alignment horizontal="center" vertical="center"/>
    </xf>
    <xf numFmtId="0" fontId="14" fillId="3" borderId="2" xfId="2" quotePrefix="1" applyNumberFormat="1" applyFont="1" applyFill="1" applyBorder="1" applyAlignment="1">
      <alignment horizontal="center" vertical="center"/>
    </xf>
    <xf numFmtId="0" fontId="14" fillId="3" borderId="1" xfId="2" quotePrefix="1" applyNumberFormat="1" applyFont="1" applyFill="1" applyBorder="1" applyAlignment="1">
      <alignment horizontal="center" vertical="center" wrapText="1"/>
    </xf>
    <xf numFmtId="0" fontId="14" fillId="3" borderId="2" xfId="2" quotePrefix="1" applyNumberFormat="1" applyFont="1" applyFill="1" applyBorder="1" applyAlignment="1">
      <alignment horizontal="center" vertical="center" wrapText="1"/>
    </xf>
    <xf numFmtId="0" fontId="80" fillId="0" borderId="0" xfId="0" applyFont="1" applyAlignment="1">
      <alignment horizontal="center" vertical="center" wrapText="1"/>
    </xf>
    <xf numFmtId="49" fontId="10" fillId="2" borderId="1" xfId="2" applyNumberFormat="1" applyFont="1" applyFill="1" applyBorder="1" applyAlignment="1">
      <alignment horizontal="center" vertical="center" wrapText="1"/>
    </xf>
    <xf numFmtId="0" fontId="7" fillId="0" borderId="3" xfId="3" quotePrefix="1" applyFont="1" applyBorder="1" applyAlignment="1">
      <alignment horizontal="right" vertical="center" wrapText="1"/>
    </xf>
    <xf numFmtId="0" fontId="7" fillId="0" borderId="2" xfId="3" quotePrefix="1" applyFont="1" applyBorder="1" applyAlignment="1">
      <alignment horizontal="right" vertical="center" wrapText="1"/>
    </xf>
    <xf numFmtId="0" fontId="9" fillId="0" borderId="21" xfId="2" applyNumberFormat="1" applyFont="1" applyBorder="1" applyAlignment="1">
      <alignment horizontal="left" vertical="center" wrapText="1"/>
    </xf>
    <xf numFmtId="0" fontId="9" fillId="0" borderId="2" xfId="2" applyNumberFormat="1" applyFont="1" applyBorder="1" applyAlignment="1">
      <alignment horizontal="left" vertical="center" wrapText="1"/>
    </xf>
    <xf numFmtId="0" fontId="9" fillId="0" borderId="21" xfId="2" applyNumberFormat="1" applyFont="1" applyBorder="1" applyAlignment="1">
      <alignment horizontal="center" vertical="center" wrapText="1"/>
    </xf>
    <xf numFmtId="0" fontId="14" fillId="3" borderId="21" xfId="2" quotePrefix="1" applyNumberFormat="1" applyFont="1" applyFill="1" applyBorder="1" applyAlignment="1">
      <alignment horizontal="center" vertical="center" wrapText="1"/>
    </xf>
    <xf numFmtId="49" fontId="39" fillId="2" borderId="21" xfId="2" applyNumberFormat="1" applyFont="1" applyFill="1" applyBorder="1" applyAlignment="1">
      <alignment horizontal="center" vertical="center" wrapText="1"/>
    </xf>
    <xf numFmtId="49" fontId="39" fillId="2" borderId="2" xfId="2" applyNumberFormat="1" applyFont="1" applyFill="1" applyBorder="1" applyAlignment="1">
      <alignment horizontal="center" vertical="center" wrapText="1"/>
    </xf>
    <xf numFmtId="0" fontId="14" fillId="3" borderId="21" xfId="2" quotePrefix="1" applyNumberFormat="1" applyFont="1" applyFill="1" applyBorder="1" applyAlignment="1">
      <alignment horizontal="center" vertical="center"/>
    </xf>
    <xf numFmtId="0" fontId="33" fillId="2" borderId="11" xfId="2" applyNumberFormat="1" applyFont="1" applyFill="1" applyBorder="1" applyAlignment="1">
      <alignment horizontal="center" vertical="center" wrapText="1"/>
    </xf>
    <xf numFmtId="0" fontId="33" fillId="2" borderId="0" xfId="2" applyNumberFormat="1" applyFont="1" applyFill="1" applyAlignment="1">
      <alignment horizontal="center" vertical="center" wrapText="1"/>
    </xf>
    <xf numFmtId="0" fontId="0" fillId="0" borderId="0" xfId="0" applyAlignment="1">
      <alignment horizontal="center" vertical="center" wrapText="1"/>
    </xf>
    <xf numFmtId="0" fontId="9" fillId="0" borderId="23" xfId="2" applyNumberFormat="1" applyFont="1" applyBorder="1" applyAlignment="1">
      <alignment horizontal="center" vertical="center" wrapText="1"/>
    </xf>
    <xf numFmtId="0" fontId="0" fillId="0" borderId="14" xfId="0" applyBorder="1" applyAlignment="1">
      <alignment horizontal="center" vertical="center" wrapText="1"/>
    </xf>
    <xf numFmtId="0" fontId="0" fillId="0" borderId="7" xfId="0" applyBorder="1" applyAlignment="1">
      <alignment horizontal="center" vertical="center" wrapText="1"/>
    </xf>
    <xf numFmtId="0" fontId="33" fillId="2" borderId="5" xfId="2" applyNumberFormat="1" applyFont="1" applyFill="1" applyBorder="1" applyAlignment="1">
      <alignment horizontal="center" vertical="center" wrapText="1"/>
    </xf>
    <xf numFmtId="0" fontId="33" fillId="2" borderId="8" xfId="2" applyNumberFormat="1" applyFont="1" applyFill="1" applyBorder="1" applyAlignment="1">
      <alignment horizontal="center" vertical="center" wrapText="1"/>
    </xf>
    <xf numFmtId="0" fontId="0" fillId="0" borderId="8" xfId="0" applyBorder="1"/>
    <xf numFmtId="0" fontId="9" fillId="0" borderId="1" xfId="2" applyNumberFormat="1" applyFont="1" applyBorder="1" applyAlignment="1">
      <alignment horizontal="center" vertical="center"/>
    </xf>
    <xf numFmtId="0" fontId="9" fillId="0" borderId="2" xfId="2" applyNumberFormat="1" applyFont="1" applyBorder="1" applyAlignment="1">
      <alignment horizontal="center" vertical="center"/>
    </xf>
    <xf numFmtId="0" fontId="33" fillId="2" borderId="21" xfId="2" applyNumberFormat="1" applyFont="1" applyFill="1" applyBorder="1" applyAlignment="1">
      <alignment horizontal="center" vertical="center" wrapText="1"/>
    </xf>
    <xf numFmtId="0" fontId="9" fillId="0" borderId="4" xfId="2" applyNumberFormat="1" applyFont="1" applyBorder="1" applyAlignment="1">
      <alignment horizontal="center" vertical="center" wrapText="1"/>
    </xf>
    <xf numFmtId="0" fontId="46" fillId="2" borderId="21" xfId="3" applyFont="1" applyFill="1" applyBorder="1" applyAlignment="1">
      <alignment horizontal="center" vertical="top" wrapText="1"/>
    </xf>
    <xf numFmtId="0" fontId="45" fillId="2" borderId="3" xfId="3" applyFont="1" applyFill="1" applyBorder="1" applyAlignment="1">
      <alignment horizontal="center" vertical="top" wrapText="1"/>
    </xf>
    <xf numFmtId="0" fontId="45" fillId="2" borderId="2" xfId="3" applyFont="1" applyFill="1" applyBorder="1" applyAlignment="1">
      <alignment horizontal="center" vertical="top" wrapText="1"/>
    </xf>
    <xf numFmtId="0" fontId="12" fillId="2" borderId="1" xfId="3" applyFont="1" applyFill="1" applyBorder="1" applyAlignment="1">
      <alignment horizontal="center" vertical="top" wrapText="1"/>
    </xf>
    <xf numFmtId="0" fontId="12" fillId="2" borderId="3" xfId="3" applyFont="1" applyFill="1" applyBorder="1" applyAlignment="1">
      <alignment horizontal="center" vertical="top" wrapText="1"/>
    </xf>
    <xf numFmtId="0" fontId="12" fillId="2" borderId="2" xfId="3" applyFont="1" applyFill="1" applyBorder="1" applyAlignment="1">
      <alignment horizontal="center" vertical="top" wrapText="1"/>
    </xf>
    <xf numFmtId="0" fontId="14" fillId="3" borderId="1" xfId="2" quotePrefix="1" applyNumberFormat="1" applyFont="1" applyFill="1" applyBorder="1" applyAlignment="1">
      <alignment horizontal="left" vertical="center" wrapText="1"/>
    </xf>
    <xf numFmtId="0" fontId="14" fillId="3" borderId="3" xfId="2" quotePrefix="1" applyNumberFormat="1" applyFont="1" applyFill="1" applyBorder="1" applyAlignment="1">
      <alignment horizontal="left" vertical="center" wrapText="1"/>
    </xf>
    <xf numFmtId="0" fontId="14" fillId="3" borderId="2" xfId="2" quotePrefix="1" applyNumberFormat="1" applyFont="1" applyFill="1" applyBorder="1" applyAlignment="1">
      <alignment horizontal="left" vertical="center" wrapText="1"/>
    </xf>
    <xf numFmtId="0" fontId="93" fillId="0" borderId="0" xfId="15" applyFont="1" applyAlignment="1">
      <alignment horizontal="left" vertical="top" wrapText="1"/>
    </xf>
    <xf numFmtId="49" fontId="10" fillId="2" borderId="21" xfId="2" applyNumberFormat="1" applyFont="1" applyFill="1" applyBorder="1" applyAlignment="1">
      <alignment horizontal="center" vertical="center" wrapText="1"/>
    </xf>
    <xf numFmtId="0" fontId="0" fillId="0" borderId="2" xfId="0" applyBorder="1" applyAlignment="1">
      <alignment horizontal="center" vertical="center" wrapText="1"/>
    </xf>
    <xf numFmtId="0" fontId="12" fillId="0" borderId="21" xfId="2" applyNumberFormat="1" applyFont="1" applyBorder="1" applyAlignment="1">
      <alignment horizontal="center" vertical="center" wrapText="1"/>
    </xf>
    <xf numFmtId="0" fontId="12" fillId="0" borderId="2" xfId="2" applyNumberFormat="1" applyFont="1" applyBorder="1" applyAlignment="1">
      <alignment horizontal="center" vertical="center" wrapText="1"/>
    </xf>
    <xf numFmtId="0" fontId="47" fillId="0" borderId="21" xfId="0" applyFont="1" applyBorder="1" applyAlignment="1">
      <alignment horizontal="center" vertical="top" wrapText="1"/>
    </xf>
    <xf numFmtId="0" fontId="47" fillId="0" borderId="2" xfId="0" applyFont="1" applyBorder="1" applyAlignment="1">
      <alignment horizontal="center" vertical="top" wrapText="1"/>
    </xf>
    <xf numFmtId="0" fontId="89" fillId="0" borderId="21" xfId="0" applyFont="1" applyBorder="1" applyAlignment="1">
      <alignment horizontal="center" vertical="top" wrapText="1"/>
    </xf>
    <xf numFmtId="0" fontId="89" fillId="0" borderId="2" xfId="0" applyFont="1" applyBorder="1" applyAlignment="1">
      <alignment horizontal="center" vertical="top" wrapText="1"/>
    </xf>
    <xf numFmtId="0" fontId="12" fillId="0" borderId="21" xfId="3" applyFont="1" applyBorder="1" applyAlignment="1">
      <alignment horizontal="center" vertical="top" wrapText="1"/>
    </xf>
    <xf numFmtId="0" fontId="12" fillId="0" borderId="2" xfId="3" applyFont="1" applyBorder="1" applyAlignment="1">
      <alignment horizontal="center" vertical="top" wrapText="1"/>
    </xf>
    <xf numFmtId="0" fontId="8" fillId="0" borderId="21" xfId="0" applyFont="1" applyBorder="1" applyAlignment="1">
      <alignment horizontal="center" vertical="top" wrapText="1"/>
    </xf>
    <xf numFmtId="0" fontId="8" fillId="0" borderId="2" xfId="0" applyFont="1" applyBorder="1" applyAlignment="1">
      <alignment horizontal="center" vertical="top" wrapText="1"/>
    </xf>
    <xf numFmtId="0" fontId="9" fillId="0" borderId="21" xfId="0" applyFont="1" applyBorder="1" applyAlignment="1">
      <alignment horizontal="center" vertical="top" wrapText="1"/>
    </xf>
    <xf numFmtId="0" fontId="9" fillId="0" borderId="2" xfId="0" applyFont="1" applyBorder="1" applyAlignment="1">
      <alignment horizontal="center" vertical="top" wrapText="1"/>
    </xf>
    <xf numFmtId="0" fontId="95" fillId="2" borderId="1" xfId="2" applyNumberFormat="1" applyFont="1" applyFill="1" applyBorder="1" applyAlignment="1">
      <alignment horizontal="center" vertical="center" wrapText="1"/>
    </xf>
    <xf numFmtId="0" fontId="95" fillId="2" borderId="3" xfId="2" applyNumberFormat="1" applyFont="1" applyFill="1" applyBorder="1" applyAlignment="1">
      <alignment horizontal="center" vertical="center" wrapText="1"/>
    </xf>
    <xf numFmtId="0" fontId="95" fillId="2" borderId="2" xfId="2" applyNumberFormat="1" applyFont="1" applyFill="1" applyBorder="1" applyAlignment="1">
      <alignment horizontal="center" vertical="center" wrapText="1"/>
    </xf>
    <xf numFmtId="0" fontId="12" fillId="0" borderId="1" xfId="2" applyNumberFormat="1" applyFont="1" applyBorder="1" applyAlignment="1">
      <alignment horizontal="center" vertical="center" wrapText="1"/>
    </xf>
    <xf numFmtId="0" fontId="12" fillId="0" borderId="1" xfId="2" applyNumberFormat="1" applyFont="1" applyBorder="1" applyAlignment="1">
      <alignment horizontal="center" vertical="center"/>
    </xf>
    <xf numFmtId="0" fontId="12" fillId="0" borderId="2" xfId="2" applyNumberFormat="1" applyFont="1" applyBorder="1" applyAlignment="1">
      <alignment horizontal="center" vertical="center"/>
    </xf>
    <xf numFmtId="0" fontId="12" fillId="0" borderId="4" xfId="2" applyNumberFormat="1" applyFont="1" applyBorder="1" applyAlignment="1">
      <alignment horizontal="center" vertical="center" wrapText="1"/>
    </xf>
    <xf numFmtId="0" fontId="7" fillId="2" borderId="3" xfId="2" applyNumberFormat="1" applyFont="1" applyFill="1" applyBorder="1" applyAlignment="1">
      <alignment horizontal="center" vertical="center" wrapText="1"/>
    </xf>
    <xf numFmtId="0" fontId="7" fillId="2" borderId="2" xfId="2" applyNumberFormat="1" applyFont="1" applyFill="1" applyBorder="1" applyAlignment="1">
      <alignment horizontal="center" vertical="center" wrapText="1"/>
    </xf>
    <xf numFmtId="0" fontId="24" fillId="6" borderId="4" xfId="0" applyFont="1" applyFill="1" applyBorder="1" applyAlignment="1">
      <alignment horizontal="center" vertical="center" wrapText="1"/>
    </xf>
    <xf numFmtId="167" fontId="32" fillId="0" borderId="4" xfId="0" applyNumberFormat="1" applyFont="1" applyBorder="1" applyAlignment="1">
      <alignment horizontal="center" vertical="center" wrapText="1"/>
    </xf>
    <xf numFmtId="0" fontId="32" fillId="0" borderId="4" xfId="0" applyFont="1" applyBorder="1" applyAlignment="1">
      <alignment horizontal="center" vertical="center" wrapText="1"/>
    </xf>
    <xf numFmtId="168" fontId="6" fillId="0" borderId="4" xfId="0" applyNumberFormat="1" applyFont="1" applyBorder="1" applyAlignment="1">
      <alignment horizontal="center" vertical="center" wrapText="1"/>
    </xf>
    <xf numFmtId="0" fontId="12" fillId="0" borderId="21" xfId="2" applyNumberFormat="1" applyFont="1" applyBorder="1" applyAlignment="1">
      <alignment horizontal="left" vertical="center" wrapText="1"/>
    </xf>
    <xf numFmtId="0" fontId="12" fillId="0" borderId="2" xfId="2" applyNumberFormat="1" applyFont="1" applyBorder="1" applyAlignment="1">
      <alignment horizontal="left" vertical="center" wrapText="1"/>
    </xf>
    <xf numFmtId="0" fontId="12" fillId="0" borderId="21" xfId="0" applyFont="1" applyBorder="1" applyAlignment="1">
      <alignment horizontal="left"/>
    </xf>
    <xf numFmtId="0" fontId="12" fillId="0" borderId="2" xfId="0" applyFont="1" applyBorder="1" applyAlignment="1">
      <alignment horizontal="left"/>
    </xf>
    <xf numFmtId="0" fontId="6" fillId="0" borderId="4" xfId="0" applyFont="1" applyBorder="1" applyAlignment="1">
      <alignment horizontal="center" vertical="center" wrapText="1"/>
    </xf>
    <xf numFmtId="0" fontId="12" fillId="0" borderId="4" xfId="2" applyNumberFormat="1" applyFont="1" applyBorder="1" applyAlignment="1">
      <alignment horizontal="center" vertical="center"/>
    </xf>
    <xf numFmtId="168" fontId="6" fillId="0" borderId="20" xfId="0" applyNumberFormat="1" applyFont="1" applyBorder="1" applyAlignment="1">
      <alignment horizontal="center" vertical="center" wrapText="1"/>
    </xf>
    <xf numFmtId="0" fontId="24" fillId="6" borderId="20" xfId="0" applyFont="1" applyFill="1" applyBorder="1" applyAlignment="1">
      <alignment horizontal="center" vertical="center" wrapText="1"/>
    </xf>
    <xf numFmtId="167" fontId="32" fillId="0" borderId="20" xfId="0" applyNumberFormat="1" applyFont="1" applyBorder="1" applyAlignment="1">
      <alignment horizontal="center" vertical="center" wrapText="1"/>
    </xf>
    <xf numFmtId="0" fontId="32" fillId="0" borderId="20" xfId="0" applyFont="1" applyBorder="1" applyAlignment="1">
      <alignment horizontal="center" vertical="center" wrapText="1"/>
    </xf>
    <xf numFmtId="0" fontId="12" fillId="0" borderId="21" xfId="2" applyNumberFormat="1" applyFont="1" applyBorder="1" applyAlignment="1">
      <alignment horizontal="center" vertical="center"/>
    </xf>
    <xf numFmtId="0" fontId="12" fillId="0" borderId="20" xfId="2" applyNumberFormat="1" applyFont="1" applyBorder="1" applyAlignment="1">
      <alignment horizontal="center" vertical="center" wrapText="1"/>
    </xf>
    <xf numFmtId="49" fontId="7" fillId="7" borderId="1" xfId="2" applyNumberFormat="1" applyFont="1" applyFill="1" applyBorder="1" applyAlignment="1">
      <alignment horizontal="center" vertical="center" wrapText="1"/>
    </xf>
    <xf numFmtId="49" fontId="7" fillId="7" borderId="2" xfId="2" applyNumberFormat="1" applyFont="1" applyFill="1" applyBorder="1" applyAlignment="1">
      <alignment horizontal="center" vertical="center" wrapText="1"/>
    </xf>
    <xf numFmtId="0" fontId="14" fillId="7" borderId="1" xfId="2" quotePrefix="1" applyNumberFormat="1" applyFont="1" applyFill="1" applyBorder="1" applyAlignment="1">
      <alignment horizontal="center" vertical="center" wrapText="1"/>
    </xf>
    <xf numFmtId="0" fontId="14" fillId="7" borderId="2" xfId="2" quotePrefix="1" applyNumberFormat="1" applyFont="1" applyFill="1" applyBorder="1" applyAlignment="1">
      <alignment horizontal="center" vertical="center" wrapText="1"/>
    </xf>
    <xf numFmtId="0" fontId="14" fillId="8" borderId="1" xfId="2" quotePrefix="1" applyNumberFormat="1" applyFont="1" applyFill="1" applyBorder="1" applyAlignment="1">
      <alignment horizontal="center" vertical="center" wrapText="1"/>
    </xf>
    <xf numFmtId="0" fontId="14" fillId="8" borderId="2" xfId="2" quotePrefix="1" applyNumberFormat="1" applyFont="1" applyFill="1" applyBorder="1" applyAlignment="1">
      <alignment horizontal="center" vertical="center" wrapText="1"/>
    </xf>
    <xf numFmtId="49" fontId="7" fillId="7" borderId="1" xfId="2" applyNumberFormat="1" applyFont="1" applyFill="1" applyBorder="1" applyAlignment="1">
      <alignment horizontal="center" vertical="center"/>
    </xf>
    <xf numFmtId="49" fontId="7" fillId="7" borderId="2" xfId="2" applyNumberFormat="1" applyFont="1" applyFill="1" applyBorder="1" applyAlignment="1">
      <alignment horizontal="center" vertical="center"/>
    </xf>
    <xf numFmtId="0" fontId="7" fillId="7" borderId="3" xfId="2" applyNumberFormat="1" applyFont="1" applyFill="1" applyBorder="1" applyAlignment="1">
      <alignment horizontal="center" vertical="center"/>
    </xf>
    <xf numFmtId="0" fontId="7" fillId="7" borderId="2" xfId="2" applyNumberFormat="1" applyFont="1" applyFill="1" applyBorder="1" applyAlignment="1">
      <alignment horizontal="center" vertical="center"/>
    </xf>
    <xf numFmtId="0" fontId="7" fillId="7" borderId="3" xfId="2" applyNumberFormat="1" applyFont="1" applyFill="1" applyBorder="1" applyAlignment="1">
      <alignment horizontal="center" vertical="center" wrapText="1"/>
    </xf>
    <xf numFmtId="0" fontId="7" fillId="7" borderId="2" xfId="2" applyNumberFormat="1" applyFont="1" applyFill="1" applyBorder="1" applyAlignment="1">
      <alignment horizontal="center" vertical="center" wrapText="1"/>
    </xf>
    <xf numFmtId="0" fontId="9" fillId="0" borderId="21" xfId="2" applyNumberFormat="1" applyFont="1" applyBorder="1" applyAlignment="1">
      <alignment horizontal="center" vertical="center"/>
    </xf>
    <xf numFmtId="0" fontId="9" fillId="0" borderId="20" xfId="2" applyNumberFormat="1" applyFont="1" applyBorder="1" applyAlignment="1">
      <alignment horizontal="center" vertical="center" wrapText="1"/>
    </xf>
    <xf numFmtId="0" fontId="14" fillId="7" borderId="21" xfId="2" quotePrefix="1" applyNumberFormat="1" applyFont="1" applyFill="1" applyBorder="1" applyAlignment="1">
      <alignment horizontal="center" vertical="center" wrapText="1"/>
    </xf>
    <xf numFmtId="0" fontId="17" fillId="0" borderId="21" xfId="2" applyNumberFormat="1" applyFont="1" applyBorder="1">
      <alignment vertical="center" wrapText="1"/>
    </xf>
    <xf numFmtId="0" fontId="17" fillId="0" borderId="2" xfId="2" applyNumberFormat="1" applyFont="1" applyBorder="1">
      <alignment vertical="center" wrapText="1"/>
    </xf>
    <xf numFmtId="49" fontId="7" fillId="0" borderId="21" xfId="2" quotePrefix="1" applyNumberFormat="1" applyFont="1" applyBorder="1" applyAlignment="1">
      <alignment horizontal="right" vertical="center" wrapText="1"/>
    </xf>
    <xf numFmtId="0" fontId="90" fillId="0" borderId="3" xfId="0" applyFont="1" applyBorder="1" applyAlignment="1">
      <alignment wrapText="1"/>
    </xf>
    <xf numFmtId="0" fontId="90" fillId="0" borderId="2" xfId="0" applyFont="1" applyBorder="1" applyAlignment="1">
      <alignment wrapText="1"/>
    </xf>
    <xf numFmtId="0" fontId="76" fillId="0" borderId="21" xfId="9" applyNumberFormat="1" applyFont="1" applyBorder="1" applyAlignment="1">
      <alignment horizontal="center" vertical="center" wrapText="1"/>
    </xf>
    <xf numFmtId="0" fontId="75" fillId="0" borderId="2" xfId="2" applyNumberFormat="1" applyFont="1" applyBorder="1" applyAlignment="1">
      <alignment horizontal="center" vertical="center" wrapText="1"/>
    </xf>
    <xf numFmtId="0" fontId="75" fillId="0" borderId="21" xfId="2" applyNumberFormat="1" applyFont="1" applyBorder="1" applyAlignment="1">
      <alignment horizontal="center" vertical="center" wrapText="1"/>
    </xf>
    <xf numFmtId="0" fontId="9" fillId="0" borderId="20" xfId="2" applyNumberFormat="1" applyFont="1" applyBorder="1" applyAlignment="1">
      <alignment horizontal="left" vertical="center" wrapText="1"/>
    </xf>
    <xf numFmtId="0" fontId="76" fillId="0" borderId="20" xfId="9" applyNumberFormat="1" applyFont="1" applyBorder="1" applyAlignment="1">
      <alignment horizontal="center" vertical="center" wrapText="1"/>
    </xf>
    <xf numFmtId="0" fontId="75" fillId="0" borderId="20" xfId="2" applyNumberFormat="1" applyFont="1" applyBorder="1" applyAlignment="1">
      <alignment horizontal="center" vertical="center" wrapText="1"/>
    </xf>
    <xf numFmtId="0" fontId="0" fillId="0" borderId="2" xfId="0" applyBorder="1" applyAlignment="1">
      <alignment horizontal="left" vertical="center" wrapText="1"/>
    </xf>
    <xf numFmtId="0" fontId="28" fillId="3" borderId="1" xfId="2" quotePrefix="1" applyNumberFormat="1" applyFont="1" applyFill="1" applyBorder="1" applyAlignment="1">
      <alignment horizontal="center" vertical="center" wrapText="1"/>
    </xf>
    <xf numFmtId="0" fontId="28" fillId="3" borderId="2" xfId="2" quotePrefix="1" applyNumberFormat="1" applyFont="1" applyFill="1" applyBorder="1" applyAlignment="1">
      <alignment horizontal="center" vertical="center" wrapText="1"/>
    </xf>
    <xf numFmtId="0" fontId="17" fillId="0" borderId="1" xfId="2" applyNumberFormat="1" applyFont="1" applyBorder="1" applyAlignment="1">
      <alignment horizontal="center" vertical="center" wrapText="1"/>
    </xf>
    <xf numFmtId="0" fontId="17" fillId="0" borderId="2" xfId="2" applyNumberFormat="1" applyFont="1" applyBorder="1" applyAlignment="1">
      <alignment horizontal="center" vertical="center" wrapText="1"/>
    </xf>
    <xf numFmtId="0" fontId="19" fillId="0" borderId="1" xfId="2" applyNumberFormat="1" applyFont="1" applyBorder="1" applyAlignment="1">
      <alignment horizontal="center" vertical="center" wrapText="1"/>
    </xf>
    <xf numFmtId="0" fontId="19" fillId="0" borderId="2" xfId="2" applyNumberFormat="1" applyFont="1" applyBorder="1" applyAlignment="1">
      <alignment horizontal="center" vertical="center" wrapText="1"/>
    </xf>
    <xf numFmtId="0" fontId="3" fillId="0" borderId="1" xfId="2" applyNumberFormat="1" applyBorder="1" applyAlignment="1">
      <alignment horizontal="center" vertical="center" wrapText="1"/>
    </xf>
    <xf numFmtId="0" fontId="3" fillId="0" borderId="2" xfId="2" applyNumberFormat="1" applyBorder="1" applyAlignment="1">
      <alignment horizontal="center" vertical="center" wrapText="1"/>
    </xf>
    <xf numFmtId="0" fontId="9" fillId="0" borderId="12" xfId="2" applyNumberFormat="1" applyFont="1" applyBorder="1" applyAlignment="1">
      <alignment horizontal="center" vertical="center" wrapText="1"/>
    </xf>
    <xf numFmtId="0" fontId="9" fillId="0" borderId="13" xfId="2" applyNumberFormat="1" applyFont="1" applyBorder="1" applyAlignment="1">
      <alignment horizontal="center" vertical="center" wrapText="1"/>
    </xf>
    <xf numFmtId="0" fontId="0" fillId="0" borderId="21" xfId="0" applyBorder="1" applyAlignment="1">
      <alignment horizontal="center"/>
    </xf>
    <xf numFmtId="0" fontId="0" fillId="0" borderId="2" xfId="0" applyBorder="1" applyAlignment="1">
      <alignment horizontal="center"/>
    </xf>
    <xf numFmtId="0" fontId="28" fillId="3" borderId="21" xfId="2" quotePrefix="1" applyNumberFormat="1" applyFont="1" applyFill="1" applyBorder="1" applyAlignment="1">
      <alignment horizontal="center" vertical="center" wrapText="1"/>
    </xf>
    <xf numFmtId="0" fontId="9" fillId="0" borderId="11" xfId="2" applyNumberFormat="1" applyFont="1" applyBorder="1" applyAlignment="1">
      <alignment horizontal="center" vertical="center" wrapText="1"/>
    </xf>
    <xf numFmtId="0" fontId="9" fillId="0" borderId="15" xfId="2" applyNumberFormat="1" applyFont="1" applyBorder="1" applyAlignment="1">
      <alignment horizontal="center" vertical="center" wrapText="1"/>
    </xf>
    <xf numFmtId="0" fontId="9" fillId="0" borderId="5" xfId="2" applyNumberFormat="1" applyFont="1" applyBorder="1" applyAlignment="1">
      <alignment horizontal="center" vertical="center" wrapText="1"/>
    </xf>
    <xf numFmtId="0" fontId="9" fillId="0" borderId="9" xfId="2" applyNumberFormat="1" applyFont="1" applyBorder="1" applyAlignment="1">
      <alignment horizontal="center" vertical="center" wrapText="1"/>
    </xf>
    <xf numFmtId="0" fontId="9" fillId="0" borderId="21" xfId="0" applyFont="1" applyBorder="1" applyAlignment="1">
      <alignment wrapText="1"/>
    </xf>
    <xf numFmtId="0" fontId="0" fillId="0" borderId="2" xfId="0" applyBorder="1" applyAlignment="1">
      <alignment wrapText="1"/>
    </xf>
    <xf numFmtId="0" fontId="7" fillId="0" borderId="3" xfId="3" quotePrefix="1" applyFont="1" applyBorder="1" applyAlignment="1">
      <alignment horizontal="right" vertical="center" wrapText="1" readingOrder="1"/>
    </xf>
    <xf numFmtId="0" fontId="7" fillId="0" borderId="2" xfId="3" quotePrefix="1" applyFont="1" applyBorder="1" applyAlignment="1">
      <alignment horizontal="right" vertical="center" wrapText="1" readingOrder="1"/>
    </xf>
    <xf numFmtId="164" fontId="9" fillId="0" borderId="1" xfId="6" applyFont="1" applyFill="1" applyBorder="1" applyAlignment="1">
      <alignment horizontal="center" vertical="center" wrapText="1"/>
    </xf>
    <xf numFmtId="164" fontId="9" fillId="0" borderId="2" xfId="6" applyFont="1" applyFill="1" applyBorder="1" applyAlignment="1">
      <alignment horizontal="center" vertical="center" wrapText="1"/>
    </xf>
    <xf numFmtId="0" fontId="9" fillId="0" borderId="21" xfId="0" applyFont="1" applyBorder="1" applyAlignment="1">
      <alignment horizontal="center" wrapText="1"/>
    </xf>
    <xf numFmtId="0" fontId="9" fillId="0" borderId="2" xfId="0" applyFont="1" applyBorder="1" applyAlignment="1">
      <alignment horizontal="center" wrapText="1"/>
    </xf>
    <xf numFmtId="0" fontId="12" fillId="0" borderId="21" xfId="0" applyFont="1" applyBorder="1" applyAlignment="1">
      <alignment horizontal="center" vertical="top" wrapText="1"/>
    </xf>
    <xf numFmtId="0" fontId="12" fillId="0" borderId="2" xfId="0" applyFont="1" applyBorder="1" applyAlignment="1">
      <alignment horizontal="center" vertical="top" wrapText="1"/>
    </xf>
    <xf numFmtId="0" fontId="9" fillId="0" borderId="20" xfId="0" applyFont="1" applyBorder="1" applyAlignment="1">
      <alignment horizontal="center" wrapText="1"/>
    </xf>
    <xf numFmtId="0" fontId="9" fillId="0" borderId="20" xfId="2" applyNumberFormat="1" applyFont="1" applyBorder="1" applyAlignment="1">
      <alignment horizontal="center" vertical="center"/>
    </xf>
    <xf numFmtId="0" fontId="9" fillId="0" borderId="21" xfId="2" applyNumberFormat="1" applyFont="1" applyBorder="1" applyAlignment="1">
      <alignment horizontal="left" vertical="top" wrapText="1"/>
    </xf>
    <xf numFmtId="0" fontId="9" fillId="0" borderId="3" xfId="2" applyNumberFormat="1" applyFont="1" applyBorder="1" applyAlignment="1">
      <alignment horizontal="left" vertical="top" wrapText="1"/>
    </xf>
    <xf numFmtId="0" fontId="9" fillId="0" borderId="2" xfId="2" applyNumberFormat="1" applyFont="1" applyBorder="1" applyAlignment="1">
      <alignment horizontal="left" vertical="top" wrapText="1"/>
    </xf>
    <xf numFmtId="0" fontId="9" fillId="0" borderId="16" xfId="2" applyNumberFormat="1" applyFont="1" applyBorder="1" applyAlignment="1">
      <alignment horizontal="center" vertical="center" wrapText="1"/>
    </xf>
    <xf numFmtId="0" fontId="10" fillId="2" borderId="2" xfId="2" applyNumberFormat="1" applyFont="1" applyFill="1" applyBorder="1" applyAlignment="1">
      <alignment horizontal="center" vertical="center" wrapText="1"/>
    </xf>
    <xf numFmtId="0" fontId="9" fillId="0" borderId="4" xfId="2" applyNumberFormat="1" applyFont="1" applyBorder="1" applyAlignment="1">
      <alignment horizontal="center" vertical="center"/>
    </xf>
    <xf numFmtId="0" fontId="12" fillId="0" borderId="20" xfId="2" applyNumberFormat="1" applyFont="1" applyBorder="1" applyAlignment="1">
      <alignment horizontal="center" vertical="center"/>
    </xf>
    <xf numFmtId="0" fontId="17" fillId="0" borderId="20" xfId="2" applyNumberFormat="1" applyFont="1" applyBorder="1" applyAlignment="1">
      <alignment horizontal="center" vertical="center" wrapText="1"/>
    </xf>
    <xf numFmtId="168" fontId="32" fillId="0" borderId="4" xfId="0" applyNumberFormat="1" applyFont="1" applyBorder="1" applyAlignment="1">
      <alignment horizontal="center" vertical="center" wrapText="1"/>
    </xf>
    <xf numFmtId="0" fontId="9" fillId="0" borderId="21" xfId="2" applyNumberFormat="1" applyFont="1" applyBorder="1" applyAlignment="1">
      <alignment horizontal="center" vertical="top" wrapText="1"/>
    </xf>
    <xf numFmtId="0" fontId="9" fillId="0" borderId="2" xfId="2" applyNumberFormat="1" applyFont="1" applyBorder="1" applyAlignment="1">
      <alignment horizontal="center" vertical="top" wrapText="1"/>
    </xf>
    <xf numFmtId="0" fontId="12" fillId="0" borderId="21" xfId="2" applyNumberFormat="1" applyFont="1" applyBorder="1" applyAlignment="1">
      <alignment horizontal="left" vertical="top" wrapText="1"/>
    </xf>
    <xf numFmtId="0" fontId="12" fillId="0" borderId="2" xfId="2" applyNumberFormat="1" applyFont="1" applyBorder="1" applyAlignment="1">
      <alignment horizontal="left" vertical="top" wrapText="1"/>
    </xf>
    <xf numFmtId="0" fontId="17" fillId="0" borderId="21" xfId="2" applyNumberFormat="1" applyFont="1" applyBorder="1" applyAlignment="1">
      <alignment horizontal="left" vertical="top" wrapText="1"/>
    </xf>
    <xf numFmtId="0" fontId="17" fillId="0" borderId="2" xfId="2" applyNumberFormat="1" applyFont="1" applyBorder="1" applyAlignment="1">
      <alignment horizontal="left" vertical="top" wrapText="1"/>
    </xf>
    <xf numFmtId="0" fontId="17" fillId="0" borderId="21" xfId="2" applyNumberFormat="1" applyFont="1" applyBorder="1" applyAlignment="1">
      <alignment horizontal="left" vertical="center" wrapText="1"/>
    </xf>
    <xf numFmtId="0" fontId="17" fillId="0" borderId="2" xfId="2" applyNumberFormat="1" applyFont="1" applyBorder="1" applyAlignment="1">
      <alignment horizontal="left" vertical="center" wrapText="1"/>
    </xf>
    <xf numFmtId="0" fontId="17" fillId="0" borderId="20" xfId="2" applyNumberFormat="1" applyFont="1" applyBorder="1" applyAlignment="1">
      <alignment horizontal="left" vertical="center" wrapText="1"/>
    </xf>
    <xf numFmtId="0" fontId="0" fillId="0" borderId="8" xfId="0" applyBorder="1" applyAlignment="1">
      <alignment wrapText="1"/>
    </xf>
    <xf numFmtId="165" fontId="6" fillId="0" borderId="4" xfId="0" applyNumberFormat="1" applyFont="1" applyBorder="1" applyAlignment="1">
      <alignment horizontal="center" vertical="center" wrapText="1"/>
    </xf>
    <xf numFmtId="167" fontId="6" fillId="0" borderId="4" xfId="0" applyNumberFormat="1" applyFont="1" applyBorder="1" applyAlignment="1">
      <alignment horizontal="center" vertical="center" wrapText="1"/>
    </xf>
    <xf numFmtId="0" fontId="10" fillId="2" borderId="1" xfId="2" applyNumberFormat="1" applyFont="1" applyFill="1" applyBorder="1" applyAlignment="1">
      <alignment horizontal="center" vertical="center"/>
    </xf>
    <xf numFmtId="0" fontId="10" fillId="2" borderId="2" xfId="2" applyNumberFormat="1" applyFont="1" applyFill="1" applyBorder="1" applyAlignment="1">
      <alignment horizontal="center" vertical="center"/>
    </xf>
    <xf numFmtId="0" fontId="10" fillId="2" borderId="21" xfId="2" applyNumberFormat="1" applyFont="1" applyFill="1" applyBorder="1" applyAlignment="1">
      <alignment horizontal="center" vertical="center"/>
    </xf>
    <xf numFmtId="0" fontId="7" fillId="2" borderId="3" xfId="2" applyNumberFormat="1" applyFont="1" applyFill="1" applyBorder="1" applyAlignment="1">
      <alignment horizontal="center" vertical="center"/>
    </xf>
    <xf numFmtId="0" fontId="7" fillId="2" borderId="2" xfId="2" applyNumberFormat="1" applyFont="1" applyFill="1" applyBorder="1" applyAlignment="1">
      <alignment horizontal="center" vertical="center"/>
    </xf>
    <xf numFmtId="167" fontId="6" fillId="0" borderId="4" xfId="0" applyNumberFormat="1" applyFont="1" applyBorder="1" applyAlignment="1">
      <alignment horizontal="center" vertical="center"/>
    </xf>
    <xf numFmtId="0" fontId="6" fillId="0" borderId="4" xfId="0" applyFont="1" applyBorder="1" applyAlignment="1">
      <alignment horizontal="center" vertical="center"/>
    </xf>
    <xf numFmtId="0" fontId="24" fillId="6" borderId="4" xfId="0" applyFont="1" applyFill="1" applyBorder="1" applyAlignment="1">
      <alignment horizontal="center" vertical="center"/>
    </xf>
    <xf numFmtId="167" fontId="32" fillId="0" borderId="4" xfId="0" applyNumberFormat="1" applyFont="1" applyBorder="1" applyAlignment="1">
      <alignment horizontal="center" vertical="center"/>
    </xf>
    <xf numFmtId="0" fontId="32" fillId="0" borderId="4" xfId="0" applyFont="1" applyBorder="1" applyAlignment="1">
      <alignment horizontal="center" vertical="center"/>
    </xf>
    <xf numFmtId="165" fontId="6" fillId="0" borderId="4" xfId="0" applyNumberFormat="1" applyFont="1" applyBorder="1" applyAlignment="1">
      <alignment horizontal="center" vertical="center"/>
    </xf>
    <xf numFmtId="0" fontId="6" fillId="0" borderId="20" xfId="0" applyFont="1" applyBorder="1" applyAlignment="1">
      <alignment horizontal="center" vertical="center" wrapText="1"/>
    </xf>
    <xf numFmtId="0" fontId="0" fillId="0" borderId="20" xfId="0" applyBorder="1" applyAlignment="1">
      <alignment wrapText="1"/>
    </xf>
  </cellXfs>
  <cellStyles count="24">
    <cellStyle name="Comma" xfId="6" builtinId="3"/>
    <cellStyle name="Comma 2" xfId="13" xr:uid="{AC92F28F-DE18-4A18-991F-50BDA020257C}"/>
    <cellStyle name="Comma 3" xfId="16" xr:uid="{6FB9C793-4BB1-49E6-87D1-26E8F2D93E55}"/>
    <cellStyle name="Currency" xfId="1" builtinId="4"/>
    <cellStyle name="Currency 2" xfId="14" xr:uid="{BEFD563A-B201-422F-872B-BBDB7C5AC2CB}"/>
    <cellStyle name="Currency 3" xfId="17" xr:uid="{C699D9F6-8DB4-418B-B4B5-6425A53E7867}"/>
    <cellStyle name="Excel Built-in Excel Built-in Excel Built-in Excel Built-in Excel Built-in Excel Built-in Excel Built-in Excel Built-in Excel Built-in Excel Built-in TableStyleLight1" xfId="12" xr:uid="{676A3378-02AE-4CFF-B7F5-703903F187BB}"/>
    <cellStyle name="Excel Built-in Excel Built-in Excel Built-in Normal 2" xfId="21" xr:uid="{51CBD915-A859-40F6-8DBE-CA9227B44726}"/>
    <cellStyle name="Excel Built-in Excel Built-in Excel Built-in Normal 4" xfId="20" xr:uid="{02AC0B2C-FF9B-4AAA-A87B-9FD5176C1788}"/>
    <cellStyle name="Excel Built-in Excel Built-in Excel Built-in Normal 5" xfId="19" xr:uid="{0BAA1057-6E45-4F80-A3D1-824B0EF30A4E}"/>
    <cellStyle name="Excel Built-in Excel Built-in Excel Built-in TableStyleLight1" xfId="22" xr:uid="{26B28DC0-7686-43EF-8281-1671B0D50EC1}"/>
    <cellStyle name="Excel Built-in Excel Built-in Excel Built-in Valūta 2" xfId="23" xr:uid="{DC0E2009-9205-408A-808D-56EC375C4F68}"/>
    <cellStyle name="Hyperlink" xfId="9" builtinId="8"/>
    <cellStyle name="Hyperlink 2" xfId="18" xr:uid="{7127049A-20C8-4BF0-A544-4A7F0049C8BA}"/>
    <cellStyle name="Normal" xfId="0" builtinId="0"/>
    <cellStyle name="Normal 2" xfId="3" xr:uid="{00000000-0005-0000-0000-000004000000}"/>
    <cellStyle name="Normal 2 2" xfId="4" xr:uid="{00000000-0005-0000-0000-000005000000}"/>
    <cellStyle name="Normal 2 5" xfId="11" xr:uid="{00000000-0005-0000-0000-000006000000}"/>
    <cellStyle name="Normal 3" xfId="15" xr:uid="{8458EB26-CB8C-4E21-9AB8-4A3A7F5D00E6}"/>
    <cellStyle name="Normal 4" xfId="2" xr:uid="{00000000-0005-0000-0000-000007000000}"/>
    <cellStyle name="Normal 5" xfId="7" xr:uid="{00000000-0005-0000-0000-000008000000}"/>
    <cellStyle name="Normal 5 2" xfId="10" xr:uid="{00000000-0005-0000-0000-000009000000}"/>
    <cellStyle name="TableStyleLight1" xfId="8" xr:uid="{00000000-0005-0000-0000-00000A000000}"/>
    <cellStyle name="Valūta 2" xfId="5"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07" Type="http://schemas.openxmlformats.org/officeDocument/2006/relationships/styles" Target="styles.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sharedStrings" Target="sharedStrings.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theme" Target="theme/theme1.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sheetMetadata" Target="metadata.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calcChain" Target="calcChain.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externalLink" Target="externalLinks/externalLink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cid:image005.png@01D96EFA.3530F2E0" TargetMode="External"/><Relationship Id="rId1" Type="http://schemas.openxmlformats.org/officeDocument/2006/relationships/image" Target="../media/image1.png"/><Relationship Id="rId6" Type="http://schemas.openxmlformats.org/officeDocument/2006/relationships/image" Target="cid:image007.png@01D96EFD.B97B7F40" TargetMode="External"/><Relationship Id="rId5" Type="http://schemas.openxmlformats.org/officeDocument/2006/relationships/image" Target="../media/image3.png"/><Relationship Id="rId4" Type="http://schemas.openxmlformats.org/officeDocument/2006/relationships/image" Target="cid:image006.png@01D96EFA.CCD041A0" TargetMode="External"/></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516467</xdr:colOff>
      <xdr:row>10</xdr:row>
      <xdr:rowOff>110066</xdr:rowOff>
    </xdr:from>
    <xdr:to>
      <xdr:col>2</xdr:col>
      <xdr:colOff>3742902</xdr:colOff>
      <xdr:row>11</xdr:row>
      <xdr:rowOff>2540</xdr:rowOff>
    </xdr:to>
    <xdr:pic>
      <xdr:nvPicPr>
        <xdr:cNvPr id="2" name="Picture 1">
          <a:extLst>
            <a:ext uri="{FF2B5EF4-FFF2-40B4-BE49-F238E27FC236}">
              <a16:creationId xmlns:a16="http://schemas.microsoft.com/office/drawing/2014/main" id="{9C844D78-8C97-4572-87E3-71F694C60E47}"/>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1261534" y="5444066"/>
          <a:ext cx="3223260" cy="3025140"/>
        </a:xfrm>
        <a:prstGeom prst="rect">
          <a:avLst/>
        </a:prstGeom>
        <a:noFill/>
        <a:ln>
          <a:noFill/>
        </a:ln>
      </xdr:spPr>
    </xdr:pic>
    <xdr:clientData/>
  </xdr:twoCellAnchor>
  <xdr:twoCellAnchor editAs="oneCell">
    <xdr:from>
      <xdr:col>3</xdr:col>
      <xdr:colOff>143935</xdr:colOff>
      <xdr:row>10</xdr:row>
      <xdr:rowOff>753535</xdr:rowOff>
    </xdr:from>
    <xdr:to>
      <xdr:col>4</xdr:col>
      <xdr:colOff>315173</xdr:colOff>
      <xdr:row>10</xdr:row>
      <xdr:rowOff>2437555</xdr:rowOff>
    </xdr:to>
    <xdr:pic>
      <xdr:nvPicPr>
        <xdr:cNvPr id="7" name="Picture 6">
          <a:extLst>
            <a:ext uri="{FF2B5EF4-FFF2-40B4-BE49-F238E27FC236}">
              <a16:creationId xmlns:a16="http://schemas.microsoft.com/office/drawing/2014/main" id="{CAD55FC6-4726-428A-B2FE-59DA597742F1}"/>
            </a:ext>
          </a:extLst>
        </xdr:cNvPr>
        <xdr:cNvPicPr/>
      </xdr:nvPicPr>
      <xdr:blipFill>
        <a:blip xmlns:r="http://schemas.openxmlformats.org/officeDocument/2006/relationships" r:embed="rId3" r:link="rId4" cstate="print">
          <a:extLst>
            <a:ext uri="{28A0092B-C50C-407E-A947-70E740481C1C}">
              <a14:useLocalDpi xmlns:a14="http://schemas.microsoft.com/office/drawing/2010/main" val="0"/>
            </a:ext>
          </a:extLst>
        </a:blip>
        <a:srcRect/>
        <a:stretch>
          <a:fillRect/>
        </a:stretch>
      </xdr:blipFill>
      <xdr:spPr bwMode="auto">
        <a:xfrm>
          <a:off x="5960535" y="6087535"/>
          <a:ext cx="2621280" cy="1684020"/>
        </a:xfrm>
        <a:prstGeom prst="rect">
          <a:avLst/>
        </a:prstGeom>
        <a:noFill/>
        <a:ln>
          <a:noFill/>
        </a:ln>
      </xdr:spPr>
    </xdr:pic>
    <xdr:clientData/>
  </xdr:twoCellAnchor>
  <xdr:twoCellAnchor editAs="oneCell">
    <xdr:from>
      <xdr:col>4</xdr:col>
      <xdr:colOff>651933</xdr:colOff>
      <xdr:row>10</xdr:row>
      <xdr:rowOff>482600</xdr:rowOff>
    </xdr:from>
    <xdr:to>
      <xdr:col>6</xdr:col>
      <xdr:colOff>1022138</xdr:colOff>
      <xdr:row>10</xdr:row>
      <xdr:rowOff>2783840</xdr:rowOff>
    </xdr:to>
    <xdr:pic>
      <xdr:nvPicPr>
        <xdr:cNvPr id="8" name="Picture 7">
          <a:extLst>
            <a:ext uri="{FF2B5EF4-FFF2-40B4-BE49-F238E27FC236}">
              <a16:creationId xmlns:a16="http://schemas.microsoft.com/office/drawing/2014/main" id="{4FF1A8B4-9C75-47BC-BDC6-05AE79872F9A}"/>
            </a:ext>
          </a:extLst>
        </xdr:cNvPr>
        <xdr:cNvPicPr/>
      </xdr:nvPicPr>
      <xdr:blipFill>
        <a:blip xmlns:r="http://schemas.openxmlformats.org/officeDocument/2006/relationships" r:embed="rId5" r:link="rId6" cstate="print">
          <a:extLst>
            <a:ext uri="{28A0092B-C50C-407E-A947-70E740481C1C}">
              <a14:useLocalDpi xmlns:a14="http://schemas.microsoft.com/office/drawing/2010/main" val="0"/>
            </a:ext>
          </a:extLst>
        </a:blip>
        <a:srcRect/>
        <a:stretch>
          <a:fillRect/>
        </a:stretch>
      </xdr:blipFill>
      <xdr:spPr bwMode="auto">
        <a:xfrm>
          <a:off x="8915400" y="5816600"/>
          <a:ext cx="2659380" cy="2301240"/>
        </a:xfrm>
        <a:prstGeom prst="rect">
          <a:avLst/>
        </a:prstGeom>
        <a:noFill/>
        <a:ln>
          <a:noFill/>
        </a:ln>
      </xdr:spPr>
    </xdr:pic>
    <xdr:clientData/>
  </xdr:twoCellAnchor>
  <xdr:twoCellAnchor editAs="oneCell">
    <xdr:from>
      <xdr:col>2</xdr:col>
      <xdr:colOff>194733</xdr:colOff>
      <xdr:row>37</xdr:row>
      <xdr:rowOff>84667</xdr:rowOff>
    </xdr:from>
    <xdr:to>
      <xdr:col>2</xdr:col>
      <xdr:colOff>3421168</xdr:colOff>
      <xdr:row>37</xdr:row>
      <xdr:rowOff>3112982</xdr:rowOff>
    </xdr:to>
    <xdr:pic>
      <xdr:nvPicPr>
        <xdr:cNvPr id="5" name="Picture 4">
          <a:extLst>
            <a:ext uri="{FF2B5EF4-FFF2-40B4-BE49-F238E27FC236}">
              <a16:creationId xmlns:a16="http://schemas.microsoft.com/office/drawing/2014/main" id="{7D2BC8DF-180B-4D9C-8E44-FAC2E8FF5C4F}"/>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939800" y="17627600"/>
          <a:ext cx="3223260" cy="3025140"/>
        </a:xfrm>
        <a:prstGeom prst="rect">
          <a:avLst/>
        </a:prstGeom>
        <a:noFill/>
        <a:ln>
          <a:noFill/>
        </a:ln>
      </xdr:spPr>
    </xdr:pic>
    <xdr:clientData/>
  </xdr:twoCellAnchor>
  <xdr:twoCellAnchor editAs="oneCell">
    <xdr:from>
      <xdr:col>3</xdr:col>
      <xdr:colOff>76199</xdr:colOff>
      <xdr:row>37</xdr:row>
      <xdr:rowOff>668866</xdr:rowOff>
    </xdr:from>
    <xdr:to>
      <xdr:col>4</xdr:col>
      <xdr:colOff>250612</xdr:colOff>
      <xdr:row>37</xdr:row>
      <xdr:rowOff>2349711</xdr:rowOff>
    </xdr:to>
    <xdr:pic>
      <xdr:nvPicPr>
        <xdr:cNvPr id="6" name="Picture 5">
          <a:extLst>
            <a:ext uri="{FF2B5EF4-FFF2-40B4-BE49-F238E27FC236}">
              <a16:creationId xmlns:a16="http://schemas.microsoft.com/office/drawing/2014/main" id="{086AEEB6-B2CB-4170-8AFA-12A95093E23C}"/>
            </a:ext>
          </a:extLst>
        </xdr:cNvPr>
        <xdr:cNvPicPr/>
      </xdr:nvPicPr>
      <xdr:blipFill>
        <a:blip xmlns:r="http://schemas.openxmlformats.org/officeDocument/2006/relationships" r:embed="rId3" r:link="rId4">
          <a:extLst>
            <a:ext uri="{28A0092B-C50C-407E-A947-70E740481C1C}">
              <a14:useLocalDpi xmlns:a14="http://schemas.microsoft.com/office/drawing/2010/main" val="0"/>
            </a:ext>
          </a:extLst>
        </a:blip>
        <a:srcRect/>
        <a:stretch>
          <a:fillRect/>
        </a:stretch>
      </xdr:blipFill>
      <xdr:spPr bwMode="auto">
        <a:xfrm>
          <a:off x="5892799" y="18211799"/>
          <a:ext cx="2621280" cy="1684020"/>
        </a:xfrm>
        <a:prstGeom prst="rect">
          <a:avLst/>
        </a:prstGeom>
        <a:noFill/>
        <a:ln>
          <a:noFill/>
        </a:ln>
      </xdr:spPr>
    </xdr:pic>
    <xdr:clientData/>
  </xdr:twoCellAnchor>
  <xdr:twoCellAnchor editAs="oneCell">
    <xdr:from>
      <xdr:col>4</xdr:col>
      <xdr:colOff>389467</xdr:colOff>
      <xdr:row>37</xdr:row>
      <xdr:rowOff>508000</xdr:rowOff>
    </xdr:from>
    <xdr:to>
      <xdr:col>6</xdr:col>
      <xdr:colOff>762847</xdr:colOff>
      <xdr:row>37</xdr:row>
      <xdr:rowOff>2812415</xdr:rowOff>
    </xdr:to>
    <xdr:pic>
      <xdr:nvPicPr>
        <xdr:cNvPr id="9" name="Picture 8">
          <a:extLst>
            <a:ext uri="{FF2B5EF4-FFF2-40B4-BE49-F238E27FC236}">
              <a16:creationId xmlns:a16="http://schemas.microsoft.com/office/drawing/2014/main" id="{FA41B325-200D-4217-86C9-DAA43969E8DF}"/>
            </a:ext>
          </a:extLst>
        </xdr:cNvPr>
        <xdr:cNvPicPr/>
      </xdr:nvPicPr>
      <xdr:blipFill>
        <a:blip xmlns:r="http://schemas.openxmlformats.org/officeDocument/2006/relationships" r:embed="rId5" r:link="rId6">
          <a:extLst>
            <a:ext uri="{28A0092B-C50C-407E-A947-70E740481C1C}">
              <a14:useLocalDpi xmlns:a14="http://schemas.microsoft.com/office/drawing/2010/main" val="0"/>
            </a:ext>
          </a:extLst>
        </a:blip>
        <a:srcRect/>
        <a:stretch>
          <a:fillRect/>
        </a:stretch>
      </xdr:blipFill>
      <xdr:spPr bwMode="auto">
        <a:xfrm>
          <a:off x="8652934" y="18050933"/>
          <a:ext cx="2659380" cy="23012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171450</xdr:colOff>
      <xdr:row>15</xdr:row>
      <xdr:rowOff>114300</xdr:rowOff>
    </xdr:from>
    <xdr:to>
      <xdr:col>2</xdr:col>
      <xdr:colOff>3829050</xdr:colOff>
      <xdr:row>16</xdr:row>
      <xdr:rowOff>2180</xdr:rowOff>
    </xdr:to>
    <xdr:pic>
      <xdr:nvPicPr>
        <xdr:cNvPr id="2" name="https://minervablob.blob.core.windows.net/resized-padded-images-container/BARRIER Hybrid Cardiovascular Drape 71800--Technical Drawing--2018HQIM000502-325x325.png?sv=2018-03-28&amp;sr=b&amp;sig=ScaIaXj3wKuJOvQhAsEx4FxRuyGCxyZkmklknd7LIHw%3D&amp;se=2019-11-21T20%3A15%3A57Z&amp;sp=r">
          <a:extLst>
            <a:ext uri="{FF2B5EF4-FFF2-40B4-BE49-F238E27FC236}">
              <a16:creationId xmlns:a16="http://schemas.microsoft.com/office/drawing/2014/main" id="{25ED02E4-DA21-4A8D-BDF6-975C4FAA0A2C}"/>
            </a:ext>
          </a:extLst>
        </xdr:cNvPr>
        <xdr:cNvPicPr/>
      </xdr:nvPicPr>
      <xdr:blipFill>
        <a:blip xmlns:r="http://schemas.openxmlformats.org/officeDocument/2006/relationships" r:embed="rId1"/>
        <a:srcRect/>
        <a:stretch>
          <a:fillRect/>
        </a:stretch>
      </xdr:blipFill>
      <xdr:spPr bwMode="auto">
        <a:xfrm>
          <a:off x="800100" y="9582150"/>
          <a:ext cx="3657600" cy="329378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s-02\Aptiekas_iepirkumi\2026.gads\20_2026_Medic&#299;nas%20preces%20un%20apr&#299;kojums%20sirds%20oper&#257;cij&#257;m%20m&#257;ksl&#299;g&#257;s%20asinsrites%20apst&#257;k&#316;os\6.Apspriede%20ar%20pieg&#257;d&#257;t&#257;jiem\ABTK\TS_MAR_projekts%20PSKUS%202026_20%20apspriedei.xlsx" TargetMode="External"/><Relationship Id="rId1" Type="http://schemas.openxmlformats.org/officeDocument/2006/relationships/externalLinkPath" Target="6.Apspriede%20ar%20pieg&#257;d&#257;t&#257;jiem/ABTK/TS_MAR_projekts%20PSKUS%202026_20%20apspriede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aturs"/>
      <sheetName val="Vispārīgās prasības"/>
      <sheetName val="1"/>
      <sheetName val="2"/>
      <sheetName val="3"/>
      <sheetName val="4"/>
      <sheetName val="4.A"/>
      <sheetName val="5"/>
      <sheetName val="6"/>
      <sheetName val="7"/>
      <sheetName val="7.A"/>
      <sheetName val="8"/>
      <sheetName val="8.A"/>
      <sheetName val="9"/>
      <sheetName val="9A"/>
      <sheetName val="9B"/>
      <sheetName val="10"/>
      <sheetName val="11"/>
      <sheetName val="12"/>
      <sheetName val="13"/>
      <sheetName val="14"/>
      <sheetName val="14.A"/>
      <sheetName val="15"/>
      <sheetName val="16"/>
      <sheetName val="16.A"/>
      <sheetName val="17"/>
      <sheetName val="17.A"/>
      <sheetName val="18"/>
      <sheetName val="19"/>
      <sheetName val="20"/>
      <sheetName val="21"/>
      <sheetName val="22.A"/>
      <sheetName val="22"/>
      <sheetName val="23"/>
      <sheetName val="24"/>
      <sheetName val="25"/>
      <sheetName val="26"/>
      <sheetName val="27"/>
      <sheetName val="28"/>
      <sheetName val="29"/>
      <sheetName val="30"/>
      <sheetName val="31"/>
      <sheetName val="32"/>
      <sheetName val="32.A"/>
      <sheetName val="32.B"/>
      <sheetName val="33"/>
      <sheetName val="34"/>
      <sheetName val="35"/>
      <sheetName val="36"/>
      <sheetName val="37"/>
      <sheetName val="38"/>
      <sheetName val="39"/>
      <sheetName val="39.A"/>
      <sheetName val="39.B"/>
      <sheetName val="39.C"/>
      <sheetName val="39.D"/>
      <sheetName val="39.E"/>
      <sheetName val="39.F"/>
      <sheetName val="39.G"/>
      <sheetName val="39.H"/>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7.A"/>
      <sheetName val="68"/>
      <sheetName val="69"/>
      <sheetName val="70"/>
      <sheetName val="71"/>
      <sheetName val="72"/>
      <sheetName val="73"/>
      <sheetName val="74"/>
      <sheetName val="75"/>
      <sheetName val="76"/>
      <sheetName val="77"/>
      <sheetName val="78"/>
      <sheetName val="78.A"/>
      <sheetName val="79"/>
      <sheetName val="80"/>
      <sheetName val="81"/>
      <sheetName val="82"/>
      <sheetName val="83"/>
      <sheetName val="84"/>
      <sheetName val="85"/>
      <sheetName val="86"/>
      <sheetName val="17MARII"/>
      <sheetName val="18MARII"/>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3">
          <cell r="C3" t="str">
            <v>Anuloplastijas riņķis 26 mm</v>
          </cell>
        </row>
        <row r="4">
          <cell r="C4" t="str">
            <v>Anuloplastijas riņķis 28 mm</v>
          </cell>
        </row>
        <row r="5">
          <cell r="C5" t="str">
            <v>Anuloplastijas riņķis 30 mm</v>
          </cell>
        </row>
        <row r="6">
          <cell r="C6" t="str">
            <v>Anuloplastijas riņķis 32 mm</v>
          </cell>
        </row>
        <row r="7">
          <cell r="C7" t="str">
            <v>Anuloplastijas riņķis 34 mm</v>
          </cell>
        </row>
        <row r="8">
          <cell r="C8" t="str">
            <v>Anuloplastijas riņķis 36 mm</v>
          </cell>
        </row>
        <row r="9">
          <cell r="C9" t="str">
            <v>Anuloplastijas riņķis 38 mm</v>
          </cell>
        </row>
        <row r="10">
          <cell r="C10" t="str">
            <v>Anuloplastijas riņķis 40 mm</v>
          </cell>
        </row>
        <row r="11">
          <cell r="C11" t="str">
            <v>Anuloplastijas riņķis 42 mm</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7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8.bin"/></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26"/>
  <sheetViews>
    <sheetView tabSelected="1" zoomScale="120" zoomScaleNormal="120" workbookViewId="0">
      <pane ySplit="6" topLeftCell="A7" activePane="bottomLeft" state="frozen"/>
      <selection activeCell="B2" sqref="B2:G2"/>
      <selection pane="bottomLeft" activeCell="A3" sqref="A3:D3"/>
    </sheetView>
  </sheetViews>
  <sheetFormatPr defaultColWidth="9.453125" defaultRowHeight="12.5"/>
  <cols>
    <col min="1" max="1" width="9.54296875" style="398" customWidth="1"/>
    <col min="2" max="2" width="9.54296875" style="319" customWidth="1"/>
    <col min="3" max="3" width="65.90625" style="212" customWidth="1"/>
    <col min="4" max="4" width="8.453125" style="45" customWidth="1"/>
    <col min="5" max="5" width="22.26953125" style="45" customWidth="1"/>
    <col min="6" max="16384" width="9.453125" style="40"/>
  </cols>
  <sheetData>
    <row r="1" spans="1:5" ht="27.65" customHeight="1">
      <c r="A1" s="447" t="s">
        <v>1757</v>
      </c>
      <c r="B1" s="448"/>
      <c r="C1" s="448"/>
      <c r="D1" s="425"/>
      <c r="E1" s="426"/>
    </row>
    <row r="2" spans="1:5" ht="14.5" customHeight="1">
      <c r="A2" s="451" t="s">
        <v>1433</v>
      </c>
      <c r="B2" s="451"/>
      <c r="C2" s="451"/>
      <c r="D2" s="451"/>
      <c r="E2" s="427"/>
    </row>
    <row r="3" spans="1:5" ht="15.65" customHeight="1">
      <c r="A3" s="452" t="s">
        <v>1171</v>
      </c>
      <c r="B3" s="452"/>
      <c r="C3" s="452"/>
      <c r="D3" s="452"/>
      <c r="E3" s="428"/>
    </row>
    <row r="4" spans="1:5" ht="14.5" customHeight="1">
      <c r="A4" s="452" t="s">
        <v>1172</v>
      </c>
      <c r="B4" s="452"/>
      <c r="C4" s="452"/>
      <c r="D4" s="452"/>
      <c r="E4" s="428"/>
    </row>
    <row r="5" spans="1:5" ht="15" customHeight="1">
      <c r="A5" s="453" t="s">
        <v>1169</v>
      </c>
      <c r="B5" s="453"/>
      <c r="C5" s="453"/>
      <c r="D5" s="453"/>
      <c r="E5" s="424"/>
    </row>
    <row r="6" spans="1:5" s="45" customFormat="1" ht="28">
      <c r="A6" s="435" t="s">
        <v>1168</v>
      </c>
      <c r="B6" s="449" t="s">
        <v>659</v>
      </c>
      <c r="C6" s="449"/>
      <c r="D6" s="449"/>
    </row>
    <row r="7" spans="1:5">
      <c r="A7" s="399" t="s">
        <v>666</v>
      </c>
      <c r="B7" s="450" t="s">
        <v>109</v>
      </c>
      <c r="C7" s="450"/>
      <c r="D7" s="450"/>
      <c r="E7" s="40"/>
    </row>
    <row r="8" spans="1:5">
      <c r="A8" s="320">
        <v>1</v>
      </c>
      <c r="B8" s="445" t="s">
        <v>47</v>
      </c>
      <c r="C8" s="446"/>
      <c r="D8" s="446"/>
      <c r="E8" s="40"/>
    </row>
    <row r="9" spans="1:5">
      <c r="A9" s="320">
        <v>2</v>
      </c>
      <c r="B9" s="445" t="s">
        <v>48</v>
      </c>
      <c r="C9" s="446"/>
      <c r="D9" s="446"/>
      <c r="E9" s="40"/>
    </row>
    <row r="10" spans="1:5">
      <c r="A10" s="320">
        <v>3</v>
      </c>
      <c r="B10" s="445" t="s">
        <v>1564</v>
      </c>
      <c r="C10" s="446"/>
      <c r="D10" s="446"/>
      <c r="E10" s="40"/>
    </row>
    <row r="11" spans="1:5">
      <c r="A11" s="320">
        <v>4</v>
      </c>
      <c r="B11" s="422" t="s">
        <v>1299</v>
      </c>
      <c r="C11" s="423"/>
      <c r="D11" s="423"/>
      <c r="E11" s="40"/>
    </row>
    <row r="12" spans="1:5">
      <c r="A12" s="320">
        <v>5</v>
      </c>
      <c r="B12" s="445" t="s">
        <v>1566</v>
      </c>
      <c r="C12" s="446"/>
      <c r="D12" s="446"/>
      <c r="E12" s="40"/>
    </row>
    <row r="13" spans="1:5">
      <c r="A13" s="320">
        <v>6</v>
      </c>
      <c r="B13" s="445" t="s">
        <v>73</v>
      </c>
      <c r="C13" s="446"/>
      <c r="D13" s="446"/>
      <c r="E13" s="40"/>
    </row>
    <row r="14" spans="1:5">
      <c r="A14" s="320">
        <v>7</v>
      </c>
      <c r="B14" s="422" t="s">
        <v>1308</v>
      </c>
      <c r="C14" s="423"/>
      <c r="D14" s="423"/>
      <c r="E14" s="40"/>
    </row>
    <row r="15" spans="1:5">
      <c r="A15" s="320">
        <v>8</v>
      </c>
      <c r="B15" s="445" t="s">
        <v>1651</v>
      </c>
      <c r="C15" s="446"/>
      <c r="D15" s="446"/>
      <c r="E15" s="40"/>
    </row>
    <row r="16" spans="1:5">
      <c r="A16" s="320">
        <v>9</v>
      </c>
      <c r="B16" s="422" t="s">
        <v>1315</v>
      </c>
      <c r="C16" s="423"/>
      <c r="D16" s="423"/>
      <c r="E16" s="40"/>
    </row>
    <row r="17" spans="1:5">
      <c r="A17" s="320">
        <v>10</v>
      </c>
      <c r="B17" s="445" t="s">
        <v>1129</v>
      </c>
      <c r="C17" s="446"/>
      <c r="D17" s="446"/>
      <c r="E17" s="40"/>
    </row>
    <row r="18" spans="1:5">
      <c r="A18" s="399" t="s">
        <v>667</v>
      </c>
      <c r="B18" s="450" t="s">
        <v>681</v>
      </c>
      <c r="C18" s="450"/>
      <c r="D18" s="450"/>
      <c r="E18" s="40"/>
    </row>
    <row r="19" spans="1:5">
      <c r="A19" s="320">
        <v>11</v>
      </c>
      <c r="B19" s="445" t="s">
        <v>1088</v>
      </c>
      <c r="C19" s="446"/>
      <c r="D19" s="446"/>
      <c r="E19" s="40"/>
    </row>
    <row r="20" spans="1:5" ht="12" customHeight="1">
      <c r="A20" s="320">
        <v>12</v>
      </c>
      <c r="B20" s="438" t="s">
        <v>1577</v>
      </c>
      <c r="C20" s="439"/>
      <c r="D20" s="439"/>
      <c r="E20" s="40"/>
    </row>
    <row r="21" spans="1:5" ht="15.65" customHeight="1">
      <c r="A21" s="320">
        <v>13</v>
      </c>
      <c r="B21" s="438" t="s">
        <v>1090</v>
      </c>
      <c r="C21" s="439"/>
      <c r="D21" s="439"/>
      <c r="E21" s="40"/>
    </row>
    <row r="22" spans="1:5">
      <c r="A22" s="399" t="s">
        <v>668</v>
      </c>
      <c r="B22" s="450" t="s">
        <v>141</v>
      </c>
      <c r="C22" s="450"/>
      <c r="D22" s="450"/>
      <c r="E22" s="40"/>
    </row>
    <row r="23" spans="1:5">
      <c r="A23" s="321">
        <v>14</v>
      </c>
      <c r="B23" s="438" t="s">
        <v>142</v>
      </c>
      <c r="C23" s="439"/>
      <c r="D23" s="439"/>
      <c r="E23" s="40"/>
    </row>
    <row r="24" spans="1:5">
      <c r="A24" s="321">
        <v>15</v>
      </c>
      <c r="B24" s="438" t="s">
        <v>1435</v>
      </c>
      <c r="C24" s="439"/>
      <c r="D24" s="439"/>
      <c r="E24" s="40"/>
    </row>
    <row r="25" spans="1:5">
      <c r="A25" s="321">
        <v>16</v>
      </c>
      <c r="B25" s="438" t="s">
        <v>1416</v>
      </c>
      <c r="C25" s="439"/>
      <c r="D25" s="439"/>
      <c r="E25" s="40"/>
    </row>
    <row r="26" spans="1:5">
      <c r="A26" s="321">
        <v>17</v>
      </c>
      <c r="B26" s="438" t="s">
        <v>153</v>
      </c>
      <c r="C26" s="439"/>
      <c r="D26" s="439"/>
      <c r="E26" s="40"/>
    </row>
    <row r="27" spans="1:5">
      <c r="A27" s="321">
        <v>18</v>
      </c>
      <c r="B27" s="40" t="s">
        <v>1588</v>
      </c>
      <c r="C27" s="40"/>
      <c r="D27" s="40"/>
      <c r="E27" s="40"/>
    </row>
    <row r="28" spans="1:5" ht="13.5" customHeight="1">
      <c r="A28" s="408" t="s">
        <v>669</v>
      </c>
      <c r="B28" s="450" t="s">
        <v>155</v>
      </c>
      <c r="C28" s="450"/>
      <c r="D28" s="450"/>
      <c r="E28" s="40"/>
    </row>
    <row r="29" spans="1:5">
      <c r="A29" s="321">
        <v>19</v>
      </c>
      <c r="B29" s="438" t="s">
        <v>658</v>
      </c>
      <c r="C29" s="439"/>
      <c r="D29" s="439"/>
      <c r="E29" s="40"/>
    </row>
    <row r="30" spans="1:5" ht="14.5">
      <c r="A30" s="321">
        <v>20</v>
      </c>
      <c r="B30" s="438" t="s">
        <v>1445</v>
      </c>
      <c r="C30" s="440"/>
      <c r="D30" s="440"/>
      <c r="E30" s="40"/>
    </row>
    <row r="31" spans="1:5">
      <c r="A31" s="321">
        <v>21</v>
      </c>
      <c r="B31" s="438" t="s">
        <v>1344</v>
      </c>
      <c r="C31" s="439"/>
      <c r="D31" s="439"/>
      <c r="E31" s="40"/>
    </row>
    <row r="32" spans="1:5">
      <c r="A32" s="321">
        <v>22</v>
      </c>
      <c r="B32" s="438" t="s">
        <v>164</v>
      </c>
      <c r="C32" s="439"/>
      <c r="D32" s="439"/>
      <c r="E32" s="40"/>
    </row>
    <row r="33" spans="1:5">
      <c r="A33" s="321">
        <v>23</v>
      </c>
      <c r="B33" s="438" t="s">
        <v>648</v>
      </c>
      <c r="C33" s="439"/>
      <c r="D33" s="439"/>
      <c r="E33" s="40"/>
    </row>
    <row r="34" spans="1:5">
      <c r="A34" s="321">
        <v>24</v>
      </c>
      <c r="B34" s="438" t="s">
        <v>649</v>
      </c>
      <c r="C34" s="439"/>
      <c r="D34" s="439"/>
      <c r="E34" s="40"/>
    </row>
    <row r="35" spans="1:5">
      <c r="A35" s="421">
        <v>25</v>
      </c>
      <c r="B35" s="438" t="s">
        <v>1495</v>
      </c>
      <c r="C35" s="439"/>
      <c r="D35" s="439"/>
      <c r="E35" s="40"/>
    </row>
    <row r="36" spans="1:5" ht="13.5" customHeight="1">
      <c r="A36" s="410" t="s">
        <v>670</v>
      </c>
      <c r="B36" s="441" t="s">
        <v>281</v>
      </c>
      <c r="C36" s="442"/>
      <c r="D36" s="442"/>
      <c r="E36" s="40"/>
    </row>
    <row r="37" spans="1:5">
      <c r="A37" s="322">
        <v>26</v>
      </c>
      <c r="B37" s="438" t="s">
        <v>485</v>
      </c>
      <c r="C37" s="439"/>
      <c r="D37" s="439"/>
      <c r="E37" s="40"/>
    </row>
    <row r="38" spans="1:5" ht="15.75" customHeight="1">
      <c r="A38" s="321">
        <v>27</v>
      </c>
      <c r="B38" s="438" t="s">
        <v>197</v>
      </c>
      <c r="C38" s="439"/>
      <c r="D38" s="439"/>
      <c r="E38" s="40"/>
    </row>
    <row r="39" spans="1:5" ht="14.25" customHeight="1">
      <c r="A39" s="321">
        <v>28</v>
      </c>
      <c r="B39" s="438" t="s">
        <v>611</v>
      </c>
      <c r="C39" s="439"/>
      <c r="D39" s="439"/>
      <c r="E39" s="40"/>
    </row>
    <row r="40" spans="1:5" ht="15" customHeight="1">
      <c r="A40" s="321">
        <v>29</v>
      </c>
      <c r="B40" s="438" t="s">
        <v>657</v>
      </c>
      <c r="C40" s="439"/>
      <c r="D40" s="439"/>
      <c r="E40" s="40"/>
    </row>
    <row r="41" spans="1:5">
      <c r="A41" s="321">
        <v>30</v>
      </c>
      <c r="B41" s="438" t="s">
        <v>613</v>
      </c>
      <c r="C41" s="439"/>
      <c r="D41" s="439"/>
      <c r="E41" s="40"/>
    </row>
    <row r="42" spans="1:5">
      <c r="A42" s="321">
        <v>31</v>
      </c>
      <c r="B42" s="438" t="s">
        <v>725</v>
      </c>
      <c r="C42" s="439"/>
      <c r="D42" s="439"/>
      <c r="E42" s="40"/>
    </row>
    <row r="43" spans="1:5" ht="15" customHeight="1">
      <c r="A43" s="410" t="s">
        <v>671</v>
      </c>
      <c r="B43" s="441" t="s">
        <v>238</v>
      </c>
      <c r="C43" s="442"/>
      <c r="D43" s="442"/>
      <c r="E43" s="40"/>
    </row>
    <row r="44" spans="1:5">
      <c r="A44" s="321">
        <v>32</v>
      </c>
      <c r="B44" s="438" t="s">
        <v>845</v>
      </c>
      <c r="C44" s="439"/>
      <c r="D44" s="439"/>
      <c r="E44" s="40"/>
    </row>
    <row r="45" spans="1:5">
      <c r="A45" s="321">
        <v>33</v>
      </c>
      <c r="B45" s="438" t="s">
        <v>846</v>
      </c>
      <c r="C45" s="439"/>
      <c r="D45" s="439"/>
      <c r="E45" s="40"/>
    </row>
    <row r="46" spans="1:5">
      <c r="A46" s="321">
        <v>34</v>
      </c>
      <c r="B46" s="438" t="s">
        <v>1611</v>
      </c>
      <c r="C46" s="439"/>
      <c r="D46" s="439"/>
      <c r="E46" s="40"/>
    </row>
    <row r="47" spans="1:5">
      <c r="A47" s="321">
        <v>35</v>
      </c>
      <c r="B47" s="438" t="s">
        <v>248</v>
      </c>
      <c r="C47" s="439"/>
      <c r="D47" s="439"/>
      <c r="E47" s="40"/>
    </row>
    <row r="48" spans="1:5">
      <c r="A48" s="321">
        <v>36</v>
      </c>
      <c r="B48" s="438" t="s">
        <v>656</v>
      </c>
      <c r="C48" s="439"/>
      <c r="D48" s="439"/>
      <c r="E48" s="40"/>
    </row>
    <row r="49" spans="1:5" ht="14.25" customHeight="1">
      <c r="A49" s="321">
        <v>37</v>
      </c>
      <c r="B49" s="438" t="s">
        <v>617</v>
      </c>
      <c r="C49" s="439"/>
      <c r="D49" s="439"/>
      <c r="E49" s="40"/>
    </row>
    <row r="50" spans="1:5" ht="14.25" customHeight="1">
      <c r="A50" s="419">
        <v>38</v>
      </c>
      <c r="B50" s="443" t="s">
        <v>1291</v>
      </c>
      <c r="C50" s="456"/>
      <c r="D50" s="456"/>
      <c r="E50" s="40"/>
    </row>
    <row r="51" spans="1:5" ht="14.25" customHeight="1">
      <c r="A51" s="420">
        <v>39</v>
      </c>
      <c r="B51" s="457" t="s">
        <v>1396</v>
      </c>
      <c r="C51" s="458"/>
      <c r="D51" s="458"/>
      <c r="E51" s="40"/>
    </row>
    <row r="52" spans="1:5" ht="12.75" customHeight="1">
      <c r="A52" s="410" t="s">
        <v>672</v>
      </c>
      <c r="B52" s="441" t="s">
        <v>256</v>
      </c>
      <c r="C52" s="442"/>
      <c r="D52" s="442"/>
      <c r="E52" s="40"/>
    </row>
    <row r="53" spans="1:5">
      <c r="A53" s="321">
        <v>40</v>
      </c>
      <c r="B53" s="438" t="s">
        <v>257</v>
      </c>
      <c r="C53" s="439"/>
      <c r="D53" s="439"/>
      <c r="E53" s="40"/>
    </row>
    <row r="54" spans="1:5">
      <c r="A54" s="321">
        <v>41</v>
      </c>
      <c r="B54" s="438" t="s">
        <v>260</v>
      </c>
      <c r="C54" s="439"/>
      <c r="D54" s="439"/>
      <c r="E54" s="40"/>
    </row>
    <row r="55" spans="1:5">
      <c r="A55" s="321">
        <v>42</v>
      </c>
      <c r="B55" s="438" t="s">
        <v>263</v>
      </c>
      <c r="C55" s="439"/>
      <c r="D55" s="439"/>
      <c r="E55" s="40"/>
    </row>
    <row r="56" spans="1:5">
      <c r="A56" s="321">
        <v>43</v>
      </c>
      <c r="B56" s="438" t="s">
        <v>408</v>
      </c>
      <c r="C56" s="439"/>
      <c r="D56" s="439"/>
      <c r="E56" s="40"/>
    </row>
    <row r="57" spans="1:5" ht="14.15" customHeight="1">
      <c r="A57" s="321">
        <v>44</v>
      </c>
      <c r="B57" s="438" t="s">
        <v>275</v>
      </c>
      <c r="C57" s="439"/>
      <c r="D57" s="439"/>
      <c r="E57" s="40"/>
    </row>
    <row r="58" spans="1:5" ht="14.15" customHeight="1">
      <c r="A58" s="321">
        <v>45</v>
      </c>
      <c r="B58" s="438" t="s">
        <v>1236</v>
      </c>
      <c r="C58" s="440"/>
      <c r="D58" s="440"/>
      <c r="E58" s="40"/>
    </row>
    <row r="59" spans="1:5" ht="14.15" customHeight="1">
      <c r="A59" s="321">
        <v>46</v>
      </c>
      <c r="B59" s="438" t="s">
        <v>1246</v>
      </c>
      <c r="C59" s="440"/>
      <c r="D59" s="440"/>
      <c r="E59" s="40"/>
    </row>
    <row r="60" spans="1:5" ht="14.15" customHeight="1">
      <c r="A60" s="321">
        <v>47</v>
      </c>
      <c r="B60" s="438" t="s">
        <v>1253</v>
      </c>
      <c r="C60" s="440"/>
      <c r="D60" s="440"/>
      <c r="E60" s="40"/>
    </row>
    <row r="61" spans="1:5" ht="14.15" customHeight="1">
      <c r="A61" s="321">
        <v>48</v>
      </c>
      <c r="B61" s="438" t="s">
        <v>1265</v>
      </c>
      <c r="C61" s="440"/>
      <c r="D61" s="440"/>
      <c r="E61" s="40"/>
    </row>
    <row r="62" spans="1:5" ht="14.15" customHeight="1">
      <c r="A62" s="321">
        <v>49</v>
      </c>
      <c r="B62" s="438" t="s">
        <v>1275</v>
      </c>
      <c r="C62" s="440"/>
      <c r="D62" s="440"/>
      <c r="E62" s="40"/>
    </row>
    <row r="63" spans="1:5" ht="14.15" customHeight="1">
      <c r="A63" s="321">
        <v>50</v>
      </c>
      <c r="B63" s="438" t="s">
        <v>1286</v>
      </c>
      <c r="C63" s="440"/>
      <c r="D63" s="440"/>
      <c r="E63" s="40"/>
    </row>
    <row r="64" spans="1:5" ht="14.15" customHeight="1">
      <c r="A64" s="321">
        <v>51</v>
      </c>
      <c r="B64" s="438" t="s">
        <v>1401</v>
      </c>
      <c r="C64" s="440"/>
      <c r="D64" s="440"/>
      <c r="E64" s="40"/>
    </row>
    <row r="65" spans="1:5" ht="14.15" customHeight="1">
      <c r="A65" s="321">
        <v>52</v>
      </c>
      <c r="B65" s="438" t="s">
        <v>1404</v>
      </c>
      <c r="C65" s="440"/>
      <c r="D65" s="440"/>
      <c r="E65" s="40"/>
    </row>
    <row r="66" spans="1:5" ht="14.15" customHeight="1">
      <c r="A66" s="418">
        <v>53</v>
      </c>
      <c r="B66" s="454" t="s">
        <v>1549</v>
      </c>
      <c r="C66" s="455"/>
      <c r="D66" s="455"/>
      <c r="E66" s="40"/>
    </row>
    <row r="67" spans="1:5">
      <c r="A67" s="321">
        <v>54</v>
      </c>
      <c r="B67" s="438" t="s">
        <v>279</v>
      </c>
      <c r="C67" s="439"/>
      <c r="D67" s="439"/>
      <c r="E67" s="40"/>
    </row>
    <row r="68" spans="1:5">
      <c r="A68" s="321">
        <v>55</v>
      </c>
      <c r="B68" s="438" t="s">
        <v>280</v>
      </c>
      <c r="C68" s="439"/>
      <c r="D68" s="439"/>
      <c r="E68" s="40"/>
    </row>
    <row r="69" spans="1:5">
      <c r="A69" s="321">
        <v>56</v>
      </c>
      <c r="B69" s="438" t="s">
        <v>854</v>
      </c>
      <c r="C69" s="439"/>
      <c r="D69" s="439"/>
      <c r="E69" s="40"/>
    </row>
    <row r="70" spans="1:5">
      <c r="A70" s="321">
        <v>57</v>
      </c>
      <c r="B70" s="438" t="s">
        <v>839</v>
      </c>
      <c r="C70" s="439"/>
      <c r="D70" s="439"/>
      <c r="E70" s="40"/>
    </row>
    <row r="71" spans="1:5">
      <c r="A71" s="321">
        <v>58</v>
      </c>
      <c r="B71" s="438" t="s">
        <v>853</v>
      </c>
      <c r="C71" s="439"/>
      <c r="D71" s="439"/>
      <c r="E71" s="40"/>
    </row>
    <row r="72" spans="1:5">
      <c r="A72" s="321">
        <v>59</v>
      </c>
      <c r="B72" s="438" t="s">
        <v>856</v>
      </c>
      <c r="C72" s="439"/>
      <c r="D72" s="439"/>
      <c r="E72" s="40"/>
    </row>
    <row r="73" spans="1:5">
      <c r="A73" s="321">
        <v>60</v>
      </c>
      <c r="B73" s="438" t="s">
        <v>858</v>
      </c>
      <c r="C73" s="439"/>
      <c r="D73" s="439"/>
      <c r="E73" s="40"/>
    </row>
    <row r="74" spans="1:5" ht="13.5" customHeight="1">
      <c r="A74" s="410" t="s">
        <v>673</v>
      </c>
      <c r="B74" s="441" t="s">
        <v>282</v>
      </c>
      <c r="C74" s="442"/>
      <c r="D74" s="442"/>
      <c r="E74" s="40"/>
    </row>
    <row r="75" spans="1:5">
      <c r="A75" s="321">
        <v>61</v>
      </c>
      <c r="B75" s="438" t="s">
        <v>855</v>
      </c>
      <c r="C75" s="439"/>
      <c r="D75" s="439"/>
      <c r="E75" s="40"/>
    </row>
    <row r="76" spans="1:5" ht="14.5" customHeight="1">
      <c r="A76" s="321">
        <v>62</v>
      </c>
      <c r="B76" s="438" t="s">
        <v>697</v>
      </c>
      <c r="C76" s="439"/>
      <c r="D76" s="439"/>
      <c r="E76" s="40"/>
    </row>
    <row r="77" spans="1:5" ht="14.5" customHeight="1">
      <c r="A77" s="321">
        <v>63</v>
      </c>
      <c r="B77" s="438" t="s">
        <v>963</v>
      </c>
      <c r="C77" s="439"/>
      <c r="D77" s="439"/>
      <c r="E77" s="40"/>
    </row>
    <row r="78" spans="1:5">
      <c r="A78" s="321">
        <v>64</v>
      </c>
      <c r="B78" s="438" t="s">
        <v>682</v>
      </c>
      <c r="C78" s="439"/>
      <c r="D78" s="439"/>
      <c r="E78" s="40"/>
    </row>
    <row r="79" spans="1:5" ht="14.25" customHeight="1">
      <c r="A79" s="413" t="s">
        <v>674</v>
      </c>
      <c r="B79" s="441" t="s">
        <v>286</v>
      </c>
      <c r="C79" s="442"/>
      <c r="D79" s="442"/>
      <c r="E79" s="40"/>
    </row>
    <row r="80" spans="1:5" ht="15.75" customHeight="1">
      <c r="A80" s="321">
        <v>65</v>
      </c>
      <c r="B80" s="438" t="s">
        <v>288</v>
      </c>
      <c r="C80" s="439"/>
      <c r="D80" s="439"/>
      <c r="E80" s="40"/>
    </row>
    <row r="81" spans="1:5" ht="13.5" customHeight="1">
      <c r="A81" s="321">
        <v>66</v>
      </c>
      <c r="B81" s="438" t="s">
        <v>294</v>
      </c>
      <c r="C81" s="439"/>
      <c r="D81" s="439"/>
      <c r="E81" s="40"/>
    </row>
    <row r="82" spans="1:5" ht="13.5" customHeight="1">
      <c r="A82" s="410" t="s">
        <v>675</v>
      </c>
      <c r="B82" s="441" t="s">
        <v>680</v>
      </c>
      <c r="C82" s="442"/>
      <c r="D82" s="442"/>
      <c r="E82" s="40"/>
    </row>
    <row r="83" spans="1:5" ht="13.5" customHeight="1">
      <c r="A83" s="321">
        <v>67</v>
      </c>
      <c r="B83" s="438" t="s">
        <v>1071</v>
      </c>
      <c r="C83" s="439"/>
      <c r="D83" s="439"/>
      <c r="E83" s="40"/>
    </row>
    <row r="84" spans="1:5" ht="13.5" customHeight="1">
      <c r="A84" s="321">
        <v>68</v>
      </c>
      <c r="B84" s="438" t="s">
        <v>307</v>
      </c>
      <c r="C84" s="439"/>
      <c r="D84" s="439"/>
      <c r="E84" s="40"/>
    </row>
    <row r="85" spans="1:5" ht="13.5" customHeight="1">
      <c r="A85" s="321">
        <v>69</v>
      </c>
      <c r="B85" s="438" t="s">
        <v>308</v>
      </c>
      <c r="C85" s="439"/>
      <c r="D85" s="439"/>
      <c r="E85" s="40"/>
    </row>
    <row r="86" spans="1:5" ht="13.5" customHeight="1">
      <c r="A86" s="321">
        <v>70</v>
      </c>
      <c r="B86" s="438" t="s">
        <v>1072</v>
      </c>
      <c r="C86" s="439"/>
      <c r="D86" s="439"/>
      <c r="E86" s="40"/>
    </row>
    <row r="87" spans="1:5" ht="15" customHeight="1">
      <c r="A87" s="321">
        <v>71</v>
      </c>
      <c r="B87" s="438" t="s">
        <v>1073</v>
      </c>
      <c r="C87" s="439"/>
      <c r="D87" s="439"/>
      <c r="E87" s="40"/>
    </row>
    <row r="88" spans="1:5">
      <c r="A88" s="321">
        <v>72</v>
      </c>
      <c r="B88" s="438" t="s">
        <v>655</v>
      </c>
      <c r="C88" s="439"/>
      <c r="D88" s="439"/>
      <c r="E88" s="40"/>
    </row>
    <row r="89" spans="1:5">
      <c r="A89" s="321">
        <v>73</v>
      </c>
      <c r="B89" s="438" t="s">
        <v>654</v>
      </c>
      <c r="C89" s="439"/>
      <c r="D89" s="439"/>
      <c r="E89" s="40"/>
    </row>
    <row r="90" spans="1:5">
      <c r="A90" s="321">
        <v>74</v>
      </c>
      <c r="B90" s="438" t="s">
        <v>1165</v>
      </c>
      <c r="C90" s="439"/>
      <c r="D90" s="439"/>
      <c r="E90" s="40"/>
    </row>
    <row r="91" spans="1:5">
      <c r="A91" s="321">
        <v>75</v>
      </c>
      <c r="B91" s="438" t="s">
        <v>290</v>
      </c>
      <c r="C91" s="439"/>
      <c r="D91" s="439"/>
      <c r="E91" s="40"/>
    </row>
    <row r="92" spans="1:5" ht="14.25" customHeight="1">
      <c r="A92" s="321">
        <v>76</v>
      </c>
      <c r="B92" s="438" t="s">
        <v>528</v>
      </c>
      <c r="C92" s="439"/>
      <c r="D92" s="439"/>
      <c r="E92" s="40"/>
    </row>
    <row r="93" spans="1:5">
      <c r="A93" s="321">
        <v>77</v>
      </c>
      <c r="B93" s="438" t="s">
        <v>572</v>
      </c>
      <c r="C93" s="439"/>
      <c r="D93" s="439"/>
      <c r="E93" s="40"/>
    </row>
    <row r="94" spans="1:5">
      <c r="A94" s="321">
        <v>78</v>
      </c>
      <c r="B94" s="438" t="s">
        <v>504</v>
      </c>
      <c r="C94" s="439"/>
      <c r="D94" s="439"/>
      <c r="E94" s="40"/>
    </row>
    <row r="95" spans="1:5" ht="13.5" customHeight="1">
      <c r="A95" s="410" t="s">
        <v>676</v>
      </c>
      <c r="B95" s="441" t="s">
        <v>327</v>
      </c>
      <c r="C95" s="442"/>
      <c r="D95" s="442"/>
      <c r="E95" s="40"/>
    </row>
    <row r="96" spans="1:5" ht="13.5" customHeight="1">
      <c r="A96" s="416">
        <v>79</v>
      </c>
      <c r="B96" s="212" t="s">
        <v>1537</v>
      </c>
      <c r="C96" s="414"/>
      <c r="D96" s="414"/>
      <c r="E96" s="40"/>
    </row>
    <row r="97" spans="1:5" ht="13.5" customHeight="1">
      <c r="A97" s="416">
        <v>80</v>
      </c>
      <c r="B97" s="212" t="s">
        <v>1526</v>
      </c>
      <c r="C97" s="414"/>
      <c r="D97" s="414"/>
      <c r="E97" s="40"/>
    </row>
    <row r="98" spans="1:5" ht="15" customHeight="1">
      <c r="A98" s="321">
        <v>81</v>
      </c>
      <c r="B98" s="438" t="s">
        <v>815</v>
      </c>
      <c r="C98" s="439"/>
      <c r="D98" s="439"/>
      <c r="E98" s="40"/>
    </row>
    <row r="99" spans="1:5" ht="12" customHeight="1">
      <c r="A99" s="321">
        <v>82</v>
      </c>
      <c r="B99" s="438" t="s">
        <v>711</v>
      </c>
      <c r="C99" s="439"/>
      <c r="D99" s="439"/>
      <c r="E99" s="40"/>
    </row>
    <row r="100" spans="1:5">
      <c r="A100" s="321">
        <v>83</v>
      </c>
      <c r="B100" s="438" t="s">
        <v>328</v>
      </c>
      <c r="C100" s="439"/>
      <c r="D100" s="439"/>
      <c r="E100" s="40"/>
    </row>
    <row r="101" spans="1:5" ht="14.5">
      <c r="A101" s="321">
        <v>84</v>
      </c>
      <c r="B101" s="438" t="s">
        <v>1293</v>
      </c>
      <c r="C101" s="440"/>
      <c r="D101" s="417"/>
      <c r="E101" s="40"/>
    </row>
    <row r="102" spans="1:5">
      <c r="A102" s="321">
        <v>85</v>
      </c>
      <c r="B102" s="438" t="s">
        <v>712</v>
      </c>
      <c r="C102" s="439"/>
      <c r="D102" s="439"/>
      <c r="E102" s="40"/>
    </row>
    <row r="103" spans="1:5">
      <c r="A103" s="321">
        <v>86</v>
      </c>
      <c r="B103" s="438" t="s">
        <v>713</v>
      </c>
      <c r="C103" s="439"/>
      <c r="D103" s="439"/>
      <c r="E103" s="40"/>
    </row>
    <row r="104" spans="1:5">
      <c r="A104" s="321">
        <v>87</v>
      </c>
      <c r="B104" s="438" t="s">
        <v>808</v>
      </c>
      <c r="C104" s="439"/>
      <c r="D104" s="439"/>
      <c r="E104" s="40"/>
    </row>
    <row r="105" spans="1:5" ht="14.5" customHeight="1">
      <c r="A105" s="321">
        <v>88</v>
      </c>
      <c r="B105" s="438" t="s">
        <v>809</v>
      </c>
      <c r="C105" s="439"/>
      <c r="D105" s="439"/>
      <c r="E105" s="40"/>
    </row>
    <row r="106" spans="1:5" ht="27" customHeight="1">
      <c r="A106" s="321">
        <v>89</v>
      </c>
      <c r="B106" s="438" t="s">
        <v>342</v>
      </c>
      <c r="C106" s="439"/>
      <c r="D106" s="439"/>
      <c r="E106" s="40"/>
    </row>
    <row r="107" spans="1:5">
      <c r="A107" s="410" t="s">
        <v>677</v>
      </c>
      <c r="B107" s="441" t="s">
        <v>427</v>
      </c>
      <c r="C107" s="442"/>
      <c r="D107" s="442"/>
      <c r="E107" s="40"/>
    </row>
    <row r="108" spans="1:5">
      <c r="A108" s="321">
        <v>90</v>
      </c>
      <c r="B108" s="438" t="s">
        <v>427</v>
      </c>
      <c r="C108" s="439"/>
      <c r="D108" s="439"/>
      <c r="E108" s="40"/>
    </row>
    <row r="109" spans="1:5">
      <c r="A109" s="410" t="s">
        <v>678</v>
      </c>
      <c r="B109" s="441" t="s">
        <v>437</v>
      </c>
      <c r="C109" s="442"/>
      <c r="D109" s="442"/>
      <c r="E109" s="40"/>
    </row>
    <row r="110" spans="1:5">
      <c r="A110" s="321">
        <v>91</v>
      </c>
      <c r="B110" s="438" t="s">
        <v>437</v>
      </c>
      <c r="C110" s="439"/>
      <c r="D110" s="439"/>
      <c r="E110" s="40"/>
    </row>
    <row r="111" spans="1:5">
      <c r="A111" s="410" t="s">
        <v>679</v>
      </c>
      <c r="B111" s="441" t="s">
        <v>653</v>
      </c>
      <c r="C111" s="442"/>
      <c r="D111" s="442"/>
      <c r="E111" s="40"/>
    </row>
    <row r="112" spans="1:5">
      <c r="A112" s="321">
        <v>92</v>
      </c>
      <c r="B112" s="438" t="s">
        <v>326</v>
      </c>
      <c r="C112" s="439"/>
      <c r="D112" s="439"/>
      <c r="E112" s="40"/>
    </row>
    <row r="113" spans="1:5">
      <c r="A113" s="321">
        <v>93</v>
      </c>
      <c r="B113" s="438" t="s">
        <v>317</v>
      </c>
      <c r="C113" s="439"/>
      <c r="D113" s="439"/>
      <c r="E113" s="40"/>
    </row>
    <row r="114" spans="1:5">
      <c r="A114" s="321">
        <v>94</v>
      </c>
      <c r="B114" s="438" t="s">
        <v>318</v>
      </c>
      <c r="C114" s="439"/>
      <c r="D114" s="439"/>
      <c r="E114" s="40"/>
    </row>
    <row r="115" spans="1:5" ht="14.5">
      <c r="A115" s="321">
        <v>95</v>
      </c>
      <c r="B115" s="438" t="s">
        <v>1408</v>
      </c>
      <c r="C115" s="440"/>
      <c r="D115" s="440"/>
      <c r="E115" s="40"/>
    </row>
    <row r="116" spans="1:5">
      <c r="A116" s="321">
        <v>96</v>
      </c>
      <c r="B116" s="438" t="s">
        <v>324</v>
      </c>
      <c r="C116" s="439"/>
      <c r="D116" s="439"/>
      <c r="E116" s="40"/>
    </row>
    <row r="117" spans="1:5">
      <c r="A117" s="321">
        <v>97</v>
      </c>
      <c r="B117" s="438" t="s">
        <v>395</v>
      </c>
      <c r="C117" s="439"/>
      <c r="D117" s="439"/>
      <c r="E117" s="40"/>
    </row>
    <row r="118" spans="1:5">
      <c r="A118" s="321">
        <v>98</v>
      </c>
      <c r="B118" s="438" t="s">
        <v>723</v>
      </c>
      <c r="C118" s="439"/>
      <c r="D118" s="439"/>
      <c r="E118" s="40"/>
    </row>
    <row r="119" spans="1:5">
      <c r="A119" s="322">
        <v>99</v>
      </c>
      <c r="B119" s="443" t="s">
        <v>849</v>
      </c>
      <c r="C119" s="444"/>
      <c r="D119" s="444"/>
      <c r="E119" s="40"/>
    </row>
    <row r="120" spans="1:5">
      <c r="A120" s="321">
        <v>100</v>
      </c>
      <c r="B120" s="438" t="s">
        <v>458</v>
      </c>
      <c r="C120" s="439"/>
      <c r="D120" s="439"/>
      <c r="E120" s="40"/>
    </row>
    <row r="121" spans="1:5" ht="15" customHeight="1">
      <c r="A121" s="321">
        <v>101</v>
      </c>
      <c r="B121" s="438" t="s">
        <v>436</v>
      </c>
      <c r="C121" s="439"/>
      <c r="D121" s="439"/>
      <c r="E121" s="40"/>
    </row>
    <row r="122" spans="1:5" ht="14.5" customHeight="1">
      <c r="A122" s="321">
        <v>102</v>
      </c>
      <c r="B122" s="438" t="s">
        <v>1719</v>
      </c>
      <c r="C122" s="439"/>
      <c r="D122" s="439"/>
      <c r="E122" s="40"/>
    </row>
    <row r="123" spans="1:5" ht="14.5" customHeight="1">
      <c r="A123" s="321"/>
      <c r="B123" s="321"/>
      <c r="C123" s="269"/>
      <c r="D123" s="270"/>
      <c r="E123" s="429"/>
    </row>
    <row r="124" spans="1:5" s="60" customFormat="1">
      <c r="A124" s="398"/>
      <c r="B124" s="319"/>
      <c r="C124" s="213"/>
      <c r="D124" s="159"/>
      <c r="E124" s="159"/>
    </row>
    <row r="126" spans="1:5">
      <c r="C126" s="214"/>
    </row>
  </sheetData>
  <mergeCells count="116">
    <mergeCell ref="B65:D65"/>
    <mergeCell ref="B66:D66"/>
    <mergeCell ref="B62:D62"/>
    <mergeCell ref="B50:D50"/>
    <mergeCell ref="B51:D51"/>
    <mergeCell ref="B10:D10"/>
    <mergeCell ref="B22:D22"/>
    <mergeCell ref="B28:D28"/>
    <mergeCell ref="B17:D17"/>
    <mergeCell ref="B23:D23"/>
    <mergeCell ref="B24:D24"/>
    <mergeCell ref="B25:D25"/>
    <mergeCell ref="B30:D30"/>
    <mergeCell ref="B38:D38"/>
    <mergeCell ref="B39:D39"/>
    <mergeCell ref="B40:D40"/>
    <mergeCell ref="B41:D41"/>
    <mergeCell ref="B43:D43"/>
    <mergeCell ref="B53:D53"/>
    <mergeCell ref="B54:D54"/>
    <mergeCell ref="A1:C1"/>
    <mergeCell ref="B60:D60"/>
    <mergeCell ref="B61:D61"/>
    <mergeCell ref="B63:D63"/>
    <mergeCell ref="B64:D64"/>
    <mergeCell ref="B8:D8"/>
    <mergeCell ref="B9:D9"/>
    <mergeCell ref="B106:D106"/>
    <mergeCell ref="B108:D108"/>
    <mergeCell ref="B95:D95"/>
    <mergeCell ref="B6:D6"/>
    <mergeCell ref="B7:D7"/>
    <mergeCell ref="B18:D18"/>
    <mergeCell ref="B47:D47"/>
    <mergeCell ref="B48:D48"/>
    <mergeCell ref="A2:D2"/>
    <mergeCell ref="A3:D3"/>
    <mergeCell ref="A4:D4"/>
    <mergeCell ref="A5:D5"/>
    <mergeCell ref="B87:D87"/>
    <mergeCell ref="B89:D89"/>
    <mergeCell ref="B44:D44"/>
    <mergeCell ref="B42:D42"/>
    <mergeCell ref="B52:D52"/>
    <mergeCell ref="B118:D118"/>
    <mergeCell ref="B84:D84"/>
    <mergeCell ref="B85:D85"/>
    <mergeCell ref="B86:D86"/>
    <mergeCell ref="B121:D121"/>
    <mergeCell ref="B12:D12"/>
    <mergeCell ref="B13:D13"/>
    <mergeCell ref="B15:D15"/>
    <mergeCell ref="B19:D19"/>
    <mergeCell ref="B31:D31"/>
    <mergeCell ref="B37:D37"/>
    <mergeCell ref="B32:D32"/>
    <mergeCell ref="B33:D33"/>
    <mergeCell ref="B34:D34"/>
    <mergeCell ref="B36:D36"/>
    <mergeCell ref="B49:D49"/>
    <mergeCell ref="B26:D26"/>
    <mergeCell ref="B35:D35"/>
    <mergeCell ref="B45:D45"/>
    <mergeCell ref="B29:D29"/>
    <mergeCell ref="B20:D20"/>
    <mergeCell ref="B21:D21"/>
    <mergeCell ref="B76:D76"/>
    <mergeCell ref="B93:D93"/>
    <mergeCell ref="B122:D122"/>
    <mergeCell ref="B69:D69"/>
    <mergeCell ref="B46:D46"/>
    <mergeCell ref="B70:D70"/>
    <mergeCell ref="B71:D71"/>
    <mergeCell ref="B116:D116"/>
    <mergeCell ref="B117:D117"/>
    <mergeCell ref="B104:D104"/>
    <mergeCell ref="B107:D107"/>
    <mergeCell ref="B98:D98"/>
    <mergeCell ref="B103:D103"/>
    <mergeCell ref="B78:D78"/>
    <mergeCell ref="B81:D81"/>
    <mergeCell ref="B105:D105"/>
    <mergeCell ref="B99:D99"/>
    <mergeCell ref="B100:D100"/>
    <mergeCell ref="B82:D82"/>
    <mergeCell ref="B120:D120"/>
    <mergeCell ref="B110:D110"/>
    <mergeCell ref="B109:D109"/>
    <mergeCell ref="B111:D111"/>
    <mergeCell ref="B119:D119"/>
    <mergeCell ref="B112:D112"/>
    <mergeCell ref="B113:D113"/>
    <mergeCell ref="B114:D114"/>
    <mergeCell ref="B115:D115"/>
    <mergeCell ref="B90:D90"/>
    <mergeCell ref="B102:D102"/>
    <mergeCell ref="B83:D83"/>
    <mergeCell ref="B55:D55"/>
    <mergeCell ref="B56:D56"/>
    <mergeCell ref="B73:D73"/>
    <mergeCell ref="B72:D72"/>
    <mergeCell ref="B91:D91"/>
    <mergeCell ref="B92:D92"/>
    <mergeCell ref="B74:D74"/>
    <mergeCell ref="B79:D79"/>
    <mergeCell ref="B80:D80"/>
    <mergeCell ref="B57:D57"/>
    <mergeCell ref="B67:D67"/>
    <mergeCell ref="B68:D68"/>
    <mergeCell ref="B75:D75"/>
    <mergeCell ref="B77:D77"/>
    <mergeCell ref="B94:D94"/>
    <mergeCell ref="B88:D88"/>
    <mergeCell ref="B101:C101"/>
    <mergeCell ref="B58:D58"/>
    <mergeCell ref="B59:D59"/>
  </mergeCells>
  <phoneticPr fontId="5" type="noConversion"/>
  <pageMargins left="0.25" right="0.25" top="0.75" bottom="0.75" header="0.3" footer="0.3"/>
  <pageSetup paperSize="9" scale="79" fitToHeight="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12"/>
  <sheetViews>
    <sheetView topLeftCell="A7" zoomScale="90" zoomScaleNormal="90" workbookViewId="0">
      <selection activeCell="B12" sqref="B12"/>
    </sheetView>
  </sheetViews>
  <sheetFormatPr defaultRowHeight="14.5"/>
  <cols>
    <col min="1" max="1" width="7.81640625" customWidth="1"/>
    <col min="2" max="2" width="100.54296875" customWidth="1"/>
  </cols>
  <sheetData>
    <row r="2" spans="1:2" ht="15.5">
      <c r="A2" s="229" t="s">
        <v>0</v>
      </c>
      <c r="B2" s="228"/>
    </row>
    <row r="3" spans="1:2" ht="31">
      <c r="A3" s="230" t="s">
        <v>1</v>
      </c>
      <c r="B3" s="231" t="s">
        <v>689</v>
      </c>
    </row>
    <row r="4" spans="1:2" ht="15.5">
      <c r="A4" s="230" t="s">
        <v>2</v>
      </c>
      <c r="B4" s="231" t="s">
        <v>1755</v>
      </c>
    </row>
    <row r="5" spans="1:2" ht="31">
      <c r="A5" s="232" t="s">
        <v>3</v>
      </c>
      <c r="B5" s="231" t="s">
        <v>692</v>
      </c>
    </row>
    <row r="6" spans="1:2" ht="15.5">
      <c r="A6" s="230" t="s">
        <v>4</v>
      </c>
      <c r="B6" s="231" t="s">
        <v>573</v>
      </c>
    </row>
    <row r="7" spans="1:2" ht="77.5">
      <c r="A7" s="230" t="s">
        <v>5</v>
      </c>
      <c r="B7" s="231" t="s">
        <v>1170</v>
      </c>
    </row>
    <row r="8" spans="1:2" ht="46.5">
      <c r="A8" s="230" t="s">
        <v>6</v>
      </c>
      <c r="B8" s="231" t="s">
        <v>690</v>
      </c>
    </row>
    <row r="9" spans="1:2" ht="62">
      <c r="A9" s="230" t="s">
        <v>7</v>
      </c>
      <c r="B9" s="231" t="s">
        <v>691</v>
      </c>
    </row>
    <row r="10" spans="1:2" ht="31">
      <c r="A10" s="230" t="s">
        <v>8</v>
      </c>
      <c r="B10" s="231" t="s">
        <v>1432</v>
      </c>
    </row>
    <row r="11" spans="1:2" ht="31">
      <c r="A11" s="230" t="s">
        <v>29</v>
      </c>
      <c r="B11" s="231" t="s">
        <v>569</v>
      </c>
    </row>
    <row r="12" spans="1:2" ht="15.5">
      <c r="A12" s="230" t="s">
        <v>538</v>
      </c>
      <c r="B12" s="231" t="s">
        <v>539</v>
      </c>
    </row>
  </sheetData>
  <pageMargins left="0.7" right="0.7" top="0.75" bottom="0.75" header="0.3" footer="0.3"/>
  <pageSetup paperSize="9" scale="80" fitToHeight="0"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23"/>
  <sheetViews>
    <sheetView zoomScale="89" zoomScaleNormal="89" workbookViewId="0">
      <selection activeCell="C20" sqref="C20"/>
    </sheetView>
  </sheetViews>
  <sheetFormatPr defaultColWidth="9.453125" defaultRowHeight="14"/>
  <cols>
    <col min="1" max="2" width="4.54296875" style="1" customWidth="1"/>
    <col min="3" max="3" width="55.453125" style="1" customWidth="1"/>
    <col min="4" max="4" width="35.54296875" style="1" customWidth="1"/>
    <col min="5" max="6" width="16.54296875" style="1" customWidth="1"/>
    <col min="7" max="7" width="16.54296875" style="102" customWidth="1"/>
    <col min="8" max="8" width="5.54296875" style="1" customWidth="1"/>
    <col min="9" max="16384" width="9.453125" style="1"/>
  </cols>
  <sheetData>
    <row r="1" spans="1:13" ht="16.5">
      <c r="A1" s="461" t="s">
        <v>107</v>
      </c>
      <c r="B1" s="462"/>
      <c r="C1" s="82" t="s">
        <v>47</v>
      </c>
      <c r="D1" s="463" t="s">
        <v>577</v>
      </c>
      <c r="E1" s="464"/>
      <c r="F1" s="464"/>
      <c r="G1" s="465"/>
    </row>
    <row r="2" spans="1:13" ht="37.5">
      <c r="A2" s="3"/>
      <c r="B2" s="4"/>
      <c r="C2" s="10" t="s">
        <v>43</v>
      </c>
      <c r="D2" s="5" t="s">
        <v>574</v>
      </c>
      <c r="E2" s="92" t="s">
        <v>646</v>
      </c>
      <c r="F2" s="5" t="s">
        <v>11</v>
      </c>
      <c r="G2" s="93" t="s">
        <v>12</v>
      </c>
      <c r="H2" s="238"/>
      <c r="I2" s="238"/>
      <c r="J2" s="238"/>
      <c r="K2" s="238"/>
      <c r="L2" s="238"/>
      <c r="M2" s="238"/>
    </row>
    <row r="3" spans="1:13">
      <c r="A3" s="9" t="str">
        <f>$A$1</f>
        <v>1.</v>
      </c>
      <c r="B3" s="7">
        <v>1</v>
      </c>
      <c r="C3" s="8" t="s">
        <v>790</v>
      </c>
      <c r="D3" s="25"/>
      <c r="E3" s="24"/>
      <c r="F3" s="48">
        <v>15</v>
      </c>
      <c r="G3" s="94"/>
      <c r="H3" s="238"/>
      <c r="I3" s="238"/>
      <c r="J3" s="238"/>
      <c r="K3" s="238"/>
      <c r="L3" s="238"/>
      <c r="M3" s="238"/>
    </row>
    <row r="4" spans="1:13">
      <c r="A4" s="9" t="str">
        <f>$A$1</f>
        <v>1.</v>
      </c>
      <c r="B4" s="7">
        <v>2</v>
      </c>
      <c r="C4" s="8" t="s">
        <v>791</v>
      </c>
      <c r="D4" s="25"/>
      <c r="E4" s="24"/>
      <c r="F4" s="48">
        <v>25</v>
      </c>
      <c r="G4" s="94"/>
      <c r="H4" s="238"/>
      <c r="I4" s="238"/>
      <c r="J4" s="238"/>
      <c r="K4" s="238"/>
      <c r="L4" s="238"/>
      <c r="M4" s="238"/>
    </row>
    <row r="5" spans="1:13">
      <c r="A5" s="9" t="str">
        <f t="shared" ref="A5:A6" si="0">$A$1</f>
        <v>1.</v>
      </c>
      <c r="B5" s="7">
        <v>3</v>
      </c>
      <c r="C5" s="16" t="s">
        <v>792</v>
      </c>
      <c r="D5" s="25"/>
      <c r="E5" s="24"/>
      <c r="F5" s="48">
        <v>20</v>
      </c>
      <c r="G5" s="94"/>
      <c r="H5" s="238"/>
      <c r="I5" s="238"/>
      <c r="J5" s="238"/>
      <c r="K5" s="238"/>
      <c r="L5" s="238"/>
      <c r="M5" s="238"/>
    </row>
    <row r="6" spans="1:13">
      <c r="A6" s="9" t="str">
        <f t="shared" si="0"/>
        <v>1.</v>
      </c>
      <c r="B6" s="7">
        <v>4</v>
      </c>
      <c r="C6" s="16" t="s">
        <v>793</v>
      </c>
      <c r="D6" s="25"/>
      <c r="E6" s="24"/>
      <c r="F6" s="48">
        <v>15</v>
      </c>
      <c r="G6" s="94"/>
      <c r="H6" s="238"/>
      <c r="I6" s="238"/>
      <c r="J6" s="238"/>
      <c r="K6" s="238"/>
      <c r="L6" s="238"/>
      <c r="M6" s="238"/>
    </row>
    <row r="7" spans="1:13" s="20" customFormat="1" ht="17.5" customHeight="1">
      <c r="A7" s="22"/>
      <c r="B7" s="81"/>
      <c r="C7" s="79"/>
      <c r="D7" s="79"/>
      <c r="E7" s="79"/>
      <c r="F7" s="83" t="str">
        <f>CONCATENATE("KOPĒJĀ CENA par 1.pozīciju bez PVN, EUR:")</f>
        <v>KOPĒJĀ CENA par 1.pozīciju bez PVN, EUR:</v>
      </c>
      <c r="G7" s="95">
        <f>SUMPRODUCT(F3:F6,G3:G6)</f>
        <v>0</v>
      </c>
      <c r="H7" s="236"/>
      <c r="I7" s="244"/>
      <c r="J7" s="236"/>
      <c r="K7" s="236"/>
      <c r="L7" s="236"/>
      <c r="M7" s="236"/>
    </row>
    <row r="8" spans="1:13">
      <c r="A8" s="126"/>
      <c r="B8" s="127"/>
      <c r="C8" s="128" t="s">
        <v>14</v>
      </c>
      <c r="D8" s="466" t="s">
        <v>575</v>
      </c>
      <c r="E8" s="467"/>
      <c r="F8" s="466" t="s">
        <v>31</v>
      </c>
      <c r="G8" s="467"/>
      <c r="H8" s="238"/>
      <c r="I8" s="238"/>
      <c r="J8" s="238"/>
      <c r="K8" s="238"/>
      <c r="L8" s="238"/>
      <c r="M8" s="238"/>
    </row>
    <row r="9" spans="1:13">
      <c r="A9" s="6" t="str">
        <f>$A$1</f>
        <v>1.</v>
      </c>
      <c r="B9" s="7">
        <v>5</v>
      </c>
      <c r="C9" s="8" t="s">
        <v>35</v>
      </c>
      <c r="D9" s="459"/>
      <c r="E9" s="460"/>
      <c r="F9" s="459"/>
      <c r="G9" s="460"/>
      <c r="H9" s="238"/>
      <c r="I9" s="238"/>
      <c r="J9" s="238"/>
      <c r="K9" s="238"/>
      <c r="L9" s="238"/>
      <c r="M9" s="238"/>
    </row>
    <row r="10" spans="1:13" s="41" customFormat="1" ht="17.25" customHeight="1">
      <c r="A10" s="3"/>
      <c r="B10" s="4"/>
      <c r="C10" s="11" t="s">
        <v>16</v>
      </c>
      <c r="D10" s="468" t="s">
        <v>575</v>
      </c>
      <c r="E10" s="469"/>
      <c r="F10" s="468" t="s">
        <v>31</v>
      </c>
      <c r="G10" s="469"/>
      <c r="H10" s="239"/>
      <c r="I10" s="239"/>
      <c r="J10" s="239"/>
      <c r="K10" s="239"/>
      <c r="L10" s="239"/>
      <c r="M10" s="239"/>
    </row>
    <row r="11" spans="1:13">
      <c r="A11" s="6" t="str">
        <f>$A$1</f>
        <v>1.</v>
      </c>
      <c r="B11" s="7">
        <v>6</v>
      </c>
      <c r="C11" s="8" t="s">
        <v>36</v>
      </c>
      <c r="D11" s="459"/>
      <c r="E11" s="460"/>
      <c r="F11" s="459"/>
      <c r="G11" s="460"/>
    </row>
    <row r="12" spans="1:13">
      <c r="A12" s="6" t="str">
        <f t="shared" ref="A12:A23" si="1">$A$1</f>
        <v>1.</v>
      </c>
      <c r="B12" s="7">
        <v>7</v>
      </c>
      <c r="C12" s="16" t="s">
        <v>37</v>
      </c>
      <c r="D12" s="459"/>
      <c r="E12" s="460"/>
      <c r="F12" s="459"/>
      <c r="G12" s="460"/>
    </row>
    <row r="13" spans="1:13" ht="25">
      <c r="A13" s="6" t="str">
        <f t="shared" si="1"/>
        <v>1.</v>
      </c>
      <c r="B13" s="7">
        <v>8</v>
      </c>
      <c r="C13" s="16" t="s">
        <v>974</v>
      </c>
      <c r="D13" s="459"/>
      <c r="E13" s="460"/>
      <c r="F13" s="459"/>
      <c r="G13" s="460"/>
    </row>
    <row r="14" spans="1:13">
      <c r="A14" s="6" t="str">
        <f t="shared" si="1"/>
        <v>1.</v>
      </c>
      <c r="B14" s="7">
        <v>9</v>
      </c>
      <c r="C14" s="16" t="s">
        <v>973</v>
      </c>
      <c r="D14" s="459"/>
      <c r="E14" s="460"/>
      <c r="F14" s="459"/>
      <c r="G14" s="460"/>
    </row>
    <row r="15" spans="1:13" ht="25">
      <c r="A15" s="6" t="str">
        <f t="shared" si="1"/>
        <v>1.</v>
      </c>
      <c r="B15" s="7">
        <v>10</v>
      </c>
      <c r="C15" s="16" t="s">
        <v>38</v>
      </c>
      <c r="D15" s="459"/>
      <c r="E15" s="460"/>
      <c r="F15" s="459"/>
      <c r="G15" s="460"/>
    </row>
    <row r="16" spans="1:13" ht="37.5">
      <c r="A16" s="6" t="str">
        <f t="shared" si="1"/>
        <v>1.</v>
      </c>
      <c r="B16" s="7">
        <v>11</v>
      </c>
      <c r="C16" s="16" t="s">
        <v>1562</v>
      </c>
      <c r="D16" s="459"/>
      <c r="E16" s="460"/>
      <c r="F16" s="459"/>
      <c r="G16" s="460"/>
    </row>
    <row r="17" spans="1:7">
      <c r="A17" s="6" t="str">
        <f t="shared" si="1"/>
        <v>1.</v>
      </c>
      <c r="B17" s="7">
        <v>12</v>
      </c>
      <c r="C17" s="16" t="s">
        <v>39</v>
      </c>
      <c r="D17" s="459"/>
      <c r="E17" s="460"/>
      <c r="F17" s="459"/>
      <c r="G17" s="460"/>
    </row>
    <row r="18" spans="1:7" ht="25">
      <c r="A18" s="6" t="str">
        <f t="shared" si="1"/>
        <v>1.</v>
      </c>
      <c r="B18" s="7">
        <v>13</v>
      </c>
      <c r="C18" s="16" t="s">
        <v>975</v>
      </c>
      <c r="D18" s="459"/>
      <c r="E18" s="460"/>
      <c r="F18" s="459"/>
      <c r="G18" s="460"/>
    </row>
    <row r="19" spans="1:7" ht="20" customHeight="1">
      <c r="A19" s="6" t="str">
        <f t="shared" si="1"/>
        <v>1.</v>
      </c>
      <c r="B19" s="7">
        <v>14</v>
      </c>
      <c r="C19" s="15" t="s">
        <v>40</v>
      </c>
      <c r="D19" s="459"/>
      <c r="E19" s="460"/>
      <c r="F19" s="459"/>
      <c r="G19" s="460"/>
    </row>
    <row r="20" spans="1:7" ht="31.5" customHeight="1">
      <c r="A20" s="6" t="str">
        <f t="shared" si="1"/>
        <v>1.</v>
      </c>
      <c r="B20" s="7">
        <v>15</v>
      </c>
      <c r="C20" s="15" t="s">
        <v>41</v>
      </c>
      <c r="D20" s="459"/>
      <c r="E20" s="460"/>
      <c r="F20" s="459"/>
      <c r="G20" s="460"/>
    </row>
    <row r="21" spans="1:7">
      <c r="A21" s="6" t="str">
        <f t="shared" si="1"/>
        <v>1.</v>
      </c>
      <c r="B21" s="7">
        <v>16</v>
      </c>
      <c r="C21" s="15" t="s">
        <v>464</v>
      </c>
      <c r="D21" s="459"/>
      <c r="E21" s="460"/>
      <c r="F21" s="459"/>
      <c r="G21" s="460"/>
    </row>
    <row r="22" spans="1:7" ht="25">
      <c r="A22" s="6" t="str">
        <f t="shared" si="1"/>
        <v>1.</v>
      </c>
      <c r="B22" s="7">
        <v>17</v>
      </c>
      <c r="C22" s="15" t="s">
        <v>42</v>
      </c>
      <c r="D22" s="459"/>
      <c r="E22" s="460"/>
      <c r="F22" s="459"/>
      <c r="G22" s="460"/>
    </row>
    <row r="23" spans="1:7" ht="25">
      <c r="A23" s="6" t="str">
        <f t="shared" si="1"/>
        <v>1.</v>
      </c>
      <c r="B23" s="7">
        <v>18</v>
      </c>
      <c r="C23" s="15" t="s">
        <v>465</v>
      </c>
      <c r="D23" s="459"/>
      <c r="E23" s="460"/>
      <c r="F23" s="459"/>
      <c r="G23" s="460"/>
    </row>
  </sheetData>
  <mergeCells count="34">
    <mergeCell ref="F17:G17"/>
    <mergeCell ref="D18:E18"/>
    <mergeCell ref="F18:G18"/>
    <mergeCell ref="D19:E19"/>
    <mergeCell ref="D22:E22"/>
    <mergeCell ref="D20:E20"/>
    <mergeCell ref="F20:G20"/>
    <mergeCell ref="D21:E21"/>
    <mergeCell ref="F21:G21"/>
    <mergeCell ref="F19:G19"/>
    <mergeCell ref="F12:G12"/>
    <mergeCell ref="A1:B1"/>
    <mergeCell ref="D1:G1"/>
    <mergeCell ref="D8:E8"/>
    <mergeCell ref="F8:G8"/>
    <mergeCell ref="F9:G9"/>
    <mergeCell ref="D10:E10"/>
    <mergeCell ref="F10:G10"/>
    <mergeCell ref="D23:E23"/>
    <mergeCell ref="F23:G23"/>
    <mergeCell ref="D13:E13"/>
    <mergeCell ref="F13:G13"/>
    <mergeCell ref="D9:E9"/>
    <mergeCell ref="D11:E11"/>
    <mergeCell ref="F11:G11"/>
    <mergeCell ref="D14:E14"/>
    <mergeCell ref="F14:G14"/>
    <mergeCell ref="D15:E15"/>
    <mergeCell ref="F15:G15"/>
    <mergeCell ref="D16:E16"/>
    <mergeCell ref="F16:G16"/>
    <mergeCell ref="D12:E12"/>
    <mergeCell ref="F22:G22"/>
    <mergeCell ref="D17:E17"/>
  </mergeCells>
  <phoneticPr fontId="5" type="noConversion"/>
  <pageMargins left="0.7" right="0.7" top="0.75" bottom="0.75" header="0.3" footer="0.3"/>
  <pageSetup paperSize="9" scale="57" fitToHeight="0" orientation="portrait" horizontalDpi="4294967294" verticalDpi="4294967294" r:id="rId1"/>
  <ignoredErrors>
    <ignoredError sqref="A1"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20"/>
  <sheetViews>
    <sheetView zoomScale="90" zoomScaleNormal="90" workbookViewId="0">
      <selection activeCell="J17" sqref="J17"/>
    </sheetView>
  </sheetViews>
  <sheetFormatPr defaultColWidth="9.453125" defaultRowHeight="13"/>
  <cols>
    <col min="1" max="2" width="4.54296875" style="21" customWidth="1"/>
    <col min="3" max="3" width="74.453125" style="21" customWidth="1"/>
    <col min="4" max="4" width="19.453125" style="21" customWidth="1"/>
    <col min="5" max="6" width="16.54296875" style="21" customWidth="1"/>
    <col min="7" max="7" width="16.54296875" style="111" customWidth="1"/>
    <col min="8" max="8" width="6.453125" style="21" customWidth="1"/>
    <col min="9" max="16384" width="9.453125" style="21"/>
  </cols>
  <sheetData>
    <row r="1" spans="1:13" s="31" customFormat="1" ht="16.5">
      <c r="A1" s="471" t="s">
        <v>55</v>
      </c>
      <c r="B1" s="462"/>
      <c r="C1" s="30" t="s">
        <v>48</v>
      </c>
      <c r="D1" s="463" t="s">
        <v>577</v>
      </c>
      <c r="E1" s="464"/>
      <c r="F1" s="464"/>
      <c r="G1" s="465"/>
      <c r="H1" s="84"/>
    </row>
    <row r="2" spans="1:13" s="20" customFormat="1" ht="37.5">
      <c r="A2" s="3"/>
      <c r="B2" s="4"/>
      <c r="C2" s="10" t="s">
        <v>540</v>
      </c>
      <c r="D2" s="5" t="s">
        <v>574</v>
      </c>
      <c r="E2" s="92" t="s">
        <v>646</v>
      </c>
      <c r="F2" s="5" t="s">
        <v>11</v>
      </c>
      <c r="G2" s="93" t="s">
        <v>12</v>
      </c>
      <c r="K2" s="470"/>
      <c r="L2" s="470"/>
      <c r="M2" s="470"/>
    </row>
    <row r="3" spans="1:13" s="20" customFormat="1" ht="12.5">
      <c r="A3" s="9" t="s">
        <v>55</v>
      </c>
      <c r="B3" s="7">
        <v>1</v>
      </c>
      <c r="C3" s="8" t="s">
        <v>52</v>
      </c>
      <c r="D3" s="25"/>
      <c r="E3" s="24"/>
      <c r="F3" s="48">
        <v>3</v>
      </c>
      <c r="G3" s="94"/>
      <c r="J3" s="244"/>
    </row>
    <row r="4" spans="1:13" s="20" customFormat="1" ht="12.5">
      <c r="A4" s="9" t="s">
        <v>55</v>
      </c>
      <c r="B4" s="7">
        <v>2</v>
      </c>
      <c r="C4" s="8" t="s">
        <v>53</v>
      </c>
      <c r="D4" s="25"/>
      <c r="E4" s="24"/>
      <c r="F4" s="48">
        <v>3</v>
      </c>
      <c r="G4" s="94"/>
    </row>
    <row r="5" spans="1:13" s="20" customFormat="1" ht="12.5">
      <c r="A5" s="9" t="s">
        <v>55</v>
      </c>
      <c r="B5" s="7">
        <v>3</v>
      </c>
      <c r="C5" s="16" t="s">
        <v>44</v>
      </c>
      <c r="D5" s="25"/>
      <c r="E5" s="24"/>
      <c r="F5" s="48">
        <v>3</v>
      </c>
      <c r="G5" s="94"/>
    </row>
    <row r="6" spans="1:13" s="20" customFormat="1" ht="12.5">
      <c r="A6" s="9" t="s">
        <v>55</v>
      </c>
      <c r="B6" s="7">
        <v>4</v>
      </c>
      <c r="C6" s="16" t="s">
        <v>45</v>
      </c>
      <c r="D6" s="25"/>
      <c r="E6" s="24"/>
      <c r="F6" s="48">
        <v>3</v>
      </c>
      <c r="G6" s="94"/>
    </row>
    <row r="7" spans="1:13" s="20" customFormat="1" ht="12.5">
      <c r="A7" s="9" t="s">
        <v>55</v>
      </c>
      <c r="B7" s="7">
        <v>5</v>
      </c>
      <c r="C7" s="8" t="s">
        <v>46</v>
      </c>
      <c r="D7" s="25"/>
      <c r="E7" s="24"/>
      <c r="F7" s="48">
        <v>3</v>
      </c>
      <c r="G7" s="94"/>
    </row>
    <row r="8" spans="1:13" s="20" customFormat="1" ht="12.5">
      <c r="A8" s="9" t="s">
        <v>55</v>
      </c>
      <c r="B8" s="7">
        <v>6</v>
      </c>
      <c r="C8" s="8" t="s">
        <v>54</v>
      </c>
      <c r="D8" s="25"/>
      <c r="E8" s="24"/>
      <c r="F8" s="48">
        <v>3</v>
      </c>
      <c r="G8" s="94"/>
    </row>
    <row r="9" spans="1:13" s="20" customFormat="1" ht="21" customHeight="1">
      <c r="A9" s="22"/>
      <c r="B9" s="23"/>
      <c r="C9" s="472" t="str">
        <f>CONCATENATE("KOPĒJĀ CENA par ",A1,"pozīciju bez PVN, EUR:")</f>
        <v>KOPĒJĀ CENA par 2.pozīciju bez PVN, EUR:</v>
      </c>
      <c r="D9" s="472"/>
      <c r="E9" s="472"/>
      <c r="F9" s="473"/>
      <c r="G9" s="95">
        <f>SUMPRODUCT(F3:F8,G3:G8)</f>
        <v>0</v>
      </c>
    </row>
    <row r="10" spans="1:13" s="40" customFormat="1" ht="12.5">
      <c r="A10" s="126"/>
      <c r="B10" s="127"/>
      <c r="C10" s="128" t="s">
        <v>14</v>
      </c>
      <c r="D10" s="466" t="s">
        <v>575</v>
      </c>
      <c r="E10" s="467"/>
      <c r="F10" s="466" t="s">
        <v>31</v>
      </c>
      <c r="G10" s="467"/>
    </row>
    <row r="11" spans="1:13" s="20" customFormat="1" ht="25">
      <c r="A11" s="9" t="s">
        <v>55</v>
      </c>
      <c r="B11" s="7">
        <v>7</v>
      </c>
      <c r="C11" s="169" t="s">
        <v>1332</v>
      </c>
      <c r="D11" s="459"/>
      <c r="E11" s="460"/>
      <c r="F11" s="459"/>
      <c r="G11" s="460"/>
    </row>
    <row r="12" spans="1:13" s="40" customFormat="1" ht="12.5">
      <c r="A12" s="126"/>
      <c r="B12" s="127"/>
      <c r="C12" s="155" t="s">
        <v>16</v>
      </c>
      <c r="D12" s="466" t="s">
        <v>575</v>
      </c>
      <c r="E12" s="467"/>
      <c r="F12" s="466" t="s">
        <v>31</v>
      </c>
      <c r="G12" s="467"/>
    </row>
    <row r="13" spans="1:13" s="20" customFormat="1" ht="25">
      <c r="A13" s="9" t="s">
        <v>55</v>
      </c>
      <c r="B13" s="7">
        <v>8</v>
      </c>
      <c r="C13" s="169" t="s">
        <v>49</v>
      </c>
      <c r="D13" s="459"/>
      <c r="E13" s="460"/>
      <c r="F13" s="459"/>
      <c r="G13" s="460"/>
    </row>
    <row r="14" spans="1:13" s="20" customFormat="1" ht="33" customHeight="1">
      <c r="A14" s="9" t="s">
        <v>55</v>
      </c>
      <c r="B14" s="7">
        <v>9</v>
      </c>
      <c r="C14" s="185" t="s">
        <v>1334</v>
      </c>
      <c r="D14" s="459"/>
      <c r="E14" s="460"/>
      <c r="F14" s="459"/>
      <c r="G14" s="460"/>
    </row>
    <row r="15" spans="1:13" s="20" customFormat="1" ht="45.75" customHeight="1">
      <c r="A15" s="9" t="s">
        <v>55</v>
      </c>
      <c r="B15" s="7">
        <v>10</v>
      </c>
      <c r="C15" s="185" t="s">
        <v>1335</v>
      </c>
      <c r="D15" s="459"/>
      <c r="E15" s="460"/>
      <c r="F15" s="459"/>
      <c r="G15" s="460"/>
    </row>
    <row r="16" spans="1:13" s="20" customFormat="1" ht="16.5" customHeight="1">
      <c r="A16" s="9" t="s">
        <v>55</v>
      </c>
      <c r="B16" s="7">
        <v>11</v>
      </c>
      <c r="C16" s="185" t="s">
        <v>1333</v>
      </c>
      <c r="D16" s="459"/>
      <c r="E16" s="460"/>
      <c r="F16" s="459"/>
      <c r="G16" s="460"/>
    </row>
    <row r="17" spans="1:7" s="20" customFormat="1" ht="30.75" customHeight="1">
      <c r="A17" s="9" t="s">
        <v>55</v>
      </c>
      <c r="B17" s="7">
        <v>12</v>
      </c>
      <c r="C17" s="185" t="s">
        <v>1336</v>
      </c>
      <c r="D17" s="459"/>
      <c r="E17" s="460"/>
      <c r="F17" s="459"/>
      <c r="G17" s="460"/>
    </row>
    <row r="18" spans="1:7" s="20" customFormat="1" ht="12.5">
      <c r="A18" s="9" t="s">
        <v>55</v>
      </c>
      <c r="B18" s="7">
        <v>13</v>
      </c>
      <c r="C18" s="185" t="s">
        <v>50</v>
      </c>
      <c r="D18" s="459"/>
      <c r="E18" s="460"/>
      <c r="F18" s="459"/>
      <c r="G18" s="460"/>
    </row>
    <row r="19" spans="1:7" s="20" customFormat="1" ht="12.5">
      <c r="A19" s="9" t="s">
        <v>55</v>
      </c>
      <c r="B19" s="7">
        <v>14</v>
      </c>
      <c r="C19" s="13" t="s">
        <v>51</v>
      </c>
      <c r="D19" s="459"/>
      <c r="E19" s="460"/>
      <c r="F19" s="459"/>
      <c r="G19" s="460"/>
    </row>
    <row r="20" spans="1:7" s="20" customFormat="1" ht="25">
      <c r="A20" s="9" t="s">
        <v>55</v>
      </c>
      <c r="B20" s="7">
        <v>15</v>
      </c>
      <c r="C20" s="15" t="s">
        <v>465</v>
      </c>
      <c r="D20" s="459"/>
      <c r="E20" s="460"/>
      <c r="F20" s="459"/>
      <c r="G20" s="460"/>
    </row>
  </sheetData>
  <mergeCells count="26">
    <mergeCell ref="A1:B1"/>
    <mergeCell ref="D1:G1"/>
    <mergeCell ref="D10:E10"/>
    <mergeCell ref="F10:G10"/>
    <mergeCell ref="C9:F9"/>
    <mergeCell ref="D12:E12"/>
    <mergeCell ref="F12:G12"/>
    <mergeCell ref="D13:E13"/>
    <mergeCell ref="F13:G13"/>
    <mergeCell ref="D11:E11"/>
    <mergeCell ref="K2:M2"/>
    <mergeCell ref="D20:E20"/>
    <mergeCell ref="F20:G20"/>
    <mergeCell ref="D17:E17"/>
    <mergeCell ref="F17:G17"/>
    <mergeCell ref="D18:E18"/>
    <mergeCell ref="F18:G18"/>
    <mergeCell ref="D19:E19"/>
    <mergeCell ref="F19:G19"/>
    <mergeCell ref="D14:E14"/>
    <mergeCell ref="F14:G14"/>
    <mergeCell ref="D15:E15"/>
    <mergeCell ref="F15:G15"/>
    <mergeCell ref="D16:E16"/>
    <mergeCell ref="F16:G16"/>
    <mergeCell ref="F11:G11"/>
  </mergeCells>
  <pageMargins left="0.7" right="0.7" top="0.75" bottom="0.75" header="0.3" footer="0.3"/>
  <pageSetup paperSize="9" scale="77" fitToHeight="0" orientation="landscape" r:id="rId1"/>
  <ignoredErrors>
    <ignoredError sqref="A1 A3:A8 A11:A20"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20"/>
  <sheetViews>
    <sheetView zoomScale="85" zoomScaleNormal="85" workbookViewId="0">
      <selection activeCell="D16" sqref="D16:E16"/>
    </sheetView>
  </sheetViews>
  <sheetFormatPr defaultColWidth="9.453125" defaultRowHeight="14.5"/>
  <cols>
    <col min="1" max="2" width="4.54296875" style="19" customWidth="1"/>
    <col min="3" max="3" width="56.1796875" style="19" customWidth="1"/>
    <col min="4" max="4" width="35.54296875" style="19" customWidth="1"/>
    <col min="5" max="5" width="21.1796875" style="19" customWidth="1"/>
    <col min="6" max="6" width="16.54296875" style="19" customWidth="1"/>
    <col min="7" max="7" width="16.54296875" style="96" customWidth="1"/>
    <col min="8" max="16384" width="9.453125" style="19"/>
  </cols>
  <sheetData>
    <row r="1" spans="1:10" ht="21.65" customHeight="1">
      <c r="A1" s="471" t="s">
        <v>56</v>
      </c>
      <c r="B1" s="462"/>
      <c r="C1" s="30" t="s">
        <v>1563</v>
      </c>
      <c r="D1" s="463" t="s">
        <v>577</v>
      </c>
      <c r="E1" s="464"/>
      <c r="F1" s="464"/>
      <c r="G1" s="465"/>
    </row>
    <row r="2" spans="1:10" ht="37.5">
      <c r="A2" s="3"/>
      <c r="B2" s="4"/>
      <c r="C2" s="10" t="s">
        <v>34</v>
      </c>
      <c r="D2" s="5" t="s">
        <v>574</v>
      </c>
      <c r="E2" s="5" t="s">
        <v>646</v>
      </c>
      <c r="F2" s="5" t="s">
        <v>11</v>
      </c>
      <c r="G2" s="93" t="s">
        <v>12</v>
      </c>
      <c r="I2" s="237"/>
      <c r="J2" s="237"/>
    </row>
    <row r="3" spans="1:10">
      <c r="A3" s="9" t="s">
        <v>56</v>
      </c>
      <c r="B3" s="7">
        <v>1</v>
      </c>
      <c r="C3" s="8" t="s">
        <v>52</v>
      </c>
      <c r="D3" s="24"/>
      <c r="E3" s="18"/>
      <c r="F3" s="48">
        <v>3</v>
      </c>
      <c r="G3" s="94"/>
      <c r="I3" s="237"/>
    </row>
    <row r="4" spans="1:10">
      <c r="A4" s="9" t="s">
        <v>56</v>
      </c>
      <c r="B4" s="7">
        <v>2</v>
      </c>
      <c r="C4" s="8" t="s">
        <v>53</v>
      </c>
      <c r="D4" s="24"/>
      <c r="E4" s="18"/>
      <c r="F4" s="48">
        <v>3</v>
      </c>
      <c r="G4" s="94"/>
      <c r="I4" s="237"/>
    </row>
    <row r="5" spans="1:10">
      <c r="A5" s="9" t="s">
        <v>56</v>
      </c>
      <c r="B5" s="7">
        <v>3</v>
      </c>
      <c r="C5" s="8" t="s">
        <v>44</v>
      </c>
      <c r="D5" s="24"/>
      <c r="E5" s="18"/>
      <c r="F5" s="48">
        <v>3</v>
      </c>
      <c r="G5" s="94"/>
      <c r="I5" s="237"/>
    </row>
    <row r="6" spans="1:10">
      <c r="A6" s="9" t="s">
        <v>56</v>
      </c>
      <c r="B6" s="7">
        <v>4</v>
      </c>
      <c r="C6" s="8" t="s">
        <v>45</v>
      </c>
      <c r="D6" s="24"/>
      <c r="E6" s="18"/>
      <c r="F6" s="48">
        <v>3</v>
      </c>
      <c r="G6" s="94"/>
      <c r="I6" s="237"/>
    </row>
    <row r="7" spans="1:10">
      <c r="A7" s="9" t="s">
        <v>56</v>
      </c>
      <c r="B7" s="7">
        <v>5</v>
      </c>
      <c r="C7" s="8" t="s">
        <v>46</v>
      </c>
      <c r="D7" s="24"/>
      <c r="E7" s="18"/>
      <c r="F7" s="48">
        <v>3</v>
      </c>
      <c r="G7" s="94"/>
      <c r="I7" s="237"/>
    </row>
    <row r="8" spans="1:10">
      <c r="A8" s="9" t="s">
        <v>56</v>
      </c>
      <c r="B8" s="7">
        <v>6</v>
      </c>
      <c r="C8" s="8" t="s">
        <v>54</v>
      </c>
      <c r="D8" s="24"/>
      <c r="E8" s="18"/>
      <c r="F8" s="48">
        <v>3</v>
      </c>
      <c r="G8" s="94"/>
      <c r="I8" s="237"/>
    </row>
    <row r="9" spans="1:10" s="20" customFormat="1" ht="19.399999999999999" customHeight="1">
      <c r="A9" s="22"/>
      <c r="B9" s="23"/>
      <c r="C9" s="472" t="str">
        <f>CONCATENATE("KOPĒJĀ CENA par ",A1,"pozīciju bez PVN, EUR:")</f>
        <v>KOPĒJĀ CENA par 3.pozīciju bez PVN, EUR:</v>
      </c>
      <c r="D9" s="472"/>
      <c r="E9" s="472"/>
      <c r="F9" s="473"/>
      <c r="G9" s="95">
        <f>SUMPRODUCT(F3:F8,G3:G8)</f>
        <v>0</v>
      </c>
    </row>
    <row r="10" spans="1:10" customFormat="1" ht="14.15" customHeight="1">
      <c r="A10" s="126"/>
      <c r="B10" s="127"/>
      <c r="C10" s="128" t="s">
        <v>14</v>
      </c>
      <c r="D10" s="466" t="s">
        <v>575</v>
      </c>
      <c r="E10" s="467"/>
      <c r="F10" s="466" t="s">
        <v>31</v>
      </c>
      <c r="G10" s="467"/>
    </row>
    <row r="11" spans="1:10" ht="37.5">
      <c r="A11" s="9" t="s">
        <v>56</v>
      </c>
      <c r="B11" s="7">
        <v>7</v>
      </c>
      <c r="C11" s="8" t="s">
        <v>60</v>
      </c>
      <c r="D11" s="459"/>
      <c r="E11" s="460"/>
      <c r="F11" s="459"/>
      <c r="G11" s="460"/>
    </row>
    <row r="12" spans="1:10" ht="14.15" customHeight="1">
      <c r="A12" s="3"/>
      <c r="B12" s="4"/>
      <c r="C12" s="11" t="s">
        <v>16</v>
      </c>
      <c r="D12" s="468" t="s">
        <v>575</v>
      </c>
      <c r="E12" s="469"/>
      <c r="F12" s="468" t="s">
        <v>31</v>
      </c>
      <c r="G12" s="469"/>
    </row>
    <row r="13" spans="1:10" ht="25">
      <c r="A13" s="9" t="s">
        <v>56</v>
      </c>
      <c r="B13" s="7">
        <v>8</v>
      </c>
      <c r="C13" s="8" t="s">
        <v>61</v>
      </c>
      <c r="D13" s="459"/>
      <c r="E13" s="460"/>
      <c r="F13" s="459"/>
      <c r="G13" s="460"/>
    </row>
    <row r="14" spans="1:10" ht="25">
      <c r="A14" s="9" t="s">
        <v>56</v>
      </c>
      <c r="B14" s="7">
        <v>9</v>
      </c>
      <c r="C14" s="16" t="s">
        <v>62</v>
      </c>
      <c r="D14" s="459"/>
      <c r="E14" s="460"/>
      <c r="F14" s="459"/>
      <c r="G14" s="460"/>
    </row>
    <row r="15" spans="1:10" ht="55.4" customHeight="1">
      <c r="A15" s="9" t="s">
        <v>56</v>
      </c>
      <c r="B15" s="7">
        <v>10</v>
      </c>
      <c r="C15" s="16" t="s">
        <v>63</v>
      </c>
      <c r="D15" s="459"/>
      <c r="E15" s="460"/>
      <c r="F15" s="459"/>
      <c r="G15" s="460"/>
    </row>
    <row r="16" spans="1:10" ht="50">
      <c r="A16" s="9" t="s">
        <v>56</v>
      </c>
      <c r="B16" s="7">
        <v>11</v>
      </c>
      <c r="C16" s="16" t="s">
        <v>1565</v>
      </c>
      <c r="D16" s="459"/>
      <c r="E16" s="460"/>
      <c r="F16" s="459"/>
      <c r="G16" s="460"/>
    </row>
    <row r="17" spans="1:7" ht="40.4" customHeight="1">
      <c r="A17" s="9" t="s">
        <v>56</v>
      </c>
      <c r="B17" s="7">
        <v>12</v>
      </c>
      <c r="C17" s="16" t="s">
        <v>382</v>
      </c>
      <c r="D17" s="459"/>
      <c r="E17" s="460"/>
      <c r="F17" s="459"/>
      <c r="G17" s="460"/>
    </row>
    <row r="18" spans="1:7" ht="26.15" customHeight="1">
      <c r="A18" s="9" t="s">
        <v>56</v>
      </c>
      <c r="B18" s="7">
        <v>13</v>
      </c>
      <c r="C18" s="16" t="s">
        <v>64</v>
      </c>
      <c r="D18" s="459"/>
      <c r="E18" s="460"/>
      <c r="F18" s="459"/>
      <c r="G18" s="460"/>
    </row>
    <row r="19" spans="1:7" ht="69.650000000000006" customHeight="1">
      <c r="A19" s="9" t="s">
        <v>56</v>
      </c>
      <c r="B19" s="7">
        <v>14</v>
      </c>
      <c r="C19" s="44" t="s">
        <v>65</v>
      </c>
      <c r="D19" s="459"/>
      <c r="E19" s="460"/>
      <c r="F19" s="459"/>
      <c r="G19" s="460"/>
    </row>
    <row r="20" spans="1:7" ht="25">
      <c r="A20" s="9" t="s">
        <v>56</v>
      </c>
      <c r="B20" s="7">
        <v>15</v>
      </c>
      <c r="C20" s="15" t="s">
        <v>465</v>
      </c>
      <c r="D20" s="459"/>
      <c r="E20" s="460"/>
      <c r="F20" s="459"/>
      <c r="G20" s="460"/>
    </row>
  </sheetData>
  <mergeCells count="25">
    <mergeCell ref="A1:B1"/>
    <mergeCell ref="D1:G1"/>
    <mergeCell ref="D10:E10"/>
    <mergeCell ref="F10:G10"/>
    <mergeCell ref="C9:F9"/>
    <mergeCell ref="D12:E12"/>
    <mergeCell ref="F12:G12"/>
    <mergeCell ref="D13:E13"/>
    <mergeCell ref="F13:G13"/>
    <mergeCell ref="D11:E11"/>
    <mergeCell ref="F11:G11"/>
    <mergeCell ref="D14:E14"/>
    <mergeCell ref="F14:G14"/>
    <mergeCell ref="D15:E15"/>
    <mergeCell ref="F15:G15"/>
    <mergeCell ref="D16:E16"/>
    <mergeCell ref="F16:G16"/>
    <mergeCell ref="D17:E17"/>
    <mergeCell ref="F17:G17"/>
    <mergeCell ref="D20:E20"/>
    <mergeCell ref="F20:G20"/>
    <mergeCell ref="D18:E18"/>
    <mergeCell ref="F18:G18"/>
    <mergeCell ref="D19:E19"/>
    <mergeCell ref="F19:G19"/>
  </mergeCells>
  <pageMargins left="0.7" right="0.7" top="0.75" bottom="0.75" header="0.3" footer="0.3"/>
  <pageSetup paperSize="9" orientation="portrait" verticalDpi="300" r:id="rId1"/>
  <ignoredErrors>
    <ignoredError sqref="A1 A3:A8 A11 A13:A20"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9"/>
  <sheetViews>
    <sheetView zoomScale="85" zoomScaleNormal="85" workbookViewId="0">
      <selection activeCell="H13" sqref="H13"/>
    </sheetView>
  </sheetViews>
  <sheetFormatPr defaultRowHeight="14.5"/>
  <cols>
    <col min="1" max="1" width="4.54296875" style="402" customWidth="1"/>
    <col min="2" max="2" width="4.54296875" customWidth="1"/>
    <col min="3" max="3" width="56.1796875" customWidth="1"/>
    <col min="4" max="4" width="35.54296875" customWidth="1"/>
    <col min="5" max="5" width="21.1796875" customWidth="1"/>
    <col min="6" max="7" width="16.54296875" customWidth="1"/>
    <col min="8" max="8" width="23.08984375" customWidth="1"/>
  </cols>
  <sheetData>
    <row r="1" spans="1:16" ht="30">
      <c r="A1" s="478" t="s">
        <v>1649</v>
      </c>
      <c r="B1" s="479"/>
      <c r="C1" s="179" t="s">
        <v>1299</v>
      </c>
      <c r="D1" s="481" t="s">
        <v>577</v>
      </c>
      <c r="E1" s="482"/>
      <c r="F1" s="482"/>
      <c r="G1" s="482"/>
      <c r="H1" s="483"/>
      <c r="I1" s="59"/>
      <c r="J1" s="59"/>
      <c r="K1" s="59"/>
      <c r="L1" s="59"/>
      <c r="M1" s="59"/>
      <c r="N1" s="59"/>
      <c r="O1" s="59"/>
      <c r="P1" s="59"/>
    </row>
    <row r="2" spans="1:16" ht="53.5" customHeight="1">
      <c r="A2" s="400"/>
      <c r="B2" s="4"/>
      <c r="C2" s="170" t="s">
        <v>34</v>
      </c>
      <c r="D2" s="178" t="s">
        <v>574</v>
      </c>
      <c r="E2" s="178" t="s">
        <v>646</v>
      </c>
      <c r="F2" s="178" t="s">
        <v>11</v>
      </c>
      <c r="G2" s="177" t="s">
        <v>12</v>
      </c>
      <c r="H2" s="178" t="s">
        <v>1732</v>
      </c>
      <c r="I2" s="59"/>
      <c r="J2" s="59"/>
      <c r="K2" s="59"/>
      <c r="L2" s="59"/>
      <c r="M2" s="59"/>
      <c r="N2" s="59"/>
      <c r="O2" s="59"/>
      <c r="P2" s="59"/>
    </row>
    <row r="3" spans="1:16">
      <c r="A3" s="401" t="s">
        <v>1649</v>
      </c>
      <c r="B3" s="7">
        <v>1</v>
      </c>
      <c r="C3" s="169" t="s">
        <v>53</v>
      </c>
      <c r="D3" s="176"/>
      <c r="E3" s="18"/>
      <c r="F3" s="181">
        <v>5</v>
      </c>
      <c r="G3" s="174"/>
      <c r="H3" s="484">
        <v>5</v>
      </c>
      <c r="I3" s="280"/>
      <c r="K3" s="301"/>
    </row>
    <row r="4" spans="1:16">
      <c r="A4" s="401" t="s">
        <v>1649</v>
      </c>
      <c r="B4" s="7">
        <v>2</v>
      </c>
      <c r="C4" s="169" t="s">
        <v>44</v>
      </c>
      <c r="D4" s="176"/>
      <c r="E4" s="18"/>
      <c r="F4" s="181">
        <v>5</v>
      </c>
      <c r="G4" s="174"/>
      <c r="H4" s="485"/>
      <c r="I4" s="59"/>
    </row>
    <row r="5" spans="1:16">
      <c r="A5" s="401" t="s">
        <v>1649</v>
      </c>
      <c r="B5" s="7">
        <v>3</v>
      </c>
      <c r="C5" s="169" t="s">
        <v>45</v>
      </c>
      <c r="D5" s="176"/>
      <c r="E5" s="18"/>
      <c r="F5" s="181">
        <v>5</v>
      </c>
      <c r="G5" s="174"/>
      <c r="H5" s="485"/>
      <c r="I5" s="59"/>
    </row>
    <row r="6" spans="1:16">
      <c r="A6" s="401" t="s">
        <v>1649</v>
      </c>
      <c r="B6" s="7">
        <v>4</v>
      </c>
      <c r="C6" s="169" t="s">
        <v>46</v>
      </c>
      <c r="D6" s="176"/>
      <c r="E6" s="18"/>
      <c r="F6" s="181">
        <v>5</v>
      </c>
      <c r="G6" s="174"/>
      <c r="H6" s="485"/>
      <c r="I6" s="59"/>
    </row>
    <row r="7" spans="1:16">
      <c r="A7" s="401" t="s">
        <v>1649</v>
      </c>
      <c r="B7" s="7">
        <v>5</v>
      </c>
      <c r="C7" s="169" t="s">
        <v>54</v>
      </c>
      <c r="D7" s="176"/>
      <c r="E7" s="18"/>
      <c r="F7" s="181">
        <v>5</v>
      </c>
      <c r="G7" s="174"/>
      <c r="H7" s="486"/>
      <c r="I7" s="59"/>
    </row>
    <row r="8" spans="1:16">
      <c r="A8" s="401"/>
      <c r="B8" s="23"/>
      <c r="C8" s="472" t="str">
        <f>CONCATENATE("KOPĒJĀ CENA par ",A1,"pozīciju bez PVN, EUR:")</f>
        <v>KOPĒJĀ CENA par 4.pozīciju bez PVN, EUR:</v>
      </c>
      <c r="D8" s="472"/>
      <c r="E8" s="472"/>
      <c r="F8" s="473"/>
      <c r="G8" s="172">
        <f>SUMPRODUCT(F3:F7,G3:G7)</f>
        <v>0</v>
      </c>
      <c r="H8" s="430"/>
    </row>
    <row r="9" spans="1:16">
      <c r="A9" s="403"/>
      <c r="B9" s="127"/>
      <c r="C9" s="300" t="s">
        <v>14</v>
      </c>
      <c r="D9" s="480" t="s">
        <v>575</v>
      </c>
      <c r="E9" s="467"/>
      <c r="F9" s="480" t="s">
        <v>31</v>
      </c>
      <c r="G9" s="467"/>
      <c r="H9" s="433"/>
    </row>
    <row r="10" spans="1:16" ht="37.5">
      <c r="A10" s="401" t="s">
        <v>1649</v>
      </c>
      <c r="B10" s="7">
        <v>6</v>
      </c>
      <c r="C10" s="169" t="s">
        <v>1300</v>
      </c>
      <c r="D10" s="474"/>
      <c r="E10" s="475"/>
      <c r="F10" s="476"/>
      <c r="G10" s="460"/>
      <c r="H10" s="431"/>
    </row>
    <row r="11" spans="1:16">
      <c r="A11" s="403"/>
      <c r="B11" s="404"/>
      <c r="C11" s="192" t="s">
        <v>16</v>
      </c>
      <c r="D11" s="477" t="s">
        <v>575</v>
      </c>
      <c r="E11" s="469"/>
      <c r="F11" s="477" t="s">
        <v>31</v>
      </c>
      <c r="G11" s="469"/>
      <c r="H11" s="432"/>
    </row>
    <row r="12" spans="1:16" ht="54" customHeight="1">
      <c r="A12" s="401" t="s">
        <v>1649</v>
      </c>
      <c r="B12" s="7">
        <v>7</v>
      </c>
      <c r="C12" s="169" t="s">
        <v>1301</v>
      </c>
      <c r="D12" s="474"/>
      <c r="E12" s="475"/>
      <c r="F12" s="476"/>
      <c r="G12" s="460"/>
      <c r="H12" s="431"/>
    </row>
    <row r="13" spans="1:16">
      <c r="A13" s="401" t="s">
        <v>1649</v>
      </c>
      <c r="B13" s="7">
        <v>8</v>
      </c>
      <c r="C13" s="284" t="s">
        <v>1302</v>
      </c>
      <c r="D13" s="474"/>
      <c r="E13" s="475"/>
      <c r="F13" s="476"/>
      <c r="G13" s="460"/>
      <c r="H13" s="431"/>
    </row>
    <row r="14" spans="1:16" ht="51" customHeight="1">
      <c r="A14" s="401" t="s">
        <v>1649</v>
      </c>
      <c r="B14" s="7">
        <v>9</v>
      </c>
      <c r="C14" s="284" t="s">
        <v>1303</v>
      </c>
      <c r="D14" s="474"/>
      <c r="E14" s="475"/>
      <c r="F14" s="476"/>
      <c r="G14" s="460"/>
      <c r="H14" s="431"/>
    </row>
    <row r="15" spans="1:16" ht="76" customHeight="1">
      <c r="A15" s="401" t="s">
        <v>1649</v>
      </c>
      <c r="B15" s="7">
        <v>10</v>
      </c>
      <c r="C15" s="284" t="s">
        <v>1304</v>
      </c>
      <c r="D15" s="474"/>
      <c r="E15" s="475"/>
      <c r="F15" s="476"/>
      <c r="G15" s="460"/>
      <c r="H15" s="431"/>
    </row>
    <row r="16" spans="1:16" ht="53.5" customHeight="1">
      <c r="A16" s="401" t="s">
        <v>1649</v>
      </c>
      <c r="B16" s="7">
        <v>11</v>
      </c>
      <c r="C16" s="284" t="s">
        <v>1305</v>
      </c>
      <c r="D16" s="474"/>
      <c r="E16" s="475"/>
      <c r="F16" s="476"/>
      <c r="G16" s="460"/>
      <c r="H16" s="431"/>
    </row>
    <row r="17" spans="1:8" ht="50">
      <c r="A17" s="401" t="s">
        <v>1649</v>
      </c>
      <c r="B17" s="7">
        <v>12</v>
      </c>
      <c r="C17" s="284" t="s">
        <v>1306</v>
      </c>
      <c r="D17" s="474"/>
      <c r="E17" s="475"/>
      <c r="F17" s="476"/>
      <c r="G17" s="460"/>
      <c r="H17" s="431"/>
    </row>
    <row r="18" spans="1:8" ht="50">
      <c r="A18" s="401" t="s">
        <v>1649</v>
      </c>
      <c r="B18" s="7">
        <v>13</v>
      </c>
      <c r="C18" s="284" t="s">
        <v>1307</v>
      </c>
      <c r="D18" s="474"/>
      <c r="E18" s="475"/>
      <c r="F18" s="476"/>
      <c r="G18" s="460"/>
      <c r="H18" s="431"/>
    </row>
    <row r="19" spans="1:8" ht="25">
      <c r="A19" s="401" t="s">
        <v>1649</v>
      </c>
      <c r="B19" s="7">
        <v>14</v>
      </c>
      <c r="C19" s="15" t="s">
        <v>465</v>
      </c>
      <c r="D19" s="474"/>
      <c r="E19" s="475"/>
      <c r="F19" s="476"/>
      <c r="G19" s="460"/>
      <c r="H19" s="431"/>
    </row>
  </sheetData>
  <mergeCells count="26">
    <mergeCell ref="D10:E10"/>
    <mergeCell ref="F10:G10"/>
    <mergeCell ref="A1:B1"/>
    <mergeCell ref="C8:F8"/>
    <mergeCell ref="D9:E9"/>
    <mergeCell ref="F9:G9"/>
    <mergeCell ref="D1:H1"/>
    <mergeCell ref="H3:H7"/>
    <mergeCell ref="D11:E11"/>
    <mergeCell ref="F11:G11"/>
    <mergeCell ref="D12:E12"/>
    <mergeCell ref="F12:G12"/>
    <mergeCell ref="D13:E13"/>
    <mergeCell ref="F13:G13"/>
    <mergeCell ref="D14:E14"/>
    <mergeCell ref="F14:G14"/>
    <mergeCell ref="D15:E15"/>
    <mergeCell ref="F15:G15"/>
    <mergeCell ref="D16:E16"/>
    <mergeCell ref="F16:G16"/>
    <mergeCell ref="D17:E17"/>
    <mergeCell ref="F17:G17"/>
    <mergeCell ref="D18:E18"/>
    <mergeCell ref="F18:G18"/>
    <mergeCell ref="D19:E19"/>
    <mergeCell ref="F19:G19"/>
  </mergeCells>
  <phoneticPr fontId="5"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20"/>
  <sheetViews>
    <sheetView topLeftCell="A7" zoomScale="87" zoomScaleNormal="87" workbookViewId="0">
      <selection activeCell="D13" sqref="D13:E13"/>
    </sheetView>
  </sheetViews>
  <sheetFormatPr defaultColWidth="9.453125" defaultRowHeight="14.5"/>
  <cols>
    <col min="1" max="2" width="4.54296875" style="19" customWidth="1"/>
    <col min="3" max="3" width="54.453125" style="19" customWidth="1"/>
    <col min="4" max="4" width="18.54296875" style="19" customWidth="1"/>
    <col min="5" max="5" width="53.54296875" style="19" customWidth="1"/>
    <col min="6" max="6" width="16.54296875" style="19" customWidth="1"/>
    <col min="7" max="7" width="16.54296875" style="96" customWidth="1"/>
    <col min="8" max="8" width="9.453125" style="19"/>
    <col min="9" max="9" width="11.453125" style="19" customWidth="1"/>
    <col min="10" max="16384" width="9.453125" style="19"/>
  </cols>
  <sheetData>
    <row r="1" spans="1:9" ht="20.5" customHeight="1">
      <c r="A1" s="471" t="s">
        <v>1650</v>
      </c>
      <c r="B1" s="462"/>
      <c r="C1" s="30" t="s">
        <v>1566</v>
      </c>
      <c r="D1" s="463" t="s">
        <v>577</v>
      </c>
      <c r="E1" s="464"/>
      <c r="F1" s="464"/>
      <c r="G1" s="465"/>
    </row>
    <row r="2" spans="1:9" ht="37.5">
      <c r="A2" s="3"/>
      <c r="B2" s="4"/>
      <c r="C2" s="10" t="s">
        <v>34</v>
      </c>
      <c r="D2" s="5" t="s">
        <v>574</v>
      </c>
      <c r="E2" s="5" t="s">
        <v>646</v>
      </c>
      <c r="F2" s="5" t="s">
        <v>11</v>
      </c>
      <c r="G2" s="93" t="s">
        <v>12</v>
      </c>
      <c r="I2" s="237"/>
    </row>
    <row r="3" spans="1:9">
      <c r="A3" s="9" t="str">
        <f>$A$1</f>
        <v>5.</v>
      </c>
      <c r="B3" s="7">
        <v>1</v>
      </c>
      <c r="C3" s="8" t="s">
        <v>52</v>
      </c>
      <c r="D3" s="24"/>
      <c r="E3" s="18"/>
      <c r="F3" s="48">
        <v>30</v>
      </c>
      <c r="G3" s="94"/>
      <c r="I3" s="237"/>
    </row>
    <row r="4" spans="1:9">
      <c r="A4" s="9" t="str">
        <f t="shared" ref="A4:A8" si="0">$A$1</f>
        <v>5.</v>
      </c>
      <c r="B4" s="7">
        <v>2</v>
      </c>
      <c r="C4" s="8" t="s">
        <v>53</v>
      </c>
      <c r="D4" s="24"/>
      <c r="E4" s="18"/>
      <c r="F4" s="48">
        <v>100</v>
      </c>
      <c r="G4" s="94"/>
      <c r="I4" s="237"/>
    </row>
    <row r="5" spans="1:9">
      <c r="A5" s="9" t="str">
        <f t="shared" si="0"/>
        <v>5.</v>
      </c>
      <c r="B5" s="7">
        <v>3</v>
      </c>
      <c r="C5" s="8" t="s">
        <v>44</v>
      </c>
      <c r="D5" s="24"/>
      <c r="E5" s="18"/>
      <c r="F5" s="48">
        <v>150</v>
      </c>
      <c r="G5" s="94"/>
      <c r="I5" s="237"/>
    </row>
    <row r="6" spans="1:9">
      <c r="A6" s="9" t="str">
        <f t="shared" si="0"/>
        <v>5.</v>
      </c>
      <c r="B6" s="7">
        <v>4</v>
      </c>
      <c r="C6" s="8" t="s">
        <v>45</v>
      </c>
      <c r="D6" s="24"/>
      <c r="E6" s="18"/>
      <c r="F6" s="48">
        <v>80</v>
      </c>
      <c r="G6" s="94"/>
      <c r="I6" s="237"/>
    </row>
    <row r="7" spans="1:9">
      <c r="A7" s="9" t="str">
        <f t="shared" si="0"/>
        <v>5.</v>
      </c>
      <c r="B7" s="7">
        <v>5</v>
      </c>
      <c r="C7" s="8" t="s">
        <v>46</v>
      </c>
      <c r="D7" s="24"/>
      <c r="E7" s="18"/>
      <c r="F7" s="48">
        <v>40</v>
      </c>
      <c r="G7" s="94"/>
      <c r="I7" s="237"/>
    </row>
    <row r="8" spans="1:9">
      <c r="A8" s="9" t="str">
        <f t="shared" si="0"/>
        <v>5.</v>
      </c>
      <c r="B8" s="7">
        <v>6</v>
      </c>
      <c r="C8" s="8" t="s">
        <v>54</v>
      </c>
      <c r="D8" s="24"/>
      <c r="E8" s="18"/>
      <c r="F8" s="48">
        <v>20</v>
      </c>
      <c r="G8" s="94"/>
      <c r="I8" s="237"/>
    </row>
    <row r="9" spans="1:9" s="20" customFormat="1" ht="23.5" customHeight="1">
      <c r="A9" s="22"/>
      <c r="B9" s="23"/>
      <c r="C9" s="472" t="str">
        <f>CONCATENATE("KOPĒJĀ CENA par 5.pozīciju bez PVN, EUR:")</f>
        <v>KOPĒJĀ CENA par 5.pozīciju bez PVN, EUR:</v>
      </c>
      <c r="D9" s="472"/>
      <c r="E9" s="472"/>
      <c r="F9" s="473"/>
      <c r="G9" s="95">
        <f>SUMPRODUCT(F3:F8,G3:G8)</f>
        <v>0</v>
      </c>
    </row>
    <row r="10" spans="1:9">
      <c r="A10" s="3"/>
      <c r="B10" s="4"/>
      <c r="C10" s="10" t="s">
        <v>14</v>
      </c>
      <c r="D10" s="468" t="s">
        <v>575</v>
      </c>
      <c r="E10" s="469"/>
      <c r="F10" s="468" t="s">
        <v>31</v>
      </c>
      <c r="G10" s="469"/>
    </row>
    <row r="11" spans="1:9" ht="26.5" customHeight="1">
      <c r="A11" s="9" t="str">
        <f t="shared" ref="A11" si="1">$A$1</f>
        <v>5.</v>
      </c>
      <c r="B11" s="7">
        <v>7</v>
      </c>
      <c r="C11" s="8" t="s">
        <v>68</v>
      </c>
      <c r="D11" s="459"/>
      <c r="E11" s="460"/>
      <c r="F11" s="459"/>
      <c r="G11" s="460"/>
    </row>
    <row r="12" spans="1:9">
      <c r="A12" s="3"/>
      <c r="B12" s="4"/>
      <c r="C12" s="11" t="s">
        <v>16</v>
      </c>
      <c r="D12" s="468" t="s">
        <v>575</v>
      </c>
      <c r="E12" s="469"/>
      <c r="F12" s="468" t="s">
        <v>31</v>
      </c>
      <c r="G12" s="469"/>
    </row>
    <row r="13" spans="1:9" ht="55.4" customHeight="1">
      <c r="A13" s="9" t="str">
        <f t="shared" ref="A13:A20" si="2">$A$1</f>
        <v>5.</v>
      </c>
      <c r="B13" s="7">
        <v>8</v>
      </c>
      <c r="C13" s="8" t="s">
        <v>69</v>
      </c>
      <c r="D13" s="459"/>
      <c r="E13" s="460"/>
      <c r="F13" s="459"/>
      <c r="G13" s="460"/>
    </row>
    <row r="14" spans="1:9" ht="29.5" customHeight="1">
      <c r="A14" s="9" t="str">
        <f t="shared" si="2"/>
        <v>5.</v>
      </c>
      <c r="B14" s="7">
        <v>9</v>
      </c>
      <c r="C14" s="16" t="s">
        <v>70</v>
      </c>
      <c r="D14" s="459"/>
      <c r="E14" s="460"/>
      <c r="F14" s="459"/>
      <c r="G14" s="460"/>
    </row>
    <row r="15" spans="1:9" ht="18" customHeight="1">
      <c r="A15" s="9" t="str">
        <f t="shared" si="2"/>
        <v>5.</v>
      </c>
      <c r="B15" s="7">
        <v>10</v>
      </c>
      <c r="C15" s="16" t="s">
        <v>71</v>
      </c>
      <c r="D15" s="459"/>
      <c r="E15" s="460"/>
      <c r="F15" s="459"/>
      <c r="G15" s="460"/>
    </row>
    <row r="16" spans="1:9">
      <c r="A16" s="9" t="str">
        <f t="shared" si="2"/>
        <v>5.</v>
      </c>
      <c r="B16" s="7">
        <v>11</v>
      </c>
      <c r="C16" s="16" t="s">
        <v>1135</v>
      </c>
      <c r="D16" s="459"/>
      <c r="E16" s="460"/>
      <c r="F16" s="459"/>
      <c r="G16" s="460"/>
    </row>
    <row r="17" spans="1:7">
      <c r="A17" s="9" t="str">
        <f t="shared" si="2"/>
        <v>5.</v>
      </c>
      <c r="B17" s="7">
        <v>12</v>
      </c>
      <c r="C17" s="16" t="s">
        <v>1136</v>
      </c>
      <c r="D17" s="459"/>
      <c r="E17" s="460"/>
      <c r="F17" s="459"/>
      <c r="G17" s="460"/>
    </row>
    <row r="18" spans="1:7">
      <c r="A18" s="9" t="str">
        <f t="shared" si="2"/>
        <v>5.</v>
      </c>
      <c r="B18" s="7">
        <v>13</v>
      </c>
      <c r="C18" s="17" t="s">
        <v>1137</v>
      </c>
      <c r="D18" s="459"/>
      <c r="E18" s="460"/>
      <c r="F18" s="459"/>
      <c r="G18" s="460"/>
    </row>
    <row r="19" spans="1:7" ht="26.5" customHeight="1">
      <c r="A19" s="9" t="str">
        <f t="shared" si="2"/>
        <v>5.</v>
      </c>
      <c r="B19" s="7">
        <v>14</v>
      </c>
      <c r="C19" s="16" t="s">
        <v>72</v>
      </c>
      <c r="D19" s="459"/>
      <c r="E19" s="460"/>
      <c r="F19" s="459"/>
      <c r="G19" s="460"/>
    </row>
    <row r="20" spans="1:7" ht="27.65" customHeight="1">
      <c r="A20" s="9" t="str">
        <f t="shared" si="2"/>
        <v>5.</v>
      </c>
      <c r="B20" s="7">
        <v>15</v>
      </c>
      <c r="C20" s="15" t="s">
        <v>465</v>
      </c>
      <c r="D20" s="459"/>
      <c r="E20" s="460"/>
      <c r="F20" s="459"/>
      <c r="G20" s="460"/>
    </row>
  </sheetData>
  <mergeCells count="25">
    <mergeCell ref="F14:G14"/>
    <mergeCell ref="A1:B1"/>
    <mergeCell ref="D1:G1"/>
    <mergeCell ref="D10:E10"/>
    <mergeCell ref="F10:G10"/>
    <mergeCell ref="D11:E11"/>
    <mergeCell ref="F11:G11"/>
    <mergeCell ref="C9:F9"/>
    <mergeCell ref="D12:E12"/>
    <mergeCell ref="F12:G12"/>
    <mergeCell ref="D13:E13"/>
    <mergeCell ref="F13:G13"/>
    <mergeCell ref="D14:E14"/>
    <mergeCell ref="D15:E15"/>
    <mergeCell ref="F15:G15"/>
    <mergeCell ref="D16:E16"/>
    <mergeCell ref="F16:G16"/>
    <mergeCell ref="D17:E17"/>
    <mergeCell ref="F17:G17"/>
    <mergeCell ref="D20:E20"/>
    <mergeCell ref="F20:G20"/>
    <mergeCell ref="D18:E18"/>
    <mergeCell ref="F18:G18"/>
    <mergeCell ref="D19:E19"/>
    <mergeCell ref="F19:G19"/>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19"/>
  <sheetViews>
    <sheetView topLeftCell="A10" zoomScale="91" zoomScaleNormal="91" workbookViewId="0">
      <selection activeCell="D13" sqref="D13:E13"/>
    </sheetView>
  </sheetViews>
  <sheetFormatPr defaultColWidth="9.453125" defaultRowHeight="14.5"/>
  <cols>
    <col min="1" max="2" width="4.54296875" style="19" customWidth="1"/>
    <col min="3" max="3" width="54.453125" style="19" customWidth="1"/>
    <col min="4" max="4" width="22" style="19" customWidth="1"/>
    <col min="5" max="5" width="37.81640625" style="19" customWidth="1"/>
    <col min="6" max="6" width="16.54296875" style="19" customWidth="1"/>
    <col min="7" max="7" width="16.54296875" style="96" customWidth="1"/>
    <col min="8" max="16384" width="9.453125" style="19"/>
  </cols>
  <sheetData>
    <row r="1" spans="1:12" ht="23.5" customHeight="1">
      <c r="A1" s="471" t="s">
        <v>67</v>
      </c>
      <c r="B1" s="462"/>
      <c r="C1" s="30" t="s">
        <v>73</v>
      </c>
      <c r="D1" s="463" t="s">
        <v>577</v>
      </c>
      <c r="E1" s="464"/>
      <c r="F1" s="464"/>
      <c r="G1" s="465"/>
    </row>
    <row r="2" spans="1:12" ht="37.5">
      <c r="A2" s="3"/>
      <c r="B2" s="4"/>
      <c r="C2" s="10" t="s">
        <v>34</v>
      </c>
      <c r="D2" s="5" t="s">
        <v>574</v>
      </c>
      <c r="E2" s="5" t="s">
        <v>646</v>
      </c>
      <c r="F2" s="5" t="s">
        <v>11</v>
      </c>
      <c r="G2" s="93" t="s">
        <v>12</v>
      </c>
      <c r="I2" s="323"/>
      <c r="J2" s="239"/>
    </row>
    <row r="3" spans="1:12">
      <c r="A3" s="9" t="s">
        <v>67</v>
      </c>
      <c r="B3" s="7">
        <v>1</v>
      </c>
      <c r="C3" s="8" t="s">
        <v>45</v>
      </c>
      <c r="D3" s="24"/>
      <c r="E3" s="18"/>
      <c r="F3" s="48">
        <v>5</v>
      </c>
      <c r="G3" s="94"/>
    </row>
    <row r="4" spans="1:12">
      <c r="A4" s="9" t="s">
        <v>67</v>
      </c>
      <c r="B4" s="7">
        <v>2</v>
      </c>
      <c r="C4" s="8" t="s">
        <v>46</v>
      </c>
      <c r="D4" s="24"/>
      <c r="E4" s="18"/>
      <c r="F4" s="48">
        <v>5</v>
      </c>
      <c r="G4" s="94"/>
    </row>
    <row r="5" spans="1:12">
      <c r="A5" s="9" t="s">
        <v>67</v>
      </c>
      <c r="B5" s="7">
        <v>3</v>
      </c>
      <c r="C5" s="8" t="s">
        <v>54</v>
      </c>
      <c r="D5" s="24"/>
      <c r="E5" s="18"/>
      <c r="F5" s="48">
        <v>20</v>
      </c>
      <c r="G5" s="94"/>
      <c r="J5" s="238"/>
      <c r="L5" s="59"/>
    </row>
    <row r="6" spans="1:12">
      <c r="A6" s="9" t="s">
        <v>67</v>
      </c>
      <c r="B6" s="7">
        <v>4</v>
      </c>
      <c r="C6" s="8" t="s">
        <v>76</v>
      </c>
      <c r="D6" s="24"/>
      <c r="E6" s="18"/>
      <c r="F6" s="48">
        <v>20</v>
      </c>
      <c r="G6" s="94"/>
      <c r="J6" s="238"/>
      <c r="L6" s="59"/>
    </row>
    <row r="7" spans="1:12">
      <c r="A7" s="9" t="s">
        <v>67</v>
      </c>
      <c r="B7" s="7">
        <v>5</v>
      </c>
      <c r="C7" s="8" t="s">
        <v>77</v>
      </c>
      <c r="D7" s="24"/>
      <c r="E7" s="18"/>
      <c r="F7" s="48">
        <v>15</v>
      </c>
      <c r="G7" s="94"/>
      <c r="J7" s="238"/>
      <c r="L7" s="59"/>
    </row>
    <row r="8" spans="1:12" s="20" customFormat="1" ht="22.75" customHeight="1">
      <c r="A8" s="22"/>
      <c r="B8" s="23"/>
      <c r="C8" s="472" t="str">
        <f>CONCATENATE("KOPĒJĀ CENA par 6.pozīciju bez PVN, EUR:")</f>
        <v>KOPĒJĀ CENA par 6.pozīciju bez PVN, EUR:</v>
      </c>
      <c r="D8" s="472"/>
      <c r="E8" s="472"/>
      <c r="F8" s="473"/>
      <c r="G8" s="95">
        <f>SUMPRODUCT(F3:F7,G3:G7)</f>
        <v>0</v>
      </c>
    </row>
    <row r="9" spans="1:12">
      <c r="A9" s="3"/>
      <c r="B9" s="4"/>
      <c r="C9" s="10" t="s">
        <v>14</v>
      </c>
      <c r="D9" s="468" t="s">
        <v>575</v>
      </c>
      <c r="E9" s="469"/>
      <c r="F9" s="468" t="s">
        <v>31</v>
      </c>
      <c r="G9" s="469"/>
    </row>
    <row r="10" spans="1:12" ht="28.75" customHeight="1">
      <c r="A10" s="9" t="s">
        <v>67</v>
      </c>
      <c r="B10" s="7">
        <v>6</v>
      </c>
      <c r="C10" s="8" t="s">
        <v>75</v>
      </c>
      <c r="D10" s="459"/>
      <c r="E10" s="460"/>
      <c r="F10" s="459"/>
      <c r="G10" s="460"/>
    </row>
    <row r="11" spans="1:12">
      <c r="A11" s="3"/>
      <c r="B11" s="4"/>
      <c r="C11" s="11" t="s">
        <v>16</v>
      </c>
      <c r="D11" s="468" t="s">
        <v>575</v>
      </c>
      <c r="E11" s="469"/>
      <c r="F11" s="468" t="s">
        <v>31</v>
      </c>
      <c r="G11" s="469"/>
    </row>
    <row r="12" spans="1:12" ht="55" customHeight="1">
      <c r="A12" s="9" t="s">
        <v>67</v>
      </c>
      <c r="B12" s="7">
        <v>7</v>
      </c>
      <c r="C12" s="8" t="s">
        <v>78</v>
      </c>
      <c r="D12" s="459"/>
      <c r="E12" s="460"/>
      <c r="F12" s="459"/>
      <c r="G12" s="460"/>
    </row>
    <row r="13" spans="1:12" ht="51" customHeight="1">
      <c r="A13" s="9" t="s">
        <v>67</v>
      </c>
      <c r="B13" s="7">
        <v>8</v>
      </c>
      <c r="C13" s="16" t="s">
        <v>79</v>
      </c>
      <c r="D13" s="459"/>
      <c r="E13" s="460"/>
      <c r="F13" s="459"/>
      <c r="G13" s="460"/>
    </row>
    <row r="14" spans="1:12">
      <c r="A14" s="9" t="s">
        <v>67</v>
      </c>
      <c r="B14" s="7">
        <v>9</v>
      </c>
      <c r="C14" s="16" t="s">
        <v>80</v>
      </c>
      <c r="D14" s="459"/>
      <c r="E14" s="460"/>
      <c r="F14" s="459"/>
      <c r="G14" s="460"/>
    </row>
    <row r="15" spans="1:12">
      <c r="A15" s="9" t="s">
        <v>67</v>
      </c>
      <c r="B15" s="7">
        <v>10</v>
      </c>
      <c r="C15" s="16" t="s">
        <v>1138</v>
      </c>
      <c r="D15" s="459"/>
      <c r="E15" s="460"/>
      <c r="F15" s="459"/>
      <c r="G15" s="460"/>
    </row>
    <row r="16" spans="1:12">
      <c r="A16" s="9" t="s">
        <v>67</v>
      </c>
      <c r="B16" s="7">
        <v>11</v>
      </c>
      <c r="C16" s="16" t="s">
        <v>1139</v>
      </c>
      <c r="D16" s="459"/>
      <c r="E16" s="460"/>
      <c r="F16" s="459"/>
      <c r="G16" s="460"/>
    </row>
    <row r="17" spans="1:7">
      <c r="A17" s="9" t="s">
        <v>67</v>
      </c>
      <c r="B17" s="7">
        <v>12</v>
      </c>
      <c r="C17" s="17" t="s">
        <v>1189</v>
      </c>
      <c r="D17" s="459"/>
      <c r="E17" s="460"/>
      <c r="F17" s="459"/>
      <c r="G17" s="460"/>
    </row>
    <row r="18" spans="1:7" ht="25">
      <c r="A18" s="9" t="s">
        <v>67</v>
      </c>
      <c r="B18" s="7">
        <v>13</v>
      </c>
      <c r="C18" s="16" t="s">
        <v>81</v>
      </c>
      <c r="D18" s="459"/>
      <c r="E18" s="460"/>
      <c r="F18" s="459"/>
      <c r="G18" s="460"/>
    </row>
    <row r="19" spans="1:7" ht="25">
      <c r="A19" s="9" t="s">
        <v>67</v>
      </c>
      <c r="B19" s="7">
        <v>14</v>
      </c>
      <c r="C19" s="15" t="s">
        <v>465</v>
      </c>
      <c r="D19" s="459"/>
      <c r="E19" s="460"/>
      <c r="F19" s="459"/>
      <c r="G19" s="460"/>
    </row>
  </sheetData>
  <mergeCells count="25">
    <mergeCell ref="F13:G13"/>
    <mergeCell ref="A1:B1"/>
    <mergeCell ref="D1:G1"/>
    <mergeCell ref="D9:E9"/>
    <mergeCell ref="F9:G9"/>
    <mergeCell ref="D10:E10"/>
    <mergeCell ref="F10:G10"/>
    <mergeCell ref="C8:F8"/>
    <mergeCell ref="D11:E11"/>
    <mergeCell ref="F11:G11"/>
    <mergeCell ref="D12:E12"/>
    <mergeCell ref="F12:G12"/>
    <mergeCell ref="D13:E13"/>
    <mergeCell ref="D14:E14"/>
    <mergeCell ref="F14:G14"/>
    <mergeCell ref="D15:E15"/>
    <mergeCell ref="F15:G15"/>
    <mergeCell ref="D16:E16"/>
    <mergeCell ref="F16:G16"/>
    <mergeCell ref="D19:E19"/>
    <mergeCell ref="F19:G19"/>
    <mergeCell ref="D17:E17"/>
    <mergeCell ref="F17:G17"/>
    <mergeCell ref="D18:E18"/>
    <mergeCell ref="F18:G18"/>
  </mergeCells>
  <pageMargins left="0.7" right="0.7" top="0.75" bottom="0.75" header="0.3" footer="0.3"/>
  <pageSetup paperSize="9" orientation="portrait" r:id="rId1"/>
  <ignoredErrors>
    <ignoredError sqref="A8:A9 A1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20"/>
  <sheetViews>
    <sheetView zoomScale="88" zoomScaleNormal="88" workbookViewId="0">
      <selection activeCell="D12" sqref="D12:E12"/>
    </sheetView>
  </sheetViews>
  <sheetFormatPr defaultRowHeight="14.5"/>
  <cols>
    <col min="1" max="1" width="4.54296875" style="402" customWidth="1"/>
    <col min="2" max="2" width="4.54296875" customWidth="1"/>
    <col min="3" max="3" width="56.1796875" customWidth="1"/>
    <col min="4" max="4" width="35.54296875" customWidth="1"/>
    <col min="5" max="5" width="21.1796875" customWidth="1"/>
    <col min="6" max="7" width="16.54296875" customWidth="1"/>
    <col min="8" max="8" width="18.36328125" customWidth="1"/>
  </cols>
  <sheetData>
    <row r="1" spans="1:13" ht="28.5" customHeight="1">
      <c r="A1" s="478" t="s">
        <v>74</v>
      </c>
      <c r="B1" s="479"/>
      <c r="C1" s="179" t="s">
        <v>1308</v>
      </c>
      <c r="D1" s="487" t="s">
        <v>577</v>
      </c>
      <c r="E1" s="488"/>
      <c r="F1" s="488"/>
      <c r="G1" s="488"/>
      <c r="H1" s="489"/>
    </row>
    <row r="2" spans="1:13" ht="62.5">
      <c r="A2" s="400"/>
      <c r="B2" s="4"/>
      <c r="C2" s="170" t="s">
        <v>34</v>
      </c>
      <c r="D2" s="178" t="s">
        <v>574</v>
      </c>
      <c r="E2" s="178" t="s">
        <v>646</v>
      </c>
      <c r="F2" s="178" t="s">
        <v>11</v>
      </c>
      <c r="G2" s="177" t="s">
        <v>12</v>
      </c>
      <c r="H2" s="178" t="s">
        <v>1732</v>
      </c>
      <c r="J2" s="59"/>
    </row>
    <row r="3" spans="1:13">
      <c r="A3" s="401" t="s">
        <v>74</v>
      </c>
      <c r="B3" s="7">
        <v>1</v>
      </c>
      <c r="C3" s="169" t="s">
        <v>1309</v>
      </c>
      <c r="D3" s="176"/>
      <c r="E3" s="18"/>
      <c r="F3" s="181">
        <v>2</v>
      </c>
      <c r="G3" s="174"/>
      <c r="H3" s="484">
        <v>5</v>
      </c>
    </row>
    <row r="4" spans="1:13">
      <c r="A4" s="401" t="s">
        <v>74</v>
      </c>
      <c r="B4" s="7">
        <v>2</v>
      </c>
      <c r="C4" s="169" t="s">
        <v>1310</v>
      </c>
      <c r="D4" s="18"/>
      <c r="E4" s="18"/>
      <c r="F4" s="181">
        <v>10</v>
      </c>
      <c r="G4" s="174"/>
      <c r="H4" s="485"/>
    </row>
    <row r="5" spans="1:13">
      <c r="A5" s="401" t="s">
        <v>74</v>
      </c>
      <c r="B5" s="7">
        <v>3</v>
      </c>
      <c r="C5" s="169" t="s">
        <v>1311</v>
      </c>
      <c r="D5" s="176"/>
      <c r="E5" s="18"/>
      <c r="F5" s="181">
        <v>10</v>
      </c>
      <c r="G5" s="174"/>
      <c r="H5" s="485"/>
    </row>
    <row r="6" spans="1:13">
      <c r="A6" s="401" t="s">
        <v>74</v>
      </c>
      <c r="B6" s="7">
        <v>4</v>
      </c>
      <c r="C6" s="169" t="s">
        <v>1312</v>
      </c>
      <c r="D6" s="176"/>
      <c r="E6" s="18"/>
      <c r="F6" s="181">
        <v>10</v>
      </c>
      <c r="G6" s="174"/>
      <c r="H6" s="485"/>
    </row>
    <row r="7" spans="1:13">
      <c r="A7" s="401" t="s">
        <v>74</v>
      </c>
      <c r="B7" s="7">
        <v>5</v>
      </c>
      <c r="C7" s="169" t="s">
        <v>1313</v>
      </c>
      <c r="D7" s="176"/>
      <c r="E7" s="18"/>
      <c r="F7" s="181">
        <v>10</v>
      </c>
      <c r="G7" s="174"/>
      <c r="H7" s="486"/>
    </row>
    <row r="8" spans="1:13">
      <c r="A8" s="405"/>
      <c r="B8" s="23"/>
      <c r="C8" s="472" t="str">
        <f>CONCATENATE("KOPĒJĀ CENA par ",A1,"pozīciju bez PVN, EUR:")</f>
        <v>KOPĒJĀ CENA par 7.pozīciju bez PVN, EUR:</v>
      </c>
      <c r="D8" s="472"/>
      <c r="E8" s="472"/>
      <c r="F8" s="473"/>
      <c r="G8" s="172">
        <f>SUMPRODUCT(F3:F7,G3:G7)</f>
        <v>0</v>
      </c>
      <c r="J8" s="59"/>
      <c r="K8" s="59"/>
      <c r="L8" s="59"/>
      <c r="M8" s="59"/>
    </row>
    <row r="9" spans="1:13">
      <c r="A9" s="406"/>
      <c r="B9" s="127"/>
      <c r="C9" s="300" t="s">
        <v>14</v>
      </c>
      <c r="D9" s="480" t="s">
        <v>575</v>
      </c>
      <c r="E9" s="467"/>
      <c r="F9" s="480" t="s">
        <v>31</v>
      </c>
      <c r="G9" s="467"/>
      <c r="J9" s="301"/>
    </row>
    <row r="10" spans="1:13" ht="27" customHeight="1">
      <c r="A10" s="401" t="s">
        <v>74</v>
      </c>
      <c r="B10" s="7">
        <v>6</v>
      </c>
      <c r="C10" s="169" t="s">
        <v>1572</v>
      </c>
      <c r="D10" s="474"/>
      <c r="E10" s="475"/>
      <c r="F10" s="476"/>
      <c r="G10" s="460"/>
    </row>
    <row r="11" spans="1:13">
      <c r="A11" s="400"/>
      <c r="B11" s="4"/>
      <c r="C11" s="192" t="s">
        <v>16</v>
      </c>
      <c r="D11" s="477" t="s">
        <v>575</v>
      </c>
      <c r="E11" s="469"/>
      <c r="F11" s="477" t="s">
        <v>31</v>
      </c>
      <c r="G11" s="469"/>
    </row>
    <row r="12" spans="1:13" ht="25">
      <c r="A12" s="401" t="s">
        <v>74</v>
      </c>
      <c r="B12" s="7">
        <v>7</v>
      </c>
      <c r="C12" s="169" t="s">
        <v>1573</v>
      </c>
      <c r="D12" s="474"/>
      <c r="E12" s="475"/>
      <c r="F12" s="476"/>
      <c r="G12" s="460"/>
    </row>
    <row r="13" spans="1:13" ht="25">
      <c r="A13" s="401" t="s">
        <v>74</v>
      </c>
      <c r="B13" s="7">
        <v>8</v>
      </c>
      <c r="C13" s="284" t="s">
        <v>1571</v>
      </c>
      <c r="D13" s="474"/>
      <c r="E13" s="475"/>
      <c r="F13" s="476"/>
      <c r="G13" s="460"/>
    </row>
    <row r="14" spans="1:13" ht="64" customHeight="1">
      <c r="A14" s="401" t="s">
        <v>74</v>
      </c>
      <c r="B14" s="7">
        <v>9</v>
      </c>
      <c r="C14" s="284" t="s">
        <v>1570</v>
      </c>
      <c r="D14" s="474"/>
      <c r="E14" s="475"/>
      <c r="F14" s="476"/>
      <c r="G14" s="460"/>
    </row>
    <row r="15" spans="1:13" ht="90" customHeight="1">
      <c r="A15" s="401" t="s">
        <v>74</v>
      </c>
      <c r="B15" s="7">
        <v>10</v>
      </c>
      <c r="C15" s="284" t="s">
        <v>1569</v>
      </c>
      <c r="D15" s="474"/>
      <c r="E15" s="475"/>
      <c r="F15" s="476"/>
      <c r="G15" s="460"/>
    </row>
    <row r="16" spans="1:13" ht="37.5">
      <c r="A16" s="401" t="s">
        <v>74</v>
      </c>
      <c r="B16" s="7">
        <v>11</v>
      </c>
      <c r="C16" s="284" t="s">
        <v>1314</v>
      </c>
      <c r="D16" s="474"/>
      <c r="E16" s="475"/>
      <c r="F16" s="476"/>
      <c r="G16" s="460"/>
    </row>
    <row r="17" spans="1:7" ht="77.150000000000006" customHeight="1">
      <c r="A17" s="401" t="s">
        <v>74</v>
      </c>
      <c r="B17" s="7">
        <v>12</v>
      </c>
      <c r="C17" s="284" t="s">
        <v>1568</v>
      </c>
      <c r="D17" s="474"/>
      <c r="E17" s="475"/>
      <c r="F17" s="476"/>
      <c r="G17" s="460"/>
    </row>
    <row r="18" spans="1:7" ht="79.5" customHeight="1">
      <c r="A18" s="401" t="s">
        <v>74</v>
      </c>
      <c r="B18" s="7">
        <v>13</v>
      </c>
      <c r="C18" s="284" t="s">
        <v>1567</v>
      </c>
      <c r="D18" s="474"/>
      <c r="E18" s="475"/>
      <c r="F18" s="476"/>
      <c r="G18" s="460"/>
    </row>
    <row r="19" spans="1:7" ht="25">
      <c r="A19" s="401" t="s">
        <v>74</v>
      </c>
      <c r="B19" s="7">
        <v>14</v>
      </c>
      <c r="C19" s="15" t="s">
        <v>1574</v>
      </c>
      <c r="D19" s="474"/>
      <c r="E19" s="475"/>
      <c r="F19" s="476"/>
      <c r="G19" s="460"/>
    </row>
    <row r="20" spans="1:7">
      <c r="A20" s="401"/>
    </row>
  </sheetData>
  <mergeCells count="26">
    <mergeCell ref="H3:H7"/>
    <mergeCell ref="D1:H1"/>
    <mergeCell ref="D10:E10"/>
    <mergeCell ref="F10:G10"/>
    <mergeCell ref="A1:B1"/>
    <mergeCell ref="C8:F8"/>
    <mergeCell ref="D9:E9"/>
    <mergeCell ref="F9:G9"/>
    <mergeCell ref="D11:E11"/>
    <mergeCell ref="F11:G11"/>
    <mergeCell ref="D12:E12"/>
    <mergeCell ref="F12:G12"/>
    <mergeCell ref="D13:E13"/>
    <mergeCell ref="F13:G13"/>
    <mergeCell ref="D14:E14"/>
    <mergeCell ref="F14:G14"/>
    <mergeCell ref="D15:E15"/>
    <mergeCell ref="F15:G15"/>
    <mergeCell ref="D16:E16"/>
    <mergeCell ref="F16:G16"/>
    <mergeCell ref="D17:E17"/>
    <mergeCell ref="F17:G17"/>
    <mergeCell ref="D18:E18"/>
    <mergeCell ref="F18:G18"/>
    <mergeCell ref="D19:E19"/>
    <mergeCell ref="F19:G19"/>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Q33"/>
  <sheetViews>
    <sheetView topLeftCell="A13" zoomScale="90" zoomScaleNormal="90" workbookViewId="0">
      <selection activeCell="E10" sqref="E10"/>
    </sheetView>
  </sheetViews>
  <sheetFormatPr defaultColWidth="9.453125" defaultRowHeight="14.5"/>
  <cols>
    <col min="1" max="2" width="4.54296875" style="19" customWidth="1"/>
    <col min="3" max="3" width="54.453125" style="19" customWidth="1"/>
    <col min="4" max="4" width="22" style="19" customWidth="1"/>
    <col min="5" max="5" width="36.54296875" style="19" customWidth="1"/>
    <col min="6" max="6" width="16.54296875" style="19" customWidth="1"/>
    <col min="7" max="7" width="16.54296875" style="96" customWidth="1"/>
    <col min="8" max="8" width="7" style="19" customWidth="1"/>
    <col min="9" max="16384" width="9.453125" style="19"/>
  </cols>
  <sheetData>
    <row r="1" spans="1:17" ht="34.5" customHeight="1">
      <c r="A1" s="471" t="s">
        <v>82</v>
      </c>
      <c r="B1" s="462"/>
      <c r="C1" s="30" t="s">
        <v>1575</v>
      </c>
      <c r="D1" s="463" t="s">
        <v>577</v>
      </c>
      <c r="E1" s="464"/>
      <c r="F1" s="464"/>
      <c r="G1" s="465"/>
    </row>
    <row r="2" spans="1:17" ht="37.5">
      <c r="A2" s="3"/>
      <c r="B2" s="4"/>
      <c r="C2" s="10" t="s">
        <v>34</v>
      </c>
      <c r="D2" s="5" t="s">
        <v>574</v>
      </c>
      <c r="E2" s="5" t="s">
        <v>646</v>
      </c>
      <c r="F2" s="5" t="s">
        <v>11</v>
      </c>
      <c r="G2" s="93" t="s">
        <v>12</v>
      </c>
      <c r="H2" s="59"/>
      <c r="I2" s="59"/>
      <c r="J2" s="59"/>
      <c r="K2" s="237"/>
      <c r="N2"/>
    </row>
    <row r="3" spans="1:17">
      <c r="A3" s="9" t="s">
        <v>82</v>
      </c>
      <c r="B3" s="7">
        <v>1</v>
      </c>
      <c r="C3" s="8" t="s">
        <v>96</v>
      </c>
      <c r="D3" s="324"/>
      <c r="E3" s="18"/>
      <c r="F3" s="48">
        <v>2</v>
      </c>
      <c r="G3" s="94"/>
      <c r="H3" s="59"/>
      <c r="I3" s="59"/>
      <c r="J3" s="59"/>
      <c r="M3" s="254"/>
      <c r="N3"/>
    </row>
    <row r="4" spans="1:17">
      <c r="A4" s="9" t="s">
        <v>82</v>
      </c>
      <c r="B4" s="7">
        <v>2</v>
      </c>
      <c r="C4" s="8" t="s">
        <v>97</v>
      </c>
      <c r="D4" s="324"/>
      <c r="E4" s="18"/>
      <c r="F4" s="48">
        <v>2</v>
      </c>
      <c r="G4" s="94"/>
      <c r="H4" s="59"/>
      <c r="I4" s="59"/>
      <c r="J4" s="59"/>
      <c r="K4"/>
      <c r="M4" s="254"/>
      <c r="N4"/>
    </row>
    <row r="5" spans="1:17">
      <c r="A5" s="9" t="s">
        <v>82</v>
      </c>
      <c r="B5" s="7">
        <v>3</v>
      </c>
      <c r="C5" s="8" t="s">
        <v>98</v>
      </c>
      <c r="D5" s="324"/>
      <c r="E5" s="18"/>
      <c r="F5" s="48">
        <v>5</v>
      </c>
      <c r="G5" s="94"/>
      <c r="H5" s="265"/>
      <c r="I5" s="59"/>
      <c r="J5" s="59"/>
      <c r="K5"/>
      <c r="M5" s="254"/>
      <c r="N5"/>
    </row>
    <row r="6" spans="1:17">
      <c r="A6" s="9" t="s">
        <v>82</v>
      </c>
      <c r="B6" s="7">
        <v>4</v>
      </c>
      <c r="C6" s="8" t="s">
        <v>99</v>
      </c>
      <c r="D6" s="324"/>
      <c r="E6" s="18"/>
      <c r="F6" s="48">
        <v>5</v>
      </c>
      <c r="G6" s="94"/>
      <c r="H6" s="265"/>
      <c r="I6" s="59"/>
      <c r="J6" s="59"/>
      <c r="K6"/>
      <c r="M6" s="254"/>
      <c r="N6"/>
    </row>
    <row r="7" spans="1:17">
      <c r="A7" s="9" t="s">
        <v>82</v>
      </c>
      <c r="B7" s="7">
        <v>5</v>
      </c>
      <c r="C7" s="8" t="s">
        <v>100</v>
      </c>
      <c r="D7" s="324"/>
      <c r="E7" s="18"/>
      <c r="F7" s="48">
        <v>5</v>
      </c>
      <c r="G7" s="94"/>
      <c r="H7" s="265"/>
      <c r="I7" s="59"/>
      <c r="J7" s="59"/>
      <c r="K7"/>
      <c r="M7" s="254"/>
      <c r="N7"/>
    </row>
    <row r="8" spans="1:17">
      <c r="A8" s="9" t="s">
        <v>82</v>
      </c>
      <c r="B8" s="7">
        <v>6</v>
      </c>
      <c r="C8" s="8" t="s">
        <v>101</v>
      </c>
      <c r="D8" s="324"/>
      <c r="E8" s="18"/>
      <c r="F8" s="48">
        <v>3</v>
      </c>
      <c r="G8" s="94"/>
      <c r="H8" s="265"/>
      <c r="I8" s="59"/>
      <c r="J8" s="59"/>
      <c r="K8"/>
      <c r="M8" s="254"/>
      <c r="N8"/>
    </row>
    <row r="9" spans="1:17">
      <c r="A9" s="9" t="s">
        <v>82</v>
      </c>
      <c r="B9" s="7">
        <v>7</v>
      </c>
      <c r="C9" s="8" t="s">
        <v>102</v>
      </c>
      <c r="D9" s="324"/>
      <c r="E9" s="18"/>
      <c r="F9" s="48">
        <v>2</v>
      </c>
      <c r="G9" s="94"/>
      <c r="H9" s="59"/>
      <c r="I9" s="59"/>
      <c r="J9" s="59"/>
      <c r="K9"/>
      <c r="L9"/>
    </row>
    <row r="10" spans="1:17">
      <c r="A10" s="9" t="s">
        <v>82</v>
      </c>
      <c r="B10" s="7">
        <v>8</v>
      </c>
      <c r="C10" s="8" t="s">
        <v>103</v>
      </c>
      <c r="D10" s="324"/>
      <c r="E10" s="18"/>
      <c r="F10" s="48">
        <v>5</v>
      </c>
      <c r="G10" s="94"/>
      <c r="H10" s="265"/>
      <c r="I10" s="59"/>
      <c r="J10" s="59"/>
      <c r="K10"/>
      <c r="L10"/>
      <c r="M10" s="254"/>
      <c r="N10"/>
    </row>
    <row r="11" spans="1:17">
      <c r="A11" s="9" t="s">
        <v>82</v>
      </c>
      <c r="B11" s="7">
        <v>9</v>
      </c>
      <c r="C11" s="8" t="s">
        <v>104</v>
      </c>
      <c r="D11" s="324"/>
      <c r="E11" s="18"/>
      <c r="F11" s="48">
        <v>5</v>
      </c>
      <c r="G11" s="94"/>
      <c r="H11" s="265"/>
      <c r="I11" s="59"/>
      <c r="J11" s="59"/>
      <c r="K11"/>
      <c r="L11"/>
      <c r="M11" s="254"/>
      <c r="N11"/>
    </row>
    <row r="12" spans="1:17">
      <c r="A12" s="9" t="s">
        <v>82</v>
      </c>
      <c r="B12" s="7">
        <v>10</v>
      </c>
      <c r="C12" s="8" t="s">
        <v>105</v>
      </c>
      <c r="D12" s="324"/>
      <c r="E12" s="18"/>
      <c r="F12" s="48">
        <v>3</v>
      </c>
      <c r="G12" s="94"/>
      <c r="H12" s="265"/>
      <c r="I12" s="59"/>
      <c r="J12" s="59"/>
      <c r="K12"/>
      <c r="L12"/>
      <c r="M12" s="254"/>
      <c r="N12"/>
    </row>
    <row r="13" spans="1:17">
      <c r="A13" s="9" t="s">
        <v>82</v>
      </c>
      <c r="B13" s="7">
        <v>11</v>
      </c>
      <c r="C13" s="8" t="s">
        <v>106</v>
      </c>
      <c r="D13" s="324"/>
      <c r="E13" s="18"/>
      <c r="F13" s="48">
        <v>3</v>
      </c>
      <c r="G13" s="94"/>
      <c r="H13" s="265"/>
      <c r="I13" s="59"/>
      <c r="J13" s="59"/>
      <c r="K13"/>
      <c r="L13"/>
      <c r="M13" s="254"/>
      <c r="N13"/>
      <c r="Q13" s="59"/>
    </row>
    <row r="14" spans="1:17" s="20" customFormat="1" ht="24.75" customHeight="1">
      <c r="A14" s="22"/>
      <c r="B14" s="23"/>
      <c r="C14" s="472" t="str">
        <f>CONCATENATE("KOPĒJĀ CENA par 8.pozīciju bez PVN, EUR:")</f>
        <v>KOPĒJĀ CENA par 8.pozīciju bez PVN, EUR:</v>
      </c>
      <c r="D14" s="472"/>
      <c r="E14" s="472"/>
      <c r="F14" s="473"/>
      <c r="G14" s="95">
        <f>SUMPRODUCT(F3:F13,G3:G13)</f>
        <v>0</v>
      </c>
      <c r="H14"/>
      <c r="I14" s="40"/>
      <c r="J14" s="40"/>
      <c r="K14" s="244"/>
      <c r="L14" s="244"/>
      <c r="M14" s="236"/>
      <c r="N14" s="236"/>
      <c r="O14" s="236"/>
      <c r="P14" s="236"/>
    </row>
    <row r="15" spans="1:17">
      <c r="A15" s="3"/>
      <c r="B15" s="4"/>
      <c r="C15" s="10" t="s">
        <v>14</v>
      </c>
      <c r="D15" s="468" t="s">
        <v>575</v>
      </c>
      <c r="E15" s="469"/>
      <c r="F15" s="468" t="s">
        <v>31</v>
      </c>
      <c r="G15" s="469"/>
    </row>
    <row r="16" spans="1:17" ht="27.65" customHeight="1">
      <c r="A16" s="9" t="s">
        <v>82</v>
      </c>
      <c r="B16" s="7">
        <v>12</v>
      </c>
      <c r="C16" s="8" t="s">
        <v>83</v>
      </c>
      <c r="D16" s="459"/>
      <c r="E16" s="460"/>
      <c r="F16" s="459"/>
      <c r="G16" s="460"/>
    </row>
    <row r="17" spans="1:7">
      <c r="A17" s="3"/>
      <c r="B17" s="4"/>
      <c r="C17" s="11" t="s">
        <v>16</v>
      </c>
      <c r="D17" s="468" t="s">
        <v>575</v>
      </c>
      <c r="E17" s="469"/>
      <c r="F17" s="468" t="s">
        <v>31</v>
      </c>
      <c r="G17" s="469"/>
    </row>
    <row r="18" spans="1:7" ht="25">
      <c r="A18" s="9" t="s">
        <v>82</v>
      </c>
      <c r="B18" s="7">
        <v>13</v>
      </c>
      <c r="C18" s="8" t="s">
        <v>84</v>
      </c>
      <c r="D18" s="459"/>
      <c r="E18" s="460"/>
      <c r="F18" s="459"/>
      <c r="G18" s="460"/>
    </row>
    <row r="19" spans="1:7">
      <c r="A19" s="9" t="s">
        <v>82</v>
      </c>
      <c r="B19" s="7">
        <v>14</v>
      </c>
      <c r="C19" s="16" t="s">
        <v>380</v>
      </c>
      <c r="D19" s="459"/>
      <c r="E19" s="460"/>
      <c r="F19" s="459"/>
      <c r="G19" s="460"/>
    </row>
    <row r="20" spans="1:7" ht="25">
      <c r="A20" s="9" t="s">
        <v>82</v>
      </c>
      <c r="B20" s="7">
        <v>15</v>
      </c>
      <c r="C20" s="16" t="s">
        <v>85</v>
      </c>
      <c r="D20" s="459"/>
      <c r="E20" s="460"/>
      <c r="F20" s="459"/>
      <c r="G20" s="460"/>
    </row>
    <row r="21" spans="1:7">
      <c r="A21" s="9" t="s">
        <v>82</v>
      </c>
      <c r="B21" s="7">
        <v>16</v>
      </c>
      <c r="C21" s="16" t="s">
        <v>86</v>
      </c>
      <c r="D21" s="459"/>
      <c r="E21" s="460"/>
      <c r="F21" s="459"/>
      <c r="G21" s="460"/>
    </row>
    <row r="22" spans="1:7">
      <c r="A22" s="9" t="s">
        <v>82</v>
      </c>
      <c r="B22" s="7">
        <v>17</v>
      </c>
      <c r="C22" s="16" t="s">
        <v>1043</v>
      </c>
      <c r="D22" s="459"/>
      <c r="E22" s="460"/>
      <c r="F22" s="459"/>
      <c r="G22" s="460"/>
    </row>
    <row r="23" spans="1:7" ht="25">
      <c r="A23" s="9" t="s">
        <v>82</v>
      </c>
      <c r="B23" s="7">
        <v>18</v>
      </c>
      <c r="C23" s="16" t="s">
        <v>87</v>
      </c>
      <c r="D23" s="459"/>
      <c r="E23" s="460"/>
      <c r="F23" s="459"/>
      <c r="G23" s="460"/>
    </row>
    <row r="24" spans="1:7" ht="40.75" customHeight="1">
      <c r="A24" s="9" t="s">
        <v>82</v>
      </c>
      <c r="B24" s="7">
        <v>19</v>
      </c>
      <c r="C24" s="16" t="s">
        <v>88</v>
      </c>
      <c r="D24" s="459"/>
      <c r="E24" s="460"/>
      <c r="F24" s="459"/>
      <c r="G24" s="460"/>
    </row>
    <row r="25" spans="1:7">
      <c r="A25" s="9" t="s">
        <v>82</v>
      </c>
      <c r="B25" s="7">
        <v>20</v>
      </c>
      <c r="C25" s="17" t="s">
        <v>1140</v>
      </c>
      <c r="D25" s="459"/>
      <c r="E25" s="460"/>
      <c r="F25" s="459"/>
      <c r="G25" s="460"/>
    </row>
    <row r="26" spans="1:7" ht="25">
      <c r="A26" s="9" t="s">
        <v>82</v>
      </c>
      <c r="B26" s="7">
        <v>21</v>
      </c>
      <c r="C26" s="16" t="s">
        <v>89</v>
      </c>
      <c r="D26" s="459"/>
      <c r="E26" s="460"/>
      <c r="F26" s="459"/>
      <c r="G26" s="460"/>
    </row>
    <row r="27" spans="1:7" ht="39" customHeight="1">
      <c r="A27" s="9" t="s">
        <v>82</v>
      </c>
      <c r="B27" s="7">
        <v>22</v>
      </c>
      <c r="C27" s="16" t="s">
        <v>66</v>
      </c>
      <c r="D27" s="459"/>
      <c r="E27" s="460"/>
      <c r="F27" s="459"/>
      <c r="G27" s="460"/>
    </row>
    <row r="28" spans="1:7" ht="25">
      <c r="A28" s="9" t="s">
        <v>82</v>
      </c>
      <c r="B28" s="7">
        <v>23</v>
      </c>
      <c r="C28" s="16" t="s">
        <v>90</v>
      </c>
      <c r="D28" s="459"/>
      <c r="E28" s="460"/>
      <c r="F28" s="459"/>
      <c r="G28" s="460"/>
    </row>
    <row r="29" spans="1:7" customFormat="1" ht="16.399999999999999" customHeight="1">
      <c r="A29" s="116" t="s">
        <v>82</v>
      </c>
      <c r="B29" s="123">
        <v>24</v>
      </c>
      <c r="C29" s="16" t="s">
        <v>381</v>
      </c>
      <c r="D29" s="490"/>
      <c r="E29" s="491"/>
      <c r="F29" s="490"/>
      <c r="G29" s="491"/>
    </row>
    <row r="30" spans="1:7" ht="16.75" customHeight="1">
      <c r="A30" s="9" t="s">
        <v>82</v>
      </c>
      <c r="B30" s="7">
        <v>25</v>
      </c>
      <c r="C30" s="16" t="s">
        <v>1042</v>
      </c>
      <c r="D30" s="459"/>
      <c r="E30" s="460"/>
      <c r="F30" s="459"/>
      <c r="G30" s="460"/>
    </row>
    <row r="31" spans="1:7" ht="15.65" customHeight="1">
      <c r="A31" s="9" t="s">
        <v>82</v>
      </c>
      <c r="B31" s="7">
        <v>26</v>
      </c>
      <c r="C31" s="16" t="s">
        <v>108</v>
      </c>
      <c r="D31" s="459"/>
      <c r="E31" s="460"/>
      <c r="F31" s="459"/>
      <c r="G31" s="460"/>
    </row>
    <row r="32" spans="1:7" ht="29.5" customHeight="1">
      <c r="A32" s="9" t="s">
        <v>82</v>
      </c>
      <c r="B32" s="7">
        <v>27</v>
      </c>
      <c r="C32" s="15" t="s">
        <v>465</v>
      </c>
      <c r="D32" s="459"/>
      <c r="E32" s="460"/>
      <c r="F32" s="459"/>
      <c r="G32" s="460"/>
    </row>
    <row r="33" spans="1:7" ht="29.5" customHeight="1">
      <c r="A33" s="9" t="s">
        <v>82</v>
      </c>
      <c r="B33" s="7">
        <v>28</v>
      </c>
      <c r="C33" s="15" t="s">
        <v>1180</v>
      </c>
      <c r="D33" s="459"/>
      <c r="E33" s="460"/>
      <c r="F33" s="459"/>
      <c r="G33" s="460"/>
    </row>
  </sheetData>
  <mergeCells count="41">
    <mergeCell ref="D33:E33"/>
    <mergeCell ref="F33:G33"/>
    <mergeCell ref="D16:E16"/>
    <mergeCell ref="F16:G16"/>
    <mergeCell ref="A1:B1"/>
    <mergeCell ref="D1:G1"/>
    <mergeCell ref="D15:E15"/>
    <mergeCell ref="F15:G15"/>
    <mergeCell ref="C14:F14"/>
    <mergeCell ref="D23:E23"/>
    <mergeCell ref="F23:G23"/>
    <mergeCell ref="D24:E24"/>
    <mergeCell ref="F24:G24"/>
    <mergeCell ref="D17:E17"/>
    <mergeCell ref="F17:G17"/>
    <mergeCell ref="D18:E18"/>
    <mergeCell ref="F18:G18"/>
    <mergeCell ref="D19:E19"/>
    <mergeCell ref="F19:G19"/>
    <mergeCell ref="D20:E20"/>
    <mergeCell ref="F20:G20"/>
    <mergeCell ref="D21:E21"/>
    <mergeCell ref="F21:G21"/>
    <mergeCell ref="D22:E22"/>
    <mergeCell ref="F22:G22"/>
    <mergeCell ref="D25:E25"/>
    <mergeCell ref="F25:G25"/>
    <mergeCell ref="D26:E26"/>
    <mergeCell ref="F26:G26"/>
    <mergeCell ref="D27:E27"/>
    <mergeCell ref="F27:G27"/>
    <mergeCell ref="D32:E32"/>
    <mergeCell ref="F32:G32"/>
    <mergeCell ref="D31:E31"/>
    <mergeCell ref="F31:G31"/>
    <mergeCell ref="F28:G28"/>
    <mergeCell ref="D28:E28"/>
    <mergeCell ref="D29:E29"/>
    <mergeCell ref="F29:G29"/>
    <mergeCell ref="D30:E30"/>
    <mergeCell ref="F30:G30"/>
  </mergeCells>
  <phoneticPr fontId="5" type="noConversion"/>
  <pageMargins left="0.7" right="0.7" top="0.75" bottom="0.75" header="0.3" footer="0.3"/>
  <pageSetup paperSize="9" orientation="portrait" horizontalDpi="4294967294" verticalDpi="4294967294" r:id="rId1"/>
  <ignoredErrors>
    <ignoredError sqref="A1 A3:A32"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R26"/>
  <sheetViews>
    <sheetView topLeftCell="A13" zoomScale="87" zoomScaleNormal="87" workbookViewId="0">
      <selection activeCell="C22" sqref="C22"/>
    </sheetView>
  </sheetViews>
  <sheetFormatPr defaultColWidth="9.453125" defaultRowHeight="12.5"/>
  <cols>
    <col min="1" max="2" width="4.54296875" style="20" customWidth="1"/>
    <col min="3" max="3" width="49" style="20" customWidth="1"/>
    <col min="4" max="4" width="23.453125" style="20" customWidth="1"/>
    <col min="5" max="5" width="20.453125" style="20" customWidth="1"/>
    <col min="6" max="6" width="16.54296875" style="20" customWidth="1"/>
    <col min="7" max="7" width="11.54296875" style="101" customWidth="1"/>
    <col min="8" max="9" width="9.453125" style="20"/>
    <col min="10" max="10" width="37.81640625" style="20" customWidth="1"/>
    <col min="11" max="16384" width="9.453125" style="20"/>
  </cols>
  <sheetData>
    <row r="1" spans="1:10" ht="31.4" customHeight="1">
      <c r="A1" s="478" t="s">
        <v>1652</v>
      </c>
      <c r="B1" s="479"/>
      <c r="C1" s="302" t="s">
        <v>1315</v>
      </c>
      <c r="D1" s="492" t="s">
        <v>577</v>
      </c>
      <c r="E1" s="464"/>
      <c r="F1" s="464"/>
      <c r="G1" s="465"/>
    </row>
    <row r="2" spans="1:10" ht="37.5">
      <c r="A2" s="400"/>
      <c r="B2" s="4"/>
      <c r="C2" s="170" t="s">
        <v>34</v>
      </c>
      <c r="D2" s="178" t="s">
        <v>574</v>
      </c>
      <c r="E2" s="178" t="s">
        <v>646</v>
      </c>
      <c r="F2" s="178" t="s">
        <v>11</v>
      </c>
      <c r="G2" s="177" t="s">
        <v>12</v>
      </c>
      <c r="I2" s="72"/>
    </row>
    <row r="3" spans="1:10" ht="13">
      <c r="A3" s="401" t="str">
        <f>$A$1</f>
        <v>9.</v>
      </c>
      <c r="B3" s="7">
        <v>1</v>
      </c>
      <c r="C3" s="303" t="s">
        <v>96</v>
      </c>
      <c r="D3" s="325"/>
      <c r="E3" s="176"/>
      <c r="F3" s="288">
        <v>10</v>
      </c>
      <c r="G3" s="198"/>
      <c r="H3" s="40"/>
      <c r="J3" s="304"/>
    </row>
    <row r="4" spans="1:10" ht="13">
      <c r="A4" s="401" t="s">
        <v>1652</v>
      </c>
      <c r="B4" s="7">
        <v>2</v>
      </c>
      <c r="C4" s="183" t="s">
        <v>97</v>
      </c>
      <c r="D4" s="325"/>
      <c r="E4" s="176"/>
      <c r="F4" s="288">
        <v>10</v>
      </c>
      <c r="G4" s="198"/>
      <c r="H4" s="40"/>
      <c r="J4" s="304"/>
    </row>
    <row r="5" spans="1:10" ht="13">
      <c r="A5" s="401" t="str">
        <f>$A$1</f>
        <v>9.</v>
      </c>
      <c r="B5" s="7">
        <v>3</v>
      </c>
      <c r="C5" s="183" t="s">
        <v>98</v>
      </c>
      <c r="D5" s="325"/>
      <c r="E5" s="176"/>
      <c r="F5" s="288">
        <v>10</v>
      </c>
      <c r="G5" s="198"/>
      <c r="H5" s="40"/>
      <c r="J5" s="304"/>
    </row>
    <row r="6" spans="1:10" ht="13">
      <c r="A6" s="401" t="str">
        <f>$A$1</f>
        <v>9.</v>
      </c>
      <c r="B6" s="7">
        <v>4</v>
      </c>
      <c r="C6" s="183" t="s">
        <v>99</v>
      </c>
      <c r="D6" s="325"/>
      <c r="E6" s="176"/>
      <c r="F6" s="288">
        <v>10</v>
      </c>
      <c r="G6" s="198"/>
      <c r="H6" s="40"/>
      <c r="J6" s="304"/>
    </row>
    <row r="7" spans="1:10" ht="13">
      <c r="A7" s="401" t="str">
        <f>$A$1</f>
        <v>9.</v>
      </c>
      <c r="B7" s="7">
        <v>5</v>
      </c>
      <c r="C7" s="183" t="s">
        <v>100</v>
      </c>
      <c r="D7" s="325"/>
      <c r="E7" s="176"/>
      <c r="F7" s="288">
        <v>10</v>
      </c>
      <c r="G7" s="198"/>
      <c r="H7" s="40"/>
      <c r="J7" s="304"/>
    </row>
    <row r="8" spans="1:10" ht="24.75" customHeight="1">
      <c r="A8" s="407"/>
      <c r="B8" s="88"/>
      <c r="C8" s="79"/>
      <c r="D8" s="79"/>
      <c r="E8" s="79"/>
      <c r="F8" s="83" t="str">
        <f>CONCATENATE("KOPĒJĀ CENA par ",A1,"pozīciju bez PVN, EUR:")</f>
        <v>KOPĒJĀ CENA par 9.pozīciju bez PVN, EUR:</v>
      </c>
      <c r="G8" s="172"/>
    </row>
    <row r="9" spans="1:10">
      <c r="A9" s="400"/>
      <c r="B9" s="4"/>
      <c r="C9" s="170" t="s">
        <v>14</v>
      </c>
      <c r="D9" s="477" t="s">
        <v>575</v>
      </c>
      <c r="E9" s="469"/>
      <c r="F9" s="477" t="s">
        <v>31</v>
      </c>
      <c r="G9" s="469"/>
    </row>
    <row r="10" spans="1:10" ht="25">
      <c r="A10" s="401" t="str">
        <f>$A$1</f>
        <v>9.</v>
      </c>
      <c r="B10" s="7">
        <v>6</v>
      </c>
      <c r="C10" s="305" t="s">
        <v>1316</v>
      </c>
      <c r="D10" s="476"/>
      <c r="E10" s="460"/>
      <c r="F10" s="476"/>
      <c r="G10" s="460"/>
    </row>
    <row r="11" spans="1:10">
      <c r="A11" s="400"/>
      <c r="B11" s="4"/>
      <c r="C11" s="192" t="s">
        <v>16</v>
      </c>
      <c r="D11" s="477" t="s">
        <v>575</v>
      </c>
      <c r="E11" s="469"/>
      <c r="F11" s="477" t="s">
        <v>31</v>
      </c>
      <c r="G11" s="469"/>
    </row>
    <row r="12" spans="1:10" ht="37.5">
      <c r="A12" s="401" t="str">
        <f t="shared" ref="A12:A17" si="0">$A$1</f>
        <v>9.</v>
      </c>
      <c r="B12" s="7">
        <v>7</v>
      </c>
      <c r="C12" s="185" t="s">
        <v>1317</v>
      </c>
      <c r="D12" s="476"/>
      <c r="E12" s="460"/>
      <c r="F12" s="476"/>
      <c r="G12" s="460"/>
    </row>
    <row r="13" spans="1:10" ht="25">
      <c r="A13" s="401" t="str">
        <f t="shared" si="0"/>
        <v>9.</v>
      </c>
      <c r="B13" s="7">
        <v>8</v>
      </c>
      <c r="C13" s="185" t="s">
        <v>1318</v>
      </c>
      <c r="D13" s="476"/>
      <c r="E13" s="460"/>
      <c r="F13" s="476"/>
      <c r="G13" s="460"/>
    </row>
    <row r="14" spans="1:10">
      <c r="A14" s="401" t="str">
        <f t="shared" si="0"/>
        <v>9.</v>
      </c>
      <c r="B14" s="7">
        <v>9</v>
      </c>
      <c r="C14" s="185" t="s">
        <v>1319</v>
      </c>
      <c r="D14" s="476"/>
      <c r="E14" s="460"/>
      <c r="F14" s="476"/>
      <c r="G14" s="460"/>
    </row>
    <row r="15" spans="1:10">
      <c r="A15" s="401" t="str">
        <f>$A$1</f>
        <v>9.</v>
      </c>
      <c r="B15" s="7">
        <v>10</v>
      </c>
      <c r="C15" s="185" t="s">
        <v>1320</v>
      </c>
      <c r="D15" s="234"/>
      <c r="E15" s="233"/>
      <c r="F15" s="234"/>
      <c r="G15" s="233"/>
    </row>
    <row r="16" spans="1:10" ht="25">
      <c r="A16" s="401" t="str">
        <f>$A$1</f>
        <v>9.</v>
      </c>
      <c r="B16" s="7">
        <v>11</v>
      </c>
      <c r="C16" s="185" t="s">
        <v>1321</v>
      </c>
      <c r="D16" s="234"/>
      <c r="E16" s="233"/>
      <c r="F16" s="234"/>
      <c r="G16" s="233"/>
    </row>
    <row r="17" spans="1:18" ht="37.5">
      <c r="A17" s="401" t="str">
        <f t="shared" si="0"/>
        <v>9.</v>
      </c>
      <c r="B17" s="7">
        <v>12</v>
      </c>
      <c r="C17" s="169" t="s">
        <v>1322</v>
      </c>
      <c r="D17" s="476"/>
      <c r="E17" s="460"/>
      <c r="F17" s="476"/>
      <c r="G17" s="460"/>
      <c r="I17" s="121"/>
      <c r="J17" s="72"/>
      <c r="K17" s="72"/>
      <c r="L17" s="72"/>
      <c r="M17" s="72"/>
      <c r="N17" s="72"/>
      <c r="O17" s="72"/>
      <c r="P17" s="72"/>
      <c r="Q17" s="72"/>
      <c r="R17" s="72"/>
    </row>
    <row r="18" spans="1:18" ht="25">
      <c r="A18" s="401" t="str">
        <f>$A$1</f>
        <v>9.</v>
      </c>
      <c r="B18" s="7">
        <v>13</v>
      </c>
      <c r="C18" s="185" t="s">
        <v>1323</v>
      </c>
      <c r="D18" s="234"/>
      <c r="E18" s="233"/>
      <c r="F18" s="234"/>
      <c r="G18" s="233"/>
      <c r="I18" s="40"/>
    </row>
    <row r="19" spans="1:18" ht="37.5">
      <c r="A19" s="401" t="str">
        <f>$A$1</f>
        <v>9.</v>
      </c>
      <c r="B19" s="7">
        <v>14</v>
      </c>
      <c r="C19" s="185" t="s">
        <v>1324</v>
      </c>
      <c r="D19" s="234"/>
      <c r="E19" s="233"/>
      <c r="F19" s="234"/>
      <c r="G19" s="233"/>
    </row>
    <row r="20" spans="1:18" ht="25">
      <c r="A20" s="401" t="str">
        <f t="shared" ref="A20" si="1">$A$1</f>
        <v>9.</v>
      </c>
      <c r="B20" s="7">
        <v>15</v>
      </c>
      <c r="C20" s="169" t="s">
        <v>1325</v>
      </c>
      <c r="D20" s="476"/>
      <c r="E20" s="460"/>
      <c r="F20" s="476"/>
      <c r="G20" s="460"/>
    </row>
    <row r="21" spans="1:18" ht="25">
      <c r="A21" s="401" t="str">
        <f>$A$1</f>
        <v>9.</v>
      </c>
      <c r="B21" s="7">
        <v>16</v>
      </c>
      <c r="C21" s="284" t="s">
        <v>1326</v>
      </c>
      <c r="D21" s="234"/>
      <c r="E21" s="233"/>
      <c r="F21" s="234"/>
      <c r="G21" s="233"/>
    </row>
    <row r="22" spans="1:18" ht="14.15" customHeight="1">
      <c r="A22" s="401" t="str">
        <f>$A$1</f>
        <v>9.</v>
      </c>
      <c r="B22" s="7">
        <v>17</v>
      </c>
      <c r="C22" s="284" t="s">
        <v>1327</v>
      </c>
      <c r="D22" s="234"/>
      <c r="E22" s="233"/>
      <c r="F22" s="234"/>
      <c r="G22" s="233"/>
    </row>
    <row r="23" spans="1:18">
      <c r="A23" s="401" t="str">
        <f t="shared" ref="A23" si="2">$A$1</f>
        <v>9.</v>
      </c>
      <c r="B23" s="7">
        <v>18</v>
      </c>
      <c r="C23" s="284" t="s">
        <v>1328</v>
      </c>
      <c r="D23" s="476"/>
      <c r="E23" s="460"/>
      <c r="F23" s="476"/>
      <c r="G23" s="460"/>
    </row>
    <row r="24" spans="1:18">
      <c r="A24" s="401" t="str">
        <f>$A$1</f>
        <v>9.</v>
      </c>
      <c r="B24" s="7">
        <v>19</v>
      </c>
      <c r="C24" s="284" t="s">
        <v>1329</v>
      </c>
      <c r="D24" s="234"/>
      <c r="E24" s="233"/>
      <c r="F24" s="234"/>
      <c r="G24" s="233"/>
    </row>
    <row r="25" spans="1:18" ht="25">
      <c r="A25" s="401" t="str">
        <f>$A$1</f>
        <v>9.</v>
      </c>
      <c r="B25" s="7">
        <v>20</v>
      </c>
      <c r="C25" s="284" t="s">
        <v>1330</v>
      </c>
      <c r="D25" s="234"/>
      <c r="E25" s="233"/>
      <c r="F25" s="234"/>
      <c r="G25" s="233"/>
    </row>
    <row r="26" spans="1:18" ht="54.65" customHeight="1">
      <c r="A26" s="401" t="str">
        <f t="shared" ref="A26" si="3">$A$1</f>
        <v>9.</v>
      </c>
      <c r="B26" s="7">
        <v>21</v>
      </c>
      <c r="C26" s="15" t="s">
        <v>1331</v>
      </c>
      <c r="D26" s="476"/>
      <c r="E26" s="460"/>
      <c r="F26" s="476"/>
      <c r="G26" s="460"/>
    </row>
  </sheetData>
  <mergeCells count="22">
    <mergeCell ref="A1:B1"/>
    <mergeCell ref="D1:G1"/>
    <mergeCell ref="D9:E9"/>
    <mergeCell ref="F9:G9"/>
    <mergeCell ref="D10:E10"/>
    <mergeCell ref="F10:G10"/>
    <mergeCell ref="D11:E11"/>
    <mergeCell ref="F11:G11"/>
    <mergeCell ref="D12:E12"/>
    <mergeCell ref="F12:G12"/>
    <mergeCell ref="D13:E13"/>
    <mergeCell ref="F13:G13"/>
    <mergeCell ref="D23:E23"/>
    <mergeCell ref="F23:G23"/>
    <mergeCell ref="D26:E26"/>
    <mergeCell ref="F26:G26"/>
    <mergeCell ref="D14:E14"/>
    <mergeCell ref="F14:G14"/>
    <mergeCell ref="D17:E17"/>
    <mergeCell ref="F17:G17"/>
    <mergeCell ref="D20:E20"/>
    <mergeCell ref="F20:G20"/>
  </mergeCells>
  <pageMargins left="0.7" right="0.7" top="0.75" bottom="0.75" header="0.3" footer="0.3"/>
  <pageSetup paperSize="9" orientation="portrait"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Q24"/>
  <sheetViews>
    <sheetView topLeftCell="A10" zoomScale="91" zoomScaleNormal="91" workbookViewId="0">
      <selection activeCell="C21" sqref="C21"/>
    </sheetView>
  </sheetViews>
  <sheetFormatPr defaultColWidth="9.453125" defaultRowHeight="12.5"/>
  <cols>
    <col min="1" max="2" width="4.54296875" style="20" customWidth="1"/>
    <col min="3" max="3" width="61.54296875" style="20" customWidth="1"/>
    <col min="4" max="4" width="20.54296875" style="20" customWidth="1"/>
    <col min="5" max="5" width="24.81640625" style="20" customWidth="1"/>
    <col min="6" max="6" width="16.54296875" style="20" customWidth="1"/>
    <col min="7" max="7" width="16.54296875" style="101" customWidth="1"/>
    <col min="8" max="8" width="6.54296875" style="20" customWidth="1"/>
    <col min="9" max="16384" width="9.453125" style="20"/>
  </cols>
  <sheetData>
    <row r="1" spans="1:17" ht="25.75" customHeight="1">
      <c r="A1" s="471" t="s">
        <v>541</v>
      </c>
      <c r="B1" s="462"/>
      <c r="C1" s="30" t="s">
        <v>1129</v>
      </c>
      <c r="D1" s="463" t="s">
        <v>577</v>
      </c>
      <c r="E1" s="464"/>
      <c r="F1" s="464"/>
      <c r="G1" s="465"/>
    </row>
    <row r="2" spans="1:17" ht="37.5">
      <c r="A2" s="85"/>
      <c r="B2" s="4"/>
      <c r="C2" s="10" t="s">
        <v>34</v>
      </c>
      <c r="D2" s="5" t="s">
        <v>574</v>
      </c>
      <c r="E2" s="5" t="s">
        <v>646</v>
      </c>
      <c r="F2" s="5" t="s">
        <v>11</v>
      </c>
      <c r="G2" s="93" t="s">
        <v>12</v>
      </c>
      <c r="J2" s="244"/>
      <c r="O2" s="470"/>
      <c r="P2" s="470"/>
      <c r="Q2" s="470"/>
    </row>
    <row r="3" spans="1:17">
      <c r="A3" s="9" t="str">
        <f>$A$1</f>
        <v>10.</v>
      </c>
      <c r="B3" s="14" t="s">
        <v>13</v>
      </c>
      <c r="C3" s="8" t="s">
        <v>1134</v>
      </c>
      <c r="D3" s="24"/>
      <c r="E3" s="18"/>
      <c r="F3" s="48">
        <v>5</v>
      </c>
      <c r="G3" s="94"/>
    </row>
    <row r="4" spans="1:17">
      <c r="A4" s="9" t="str">
        <f t="shared" ref="A4:A8" si="0">$A$1</f>
        <v>10.</v>
      </c>
      <c r="B4" s="14" t="s">
        <v>15</v>
      </c>
      <c r="C4" s="8" t="s">
        <v>91</v>
      </c>
      <c r="D4" s="24"/>
      <c r="E4" s="18"/>
      <c r="F4" s="48">
        <v>15</v>
      </c>
      <c r="G4" s="94"/>
      <c r="I4" s="243"/>
      <c r="J4" s="244"/>
    </row>
    <row r="5" spans="1:17">
      <c r="A5" s="9" t="str">
        <f t="shared" si="0"/>
        <v>10.</v>
      </c>
      <c r="B5" s="14" t="s">
        <v>17</v>
      </c>
      <c r="C5" s="8" t="s">
        <v>92</v>
      </c>
      <c r="D5" s="24"/>
      <c r="E5" s="18"/>
      <c r="F5" s="48">
        <v>15</v>
      </c>
      <c r="G5" s="94"/>
      <c r="I5" s="243"/>
      <c r="J5" s="244"/>
    </row>
    <row r="6" spans="1:17">
      <c r="A6" s="9" t="str">
        <f t="shared" si="0"/>
        <v>10.</v>
      </c>
      <c r="B6" s="14" t="s">
        <v>18</v>
      </c>
      <c r="C6" s="8" t="s">
        <v>93</v>
      </c>
      <c r="D6" s="24"/>
      <c r="E6" s="18"/>
      <c r="F6" s="48">
        <v>15</v>
      </c>
      <c r="G6" s="94"/>
      <c r="I6" s="243"/>
      <c r="J6" s="244"/>
    </row>
    <row r="7" spans="1:17">
      <c r="A7" s="9" t="str">
        <f t="shared" si="0"/>
        <v>10.</v>
      </c>
      <c r="B7" s="14" t="s">
        <v>19</v>
      </c>
      <c r="C7" s="8" t="s">
        <v>94</v>
      </c>
      <c r="D7" s="176"/>
      <c r="E7" s="18"/>
      <c r="F7" s="181">
        <v>5</v>
      </c>
      <c r="G7" s="174"/>
      <c r="I7" s="243"/>
      <c r="J7" s="244"/>
    </row>
    <row r="8" spans="1:17">
      <c r="A8" s="9" t="str">
        <f t="shared" si="0"/>
        <v>10.</v>
      </c>
      <c r="B8" s="14" t="s">
        <v>20</v>
      </c>
      <c r="C8" s="8" t="s">
        <v>95</v>
      </c>
      <c r="D8" s="24"/>
      <c r="E8" s="18"/>
      <c r="F8" s="48">
        <v>5</v>
      </c>
      <c r="G8" s="94"/>
    </row>
    <row r="9" spans="1:17" ht="20.5" customHeight="1">
      <c r="A9" s="86"/>
      <c r="B9" s="81"/>
      <c r="C9" s="79"/>
      <c r="D9" s="79"/>
      <c r="E9" s="79"/>
      <c r="F9" s="83" t="str">
        <f>CONCATENATE("KOPĒJĀ CENA par ",A1," pozīciju bez PVN, EUR:")</f>
        <v>KOPĒJĀ CENA par 10. pozīciju bez PVN, EUR:</v>
      </c>
      <c r="G9" s="95">
        <f>SUMPRODUCT(F3:F8,G3:G8)</f>
        <v>0</v>
      </c>
    </row>
    <row r="10" spans="1:17">
      <c r="A10" s="85"/>
      <c r="B10" s="4"/>
      <c r="C10" s="10" t="s">
        <v>14</v>
      </c>
      <c r="D10" s="468" t="s">
        <v>575</v>
      </c>
      <c r="E10" s="469"/>
      <c r="F10" s="468" t="s">
        <v>31</v>
      </c>
      <c r="G10" s="469"/>
    </row>
    <row r="11" spans="1:17" ht="15" customHeight="1">
      <c r="A11" s="9" t="str">
        <f t="shared" ref="A11" si="1">$A$1</f>
        <v>10.</v>
      </c>
      <c r="B11" s="14" t="s">
        <v>21</v>
      </c>
      <c r="C11" s="8" t="s">
        <v>1129</v>
      </c>
      <c r="D11" s="459"/>
      <c r="E11" s="460"/>
      <c r="F11" s="459"/>
      <c r="G11" s="460"/>
    </row>
    <row r="12" spans="1:17">
      <c r="A12" s="85"/>
      <c r="B12" s="4"/>
      <c r="C12" s="11" t="s">
        <v>16</v>
      </c>
      <c r="D12" s="468" t="s">
        <v>575</v>
      </c>
      <c r="E12" s="469"/>
      <c r="F12" s="468" t="s">
        <v>31</v>
      </c>
      <c r="G12" s="469"/>
    </row>
    <row r="13" spans="1:17" ht="25">
      <c r="A13" s="9" t="str">
        <f t="shared" ref="A13:A24" si="2">$A$1</f>
        <v>10.</v>
      </c>
      <c r="B13" s="14" t="s">
        <v>22</v>
      </c>
      <c r="C13" s="169" t="s">
        <v>1337</v>
      </c>
      <c r="D13" s="459"/>
      <c r="E13" s="460"/>
      <c r="F13" s="459"/>
      <c r="G13" s="460"/>
    </row>
    <row r="14" spans="1:17" ht="25">
      <c r="A14" s="9" t="str">
        <f t="shared" si="2"/>
        <v>10.</v>
      </c>
      <c r="B14" s="14" t="s">
        <v>23</v>
      </c>
      <c r="C14" s="169" t="s">
        <v>1576</v>
      </c>
      <c r="D14" s="459"/>
      <c r="E14" s="460"/>
      <c r="F14" s="459"/>
      <c r="G14" s="460"/>
      <c r="J14" s="326"/>
      <c r="K14" s="326"/>
      <c r="L14" s="326"/>
      <c r="M14" s="326"/>
      <c r="N14" s="326"/>
      <c r="O14" s="326"/>
    </row>
    <row r="15" spans="1:17" ht="25">
      <c r="A15" s="9" t="str">
        <f t="shared" si="2"/>
        <v>10.</v>
      </c>
      <c r="B15" s="14" t="s">
        <v>24</v>
      </c>
      <c r="C15" s="169" t="s">
        <v>1130</v>
      </c>
      <c r="D15" s="459"/>
      <c r="E15" s="460"/>
      <c r="F15" s="459"/>
      <c r="G15" s="460"/>
      <c r="J15" s="326"/>
      <c r="K15" s="326"/>
      <c r="L15" s="326"/>
      <c r="M15" s="326"/>
      <c r="N15" s="326"/>
      <c r="O15" s="326"/>
    </row>
    <row r="16" spans="1:17" ht="25">
      <c r="A16" s="9" t="str">
        <f t="shared" si="2"/>
        <v>10.</v>
      </c>
      <c r="B16" s="14" t="s">
        <v>25</v>
      </c>
      <c r="C16" s="169" t="s">
        <v>1131</v>
      </c>
      <c r="D16" s="459"/>
      <c r="E16" s="460"/>
      <c r="F16" s="459"/>
      <c r="G16" s="460"/>
      <c r="L16" s="326"/>
      <c r="M16" s="326"/>
      <c r="N16" s="326"/>
      <c r="O16" s="326"/>
      <c r="P16" s="326"/>
      <c r="Q16" s="326"/>
    </row>
    <row r="17" spans="1:7" ht="25">
      <c r="A17" s="9" t="str">
        <f t="shared" si="2"/>
        <v>10.</v>
      </c>
      <c r="B17" s="14" t="s">
        <v>26</v>
      </c>
      <c r="C17" s="169" t="s">
        <v>1338</v>
      </c>
      <c r="D17" s="459"/>
      <c r="E17" s="460"/>
      <c r="F17" s="459"/>
      <c r="G17" s="460"/>
    </row>
    <row r="18" spans="1:7" ht="25">
      <c r="A18" s="9" t="str">
        <f t="shared" si="2"/>
        <v>10.</v>
      </c>
      <c r="B18" s="14" t="s">
        <v>27</v>
      </c>
      <c r="C18" s="169" t="s">
        <v>1147</v>
      </c>
      <c r="D18" s="459"/>
      <c r="E18" s="460"/>
      <c r="F18" s="459"/>
      <c r="G18" s="460"/>
    </row>
    <row r="19" spans="1:7" ht="14.5" customHeight="1">
      <c r="A19" s="9" t="str">
        <f t="shared" si="2"/>
        <v>10.</v>
      </c>
      <c r="B19" s="14" t="s">
        <v>28</v>
      </c>
      <c r="C19" s="169" t="s">
        <v>1141</v>
      </c>
      <c r="D19" s="493"/>
      <c r="E19" s="493"/>
      <c r="F19" s="493"/>
      <c r="G19" s="493"/>
    </row>
    <row r="20" spans="1:7" ht="15.65" customHeight="1">
      <c r="A20" s="9" t="str">
        <f t="shared" si="2"/>
        <v>10.</v>
      </c>
      <c r="B20" s="14" t="s">
        <v>32</v>
      </c>
      <c r="C20" s="169" t="s">
        <v>1133</v>
      </c>
      <c r="D20" s="459"/>
      <c r="E20" s="460"/>
      <c r="F20" s="459"/>
      <c r="G20" s="460"/>
    </row>
    <row r="21" spans="1:7">
      <c r="A21" s="9" t="str">
        <f t="shared" si="2"/>
        <v>10.</v>
      </c>
      <c r="B21" s="14" t="s">
        <v>33</v>
      </c>
      <c r="C21" s="169" t="s">
        <v>1148</v>
      </c>
      <c r="D21" s="459"/>
      <c r="E21" s="460"/>
      <c r="F21" s="459"/>
      <c r="G21" s="460"/>
    </row>
    <row r="22" spans="1:7" ht="25">
      <c r="A22" s="9" t="str">
        <f t="shared" si="2"/>
        <v>10.</v>
      </c>
      <c r="B22" s="14" t="s">
        <v>57</v>
      </c>
      <c r="C22" s="169" t="s">
        <v>1339</v>
      </c>
      <c r="D22" s="459"/>
      <c r="E22" s="460"/>
      <c r="F22" s="459"/>
      <c r="G22" s="460"/>
    </row>
    <row r="23" spans="1:7" ht="25">
      <c r="A23" s="9" t="str">
        <f t="shared" si="2"/>
        <v>10.</v>
      </c>
      <c r="B23" s="14" t="s">
        <v>58</v>
      </c>
      <c r="C23" s="169" t="s">
        <v>1132</v>
      </c>
      <c r="D23" s="234"/>
      <c r="E23" s="233"/>
      <c r="F23" s="234"/>
      <c r="G23" s="233"/>
    </row>
    <row r="24" spans="1:7" ht="25">
      <c r="A24" s="9" t="str">
        <f t="shared" si="2"/>
        <v>10.</v>
      </c>
      <c r="B24" s="14" t="s">
        <v>59</v>
      </c>
      <c r="C24" s="169" t="s">
        <v>465</v>
      </c>
      <c r="D24" s="459"/>
      <c r="E24" s="460"/>
      <c r="F24" s="459"/>
      <c r="G24" s="460"/>
    </row>
  </sheetData>
  <mergeCells count="31">
    <mergeCell ref="D24:E24"/>
    <mergeCell ref="F24:G24"/>
    <mergeCell ref="D20:E20"/>
    <mergeCell ref="F20:G20"/>
    <mergeCell ref="D21:E21"/>
    <mergeCell ref="F21:G21"/>
    <mergeCell ref="D22:E22"/>
    <mergeCell ref="F22:G22"/>
    <mergeCell ref="D17:E17"/>
    <mergeCell ref="F17:G17"/>
    <mergeCell ref="D18:E18"/>
    <mergeCell ref="F18:G18"/>
    <mergeCell ref="D19:E19"/>
    <mergeCell ref="F19:G19"/>
    <mergeCell ref="D14:E14"/>
    <mergeCell ref="F14:G14"/>
    <mergeCell ref="D15:E15"/>
    <mergeCell ref="F15:G15"/>
    <mergeCell ref="D16:E16"/>
    <mergeCell ref="F16:G16"/>
    <mergeCell ref="D11:E11"/>
    <mergeCell ref="F11:G11"/>
    <mergeCell ref="D12:E12"/>
    <mergeCell ref="F12:G12"/>
    <mergeCell ref="D13:E13"/>
    <mergeCell ref="F13:G13"/>
    <mergeCell ref="O2:Q2"/>
    <mergeCell ref="A1:B1"/>
    <mergeCell ref="D1:G1"/>
    <mergeCell ref="D10:E10"/>
    <mergeCell ref="F10:G10"/>
  </mergeCells>
  <phoneticPr fontId="5" type="noConversion"/>
  <pageMargins left="0.7" right="0.7" top="0.75" bottom="0.75" header="0.3" footer="0.3"/>
  <pageSetup paperSize="9" orientation="portrait" verticalDpi="300" r:id="rId1"/>
  <ignoredErrors>
    <ignoredError sqref="B3:B6"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L71"/>
  <sheetViews>
    <sheetView topLeftCell="A4" zoomScale="89" zoomScaleNormal="89" workbookViewId="0">
      <selection activeCell="C29" sqref="C29"/>
    </sheetView>
  </sheetViews>
  <sheetFormatPr defaultColWidth="9.453125" defaultRowHeight="12.5"/>
  <cols>
    <col min="1" max="2" width="4.54296875" style="20" customWidth="1"/>
    <col min="3" max="3" width="41.453125" style="20" customWidth="1"/>
    <col min="4" max="4" width="25.54296875" style="20" customWidth="1"/>
    <col min="5" max="5" width="32.1796875" style="20" customWidth="1"/>
    <col min="6" max="6" width="16.54296875" style="20" customWidth="1"/>
    <col min="7" max="7" width="16.54296875" style="101" customWidth="1"/>
    <col min="8" max="9" width="9.453125" style="20"/>
    <col min="10" max="10" width="12.7265625" style="20" customWidth="1"/>
    <col min="11" max="16384" width="9.453125" style="20"/>
  </cols>
  <sheetData>
    <row r="1" spans="1:12" s="32" customFormat="1" ht="31.4" customHeight="1">
      <c r="A1" s="471" t="s">
        <v>110</v>
      </c>
      <c r="B1" s="462"/>
      <c r="C1" s="30" t="s">
        <v>1088</v>
      </c>
      <c r="D1" s="463" t="s">
        <v>577</v>
      </c>
      <c r="E1" s="464"/>
      <c r="F1" s="464"/>
      <c r="G1" s="465"/>
    </row>
    <row r="2" spans="1:12" ht="37.5">
      <c r="A2" s="85"/>
      <c r="B2" s="4"/>
      <c r="C2" s="10" t="s">
        <v>34</v>
      </c>
      <c r="D2" s="5" t="s">
        <v>574</v>
      </c>
      <c r="E2" s="5" t="s">
        <v>646</v>
      </c>
      <c r="F2" s="5" t="s">
        <v>11</v>
      </c>
      <c r="G2" s="93" t="s">
        <v>12</v>
      </c>
      <c r="H2" s="236"/>
      <c r="I2" s="236"/>
      <c r="J2" s="236"/>
      <c r="K2" s="236"/>
      <c r="L2" s="236"/>
    </row>
    <row r="3" spans="1:12">
      <c r="A3" s="9" t="str">
        <f>$A$1</f>
        <v>11.</v>
      </c>
      <c r="B3" s="7">
        <v>1</v>
      </c>
      <c r="C3" s="8" t="s">
        <v>129</v>
      </c>
      <c r="D3" s="24"/>
      <c r="E3" s="18"/>
      <c r="F3" s="48">
        <v>3</v>
      </c>
      <c r="G3" s="94"/>
      <c r="H3" s="243"/>
      <c r="I3" s="236"/>
      <c r="J3" s="236"/>
      <c r="K3" s="236"/>
      <c r="L3" s="236"/>
    </row>
    <row r="4" spans="1:12" ht="13">
      <c r="A4" s="9" t="str">
        <f t="shared" ref="A4:A16" si="0">$A$1</f>
        <v>11.</v>
      </c>
      <c r="B4" s="7">
        <v>2</v>
      </c>
      <c r="C4" s="8" t="s">
        <v>130</v>
      </c>
      <c r="D4" s="24"/>
      <c r="E4" s="18"/>
      <c r="F4" s="48">
        <v>5</v>
      </c>
      <c r="G4" s="94"/>
      <c r="H4" s="243"/>
      <c r="I4" s="327"/>
      <c r="J4" s="236"/>
      <c r="K4" s="244"/>
      <c r="L4" s="236"/>
    </row>
    <row r="5" spans="1:12" ht="13">
      <c r="A5" s="9" t="str">
        <f t="shared" si="0"/>
        <v>11.</v>
      </c>
      <c r="B5" s="7">
        <v>3</v>
      </c>
      <c r="C5" s="8" t="s">
        <v>131</v>
      </c>
      <c r="D5" s="24"/>
      <c r="E5" s="18"/>
      <c r="F5" s="48">
        <v>5</v>
      </c>
      <c r="G5" s="94"/>
      <c r="H5" s="243"/>
      <c r="I5" s="327"/>
      <c r="J5" s="236"/>
      <c r="K5" s="236"/>
      <c r="L5" s="236"/>
    </row>
    <row r="6" spans="1:12" ht="13">
      <c r="A6" s="9" t="str">
        <f t="shared" si="0"/>
        <v>11.</v>
      </c>
      <c r="B6" s="7">
        <v>4</v>
      </c>
      <c r="C6" s="8" t="s">
        <v>132</v>
      </c>
      <c r="D6" s="24"/>
      <c r="E6" s="18"/>
      <c r="F6" s="48">
        <v>10</v>
      </c>
      <c r="G6" s="94"/>
      <c r="H6" s="243"/>
      <c r="I6" s="327"/>
      <c r="J6" s="236"/>
      <c r="K6" s="236"/>
      <c r="L6" s="236"/>
    </row>
    <row r="7" spans="1:12" ht="13">
      <c r="A7" s="9" t="str">
        <f t="shared" si="0"/>
        <v>11.</v>
      </c>
      <c r="B7" s="7">
        <v>5</v>
      </c>
      <c r="C7" s="8" t="s">
        <v>133</v>
      </c>
      <c r="D7" s="24"/>
      <c r="E7" s="18"/>
      <c r="F7" s="48">
        <v>3</v>
      </c>
      <c r="G7" s="94"/>
      <c r="H7" s="243"/>
      <c r="I7" s="327"/>
      <c r="J7" s="236"/>
      <c r="K7" s="236"/>
      <c r="L7" s="236"/>
    </row>
    <row r="8" spans="1:12" ht="13">
      <c r="A8" s="9" t="str">
        <f t="shared" si="0"/>
        <v>11.</v>
      </c>
      <c r="B8" s="7">
        <v>6</v>
      </c>
      <c r="C8" s="8" t="s">
        <v>134</v>
      </c>
      <c r="D8" s="24"/>
      <c r="E8" s="18"/>
      <c r="F8" s="48">
        <v>3</v>
      </c>
      <c r="G8" s="94"/>
      <c r="H8" s="243"/>
      <c r="I8" s="327"/>
      <c r="J8" s="236"/>
      <c r="K8" s="244"/>
      <c r="L8" s="236"/>
    </row>
    <row r="9" spans="1:12" ht="13">
      <c r="A9" s="9" t="str">
        <f t="shared" si="0"/>
        <v>11.</v>
      </c>
      <c r="B9" s="7">
        <v>7</v>
      </c>
      <c r="C9" s="8" t="s">
        <v>102</v>
      </c>
      <c r="D9" s="24"/>
      <c r="E9" s="18"/>
      <c r="F9" s="48">
        <v>3</v>
      </c>
      <c r="G9" s="94"/>
      <c r="H9" s="243"/>
      <c r="I9" s="327"/>
      <c r="J9" s="236"/>
      <c r="K9" s="236"/>
      <c r="L9" s="236"/>
    </row>
    <row r="10" spans="1:12" ht="13">
      <c r="A10" s="9" t="str">
        <f t="shared" si="0"/>
        <v>11.</v>
      </c>
      <c r="B10" s="7">
        <v>8</v>
      </c>
      <c r="C10" s="8" t="s">
        <v>353</v>
      </c>
      <c r="D10" s="24"/>
      <c r="E10" s="18"/>
      <c r="F10" s="48">
        <v>5</v>
      </c>
      <c r="G10" s="94"/>
      <c r="H10" s="243"/>
      <c r="I10" s="327"/>
      <c r="J10" s="236"/>
      <c r="K10" s="236"/>
      <c r="L10" s="236"/>
    </row>
    <row r="11" spans="1:12" ht="13">
      <c r="A11" s="9" t="str">
        <f t="shared" si="0"/>
        <v>11.</v>
      </c>
      <c r="B11" s="7">
        <v>9</v>
      </c>
      <c r="C11" s="8" t="s">
        <v>354</v>
      </c>
      <c r="D11" s="24"/>
      <c r="E11" s="18"/>
      <c r="F11" s="48">
        <v>10</v>
      </c>
      <c r="G11" s="94"/>
      <c r="H11" s="243"/>
      <c r="I11" s="327"/>
      <c r="J11" s="236"/>
      <c r="K11" s="236"/>
      <c r="L11" s="236"/>
    </row>
    <row r="12" spans="1:12">
      <c r="A12" s="9" t="str">
        <f t="shared" si="0"/>
        <v>11.</v>
      </c>
      <c r="B12" s="7">
        <v>10</v>
      </c>
      <c r="C12" s="183" t="s">
        <v>1081</v>
      </c>
      <c r="D12" s="24"/>
      <c r="E12" s="18"/>
      <c r="F12" s="215">
        <v>2</v>
      </c>
      <c r="G12" s="174"/>
      <c r="H12" s="243"/>
      <c r="I12" s="236"/>
      <c r="J12" s="236"/>
      <c r="K12" s="236"/>
      <c r="L12" s="236"/>
    </row>
    <row r="13" spans="1:12" ht="13">
      <c r="A13" s="9" t="str">
        <f t="shared" si="0"/>
        <v>11.</v>
      </c>
      <c r="B13" s="7">
        <v>11</v>
      </c>
      <c r="C13" s="183" t="s">
        <v>355</v>
      </c>
      <c r="D13" s="24"/>
      <c r="E13" s="18"/>
      <c r="F13" s="215">
        <v>2</v>
      </c>
      <c r="G13" s="174"/>
      <c r="H13" s="243"/>
      <c r="I13" s="327"/>
      <c r="J13" s="236"/>
      <c r="K13" s="244"/>
      <c r="L13" s="236"/>
    </row>
    <row r="14" spans="1:12" ht="13">
      <c r="A14" s="9" t="str">
        <f t="shared" si="0"/>
        <v>11.</v>
      </c>
      <c r="B14" s="7">
        <v>12</v>
      </c>
      <c r="C14" s="183" t="s">
        <v>356</v>
      </c>
      <c r="D14" s="24"/>
      <c r="E14" s="18"/>
      <c r="F14" s="215">
        <v>2</v>
      </c>
      <c r="G14" s="174"/>
      <c r="H14" s="243"/>
      <c r="I14" s="327"/>
      <c r="J14" s="328"/>
      <c r="K14" s="329"/>
      <c r="L14" s="236"/>
    </row>
    <row r="15" spans="1:12" ht="13">
      <c r="A15" s="9" t="str">
        <f t="shared" si="0"/>
        <v>11.</v>
      </c>
      <c r="B15" s="7">
        <v>13</v>
      </c>
      <c r="C15" s="183" t="s">
        <v>357</v>
      </c>
      <c r="D15" s="24"/>
      <c r="E15" s="18"/>
      <c r="F15" s="215">
        <v>2</v>
      </c>
      <c r="G15" s="174"/>
      <c r="H15" s="243"/>
      <c r="I15" s="327"/>
      <c r="J15" s="236"/>
      <c r="K15" s="236"/>
      <c r="L15" s="236"/>
    </row>
    <row r="16" spans="1:12" ht="13">
      <c r="A16" s="9" t="str">
        <f t="shared" si="0"/>
        <v>11.</v>
      </c>
      <c r="B16" s="7">
        <v>14</v>
      </c>
      <c r="C16" s="183" t="s">
        <v>1082</v>
      </c>
      <c r="D16" s="24"/>
      <c r="E16" s="18"/>
      <c r="F16" s="215">
        <v>2</v>
      </c>
      <c r="G16" s="174"/>
      <c r="H16" s="243"/>
      <c r="I16" s="327"/>
      <c r="J16" s="236"/>
      <c r="K16" s="236"/>
      <c r="L16" s="236"/>
    </row>
    <row r="17" spans="1:12" ht="24.75" customHeight="1">
      <c r="A17" s="86"/>
      <c r="B17" s="81"/>
      <c r="C17" s="79"/>
      <c r="D17" s="79"/>
      <c r="E17" s="79"/>
      <c r="F17" s="83" t="str">
        <f>CONCATENATE("KOPĒJĀ CENA par ",A1,"pozīciju bez PVN, EUR:")</f>
        <v>KOPĒJĀ CENA par 11.pozīciju bez PVN, EUR:</v>
      </c>
      <c r="G17" s="95">
        <f>SUMPRODUCT(F3:F16,G3:G16)</f>
        <v>0</v>
      </c>
      <c r="H17" s="236"/>
      <c r="I17" s="236"/>
      <c r="J17" s="236"/>
      <c r="K17" s="236"/>
      <c r="L17" s="236"/>
    </row>
    <row r="18" spans="1:12">
      <c r="A18" s="85"/>
      <c r="B18" s="4"/>
      <c r="C18" s="10" t="s">
        <v>14</v>
      </c>
      <c r="D18" s="468" t="s">
        <v>575</v>
      </c>
      <c r="E18" s="469"/>
      <c r="F18" s="468" t="s">
        <v>31</v>
      </c>
      <c r="G18" s="469"/>
    </row>
    <row r="19" spans="1:12" ht="50">
      <c r="A19" s="9" t="str">
        <f t="shared" ref="A19" si="1">$A$1</f>
        <v>11.</v>
      </c>
      <c r="B19" s="7">
        <v>15</v>
      </c>
      <c r="C19" s="8" t="s">
        <v>1089</v>
      </c>
      <c r="D19" s="459"/>
      <c r="E19" s="460"/>
      <c r="F19" s="459"/>
      <c r="G19" s="460"/>
    </row>
    <row r="20" spans="1:12">
      <c r="A20" s="85"/>
      <c r="B20" s="4"/>
      <c r="C20" s="11" t="s">
        <v>16</v>
      </c>
      <c r="D20" s="468" t="s">
        <v>575</v>
      </c>
      <c r="E20" s="469"/>
      <c r="F20" s="468" t="s">
        <v>31</v>
      </c>
      <c r="G20" s="469"/>
    </row>
    <row r="21" spans="1:12">
      <c r="A21" s="9" t="str">
        <f t="shared" ref="A21:A71" si="2">$A$1</f>
        <v>11.</v>
      </c>
      <c r="B21" s="7">
        <v>16</v>
      </c>
      <c r="C21" s="8" t="s">
        <v>111</v>
      </c>
      <c r="D21" s="459"/>
      <c r="E21" s="460"/>
      <c r="F21" s="459"/>
      <c r="G21" s="460"/>
    </row>
    <row r="22" spans="1:12" ht="26.15" customHeight="1">
      <c r="A22" s="9" t="str">
        <f t="shared" si="2"/>
        <v>11.</v>
      </c>
      <c r="B22" s="7">
        <v>17</v>
      </c>
      <c r="C22" s="8" t="s">
        <v>942</v>
      </c>
      <c r="D22" s="459"/>
      <c r="E22" s="460"/>
      <c r="F22" s="459"/>
      <c r="G22" s="460"/>
    </row>
    <row r="23" spans="1:12" ht="39" customHeight="1">
      <c r="A23" s="9" t="str">
        <f t="shared" si="2"/>
        <v>11.</v>
      </c>
      <c r="B23" s="7">
        <v>18</v>
      </c>
      <c r="C23" s="8" t="s">
        <v>113</v>
      </c>
      <c r="D23" s="459"/>
      <c r="E23" s="460"/>
      <c r="F23" s="459"/>
      <c r="G23" s="460"/>
    </row>
    <row r="24" spans="1:12" ht="37" customHeight="1">
      <c r="A24" s="9" t="str">
        <f t="shared" si="2"/>
        <v>11.</v>
      </c>
      <c r="B24" s="7">
        <v>19</v>
      </c>
      <c r="C24" s="8" t="s">
        <v>114</v>
      </c>
      <c r="D24" s="459"/>
      <c r="E24" s="460"/>
      <c r="F24" s="459"/>
      <c r="G24" s="460"/>
    </row>
    <row r="25" spans="1:12" ht="25">
      <c r="A25" s="9" t="str">
        <f t="shared" si="2"/>
        <v>11.</v>
      </c>
      <c r="B25" s="7">
        <v>20</v>
      </c>
      <c r="C25" s="8" t="s">
        <v>115</v>
      </c>
      <c r="D25" s="459"/>
      <c r="E25" s="460"/>
      <c r="F25" s="459"/>
      <c r="G25" s="460"/>
    </row>
    <row r="26" spans="1:12">
      <c r="A26" s="9" t="str">
        <f t="shared" si="2"/>
        <v>11.</v>
      </c>
      <c r="B26" s="7">
        <v>21</v>
      </c>
      <c r="C26" s="8" t="s">
        <v>116</v>
      </c>
      <c r="D26" s="459"/>
      <c r="E26" s="460"/>
      <c r="F26" s="459"/>
      <c r="G26" s="460"/>
    </row>
    <row r="27" spans="1:12" ht="50">
      <c r="A27" s="9" t="str">
        <f t="shared" si="2"/>
        <v>11.</v>
      </c>
      <c r="B27" s="7">
        <v>22</v>
      </c>
      <c r="C27" s="8" t="s">
        <v>117</v>
      </c>
      <c r="D27" s="493"/>
      <c r="E27" s="493"/>
      <c r="F27" s="493"/>
      <c r="G27" s="493"/>
    </row>
    <row r="28" spans="1:12" ht="25">
      <c r="A28" s="9" t="str">
        <f t="shared" si="2"/>
        <v>11.</v>
      </c>
      <c r="B28" s="7">
        <v>23</v>
      </c>
      <c r="C28" s="26" t="s">
        <v>112</v>
      </c>
      <c r="D28" s="459"/>
      <c r="E28" s="460"/>
      <c r="F28" s="459"/>
      <c r="G28" s="460"/>
    </row>
    <row r="29" spans="1:12" ht="29.5" customHeight="1">
      <c r="A29" s="9" t="str">
        <f t="shared" si="2"/>
        <v>11.</v>
      </c>
      <c r="B29" s="7">
        <v>24</v>
      </c>
      <c r="C29" s="15" t="s">
        <v>465</v>
      </c>
      <c r="D29" s="459"/>
      <c r="E29" s="460"/>
      <c r="F29" s="459"/>
      <c r="G29" s="460"/>
    </row>
    <row r="30" spans="1:12" ht="29.5" customHeight="1">
      <c r="A30" s="9" t="str">
        <f t="shared" si="2"/>
        <v>11.</v>
      </c>
      <c r="B30" s="7">
        <v>25</v>
      </c>
      <c r="C30" s="15" t="s">
        <v>1127</v>
      </c>
      <c r="D30" s="459"/>
      <c r="E30" s="460"/>
      <c r="F30" s="459"/>
      <c r="G30" s="460"/>
    </row>
    <row r="31" spans="1:12">
      <c r="A31" s="85"/>
      <c r="B31" s="4"/>
      <c r="C31" s="500" t="s">
        <v>127</v>
      </c>
      <c r="D31" s="501"/>
      <c r="E31" s="501"/>
      <c r="F31" s="501"/>
      <c r="G31" s="502"/>
    </row>
    <row r="32" spans="1:12">
      <c r="A32" s="9" t="str">
        <f t="shared" si="2"/>
        <v>11.</v>
      </c>
      <c r="B32" s="14" t="s">
        <v>1093</v>
      </c>
      <c r="C32" s="34" t="s">
        <v>1084</v>
      </c>
      <c r="D32" s="497"/>
      <c r="E32" s="498"/>
      <c r="F32" s="498"/>
      <c r="G32" s="499"/>
    </row>
    <row r="33" spans="1:7" ht="37.5">
      <c r="A33" s="9" t="str">
        <f t="shared" si="2"/>
        <v>11.</v>
      </c>
      <c r="B33" s="14" t="s">
        <v>1034</v>
      </c>
      <c r="C33" s="33" t="s">
        <v>121</v>
      </c>
      <c r="D33" s="33" t="s">
        <v>118</v>
      </c>
      <c r="E33" s="33" t="s">
        <v>578</v>
      </c>
      <c r="F33" s="33" t="s">
        <v>119</v>
      </c>
      <c r="G33" s="107" t="s">
        <v>120</v>
      </c>
    </row>
    <row r="34" spans="1:7">
      <c r="A34" s="9" t="str">
        <f t="shared" si="2"/>
        <v>11.</v>
      </c>
      <c r="B34" s="14" t="s">
        <v>1035</v>
      </c>
      <c r="C34" s="8" t="s">
        <v>122</v>
      </c>
      <c r="D34" s="115">
        <v>17.399999999999999</v>
      </c>
      <c r="E34" s="115">
        <v>228</v>
      </c>
      <c r="F34" s="115">
        <v>23</v>
      </c>
      <c r="G34" s="113">
        <v>10.8</v>
      </c>
    </row>
    <row r="35" spans="1:7">
      <c r="A35" s="9" t="str">
        <f t="shared" si="2"/>
        <v>11.</v>
      </c>
      <c r="B35" s="14" t="s">
        <v>1094</v>
      </c>
      <c r="C35" s="8" t="s">
        <v>123</v>
      </c>
      <c r="D35" s="115">
        <v>19.399999999999999</v>
      </c>
      <c r="E35" s="115">
        <v>284</v>
      </c>
      <c r="F35" s="115">
        <v>26</v>
      </c>
      <c r="G35" s="113">
        <v>11.9</v>
      </c>
    </row>
    <row r="36" spans="1:7">
      <c r="A36" s="9" t="str">
        <f t="shared" si="2"/>
        <v>11.</v>
      </c>
      <c r="B36" s="14" t="s">
        <v>1095</v>
      </c>
      <c r="C36" s="8" t="s">
        <v>124</v>
      </c>
      <c r="D36" s="115">
        <v>21.4</v>
      </c>
      <c r="E36" s="115">
        <v>344</v>
      </c>
      <c r="F36" s="115">
        <v>29</v>
      </c>
      <c r="G36" s="113">
        <v>13.1</v>
      </c>
    </row>
    <row r="37" spans="1:7">
      <c r="A37" s="9" t="str">
        <f t="shared" si="2"/>
        <v>11.</v>
      </c>
      <c r="B37" s="14" t="s">
        <v>1096</v>
      </c>
      <c r="C37" s="8" t="s">
        <v>125</v>
      </c>
      <c r="D37" s="115">
        <v>23.4</v>
      </c>
      <c r="E37" s="115">
        <v>411</v>
      </c>
      <c r="F37" s="115">
        <v>32</v>
      </c>
      <c r="G37" s="113">
        <v>14.2</v>
      </c>
    </row>
    <row r="38" spans="1:7">
      <c r="A38" s="9" t="str">
        <f t="shared" si="2"/>
        <v>11.</v>
      </c>
      <c r="B38" s="14" t="s">
        <v>1097</v>
      </c>
      <c r="C38" s="8" t="s">
        <v>126</v>
      </c>
      <c r="D38" s="115">
        <v>23.4</v>
      </c>
      <c r="E38" s="115">
        <v>411</v>
      </c>
      <c r="F38" s="115">
        <v>34</v>
      </c>
      <c r="G38" s="113">
        <v>14.2</v>
      </c>
    </row>
    <row r="39" spans="1:7">
      <c r="A39" s="9" t="str">
        <f t="shared" si="2"/>
        <v>11.</v>
      </c>
      <c r="B39" s="14" t="s">
        <v>1098</v>
      </c>
      <c r="C39" s="34" t="s">
        <v>1085</v>
      </c>
      <c r="D39" s="497"/>
      <c r="E39" s="498"/>
      <c r="F39" s="498"/>
      <c r="G39" s="499"/>
    </row>
    <row r="40" spans="1:7" ht="37.5">
      <c r="A40" s="9" t="str">
        <f t="shared" si="2"/>
        <v>11.</v>
      </c>
      <c r="B40" s="14" t="s">
        <v>1014</v>
      </c>
      <c r="C40" s="33" t="s">
        <v>121</v>
      </c>
      <c r="D40" s="33" t="s">
        <v>118</v>
      </c>
      <c r="E40" s="33" t="s">
        <v>578</v>
      </c>
      <c r="F40" s="33" t="s">
        <v>119</v>
      </c>
      <c r="G40" s="107" t="s">
        <v>120</v>
      </c>
    </row>
    <row r="41" spans="1:7">
      <c r="A41" s="9" t="str">
        <f t="shared" si="2"/>
        <v>11.</v>
      </c>
      <c r="B41" s="14" t="s">
        <v>1016</v>
      </c>
      <c r="C41" s="8"/>
      <c r="D41" s="8"/>
      <c r="E41" s="8"/>
      <c r="F41" s="8"/>
      <c r="G41" s="108"/>
    </row>
    <row r="42" spans="1:7">
      <c r="A42" s="9" t="str">
        <f t="shared" si="2"/>
        <v>11.</v>
      </c>
      <c r="B42" s="14" t="s">
        <v>1036</v>
      </c>
      <c r="C42" s="8"/>
      <c r="D42" s="8"/>
      <c r="E42" s="8"/>
      <c r="F42" s="8"/>
      <c r="G42" s="108"/>
    </row>
    <row r="43" spans="1:7">
      <c r="A43" s="9" t="str">
        <f t="shared" si="2"/>
        <v>11.</v>
      </c>
      <c r="B43" s="14" t="s">
        <v>1074</v>
      </c>
      <c r="C43" s="8"/>
      <c r="D43" s="8"/>
      <c r="E43" s="8"/>
      <c r="F43" s="8"/>
      <c r="G43" s="108"/>
    </row>
    <row r="44" spans="1:7">
      <c r="A44" s="9" t="str">
        <f t="shared" si="2"/>
        <v>11.</v>
      </c>
      <c r="B44" s="14" t="s">
        <v>1103</v>
      </c>
      <c r="C44" s="8"/>
      <c r="D44" s="8"/>
      <c r="E44" s="8"/>
      <c r="F44" s="8"/>
      <c r="G44" s="108"/>
    </row>
    <row r="45" spans="1:7">
      <c r="A45" s="9" t="str">
        <f t="shared" si="2"/>
        <v>11.</v>
      </c>
      <c r="B45" s="14" t="s">
        <v>1104</v>
      </c>
      <c r="C45" s="8"/>
      <c r="D45" s="8"/>
      <c r="E45" s="8"/>
      <c r="F45" s="8"/>
      <c r="G45" s="108"/>
    </row>
    <row r="46" spans="1:7">
      <c r="A46" s="9" t="str">
        <f t="shared" si="2"/>
        <v>11.</v>
      </c>
      <c r="B46" s="14" t="s">
        <v>1099</v>
      </c>
      <c r="C46" s="34" t="s">
        <v>1086</v>
      </c>
      <c r="D46" s="497"/>
      <c r="E46" s="498"/>
      <c r="F46" s="498"/>
      <c r="G46" s="499"/>
    </row>
    <row r="47" spans="1:7" ht="37.5">
      <c r="A47" s="9" t="str">
        <f t="shared" si="2"/>
        <v>11.</v>
      </c>
      <c r="B47" s="14" t="s">
        <v>1019</v>
      </c>
      <c r="C47" s="33" t="s">
        <v>121</v>
      </c>
      <c r="D47" s="33" t="s">
        <v>118</v>
      </c>
      <c r="E47" s="33" t="s">
        <v>578</v>
      </c>
      <c r="F47" s="33" t="s">
        <v>119</v>
      </c>
      <c r="G47" s="107" t="s">
        <v>120</v>
      </c>
    </row>
    <row r="48" spans="1:7">
      <c r="A48" s="9" t="str">
        <f t="shared" si="2"/>
        <v>11.</v>
      </c>
      <c r="B48" s="14" t="s">
        <v>1021</v>
      </c>
      <c r="C48" s="27" t="s">
        <v>124</v>
      </c>
      <c r="D48" s="78">
        <v>21.4</v>
      </c>
      <c r="E48" s="78">
        <v>344</v>
      </c>
      <c r="F48" s="78">
        <v>31</v>
      </c>
      <c r="G48" s="114">
        <v>13.1</v>
      </c>
    </row>
    <row r="49" spans="1:7">
      <c r="A49" s="9" t="str">
        <f t="shared" si="2"/>
        <v>11.</v>
      </c>
      <c r="B49" s="14" t="s">
        <v>1023</v>
      </c>
      <c r="C49" s="27" t="s">
        <v>125</v>
      </c>
      <c r="D49" s="78">
        <v>23.4</v>
      </c>
      <c r="E49" s="78">
        <v>411</v>
      </c>
      <c r="F49" s="78">
        <v>33</v>
      </c>
      <c r="G49" s="114">
        <v>14.2</v>
      </c>
    </row>
    <row r="50" spans="1:7">
      <c r="A50" s="9" t="str">
        <f t="shared" si="2"/>
        <v>11.</v>
      </c>
      <c r="B50" s="14" t="s">
        <v>1105</v>
      </c>
      <c r="C50" s="27" t="s">
        <v>126</v>
      </c>
      <c r="D50" s="78">
        <v>23.4</v>
      </c>
      <c r="E50" s="78">
        <v>411</v>
      </c>
      <c r="F50" s="78">
        <v>34</v>
      </c>
      <c r="G50" s="114">
        <v>14.2</v>
      </c>
    </row>
    <row r="51" spans="1:7">
      <c r="A51" s="9" t="str">
        <f t="shared" si="2"/>
        <v>11.</v>
      </c>
      <c r="B51" s="14" t="s">
        <v>1106</v>
      </c>
      <c r="C51" s="27" t="s">
        <v>128</v>
      </c>
      <c r="D51" s="78">
        <v>23.4</v>
      </c>
      <c r="E51" s="78">
        <v>411</v>
      </c>
      <c r="F51" s="78">
        <v>36</v>
      </c>
      <c r="G51" s="114">
        <v>14.2</v>
      </c>
    </row>
    <row r="52" spans="1:7">
      <c r="A52" s="9" t="str">
        <f t="shared" si="2"/>
        <v>11.</v>
      </c>
      <c r="B52" s="14" t="s">
        <v>1100</v>
      </c>
      <c r="C52" s="34" t="s">
        <v>1087</v>
      </c>
      <c r="D52" s="497"/>
      <c r="E52" s="498"/>
      <c r="F52" s="498"/>
      <c r="G52" s="499"/>
    </row>
    <row r="53" spans="1:7" ht="37.5">
      <c r="A53" s="9" t="str">
        <f t="shared" si="2"/>
        <v>11.</v>
      </c>
      <c r="B53" s="14" t="s">
        <v>1107</v>
      </c>
      <c r="C53" s="33" t="s">
        <v>121</v>
      </c>
      <c r="D53" s="33" t="s">
        <v>118</v>
      </c>
      <c r="E53" s="33" t="s">
        <v>578</v>
      </c>
      <c r="F53" s="33" t="s">
        <v>119</v>
      </c>
      <c r="G53" s="107" t="s">
        <v>120</v>
      </c>
    </row>
    <row r="54" spans="1:7">
      <c r="A54" s="9" t="str">
        <f t="shared" si="2"/>
        <v>11.</v>
      </c>
      <c r="B54" s="14" t="s">
        <v>1108</v>
      </c>
      <c r="C54" s="27"/>
      <c r="D54" s="78"/>
      <c r="E54" s="78"/>
      <c r="F54" s="78"/>
      <c r="G54" s="114"/>
    </row>
    <row r="55" spans="1:7">
      <c r="A55" s="9" t="str">
        <f t="shared" si="2"/>
        <v>11.</v>
      </c>
      <c r="B55" s="14" t="s">
        <v>1109</v>
      </c>
      <c r="C55" s="27"/>
      <c r="D55" s="78"/>
      <c r="E55" s="78"/>
      <c r="F55" s="78"/>
      <c r="G55" s="114"/>
    </row>
    <row r="56" spans="1:7">
      <c r="A56" s="9" t="str">
        <f t="shared" si="2"/>
        <v>11.</v>
      </c>
      <c r="B56" s="14" t="s">
        <v>1110</v>
      </c>
      <c r="C56" s="27"/>
      <c r="D56" s="78"/>
      <c r="E56" s="78"/>
      <c r="F56" s="78"/>
      <c r="G56" s="114"/>
    </row>
    <row r="57" spans="1:7">
      <c r="A57" s="9" t="str">
        <f t="shared" si="2"/>
        <v>11.</v>
      </c>
      <c r="B57" s="14" t="s">
        <v>1111</v>
      </c>
      <c r="C57" s="27"/>
      <c r="D57" s="78"/>
      <c r="E57" s="78"/>
      <c r="F57" s="78"/>
      <c r="G57" s="114"/>
    </row>
    <row r="58" spans="1:7">
      <c r="A58" s="9" t="str">
        <f t="shared" si="2"/>
        <v>11.</v>
      </c>
      <c r="B58" s="14" t="s">
        <v>1101</v>
      </c>
      <c r="C58" s="224" t="s">
        <v>1091</v>
      </c>
      <c r="D58" s="216"/>
      <c r="E58" s="216"/>
      <c r="F58" s="216"/>
      <c r="G58" s="217"/>
    </row>
    <row r="59" spans="1:7" ht="37.5">
      <c r="A59" s="218" t="str">
        <f t="shared" si="2"/>
        <v>11.</v>
      </c>
      <c r="B59" s="219" t="s">
        <v>1112</v>
      </c>
      <c r="C59" s="220" t="s">
        <v>121</v>
      </c>
      <c r="D59" s="220" t="s">
        <v>1124</v>
      </c>
      <c r="E59" s="220" t="s">
        <v>1125</v>
      </c>
      <c r="F59" s="220" t="s">
        <v>119</v>
      </c>
      <c r="G59" s="221" t="s">
        <v>1083</v>
      </c>
    </row>
    <row r="60" spans="1:7">
      <c r="A60" s="218" t="str">
        <f t="shared" si="2"/>
        <v>11.</v>
      </c>
      <c r="B60" s="219" t="s">
        <v>1113</v>
      </c>
      <c r="C60" s="222" t="s">
        <v>122</v>
      </c>
      <c r="D60" s="223">
        <v>17.399999999999999</v>
      </c>
      <c r="E60" s="223">
        <v>228</v>
      </c>
      <c r="F60" s="220">
        <v>27</v>
      </c>
      <c r="G60" s="223">
        <v>20</v>
      </c>
    </row>
    <row r="61" spans="1:7">
      <c r="A61" s="218" t="str">
        <f t="shared" si="2"/>
        <v>11.</v>
      </c>
      <c r="B61" s="219" t="s">
        <v>1114</v>
      </c>
      <c r="C61" s="222" t="s">
        <v>123</v>
      </c>
      <c r="D61" s="223">
        <v>19.399999999999999</v>
      </c>
      <c r="E61" s="223">
        <v>284</v>
      </c>
      <c r="F61" s="220">
        <v>30</v>
      </c>
      <c r="G61" s="223">
        <v>22</v>
      </c>
    </row>
    <row r="62" spans="1:7">
      <c r="A62" s="218" t="str">
        <f t="shared" si="2"/>
        <v>11.</v>
      </c>
      <c r="B62" s="219" t="s">
        <v>1115</v>
      </c>
      <c r="C62" s="222" t="s">
        <v>124</v>
      </c>
      <c r="D62" s="223">
        <v>21.4</v>
      </c>
      <c r="E62" s="223">
        <v>344</v>
      </c>
      <c r="F62" s="220">
        <v>33</v>
      </c>
      <c r="G62" s="223">
        <v>24</v>
      </c>
    </row>
    <row r="63" spans="1:7">
      <c r="A63" s="218" t="str">
        <f t="shared" si="2"/>
        <v>11.</v>
      </c>
      <c r="B63" s="219" t="s">
        <v>1116</v>
      </c>
      <c r="C63" s="222" t="s">
        <v>125</v>
      </c>
      <c r="D63" s="223">
        <v>23.4</v>
      </c>
      <c r="E63" s="223">
        <v>411</v>
      </c>
      <c r="F63" s="220">
        <v>34</v>
      </c>
      <c r="G63" s="223">
        <v>26</v>
      </c>
    </row>
    <row r="64" spans="1:7">
      <c r="A64" s="218" t="str">
        <f t="shared" si="2"/>
        <v>11.</v>
      </c>
      <c r="B64" s="219" t="s">
        <v>1117</v>
      </c>
      <c r="C64" s="222" t="s">
        <v>126</v>
      </c>
      <c r="D64" s="223">
        <v>23.4</v>
      </c>
      <c r="E64" s="223">
        <v>411</v>
      </c>
      <c r="F64" s="220">
        <v>36</v>
      </c>
      <c r="G64" s="223">
        <v>26</v>
      </c>
    </row>
    <row r="65" spans="1:7" ht="25">
      <c r="A65" s="218" t="str">
        <f t="shared" si="2"/>
        <v>11.</v>
      </c>
      <c r="B65" s="219" t="s">
        <v>1102</v>
      </c>
      <c r="C65" s="224" t="s">
        <v>1092</v>
      </c>
      <c r="D65" s="494"/>
      <c r="E65" s="495"/>
      <c r="F65" s="495"/>
      <c r="G65" s="496"/>
    </row>
    <row r="66" spans="1:7" ht="37.5">
      <c r="A66" s="218" t="str">
        <f t="shared" si="2"/>
        <v>11.</v>
      </c>
      <c r="B66" s="219" t="s">
        <v>1118</v>
      </c>
      <c r="C66" s="220" t="s">
        <v>121</v>
      </c>
      <c r="D66" s="220" t="s">
        <v>1124</v>
      </c>
      <c r="E66" s="220" t="s">
        <v>1126</v>
      </c>
      <c r="F66" s="220" t="s">
        <v>119</v>
      </c>
      <c r="G66" s="221" t="s">
        <v>1083</v>
      </c>
    </row>
    <row r="67" spans="1:7">
      <c r="A67" s="218" t="str">
        <f t="shared" si="2"/>
        <v>11.</v>
      </c>
      <c r="B67" s="219" t="s">
        <v>1119</v>
      </c>
      <c r="C67" s="222" t="s">
        <v>122</v>
      </c>
      <c r="D67" s="223"/>
      <c r="E67" s="223"/>
      <c r="F67" s="220"/>
      <c r="G67" s="223"/>
    </row>
    <row r="68" spans="1:7">
      <c r="A68" s="218" t="str">
        <f t="shared" si="2"/>
        <v>11.</v>
      </c>
      <c r="B68" s="219" t="s">
        <v>1120</v>
      </c>
      <c r="C68" s="222" t="s">
        <v>123</v>
      </c>
      <c r="D68" s="223"/>
      <c r="E68" s="223"/>
      <c r="F68" s="220"/>
      <c r="G68" s="223"/>
    </row>
    <row r="69" spans="1:7">
      <c r="A69" s="218" t="str">
        <f t="shared" si="2"/>
        <v>11.</v>
      </c>
      <c r="B69" s="219" t="s">
        <v>1121</v>
      </c>
      <c r="C69" s="222" t="s">
        <v>124</v>
      </c>
      <c r="D69" s="223"/>
      <c r="E69" s="223"/>
      <c r="F69" s="220"/>
      <c r="G69" s="223"/>
    </row>
    <row r="70" spans="1:7">
      <c r="A70" s="218" t="str">
        <f t="shared" si="2"/>
        <v>11.</v>
      </c>
      <c r="B70" s="219" t="s">
        <v>1122</v>
      </c>
      <c r="C70" s="222" t="s">
        <v>125</v>
      </c>
      <c r="D70" s="223"/>
      <c r="E70" s="223"/>
      <c r="F70" s="220"/>
      <c r="G70" s="223"/>
    </row>
    <row r="71" spans="1:7">
      <c r="A71" s="218" t="str">
        <f t="shared" si="2"/>
        <v>11.</v>
      </c>
      <c r="B71" s="219" t="s">
        <v>1123</v>
      </c>
      <c r="C71" s="222" t="s">
        <v>126</v>
      </c>
      <c r="D71" s="223"/>
      <c r="E71" s="223"/>
      <c r="F71" s="220"/>
      <c r="G71" s="223"/>
    </row>
  </sheetData>
  <mergeCells count="39">
    <mergeCell ref="D30:E30"/>
    <mergeCell ref="F30:G30"/>
    <mergeCell ref="D65:E65"/>
    <mergeCell ref="F65:G65"/>
    <mergeCell ref="D52:E52"/>
    <mergeCell ref="F52:G52"/>
    <mergeCell ref="D32:E32"/>
    <mergeCell ref="F32:G32"/>
    <mergeCell ref="D39:E39"/>
    <mergeCell ref="F39:G39"/>
    <mergeCell ref="D46:E46"/>
    <mergeCell ref="F46:G46"/>
    <mergeCell ref="C31:G31"/>
    <mergeCell ref="F28:G28"/>
    <mergeCell ref="D29:E29"/>
    <mergeCell ref="F29:G29"/>
    <mergeCell ref="D18:E18"/>
    <mergeCell ref="F18:G18"/>
    <mergeCell ref="D20:E20"/>
    <mergeCell ref="F20:G20"/>
    <mergeCell ref="D24:E24"/>
    <mergeCell ref="D19:E19"/>
    <mergeCell ref="F19:G19"/>
    <mergeCell ref="D21:E21"/>
    <mergeCell ref="D26:E26"/>
    <mergeCell ref="F26:G26"/>
    <mergeCell ref="D27:E27"/>
    <mergeCell ref="F27:G27"/>
    <mergeCell ref="D28:E28"/>
    <mergeCell ref="A1:B1"/>
    <mergeCell ref="D1:G1"/>
    <mergeCell ref="F24:G24"/>
    <mergeCell ref="D25:E25"/>
    <mergeCell ref="F25:G25"/>
    <mergeCell ref="F21:G21"/>
    <mergeCell ref="D22:E22"/>
    <mergeCell ref="F22:G22"/>
    <mergeCell ref="D23:E23"/>
    <mergeCell ref="F23:G23"/>
  </mergeCells>
  <phoneticPr fontId="5" type="noConversion"/>
  <pageMargins left="0.7" right="0.7" top="0.75" bottom="0.75" header="0.3" footer="0.3"/>
  <pageSetup paperSize="9" orientation="portrait" horizontalDpi="4294967294" verticalDpi="4294967294" r:id="rId1"/>
  <ignoredErrors>
    <ignoredError sqref="B32 B33:B38 B39:B71"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L24"/>
  <sheetViews>
    <sheetView topLeftCell="A13" zoomScale="91" zoomScaleNormal="91" workbookViewId="0">
      <selection activeCell="C13" sqref="C13"/>
    </sheetView>
  </sheetViews>
  <sheetFormatPr defaultColWidth="9.453125" defaultRowHeight="12.5"/>
  <cols>
    <col min="1" max="2" width="4.54296875" style="20" customWidth="1"/>
    <col min="3" max="3" width="49.81640625" style="20" customWidth="1"/>
    <col min="4" max="4" width="18.453125" style="20" customWidth="1"/>
    <col min="5" max="5" width="42.54296875" style="20" customWidth="1"/>
    <col min="6" max="6" width="12.453125" style="20" customWidth="1"/>
    <col min="7" max="7" width="16.1796875" style="101" customWidth="1"/>
    <col min="8" max="9" width="9.453125" style="20"/>
    <col min="10" max="10" width="9.453125" style="20" hidden="1" customWidth="1"/>
    <col min="11" max="16384" width="9.453125" style="20"/>
  </cols>
  <sheetData>
    <row r="1" spans="1:12" ht="46.4" customHeight="1">
      <c r="A1" s="504" t="s">
        <v>135</v>
      </c>
      <c r="B1" s="462"/>
      <c r="C1" s="30" t="s">
        <v>1577</v>
      </c>
      <c r="D1" s="463" t="s">
        <v>577</v>
      </c>
      <c r="E1" s="464"/>
      <c r="F1" s="464"/>
      <c r="G1" s="465"/>
    </row>
    <row r="2" spans="1:12" ht="37.5">
      <c r="A2" s="85"/>
      <c r="B2" s="87"/>
      <c r="C2" s="10" t="s">
        <v>34</v>
      </c>
      <c r="D2" s="5" t="s">
        <v>574</v>
      </c>
      <c r="E2" s="5" t="s">
        <v>646</v>
      </c>
      <c r="F2" s="5" t="s">
        <v>11</v>
      </c>
      <c r="G2" s="93" t="s">
        <v>12</v>
      </c>
      <c r="K2" s="244"/>
    </row>
    <row r="3" spans="1:12">
      <c r="A3" s="9" t="str">
        <f>$A$1</f>
        <v>12.</v>
      </c>
      <c r="B3" s="7">
        <v>1</v>
      </c>
      <c r="C3" s="8" t="s">
        <v>355</v>
      </c>
      <c r="D3" s="24"/>
      <c r="E3" s="18"/>
      <c r="F3" s="48">
        <v>2</v>
      </c>
      <c r="G3" s="94"/>
      <c r="J3" s="306"/>
      <c r="K3" s="243"/>
      <c r="L3" s="244"/>
    </row>
    <row r="4" spans="1:12">
      <c r="A4" s="9" t="str">
        <f t="shared" ref="A4:A7" si="0">$A$1</f>
        <v>12.</v>
      </c>
      <c r="B4" s="7">
        <v>2</v>
      </c>
      <c r="C4" s="8" t="s">
        <v>356</v>
      </c>
      <c r="D4" s="24"/>
      <c r="E4" s="18"/>
      <c r="F4" s="48">
        <v>2</v>
      </c>
      <c r="G4" s="94"/>
      <c r="K4" s="243"/>
      <c r="L4" s="236"/>
    </row>
    <row r="5" spans="1:12">
      <c r="A5" s="9" t="str">
        <f t="shared" si="0"/>
        <v>12.</v>
      </c>
      <c r="B5" s="7">
        <v>3</v>
      </c>
      <c r="C5" s="8" t="s">
        <v>357</v>
      </c>
      <c r="D5" s="24"/>
      <c r="E5" s="18"/>
      <c r="F5" s="48">
        <v>2</v>
      </c>
      <c r="G5" s="94"/>
      <c r="K5" s="243"/>
      <c r="L5" s="244"/>
    </row>
    <row r="6" spans="1:12">
      <c r="A6" s="9" t="str">
        <f t="shared" si="0"/>
        <v>12.</v>
      </c>
      <c r="B6" s="7">
        <v>4</v>
      </c>
      <c r="C6" s="8" t="s">
        <v>358</v>
      </c>
      <c r="D6" s="24"/>
      <c r="E6" s="18"/>
      <c r="F6" s="48">
        <v>2</v>
      </c>
      <c r="G6" s="94"/>
    </row>
    <row r="7" spans="1:12">
      <c r="A7" s="9" t="str">
        <f t="shared" si="0"/>
        <v>12.</v>
      </c>
      <c r="B7" s="7">
        <v>5</v>
      </c>
      <c r="C7" s="8" t="s">
        <v>359</v>
      </c>
      <c r="D7" s="24"/>
      <c r="E7" s="18"/>
      <c r="F7" s="48">
        <v>2</v>
      </c>
      <c r="G7" s="94"/>
    </row>
    <row r="8" spans="1:12" ht="24.75" customHeight="1">
      <c r="A8" s="86"/>
      <c r="B8" s="88"/>
      <c r="C8" s="79"/>
      <c r="D8" s="79"/>
      <c r="E8" s="79"/>
      <c r="F8" s="83" t="str">
        <f>CONCATENATE("KOPĒJĀ CENA par ",A1,"pozīciju bez PVN, EUR:")</f>
        <v>KOPĒJĀ CENA par 12.pozīciju bez PVN, EUR:</v>
      </c>
      <c r="G8" s="95">
        <f>SUMPRODUCT(F3:F7,G3:G7)</f>
        <v>0</v>
      </c>
    </row>
    <row r="9" spans="1:12">
      <c r="A9" s="3"/>
      <c r="B9" s="87"/>
      <c r="C9" s="10" t="s">
        <v>14</v>
      </c>
      <c r="D9" s="468" t="s">
        <v>575</v>
      </c>
      <c r="E9" s="469"/>
      <c r="F9" s="468" t="s">
        <v>31</v>
      </c>
      <c r="G9" s="469"/>
    </row>
    <row r="10" spans="1:12" ht="24.65" customHeight="1">
      <c r="A10" s="9" t="str">
        <f t="shared" ref="A10" si="1">$A$1</f>
        <v>12.</v>
      </c>
      <c r="B10" s="7">
        <v>6</v>
      </c>
      <c r="C10" s="8" t="s">
        <v>1579</v>
      </c>
      <c r="D10" s="503"/>
      <c r="E10" s="503"/>
      <c r="F10" s="459"/>
      <c r="G10" s="460"/>
      <c r="K10" s="386"/>
    </row>
    <row r="11" spans="1:12">
      <c r="A11" s="3"/>
      <c r="B11" s="87"/>
      <c r="C11" s="11" t="s">
        <v>16</v>
      </c>
      <c r="D11" s="468" t="s">
        <v>575</v>
      </c>
      <c r="E11" s="469"/>
      <c r="F11" s="468" t="s">
        <v>31</v>
      </c>
      <c r="G11" s="469"/>
    </row>
    <row r="12" spans="1:12" ht="25">
      <c r="A12" s="9" t="str">
        <f t="shared" ref="A12:A24" si="2">$A$1</f>
        <v>12.</v>
      </c>
      <c r="B12" s="7">
        <v>7</v>
      </c>
      <c r="C12" s="8" t="s">
        <v>463</v>
      </c>
      <c r="D12" s="459"/>
      <c r="E12" s="460"/>
      <c r="F12" s="459"/>
      <c r="G12" s="460"/>
    </row>
    <row r="13" spans="1:12" ht="53.5" customHeight="1">
      <c r="A13" s="9" t="str">
        <f t="shared" si="2"/>
        <v>12.</v>
      </c>
      <c r="B13" s="7">
        <v>8</v>
      </c>
      <c r="C13" s="8" t="s">
        <v>1578</v>
      </c>
      <c r="D13" s="459"/>
      <c r="E13" s="460"/>
      <c r="F13" s="459"/>
      <c r="G13" s="460"/>
    </row>
    <row r="14" spans="1:12">
      <c r="A14" s="9" t="str">
        <f t="shared" si="2"/>
        <v>12.</v>
      </c>
      <c r="B14" s="7">
        <v>9</v>
      </c>
      <c r="C14" s="8" t="s">
        <v>1142</v>
      </c>
      <c r="D14" s="459"/>
      <c r="E14" s="460"/>
      <c r="F14" s="459"/>
      <c r="G14" s="460"/>
    </row>
    <row r="15" spans="1:12">
      <c r="A15" s="9" t="str">
        <f t="shared" si="2"/>
        <v>12.</v>
      </c>
      <c r="B15" s="7">
        <v>10</v>
      </c>
      <c r="C15" s="8" t="s">
        <v>1044</v>
      </c>
      <c r="D15" s="459"/>
      <c r="E15" s="460"/>
      <c r="F15" s="459"/>
      <c r="G15" s="460"/>
    </row>
    <row r="16" spans="1:12">
      <c r="A16" s="9" t="str">
        <f t="shared" si="2"/>
        <v>12.</v>
      </c>
      <c r="B16" s="7">
        <v>11</v>
      </c>
      <c r="C16" s="8" t="s">
        <v>1434</v>
      </c>
      <c r="D16" s="459"/>
      <c r="E16" s="460"/>
      <c r="F16" s="459"/>
      <c r="G16" s="460"/>
    </row>
    <row r="17" spans="1:7" ht="15" customHeight="1">
      <c r="A17" s="9" t="str">
        <f t="shared" si="2"/>
        <v>12.</v>
      </c>
      <c r="B17" s="7">
        <v>12</v>
      </c>
      <c r="C17" s="8" t="s">
        <v>138</v>
      </c>
      <c r="D17" s="459"/>
      <c r="E17" s="460"/>
      <c r="F17" s="459"/>
      <c r="G17" s="460"/>
    </row>
    <row r="18" spans="1:7" ht="15.65" customHeight="1">
      <c r="A18" s="9" t="str">
        <f t="shared" si="2"/>
        <v>12.</v>
      </c>
      <c r="B18" s="7">
        <v>13</v>
      </c>
      <c r="C18" s="8" t="s">
        <v>136</v>
      </c>
      <c r="D18" s="493"/>
      <c r="E18" s="493"/>
      <c r="F18" s="493"/>
      <c r="G18" s="493"/>
    </row>
    <row r="19" spans="1:7" ht="25">
      <c r="A19" s="9" t="str">
        <f t="shared" si="2"/>
        <v>12.</v>
      </c>
      <c r="B19" s="7">
        <v>14</v>
      </c>
      <c r="C19" s="8" t="s">
        <v>137</v>
      </c>
      <c r="D19" s="459"/>
      <c r="E19" s="460"/>
      <c r="F19" s="459"/>
      <c r="G19" s="460"/>
    </row>
    <row r="20" spans="1:7" ht="28.5" customHeight="1">
      <c r="A20" s="9" t="str">
        <f t="shared" si="2"/>
        <v>12.</v>
      </c>
      <c r="B20" s="7">
        <v>15</v>
      </c>
      <c r="C20" s="8" t="s">
        <v>929</v>
      </c>
      <c r="D20" s="459"/>
      <c r="E20" s="460"/>
      <c r="F20" s="459"/>
      <c r="G20" s="460"/>
    </row>
    <row r="21" spans="1:7" ht="25">
      <c r="A21" s="9" t="str">
        <f t="shared" si="2"/>
        <v>12.</v>
      </c>
      <c r="B21" s="7">
        <v>16</v>
      </c>
      <c r="C21" s="15" t="s">
        <v>465</v>
      </c>
      <c r="D21" s="459"/>
      <c r="E21" s="460"/>
      <c r="F21" s="459"/>
      <c r="G21" s="460"/>
    </row>
    <row r="22" spans="1:7" ht="25">
      <c r="A22" s="9" t="str">
        <f t="shared" si="2"/>
        <v>12.</v>
      </c>
      <c r="B22" s="7">
        <v>17</v>
      </c>
      <c r="C22" s="15" t="s">
        <v>1181</v>
      </c>
      <c r="D22" s="459"/>
      <c r="E22" s="460"/>
      <c r="F22" s="459"/>
      <c r="G22" s="460"/>
    </row>
    <row r="23" spans="1:7" ht="25">
      <c r="A23" s="9" t="str">
        <f t="shared" si="2"/>
        <v>12.</v>
      </c>
      <c r="B23" s="7">
        <v>18</v>
      </c>
      <c r="C23" s="15" t="s">
        <v>1182</v>
      </c>
      <c r="D23" s="459"/>
      <c r="E23" s="460"/>
      <c r="F23" s="459"/>
      <c r="G23" s="460"/>
    </row>
    <row r="24" spans="1:7" ht="25">
      <c r="A24" s="9" t="str">
        <f t="shared" si="2"/>
        <v>12.</v>
      </c>
      <c r="B24" s="7">
        <v>19</v>
      </c>
      <c r="C24" s="15" t="s">
        <v>1183</v>
      </c>
      <c r="D24" s="459"/>
      <c r="E24" s="460"/>
      <c r="F24" s="459"/>
      <c r="G24" s="460"/>
    </row>
  </sheetData>
  <mergeCells count="34">
    <mergeCell ref="D22:E22"/>
    <mergeCell ref="F22:G22"/>
    <mergeCell ref="D23:E23"/>
    <mergeCell ref="F23:G23"/>
    <mergeCell ref="D24:E24"/>
    <mergeCell ref="F24:G24"/>
    <mergeCell ref="A1:B1"/>
    <mergeCell ref="D18:E18"/>
    <mergeCell ref="F18:G18"/>
    <mergeCell ref="D19:E19"/>
    <mergeCell ref="F19:G19"/>
    <mergeCell ref="D15:E15"/>
    <mergeCell ref="F15:G15"/>
    <mergeCell ref="D16:E16"/>
    <mergeCell ref="F16:G16"/>
    <mergeCell ref="D17:E17"/>
    <mergeCell ref="F17:G17"/>
    <mergeCell ref="F10:G10"/>
    <mergeCell ref="D1:G1"/>
    <mergeCell ref="D9:E9"/>
    <mergeCell ref="F9:G9"/>
    <mergeCell ref="D13:E13"/>
    <mergeCell ref="F13:G13"/>
    <mergeCell ref="D21:E21"/>
    <mergeCell ref="F21:G21"/>
    <mergeCell ref="D20:E20"/>
    <mergeCell ref="F20:G20"/>
    <mergeCell ref="D14:E14"/>
    <mergeCell ref="F14:G14"/>
    <mergeCell ref="D11:E11"/>
    <mergeCell ref="F11:G11"/>
    <mergeCell ref="D12:E12"/>
    <mergeCell ref="F12:G12"/>
    <mergeCell ref="D10:E10"/>
  </mergeCells>
  <phoneticPr fontId="5" type="noConversion"/>
  <pageMargins left="0.7" right="0.7" top="0.75" bottom="0.75" header="0.3" footer="0.3"/>
  <pageSetup paperSize="9" orientation="portrait"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27"/>
  <sheetViews>
    <sheetView topLeftCell="A16" zoomScale="89" zoomScaleNormal="89" workbookViewId="0">
      <selection activeCell="E10" sqref="E10"/>
    </sheetView>
  </sheetViews>
  <sheetFormatPr defaultColWidth="8.54296875" defaultRowHeight="14.5"/>
  <cols>
    <col min="1" max="2" width="4.54296875" customWidth="1"/>
    <col min="3" max="3" width="48.54296875" customWidth="1"/>
    <col min="4" max="4" width="20.54296875" customWidth="1"/>
    <col min="5" max="5" width="37.453125" customWidth="1"/>
    <col min="6" max="6" width="16.54296875" customWidth="1"/>
    <col min="7" max="7" width="22.54296875" style="98" customWidth="1"/>
  </cols>
  <sheetData>
    <row r="1" spans="1:12" s="19" customFormat="1" ht="24.65" customHeight="1">
      <c r="A1" s="471" t="s">
        <v>865</v>
      </c>
      <c r="B1" s="462"/>
      <c r="C1" s="30" t="s">
        <v>1090</v>
      </c>
      <c r="D1" s="463" t="s">
        <v>577</v>
      </c>
      <c r="E1" s="464"/>
      <c r="F1" s="464"/>
      <c r="G1" s="465"/>
    </row>
    <row r="2" spans="1:12" ht="37.5">
      <c r="A2" s="85"/>
      <c r="B2" s="87"/>
      <c r="C2" s="10" t="s">
        <v>34</v>
      </c>
      <c r="D2" s="5" t="s">
        <v>574</v>
      </c>
      <c r="E2" s="5" t="s">
        <v>646</v>
      </c>
      <c r="F2" s="5" t="s">
        <v>11</v>
      </c>
      <c r="G2" s="93" t="s">
        <v>12</v>
      </c>
      <c r="I2" s="330"/>
    </row>
    <row r="3" spans="1:12">
      <c r="A3" s="9" t="str">
        <f>$A$1</f>
        <v>13.</v>
      </c>
      <c r="B3" s="7">
        <v>1</v>
      </c>
      <c r="C3" s="8" t="s">
        <v>383</v>
      </c>
      <c r="D3" s="24"/>
      <c r="E3" s="18"/>
      <c r="F3" s="48">
        <v>2</v>
      </c>
      <c r="G3" s="94"/>
      <c r="H3" s="59"/>
      <c r="I3" s="59"/>
      <c r="J3" s="59"/>
      <c r="K3" s="59"/>
      <c r="L3" s="237"/>
    </row>
    <row r="4" spans="1:12">
      <c r="A4" s="9" t="str">
        <f t="shared" ref="A4:A14" si="0">$A$1</f>
        <v>13.</v>
      </c>
      <c r="B4" s="7">
        <v>2</v>
      </c>
      <c r="C4" s="8" t="s">
        <v>129</v>
      </c>
      <c r="D4" s="24"/>
      <c r="E4" s="18"/>
      <c r="F4" s="48">
        <v>2</v>
      </c>
      <c r="G4" s="94"/>
      <c r="H4" s="265"/>
      <c r="I4" s="59"/>
      <c r="J4" s="59"/>
      <c r="K4" s="59"/>
      <c r="L4" s="237"/>
    </row>
    <row r="5" spans="1:12">
      <c r="A5" s="9" t="str">
        <f t="shared" si="0"/>
        <v>13.</v>
      </c>
      <c r="B5" s="7">
        <v>3</v>
      </c>
      <c r="C5" s="8" t="s">
        <v>130</v>
      </c>
      <c r="D5" s="24"/>
      <c r="E5" s="18"/>
      <c r="F5" s="48">
        <v>10</v>
      </c>
      <c r="G5" s="94"/>
      <c r="H5" s="265"/>
      <c r="I5" s="59"/>
      <c r="J5" s="59"/>
      <c r="K5" s="59"/>
      <c r="L5" s="237"/>
    </row>
    <row r="6" spans="1:12">
      <c r="A6" s="9" t="str">
        <f t="shared" si="0"/>
        <v>13.</v>
      </c>
      <c r="B6" s="7">
        <v>4</v>
      </c>
      <c r="C6" s="8" t="s">
        <v>131</v>
      </c>
      <c r="D6" s="24"/>
      <c r="E6" s="18"/>
      <c r="F6" s="48">
        <v>10</v>
      </c>
      <c r="G6" s="94"/>
      <c r="H6" s="265"/>
      <c r="I6" s="59"/>
      <c r="J6" s="59"/>
      <c r="K6" s="59"/>
      <c r="L6" s="237"/>
    </row>
    <row r="7" spans="1:12">
      <c r="A7" s="9" t="str">
        <f t="shared" si="0"/>
        <v>13.</v>
      </c>
      <c r="B7" s="7">
        <v>5</v>
      </c>
      <c r="C7" s="8" t="s">
        <v>132</v>
      </c>
      <c r="D7" s="24"/>
      <c r="E7" s="18"/>
      <c r="F7" s="48">
        <v>10</v>
      </c>
      <c r="G7" s="94"/>
      <c r="H7" s="265"/>
      <c r="I7" s="59"/>
      <c r="J7" s="59"/>
      <c r="K7" s="59"/>
      <c r="L7" s="237"/>
    </row>
    <row r="8" spans="1:12">
      <c r="A8" s="9" t="str">
        <f t="shared" si="0"/>
        <v>13.</v>
      </c>
      <c r="B8" s="7">
        <v>6</v>
      </c>
      <c r="C8" s="8" t="s">
        <v>140</v>
      </c>
      <c r="D8" s="24"/>
      <c r="E8" s="18"/>
      <c r="F8" s="48">
        <v>2</v>
      </c>
      <c r="G8" s="94"/>
      <c r="H8" s="265"/>
      <c r="I8" s="59"/>
      <c r="J8" s="59"/>
      <c r="K8" s="59"/>
      <c r="L8" s="237"/>
    </row>
    <row r="9" spans="1:12">
      <c r="A9" s="9" t="str">
        <f t="shared" si="0"/>
        <v>13.</v>
      </c>
      <c r="B9" s="7">
        <v>7</v>
      </c>
      <c r="C9" s="8" t="s">
        <v>384</v>
      </c>
      <c r="D9" s="24"/>
      <c r="E9" s="18"/>
      <c r="F9" s="48">
        <v>2</v>
      </c>
      <c r="G9" s="94"/>
      <c r="H9" s="265"/>
      <c r="I9" s="59"/>
      <c r="J9" s="59"/>
      <c r="K9" s="59"/>
      <c r="L9" s="237"/>
    </row>
    <row r="10" spans="1:12">
      <c r="A10" s="9" t="str">
        <f t="shared" si="0"/>
        <v>13.</v>
      </c>
      <c r="B10" s="7">
        <v>8</v>
      </c>
      <c r="C10" s="8" t="s">
        <v>102</v>
      </c>
      <c r="D10" s="24"/>
      <c r="E10" s="18"/>
      <c r="F10" s="48">
        <v>2</v>
      </c>
      <c r="G10" s="94"/>
      <c r="H10" s="265"/>
      <c r="I10" s="59"/>
      <c r="J10" s="59"/>
      <c r="K10" s="59"/>
      <c r="L10" s="237"/>
    </row>
    <row r="11" spans="1:12">
      <c r="A11" s="9" t="str">
        <f t="shared" si="0"/>
        <v>13.</v>
      </c>
      <c r="B11" s="7">
        <v>9</v>
      </c>
      <c r="C11" s="8" t="s">
        <v>103</v>
      </c>
      <c r="D11" s="24"/>
      <c r="E11" s="18"/>
      <c r="F11" s="48">
        <v>2</v>
      </c>
      <c r="G11" s="94"/>
      <c r="H11" s="265"/>
      <c r="I11" s="59"/>
      <c r="J11" s="59"/>
      <c r="K11" s="59"/>
      <c r="L11" s="237"/>
    </row>
    <row r="12" spans="1:12">
      <c r="A12" s="9" t="str">
        <f t="shared" si="0"/>
        <v>13.</v>
      </c>
      <c r="B12" s="7">
        <v>10</v>
      </c>
      <c r="C12" s="8" t="s">
        <v>104</v>
      </c>
      <c r="D12" s="24"/>
      <c r="E12" s="18"/>
      <c r="F12" s="48">
        <v>2</v>
      </c>
      <c r="G12" s="94"/>
      <c r="H12" s="265"/>
      <c r="I12" s="59"/>
      <c r="J12" s="59"/>
      <c r="K12" s="59"/>
      <c r="L12" s="237"/>
    </row>
    <row r="13" spans="1:12">
      <c r="A13" s="9" t="str">
        <f t="shared" si="0"/>
        <v>13.</v>
      </c>
      <c r="B13" s="7">
        <v>11</v>
      </c>
      <c r="C13" s="8" t="s">
        <v>105</v>
      </c>
      <c r="D13" s="24"/>
      <c r="E13" s="18"/>
      <c r="F13" s="48">
        <v>5</v>
      </c>
      <c r="G13" s="94"/>
      <c r="H13" s="265"/>
      <c r="I13" s="59"/>
      <c r="J13" s="59"/>
      <c r="K13" s="59"/>
      <c r="L13" s="237"/>
    </row>
    <row r="14" spans="1:12">
      <c r="A14" s="9" t="str">
        <f t="shared" si="0"/>
        <v>13.</v>
      </c>
      <c r="B14" s="7">
        <v>12</v>
      </c>
      <c r="C14" s="8" t="s">
        <v>106</v>
      </c>
      <c r="D14" s="24"/>
      <c r="E14" s="18"/>
      <c r="F14" s="48">
        <v>5</v>
      </c>
      <c r="G14" s="94"/>
      <c r="H14" s="59"/>
      <c r="I14" s="59"/>
      <c r="J14" s="59"/>
      <c r="K14" s="59"/>
      <c r="L14" s="237"/>
    </row>
    <row r="15" spans="1:12" ht="18" customHeight="1">
      <c r="A15" s="86"/>
      <c r="B15" s="88"/>
      <c r="C15" s="79"/>
      <c r="D15" s="79"/>
      <c r="E15" s="79"/>
      <c r="F15" s="83" t="str">
        <f>CONCATENATE("KOPĒJĀ CENA par ",A1,"pozīciju bez PVN, EUR:")</f>
        <v>KOPĒJĀ CENA par 13.pozīciju bez PVN, EUR:</v>
      </c>
      <c r="G15" s="95">
        <f>SUMPRODUCT(F3:F14,G3:G14)</f>
        <v>0</v>
      </c>
    </row>
    <row r="16" spans="1:12" ht="14.15" customHeight="1">
      <c r="A16" s="3"/>
      <c r="B16" s="4"/>
      <c r="C16" s="10" t="s">
        <v>14</v>
      </c>
      <c r="D16" s="468" t="s">
        <v>575</v>
      </c>
      <c r="E16" s="469"/>
      <c r="F16" s="468" t="s">
        <v>31</v>
      </c>
      <c r="G16" s="469"/>
    </row>
    <row r="17" spans="1:7" ht="38.15" customHeight="1">
      <c r="A17" s="9" t="str">
        <f t="shared" ref="A17" si="1">$A$1</f>
        <v>13.</v>
      </c>
      <c r="B17" s="7">
        <v>13</v>
      </c>
      <c r="C17" s="8" t="s">
        <v>139</v>
      </c>
      <c r="D17" s="459"/>
      <c r="E17" s="460"/>
      <c r="F17" s="459"/>
      <c r="G17" s="460"/>
    </row>
    <row r="18" spans="1:7" ht="14.15" customHeight="1">
      <c r="A18" s="3"/>
      <c r="B18" s="4"/>
      <c r="C18" s="11" t="s">
        <v>16</v>
      </c>
      <c r="D18" s="468" t="s">
        <v>575</v>
      </c>
      <c r="E18" s="469"/>
      <c r="F18" s="468" t="s">
        <v>31</v>
      </c>
      <c r="G18" s="469"/>
    </row>
    <row r="19" spans="1:7" ht="18.75" customHeight="1">
      <c r="A19" s="9" t="str">
        <f t="shared" ref="A19:A27" si="2">$A$1</f>
        <v>13.</v>
      </c>
      <c r="B19" s="7">
        <v>14</v>
      </c>
      <c r="C19" s="61" t="s">
        <v>385</v>
      </c>
      <c r="D19" s="459"/>
      <c r="E19" s="460"/>
      <c r="F19" s="459"/>
      <c r="G19" s="460"/>
    </row>
    <row r="20" spans="1:7" ht="26.15" customHeight="1">
      <c r="A20" s="9" t="str">
        <f t="shared" si="2"/>
        <v>13.</v>
      </c>
      <c r="B20" s="7">
        <v>15</v>
      </c>
      <c r="C20" s="52" t="s">
        <v>386</v>
      </c>
      <c r="D20" s="459"/>
      <c r="E20" s="460"/>
      <c r="F20" s="459"/>
      <c r="G20" s="460"/>
    </row>
    <row r="21" spans="1:7" ht="29.5" customHeight="1">
      <c r="A21" s="9" t="str">
        <f t="shared" si="2"/>
        <v>13.</v>
      </c>
      <c r="B21" s="7">
        <v>16</v>
      </c>
      <c r="C21" s="8" t="s">
        <v>387</v>
      </c>
      <c r="D21" s="459"/>
      <c r="E21" s="460"/>
      <c r="F21" s="459"/>
      <c r="G21" s="460"/>
    </row>
    <row r="22" spans="1:7" ht="40.4" customHeight="1">
      <c r="A22" s="9" t="str">
        <f t="shared" si="2"/>
        <v>13.</v>
      </c>
      <c r="B22" s="7">
        <v>17</v>
      </c>
      <c r="C22" s="8" t="s">
        <v>388</v>
      </c>
      <c r="D22" s="459"/>
      <c r="E22" s="460"/>
      <c r="F22" s="459"/>
      <c r="G22" s="460"/>
    </row>
    <row r="23" spans="1:7" ht="29.5" customHeight="1">
      <c r="A23" s="9" t="str">
        <f t="shared" si="2"/>
        <v>13.</v>
      </c>
      <c r="B23" s="7">
        <v>18</v>
      </c>
      <c r="C23" s="8" t="s">
        <v>1045</v>
      </c>
      <c r="D23" s="459"/>
      <c r="E23" s="460"/>
      <c r="F23" s="459"/>
      <c r="G23" s="460"/>
    </row>
    <row r="24" spans="1:7" ht="18.75" customHeight="1">
      <c r="A24" s="9" t="str">
        <f t="shared" si="2"/>
        <v>13.</v>
      </c>
      <c r="B24" s="7">
        <v>19</v>
      </c>
      <c r="C24" s="8" t="s">
        <v>389</v>
      </c>
      <c r="D24" s="459"/>
      <c r="E24" s="460"/>
      <c r="F24" s="459"/>
      <c r="G24" s="460"/>
    </row>
    <row r="25" spans="1:7" ht="18.75" customHeight="1">
      <c r="A25" s="9" t="str">
        <f t="shared" si="2"/>
        <v>13.</v>
      </c>
      <c r="B25" s="7">
        <v>20</v>
      </c>
      <c r="C25" s="61" t="s">
        <v>1046</v>
      </c>
      <c r="D25" s="459"/>
      <c r="E25" s="460"/>
      <c r="F25" s="459"/>
      <c r="G25" s="460"/>
    </row>
    <row r="26" spans="1:7" ht="18.75" customHeight="1">
      <c r="A26" s="9" t="str">
        <f t="shared" si="2"/>
        <v>13.</v>
      </c>
      <c r="B26" s="7">
        <v>21</v>
      </c>
      <c r="C26" s="61" t="s">
        <v>1047</v>
      </c>
      <c r="D26" s="459"/>
      <c r="E26" s="460"/>
      <c r="F26" s="459"/>
      <c r="G26" s="460"/>
    </row>
    <row r="27" spans="1:7" ht="28.4" customHeight="1">
      <c r="A27" s="9" t="str">
        <f t="shared" si="2"/>
        <v>13.</v>
      </c>
      <c r="B27" s="7">
        <v>22</v>
      </c>
      <c r="C27" s="15" t="s">
        <v>465</v>
      </c>
      <c r="D27" s="459"/>
      <c r="E27" s="460"/>
      <c r="F27" s="459"/>
      <c r="G27" s="460"/>
    </row>
  </sheetData>
  <mergeCells count="26">
    <mergeCell ref="D27:E27"/>
    <mergeCell ref="F27:G27"/>
    <mergeCell ref="D26:E26"/>
    <mergeCell ref="F26:G26"/>
    <mergeCell ref="D24:E24"/>
    <mergeCell ref="F24:G24"/>
    <mergeCell ref="D25:E25"/>
    <mergeCell ref="F25:G25"/>
    <mergeCell ref="D21:E21"/>
    <mergeCell ref="F21:G21"/>
    <mergeCell ref="D22:E22"/>
    <mergeCell ref="F22:G22"/>
    <mergeCell ref="D23:E23"/>
    <mergeCell ref="F23:G23"/>
    <mergeCell ref="D18:E18"/>
    <mergeCell ref="F18:G18"/>
    <mergeCell ref="D19:E19"/>
    <mergeCell ref="F19:G19"/>
    <mergeCell ref="D20:E20"/>
    <mergeCell ref="F20:G20"/>
    <mergeCell ref="D17:E17"/>
    <mergeCell ref="F17:G17"/>
    <mergeCell ref="A1:B1"/>
    <mergeCell ref="D1:G1"/>
    <mergeCell ref="D16:E16"/>
    <mergeCell ref="F16:G16"/>
  </mergeCells>
  <phoneticPr fontId="5" type="noConversion"/>
  <pageMargins left="0.7" right="0.7" top="0.75" bottom="0.75" header="0.3" footer="0.3"/>
  <pageSetup paperSize="9" orientation="portrait" verticalDpi="4294967294"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O18"/>
  <sheetViews>
    <sheetView zoomScale="86" zoomScaleNormal="86" workbookViewId="0">
      <selection activeCell="C16" sqref="C16"/>
    </sheetView>
  </sheetViews>
  <sheetFormatPr defaultColWidth="9.453125" defaultRowHeight="12.5"/>
  <cols>
    <col min="1" max="2" width="4.54296875" style="20" customWidth="1"/>
    <col min="3" max="3" width="61.54296875" style="20" customWidth="1"/>
    <col min="4" max="4" width="35.54296875" style="20" customWidth="1"/>
    <col min="5" max="6" width="16.54296875" style="20" customWidth="1"/>
    <col min="7" max="7" width="16.54296875" style="101" customWidth="1"/>
    <col min="8" max="16384" width="9.453125" style="20"/>
  </cols>
  <sheetData>
    <row r="1" spans="1:15" ht="23.25" customHeight="1">
      <c r="A1" s="471" t="s">
        <v>542</v>
      </c>
      <c r="B1" s="462"/>
      <c r="C1" s="30" t="s">
        <v>142</v>
      </c>
      <c r="D1" s="463" t="s">
        <v>577</v>
      </c>
      <c r="E1" s="464"/>
      <c r="F1" s="464"/>
      <c r="G1" s="465"/>
    </row>
    <row r="2" spans="1:15" ht="37.5">
      <c r="A2" s="3"/>
      <c r="B2" s="4"/>
      <c r="C2" s="10" t="s">
        <v>34</v>
      </c>
      <c r="D2" s="5" t="s">
        <v>574</v>
      </c>
      <c r="E2" s="5" t="s">
        <v>646</v>
      </c>
      <c r="F2" s="5" t="s">
        <v>11</v>
      </c>
      <c r="G2" s="93" t="s">
        <v>12</v>
      </c>
      <c r="I2" s="236"/>
      <c r="M2" s="470"/>
      <c r="N2" s="470"/>
      <c r="O2" s="470"/>
    </row>
    <row r="3" spans="1:15">
      <c r="A3" s="9" t="str">
        <f>$A$1</f>
        <v>14.</v>
      </c>
      <c r="B3" s="7">
        <v>1</v>
      </c>
      <c r="C3" s="169" t="s">
        <v>1340</v>
      </c>
      <c r="D3" s="331"/>
      <c r="E3" s="332"/>
      <c r="F3" s="333">
        <v>10</v>
      </c>
      <c r="G3" s="200"/>
      <c r="I3" s="236"/>
      <c r="M3" s="306"/>
      <c r="N3" s="306"/>
      <c r="O3" s="306"/>
    </row>
    <row r="4" spans="1:15">
      <c r="A4" s="9" t="str">
        <f t="shared" ref="A4:A11" si="0">$A$1</f>
        <v>14.</v>
      </c>
      <c r="B4" s="7">
        <v>2</v>
      </c>
      <c r="C4" s="169" t="s">
        <v>868</v>
      </c>
      <c r="D4" s="331"/>
      <c r="E4" s="332"/>
      <c r="F4" s="333">
        <v>10</v>
      </c>
      <c r="G4" s="200"/>
      <c r="I4" s="236"/>
      <c r="M4" s="306"/>
      <c r="N4" s="306"/>
      <c r="O4" s="306"/>
    </row>
    <row r="5" spans="1:15">
      <c r="A5" s="9" t="str">
        <f>$A$1</f>
        <v>14.</v>
      </c>
      <c r="B5" s="7">
        <v>3</v>
      </c>
      <c r="C5" s="8" t="s">
        <v>143</v>
      </c>
      <c r="D5" s="24"/>
      <c r="E5" s="18"/>
      <c r="F5" s="48">
        <v>10</v>
      </c>
      <c r="G5" s="94"/>
      <c r="H5" s="243"/>
    </row>
    <row r="6" spans="1:15">
      <c r="A6" s="9" t="str">
        <f t="shared" si="0"/>
        <v>14.</v>
      </c>
      <c r="B6" s="7">
        <v>4</v>
      </c>
      <c r="C6" s="8" t="s">
        <v>144</v>
      </c>
      <c r="D6" s="24"/>
      <c r="E6" s="18"/>
      <c r="F6" s="48">
        <v>10</v>
      </c>
      <c r="G6" s="94"/>
      <c r="H6" s="243"/>
      <c r="I6" s="245"/>
      <c r="J6" s="236"/>
      <c r="K6" s="236"/>
      <c r="L6" s="236"/>
      <c r="M6" s="236"/>
    </row>
    <row r="7" spans="1:15">
      <c r="A7" s="9" t="str">
        <f t="shared" si="0"/>
        <v>14.</v>
      </c>
      <c r="B7" s="7">
        <v>5</v>
      </c>
      <c r="C7" s="8" t="s">
        <v>145</v>
      </c>
      <c r="D7" s="24"/>
      <c r="E7" s="18"/>
      <c r="F7" s="48">
        <v>15</v>
      </c>
      <c r="G7" s="94"/>
      <c r="H7" s="243"/>
      <c r="I7" s="236"/>
      <c r="J7" s="236"/>
      <c r="K7" s="236"/>
      <c r="L7" s="236"/>
      <c r="M7" s="236"/>
    </row>
    <row r="8" spans="1:15">
      <c r="A8" s="9" t="str">
        <f t="shared" si="0"/>
        <v>14.</v>
      </c>
      <c r="B8" s="7">
        <v>6</v>
      </c>
      <c r="C8" s="8" t="s">
        <v>146</v>
      </c>
      <c r="D8" s="24"/>
      <c r="E8" s="18"/>
      <c r="F8" s="48">
        <v>30</v>
      </c>
      <c r="G8" s="94"/>
      <c r="H8" s="243"/>
      <c r="I8" s="236"/>
      <c r="J8" s="236"/>
      <c r="K8" s="236"/>
      <c r="L8" s="236"/>
      <c r="M8" s="236"/>
    </row>
    <row r="9" spans="1:15">
      <c r="A9" s="9" t="str">
        <f t="shared" si="0"/>
        <v>14.</v>
      </c>
      <c r="B9" s="7">
        <v>7</v>
      </c>
      <c r="C9" s="8" t="s">
        <v>147</v>
      </c>
      <c r="D9" s="24"/>
      <c r="E9" s="18"/>
      <c r="F9" s="48">
        <v>30</v>
      </c>
      <c r="G9" s="94"/>
      <c r="H9" s="243"/>
      <c r="I9" s="236"/>
      <c r="J9" s="236"/>
      <c r="K9" s="236"/>
      <c r="L9" s="236"/>
      <c r="M9" s="236"/>
    </row>
    <row r="10" spans="1:15">
      <c r="A10" s="9" t="str">
        <f t="shared" si="0"/>
        <v>14.</v>
      </c>
      <c r="B10" s="7">
        <v>8</v>
      </c>
      <c r="C10" s="8" t="s">
        <v>148</v>
      </c>
      <c r="D10" s="24"/>
      <c r="E10" s="18"/>
      <c r="F10" s="48">
        <v>20</v>
      </c>
      <c r="G10" s="94"/>
      <c r="H10" s="243"/>
      <c r="I10" s="236"/>
      <c r="J10" s="236"/>
      <c r="K10" s="236"/>
      <c r="L10" s="236"/>
      <c r="M10" s="236"/>
    </row>
    <row r="11" spans="1:15">
      <c r="A11" s="9" t="str">
        <f t="shared" si="0"/>
        <v>14.</v>
      </c>
      <c r="B11" s="7">
        <v>9</v>
      </c>
      <c r="C11" s="8" t="s">
        <v>149</v>
      </c>
      <c r="D11" s="24"/>
      <c r="E11" s="18"/>
      <c r="F11" s="48">
        <v>15</v>
      </c>
      <c r="G11" s="94"/>
      <c r="H11" s="243"/>
      <c r="I11" s="236"/>
      <c r="J11" s="236"/>
      <c r="K11" s="236"/>
      <c r="L11" s="236"/>
      <c r="M11" s="236"/>
    </row>
    <row r="12" spans="1:15" ht="24.75" customHeight="1">
      <c r="A12" s="86"/>
      <c r="B12" s="88"/>
      <c r="C12" s="79"/>
      <c r="D12" s="79"/>
      <c r="E12" s="79"/>
      <c r="F12" s="83" t="str">
        <f>CONCATENATE("KOPĒJĀ CENA par ",A1,"pozīciju bez PVN, EUR:")</f>
        <v>KOPĒJĀ CENA par 14.pozīciju bez PVN, EUR:</v>
      </c>
      <c r="G12" s="95">
        <f>SUMPRODUCT(F5:F11,G5:G11)</f>
        <v>0</v>
      </c>
    </row>
    <row r="13" spans="1:15">
      <c r="A13" s="3"/>
      <c r="B13" s="4"/>
      <c r="C13" s="10" t="s">
        <v>14</v>
      </c>
      <c r="D13" s="468" t="s">
        <v>575</v>
      </c>
      <c r="E13" s="469"/>
      <c r="F13" s="468" t="s">
        <v>31</v>
      </c>
      <c r="G13" s="469"/>
    </row>
    <row r="14" spans="1:15">
      <c r="A14" s="9" t="str">
        <f t="shared" ref="A14:A18" si="1">$A$1</f>
        <v>14.</v>
      </c>
      <c r="B14" s="7">
        <v>10</v>
      </c>
      <c r="C14" s="8" t="s">
        <v>142</v>
      </c>
      <c r="D14" s="459"/>
      <c r="E14" s="460"/>
      <c r="F14" s="459"/>
      <c r="G14" s="460"/>
    </row>
    <row r="15" spans="1:15">
      <c r="A15" s="3"/>
      <c r="B15" s="4"/>
      <c r="C15" s="11" t="s">
        <v>16</v>
      </c>
      <c r="D15" s="468" t="s">
        <v>575</v>
      </c>
      <c r="E15" s="469"/>
      <c r="F15" s="468" t="s">
        <v>31</v>
      </c>
      <c r="G15" s="469"/>
    </row>
    <row r="16" spans="1:15" ht="43" customHeight="1">
      <c r="A16" s="9" t="str">
        <f t="shared" si="1"/>
        <v>14.</v>
      </c>
      <c r="B16" s="7">
        <v>11</v>
      </c>
      <c r="C16" s="169" t="s">
        <v>1581</v>
      </c>
      <c r="D16" s="459"/>
      <c r="E16" s="460"/>
      <c r="F16" s="459"/>
      <c r="G16" s="460"/>
    </row>
    <row r="17" spans="1:7" ht="27.75" customHeight="1">
      <c r="A17" s="225" t="s">
        <v>865</v>
      </c>
      <c r="B17" s="7">
        <v>12</v>
      </c>
      <c r="C17" s="169" t="s">
        <v>1580</v>
      </c>
      <c r="D17" s="476"/>
      <c r="E17" s="505"/>
      <c r="F17" s="234"/>
      <c r="G17" s="233"/>
    </row>
    <row r="18" spans="1:7" ht="25">
      <c r="A18" s="9" t="str">
        <f t="shared" si="1"/>
        <v>14.</v>
      </c>
      <c r="B18" s="7">
        <v>13</v>
      </c>
      <c r="C18" s="169" t="s">
        <v>1341</v>
      </c>
      <c r="D18" s="459"/>
      <c r="E18" s="460"/>
      <c r="F18" s="459"/>
      <c r="G18" s="460"/>
    </row>
  </sheetData>
  <mergeCells count="14">
    <mergeCell ref="D18:E18"/>
    <mergeCell ref="F18:G18"/>
    <mergeCell ref="D15:E15"/>
    <mergeCell ref="F15:G15"/>
    <mergeCell ref="D16:E16"/>
    <mergeCell ref="F16:G16"/>
    <mergeCell ref="D17:E17"/>
    <mergeCell ref="M2:O2"/>
    <mergeCell ref="D14:E14"/>
    <mergeCell ref="F14:G14"/>
    <mergeCell ref="A1:B1"/>
    <mergeCell ref="D1:G1"/>
    <mergeCell ref="D13:E13"/>
    <mergeCell ref="F13:G13"/>
  </mergeCells>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37"/>
  <sheetViews>
    <sheetView topLeftCell="A7" zoomScale="89" zoomScaleNormal="89" workbookViewId="0">
      <selection activeCell="C17" sqref="C17"/>
    </sheetView>
  </sheetViews>
  <sheetFormatPr defaultColWidth="9.453125" defaultRowHeight="12.5"/>
  <cols>
    <col min="1" max="2" width="4.54296875" style="20" customWidth="1"/>
    <col min="3" max="3" width="61.54296875" style="20" customWidth="1"/>
    <col min="4" max="4" width="35.54296875" style="20" customWidth="1"/>
    <col min="5" max="6" width="16.54296875" style="20" customWidth="1"/>
    <col min="7" max="7" width="16.54296875" style="101" customWidth="1"/>
    <col min="8" max="8" width="9.453125" style="20"/>
    <col min="9" max="10" width="4.54296875" style="20" customWidth="1"/>
    <col min="11" max="11" width="61.54296875" style="20" customWidth="1"/>
    <col min="12" max="12" width="35.54296875" style="20" customWidth="1"/>
    <col min="13" max="15" width="16.54296875" style="20" customWidth="1"/>
    <col min="16" max="16384" width="9.453125" style="20"/>
  </cols>
  <sheetData>
    <row r="1" spans="1:14" ht="41.15" customHeight="1">
      <c r="A1" s="471" t="s">
        <v>543</v>
      </c>
      <c r="B1" s="462"/>
      <c r="C1" s="389" t="s">
        <v>1582</v>
      </c>
      <c r="D1" s="463" t="s">
        <v>577</v>
      </c>
      <c r="E1" s="464"/>
      <c r="F1" s="464"/>
      <c r="G1" s="465"/>
    </row>
    <row r="2" spans="1:14" ht="37.5">
      <c r="A2" s="3"/>
      <c r="B2" s="4"/>
      <c r="C2" s="10" t="s">
        <v>34</v>
      </c>
      <c r="D2" s="5" t="s">
        <v>574</v>
      </c>
      <c r="E2" s="5" t="s">
        <v>646</v>
      </c>
      <c r="F2" s="5" t="s">
        <v>11</v>
      </c>
      <c r="G2" s="93" t="s">
        <v>12</v>
      </c>
      <c r="I2" s="246"/>
      <c r="J2" s="247"/>
      <c r="K2" s="180"/>
      <c r="L2" s="180"/>
      <c r="M2" s="180"/>
      <c r="N2" s="180"/>
    </row>
    <row r="3" spans="1:14">
      <c r="A3" s="9" t="str">
        <f>$A$1</f>
        <v>15.</v>
      </c>
      <c r="B3" s="7">
        <v>1</v>
      </c>
      <c r="C3" s="162" t="str">
        <f>'[1]14.A'!C3</f>
        <v>Anuloplastijas riņķis 26 mm</v>
      </c>
      <c r="D3" s="24"/>
      <c r="E3" s="18"/>
      <c r="F3" s="48">
        <v>4</v>
      </c>
      <c r="G3" s="94"/>
      <c r="H3" s="243"/>
    </row>
    <row r="4" spans="1:14">
      <c r="A4" s="9" t="str">
        <f t="shared" ref="A4:A7" si="0">$A$1</f>
        <v>15.</v>
      </c>
      <c r="B4" s="7">
        <v>2</v>
      </c>
      <c r="C4" s="162" t="str">
        <f>'[1]14.A'!C4</f>
        <v>Anuloplastijas riņķis 28 mm</v>
      </c>
      <c r="D4" s="176"/>
      <c r="E4" s="18"/>
      <c r="F4" s="181">
        <v>4</v>
      </c>
      <c r="G4" s="174"/>
      <c r="H4" s="243"/>
    </row>
    <row r="5" spans="1:14">
      <c r="A5" s="9" t="str">
        <f t="shared" si="0"/>
        <v>15.</v>
      </c>
      <c r="B5" s="7">
        <v>3</v>
      </c>
      <c r="C5" s="162" t="str">
        <f>'[1]14.A'!C5</f>
        <v>Anuloplastijas riņķis 30 mm</v>
      </c>
      <c r="D5" s="176"/>
      <c r="E5" s="18"/>
      <c r="F5" s="181">
        <v>4</v>
      </c>
      <c r="G5" s="174"/>
      <c r="H5" s="243"/>
    </row>
    <row r="6" spans="1:14">
      <c r="A6" s="9" t="str">
        <f t="shared" si="0"/>
        <v>15.</v>
      </c>
      <c r="B6" s="7">
        <v>4</v>
      </c>
      <c r="C6" s="162" t="str">
        <f>'[1]14.A'!C6</f>
        <v>Anuloplastijas riņķis 32 mm</v>
      </c>
      <c r="D6" s="176"/>
      <c r="E6" s="18"/>
      <c r="F6" s="181">
        <v>4</v>
      </c>
      <c r="G6" s="174"/>
      <c r="H6" s="243"/>
    </row>
    <row r="7" spans="1:14">
      <c r="A7" s="9" t="str">
        <f t="shared" si="0"/>
        <v>15.</v>
      </c>
      <c r="B7" s="7">
        <v>5</v>
      </c>
      <c r="C7" s="169" t="str">
        <f>'[1]14.A'!C7</f>
        <v>Anuloplastijas riņķis 34 mm</v>
      </c>
      <c r="D7" s="176"/>
      <c r="E7" s="18"/>
      <c r="F7" s="181">
        <v>4</v>
      </c>
      <c r="G7" s="174"/>
      <c r="H7" s="243"/>
    </row>
    <row r="8" spans="1:14">
      <c r="A8" s="9" t="str">
        <f t="shared" ref="A8:A11" si="1">$A$1</f>
        <v>15.</v>
      </c>
      <c r="B8" s="358">
        <v>6</v>
      </c>
      <c r="C8" s="8" t="str">
        <f>'[1]14.A'!C8</f>
        <v>Anuloplastijas riņķis 36 mm</v>
      </c>
      <c r="D8" s="24"/>
      <c r="E8" s="18"/>
      <c r="F8" s="48">
        <v>4</v>
      </c>
      <c r="G8" s="94"/>
      <c r="H8" s="243"/>
    </row>
    <row r="9" spans="1:14">
      <c r="A9" s="9" t="str">
        <f t="shared" si="1"/>
        <v>15.</v>
      </c>
      <c r="B9" s="358">
        <v>7</v>
      </c>
      <c r="C9" s="8" t="str">
        <f>'[1]14.A'!C9</f>
        <v>Anuloplastijas riņķis 38 mm</v>
      </c>
      <c r="D9" s="24"/>
      <c r="E9" s="18"/>
      <c r="F9" s="48">
        <v>4</v>
      </c>
      <c r="G9" s="94"/>
      <c r="H9" s="243"/>
      <c r="I9" s="244"/>
    </row>
    <row r="10" spans="1:14">
      <c r="A10" s="9" t="str">
        <f t="shared" si="1"/>
        <v>15.</v>
      </c>
      <c r="B10" s="358">
        <v>8</v>
      </c>
      <c r="C10" s="8" t="str">
        <f>'[1]14.A'!C10</f>
        <v>Anuloplastijas riņķis 40 mm</v>
      </c>
      <c r="D10" s="24"/>
      <c r="E10" s="18"/>
      <c r="F10" s="48">
        <v>4</v>
      </c>
      <c r="G10" s="94"/>
      <c r="H10" s="243"/>
      <c r="I10" s="244"/>
    </row>
    <row r="11" spans="1:14">
      <c r="A11" s="9" t="str">
        <f t="shared" si="1"/>
        <v>15.</v>
      </c>
      <c r="B11" s="358">
        <v>9</v>
      </c>
      <c r="C11" s="8" t="str">
        <f>'[1]14.A'!C11</f>
        <v>Anuloplastijas riņķis 42 mm</v>
      </c>
      <c r="D11" s="176"/>
      <c r="E11" s="18"/>
      <c r="F11" s="181">
        <v>4</v>
      </c>
      <c r="G11" s="174"/>
      <c r="H11" s="243"/>
      <c r="I11" s="244"/>
    </row>
    <row r="12" spans="1:14" ht="24.75" customHeight="1">
      <c r="A12" s="86"/>
      <c r="B12" s="88"/>
      <c r="C12" s="79"/>
      <c r="D12" s="79"/>
      <c r="E12" s="79"/>
      <c r="F12" s="83" t="str">
        <f>CONCATENATE("KOPĒJĀ CENA par ",A1,"pozīciju bez PVN, EUR:")</f>
        <v>KOPĒJĀ CENA par 15.pozīciju bez PVN, EUR:</v>
      </c>
      <c r="G12" s="95">
        <f>SUMPRODUCT(F3:F11,G3:G11)</f>
        <v>0</v>
      </c>
    </row>
    <row r="13" spans="1:14">
      <c r="A13" s="3"/>
      <c r="B13" s="4"/>
      <c r="C13" s="10" t="s">
        <v>14</v>
      </c>
      <c r="D13" s="468" t="s">
        <v>575</v>
      </c>
      <c r="E13" s="469"/>
      <c r="F13" s="468" t="s">
        <v>31</v>
      </c>
      <c r="G13" s="469"/>
    </row>
    <row r="14" spans="1:14" ht="15.65" customHeight="1">
      <c r="A14" s="9" t="str">
        <f t="shared" ref="A14" si="2">$A$1</f>
        <v>15.</v>
      </c>
      <c r="B14" s="7">
        <v>10</v>
      </c>
      <c r="C14" s="169" t="s">
        <v>1435</v>
      </c>
      <c r="D14" s="459"/>
      <c r="E14" s="460"/>
      <c r="F14" s="459"/>
      <c r="G14" s="460"/>
    </row>
    <row r="15" spans="1:14">
      <c r="A15" s="3"/>
      <c r="B15" s="4"/>
      <c r="C15" s="11" t="s">
        <v>16</v>
      </c>
      <c r="D15" s="468" t="s">
        <v>575</v>
      </c>
      <c r="E15" s="469"/>
      <c r="F15" s="468" t="s">
        <v>31</v>
      </c>
      <c r="G15" s="469"/>
    </row>
    <row r="16" spans="1:14" ht="24.65" customHeight="1">
      <c r="A16" s="9" t="str">
        <f t="shared" ref="A16:A21" si="3">$A$1</f>
        <v>15.</v>
      </c>
      <c r="B16" s="7">
        <v>11</v>
      </c>
      <c r="C16" s="361" t="s">
        <v>1586</v>
      </c>
      <c r="D16" s="459"/>
      <c r="E16" s="460"/>
      <c r="F16" s="459"/>
      <c r="G16" s="460"/>
    </row>
    <row r="17" spans="1:11" ht="25">
      <c r="A17" s="9" t="str">
        <f t="shared" si="3"/>
        <v>15.</v>
      </c>
      <c r="B17" s="7">
        <v>12</v>
      </c>
      <c r="C17" s="162" t="s">
        <v>1585</v>
      </c>
      <c r="D17" s="459"/>
      <c r="E17" s="460"/>
      <c r="F17" s="459"/>
      <c r="G17" s="460"/>
      <c r="I17" s="470"/>
      <c r="J17" s="470"/>
      <c r="K17" s="470"/>
    </row>
    <row r="18" spans="1:11" ht="25">
      <c r="A18" s="9" t="str">
        <f t="shared" si="3"/>
        <v>15.</v>
      </c>
      <c r="B18" s="7">
        <v>13</v>
      </c>
      <c r="C18" s="162" t="s">
        <v>1584</v>
      </c>
      <c r="D18" s="459"/>
      <c r="E18" s="460"/>
      <c r="F18" s="459"/>
      <c r="G18" s="460"/>
    </row>
    <row r="19" spans="1:11" ht="62.5">
      <c r="A19" s="225" t="s">
        <v>543</v>
      </c>
      <c r="B19" s="7">
        <v>14</v>
      </c>
      <c r="C19" s="169" t="s">
        <v>1583</v>
      </c>
      <c r="D19" s="476"/>
      <c r="E19" s="505"/>
      <c r="F19" s="476"/>
      <c r="G19" s="505"/>
    </row>
    <row r="20" spans="1:11" ht="15.5" customHeight="1">
      <c r="A20" s="225" t="s">
        <v>543</v>
      </c>
      <c r="B20" s="7">
        <v>15</v>
      </c>
      <c r="C20" s="162" t="s">
        <v>1587</v>
      </c>
      <c r="D20" s="476"/>
      <c r="E20" s="505"/>
      <c r="F20" s="476"/>
      <c r="G20" s="505"/>
    </row>
    <row r="21" spans="1:11" ht="31" customHeight="1">
      <c r="A21" s="9" t="str">
        <f t="shared" si="3"/>
        <v>15.</v>
      </c>
      <c r="B21" s="7">
        <v>16</v>
      </c>
      <c r="C21" s="169" t="s">
        <v>1436</v>
      </c>
      <c r="D21" s="459"/>
      <c r="E21" s="460"/>
      <c r="F21" s="459"/>
      <c r="G21" s="460"/>
    </row>
    <row r="23" spans="1:11" ht="12.75" customHeight="1"/>
    <row r="24" spans="1:11" ht="12.75" customHeight="1"/>
    <row r="26" spans="1:11" ht="14.25" customHeight="1"/>
    <row r="35" ht="12.75" customHeight="1"/>
    <row r="37" ht="12.75" customHeight="1"/>
  </sheetData>
  <mergeCells count="21">
    <mergeCell ref="D18:E18"/>
    <mergeCell ref="F18:G18"/>
    <mergeCell ref="D21:E21"/>
    <mergeCell ref="F21:G21"/>
    <mergeCell ref="D15:E15"/>
    <mergeCell ref="F15:G15"/>
    <mergeCell ref="D17:E17"/>
    <mergeCell ref="F17:G17"/>
    <mergeCell ref="D16:E16"/>
    <mergeCell ref="F16:G16"/>
    <mergeCell ref="D19:E19"/>
    <mergeCell ref="D20:E20"/>
    <mergeCell ref="F19:G19"/>
    <mergeCell ref="F20:G20"/>
    <mergeCell ref="I17:K17"/>
    <mergeCell ref="D14:E14"/>
    <mergeCell ref="F14:G14"/>
    <mergeCell ref="A1:B1"/>
    <mergeCell ref="D1:G1"/>
    <mergeCell ref="D13:E13"/>
    <mergeCell ref="F13:G13"/>
  </mergeCells>
  <pageMargins left="0.7" right="0.7" top="0.75" bottom="0.75" header="0.3" footer="0.3"/>
  <pageSetup paperSize="9" orientation="portrait"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N16"/>
  <sheetViews>
    <sheetView topLeftCell="A4" zoomScale="95" zoomScaleNormal="95" workbookViewId="0">
      <selection activeCell="C16" sqref="C16"/>
    </sheetView>
  </sheetViews>
  <sheetFormatPr defaultColWidth="9.453125" defaultRowHeight="12.5"/>
  <cols>
    <col min="1" max="2" width="4.54296875" style="20" customWidth="1"/>
    <col min="3" max="3" width="61.54296875" style="20" customWidth="1"/>
    <col min="4" max="4" width="35.54296875" style="20" customWidth="1"/>
    <col min="5" max="6" width="16.54296875" style="20" customWidth="1"/>
    <col min="7" max="7" width="16.54296875" style="101" customWidth="1"/>
    <col min="8" max="8" width="9.453125" style="20"/>
    <col min="9" max="9" width="12.1796875" style="20" customWidth="1"/>
    <col min="10" max="10" width="13.453125" style="20" customWidth="1"/>
    <col min="11" max="16384" width="9.453125" style="20"/>
  </cols>
  <sheetData>
    <row r="1" spans="1:14" ht="37.5" customHeight="1">
      <c r="A1" s="471" t="s">
        <v>544</v>
      </c>
      <c r="B1" s="462"/>
      <c r="C1" s="30" t="s">
        <v>1416</v>
      </c>
      <c r="D1" s="463" t="s">
        <v>577</v>
      </c>
      <c r="E1" s="464"/>
      <c r="F1" s="464"/>
      <c r="G1" s="465"/>
    </row>
    <row r="2" spans="1:14" ht="89.25" customHeight="1">
      <c r="A2" s="3"/>
      <c r="B2" s="4"/>
      <c r="C2" s="10" t="s">
        <v>34</v>
      </c>
      <c r="D2" s="5" t="s">
        <v>574</v>
      </c>
      <c r="E2" s="5" t="s">
        <v>646</v>
      </c>
      <c r="F2" s="5" t="s">
        <v>11</v>
      </c>
      <c r="G2" s="93" t="s">
        <v>12</v>
      </c>
      <c r="I2" s="236"/>
      <c r="J2" s="236"/>
      <c r="L2" s="470"/>
      <c r="M2" s="470"/>
      <c r="N2" s="470"/>
    </row>
    <row r="3" spans="1:14">
      <c r="A3" s="9" t="str">
        <f>$A$1</f>
        <v>16.</v>
      </c>
      <c r="B3" s="7">
        <v>1</v>
      </c>
      <c r="C3" s="8" t="s">
        <v>1417</v>
      </c>
      <c r="D3" s="24"/>
      <c r="E3" s="18"/>
      <c r="F3" s="48">
        <v>3</v>
      </c>
      <c r="G3" s="94"/>
      <c r="J3" s="243"/>
    </row>
    <row r="4" spans="1:14">
      <c r="A4" s="9" t="str">
        <f t="shared" ref="A4:A8" si="0">$A$1</f>
        <v>16.</v>
      </c>
      <c r="B4" s="7">
        <v>2</v>
      </c>
      <c r="C4" s="8" t="s">
        <v>1418</v>
      </c>
      <c r="D4" s="24"/>
      <c r="E4" s="18"/>
      <c r="F4" s="48">
        <v>3</v>
      </c>
      <c r="G4" s="94"/>
      <c r="I4" s="243"/>
      <c r="J4" s="243"/>
    </row>
    <row r="5" spans="1:14">
      <c r="A5" s="9" t="str">
        <f t="shared" si="0"/>
        <v>16.</v>
      </c>
      <c r="B5" s="7">
        <v>3</v>
      </c>
      <c r="C5" s="8" t="s">
        <v>1419</v>
      </c>
      <c r="D5" s="24"/>
      <c r="E5" s="18"/>
      <c r="F5" s="48">
        <v>3</v>
      </c>
      <c r="G5" s="94"/>
      <c r="I5" s="243"/>
      <c r="J5" s="243"/>
    </row>
    <row r="6" spans="1:14">
      <c r="A6" s="9" t="str">
        <f t="shared" si="0"/>
        <v>16.</v>
      </c>
      <c r="B6" s="7">
        <v>4</v>
      </c>
      <c r="C6" s="8" t="s">
        <v>1420</v>
      </c>
      <c r="D6" s="24"/>
      <c r="E6" s="18"/>
      <c r="F6" s="48">
        <v>15</v>
      </c>
      <c r="G6" s="94"/>
      <c r="I6" s="243"/>
      <c r="J6" s="243"/>
    </row>
    <row r="7" spans="1:14">
      <c r="A7" s="9" t="str">
        <f t="shared" si="0"/>
        <v>16.</v>
      </c>
      <c r="B7" s="7">
        <v>5</v>
      </c>
      <c r="C7" s="8" t="s">
        <v>1421</v>
      </c>
      <c r="D7" s="24"/>
      <c r="E7" s="18"/>
      <c r="F7" s="48">
        <v>20</v>
      </c>
      <c r="G7" s="94"/>
      <c r="I7" s="243"/>
      <c r="J7" s="243"/>
    </row>
    <row r="8" spans="1:14">
      <c r="A8" s="9" t="str">
        <f t="shared" si="0"/>
        <v>16.</v>
      </c>
      <c r="B8" s="7">
        <v>6</v>
      </c>
      <c r="C8" s="8" t="s">
        <v>1422</v>
      </c>
      <c r="D8" s="24"/>
      <c r="E8" s="18"/>
      <c r="F8" s="48">
        <v>50</v>
      </c>
      <c r="G8" s="94"/>
      <c r="I8" s="243"/>
      <c r="J8" s="243"/>
    </row>
    <row r="9" spans="1:14" ht="24.75" customHeight="1">
      <c r="A9" s="86"/>
      <c r="B9" s="88"/>
      <c r="C9" s="79"/>
      <c r="D9" s="79"/>
      <c r="E9" s="79"/>
      <c r="F9" s="83" t="str">
        <f>CONCATENATE("KOPĒJĀ CENA par ",A1,"pozīciju bez PVN, EUR:")</f>
        <v>KOPĒJĀ CENA par 16.pozīciju bez PVN, EUR:</v>
      </c>
      <c r="G9" s="95">
        <f>SUMPRODUCT(F3:F8,G3:G8)</f>
        <v>0</v>
      </c>
    </row>
    <row r="10" spans="1:14">
      <c r="A10" s="3"/>
      <c r="B10" s="4"/>
      <c r="C10" s="10" t="s">
        <v>14</v>
      </c>
      <c r="D10" s="468" t="s">
        <v>575</v>
      </c>
      <c r="E10" s="469"/>
      <c r="F10" s="468" t="s">
        <v>31</v>
      </c>
      <c r="G10" s="469"/>
    </row>
    <row r="11" spans="1:14" ht="16.75" customHeight="1">
      <c r="A11" s="9" t="str">
        <f t="shared" ref="A11:A16" si="1">$A$1</f>
        <v>16.</v>
      </c>
      <c r="B11" s="7">
        <v>7</v>
      </c>
      <c r="C11" s="8" t="s">
        <v>1416</v>
      </c>
      <c r="D11" s="459"/>
      <c r="E11" s="460"/>
      <c r="F11" s="459"/>
      <c r="G11" s="460"/>
    </row>
    <row r="12" spans="1:14">
      <c r="A12" s="3"/>
      <c r="B12" s="4"/>
      <c r="C12" s="11" t="s">
        <v>16</v>
      </c>
      <c r="D12" s="468" t="s">
        <v>575</v>
      </c>
      <c r="E12" s="469"/>
      <c r="F12" s="468" t="s">
        <v>31</v>
      </c>
      <c r="G12" s="469"/>
    </row>
    <row r="13" spans="1:14" ht="41.25" customHeight="1">
      <c r="A13" s="9" t="str">
        <f t="shared" si="1"/>
        <v>16.</v>
      </c>
      <c r="B13" s="7">
        <v>8</v>
      </c>
      <c r="C13" s="162" t="s">
        <v>1343</v>
      </c>
      <c r="D13" s="459"/>
      <c r="E13" s="460"/>
      <c r="F13" s="459"/>
      <c r="G13" s="460"/>
    </row>
    <row r="14" spans="1:14" ht="37.5">
      <c r="A14" s="225" t="s">
        <v>544</v>
      </c>
      <c r="B14" s="7">
        <v>9</v>
      </c>
      <c r="C14" s="162" t="s">
        <v>1342</v>
      </c>
      <c r="D14" s="476"/>
      <c r="E14" s="505"/>
      <c r="F14" s="476"/>
      <c r="G14" s="505"/>
    </row>
    <row r="15" spans="1:14" ht="14.5" customHeight="1">
      <c r="A15" s="9" t="str">
        <f t="shared" si="1"/>
        <v>16.</v>
      </c>
      <c r="B15" s="7">
        <v>10</v>
      </c>
      <c r="C15" s="334" t="s">
        <v>1423</v>
      </c>
      <c r="D15" s="459"/>
      <c r="E15" s="460"/>
      <c r="F15" s="459"/>
      <c r="G15" s="460"/>
    </row>
    <row r="16" spans="1:14" ht="24.75" customHeight="1">
      <c r="A16" s="9" t="str">
        <f t="shared" si="1"/>
        <v>16.</v>
      </c>
      <c r="B16" s="7">
        <v>11</v>
      </c>
      <c r="C16" s="8" t="s">
        <v>863</v>
      </c>
      <c r="D16" s="459"/>
      <c r="E16" s="460"/>
      <c r="F16" s="459"/>
      <c r="G16" s="460"/>
    </row>
  </sheetData>
  <mergeCells count="17">
    <mergeCell ref="D16:E16"/>
    <mergeCell ref="F16:G16"/>
    <mergeCell ref="D12:E12"/>
    <mergeCell ref="F12:G12"/>
    <mergeCell ref="D13:E13"/>
    <mergeCell ref="F13:G13"/>
    <mergeCell ref="D15:E15"/>
    <mergeCell ref="F15:G15"/>
    <mergeCell ref="D14:E14"/>
    <mergeCell ref="F14:G14"/>
    <mergeCell ref="L2:N2"/>
    <mergeCell ref="D11:E11"/>
    <mergeCell ref="F11:G11"/>
    <mergeCell ref="A1:B1"/>
    <mergeCell ref="D1:G1"/>
    <mergeCell ref="D10:E10"/>
    <mergeCell ref="F10:G10"/>
  </mergeCells>
  <pageMargins left="0.7" right="0.7" top="0.75" bottom="0.75" header="0.3" footer="0.3"/>
  <pageSetup paperSize="9" orientation="portrait" verticalDpi="3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66D02-F12E-470C-B7D7-F6DE05DF286E}">
  <dimension ref="A1:G17"/>
  <sheetViews>
    <sheetView topLeftCell="A4" zoomScale="90" zoomScaleNormal="90" workbookViewId="0">
      <selection activeCell="C19" sqref="C19"/>
    </sheetView>
  </sheetViews>
  <sheetFormatPr defaultColWidth="9.453125" defaultRowHeight="12.5"/>
  <cols>
    <col min="1" max="2" width="4.54296875" style="20" customWidth="1"/>
    <col min="3" max="3" width="43.54296875" style="20" customWidth="1"/>
    <col min="4" max="4" width="21.453125" style="20" customWidth="1"/>
    <col min="5" max="5" width="23.453125" style="20" customWidth="1"/>
    <col min="6" max="6" width="13.54296875" style="20" customWidth="1"/>
    <col min="7" max="7" width="13.54296875" style="101" customWidth="1"/>
    <col min="8" max="8" width="7.453125" style="20" customWidth="1"/>
    <col min="9" max="9" width="21.453125" style="20" customWidth="1"/>
    <col min="10" max="10" width="23.453125" style="20" customWidth="1"/>
    <col min="11" max="11" width="13.54296875" style="20" customWidth="1"/>
    <col min="12" max="16384" width="9.453125" style="20"/>
  </cols>
  <sheetData>
    <row r="1" spans="1:7" ht="36.75" customHeight="1">
      <c r="A1" s="504" t="s">
        <v>545</v>
      </c>
      <c r="B1" s="462"/>
      <c r="C1" s="179" t="s">
        <v>153</v>
      </c>
      <c r="D1" s="492" t="s">
        <v>577</v>
      </c>
      <c r="E1" s="464"/>
      <c r="F1" s="464"/>
      <c r="G1" s="465"/>
    </row>
    <row r="2" spans="1:7" ht="37.5">
      <c r="A2" s="171"/>
      <c r="B2" s="4"/>
      <c r="C2" s="170" t="s">
        <v>34</v>
      </c>
      <c r="D2" s="178" t="s">
        <v>574</v>
      </c>
      <c r="E2" s="178" t="s">
        <v>646</v>
      </c>
      <c r="F2" s="178" t="s">
        <v>11</v>
      </c>
      <c r="G2" s="177" t="s">
        <v>12</v>
      </c>
    </row>
    <row r="3" spans="1:7">
      <c r="A3" s="225" t="str">
        <f>$A$1</f>
        <v>17.</v>
      </c>
      <c r="B3" s="7">
        <v>1</v>
      </c>
      <c r="C3" s="169" t="s">
        <v>154</v>
      </c>
      <c r="D3" s="176"/>
      <c r="E3" s="18"/>
      <c r="F3" s="181">
        <v>3</v>
      </c>
      <c r="G3" s="174"/>
    </row>
    <row r="4" spans="1:7">
      <c r="A4" s="225" t="str">
        <f t="shared" ref="A4:A11" si="0">$A$1</f>
        <v>17.</v>
      </c>
      <c r="B4" s="7">
        <v>2</v>
      </c>
      <c r="C4" s="169" t="s">
        <v>152</v>
      </c>
      <c r="D4" s="176"/>
      <c r="E4" s="18"/>
      <c r="F4" s="181">
        <v>3</v>
      </c>
      <c r="G4" s="174"/>
    </row>
    <row r="5" spans="1:7">
      <c r="A5" s="225" t="str">
        <f t="shared" si="0"/>
        <v>17.</v>
      </c>
      <c r="B5" s="7">
        <v>3</v>
      </c>
      <c r="C5" s="169" t="s">
        <v>143</v>
      </c>
      <c r="D5" s="176"/>
      <c r="E5" s="18"/>
      <c r="F5" s="181">
        <v>3</v>
      </c>
      <c r="G5" s="174"/>
    </row>
    <row r="6" spans="1:7">
      <c r="A6" s="225" t="str">
        <f t="shared" si="0"/>
        <v>17.</v>
      </c>
      <c r="B6" s="7">
        <v>4</v>
      </c>
      <c r="C6" s="169" t="s">
        <v>144</v>
      </c>
      <c r="D6" s="176"/>
      <c r="E6" s="18"/>
      <c r="F6" s="181">
        <v>5</v>
      </c>
      <c r="G6" s="174"/>
    </row>
    <row r="7" spans="1:7">
      <c r="A7" s="225" t="str">
        <f t="shared" si="0"/>
        <v>17.</v>
      </c>
      <c r="B7" s="7">
        <v>5</v>
      </c>
      <c r="C7" s="169" t="s">
        <v>145</v>
      </c>
      <c r="D7" s="176"/>
      <c r="E7" s="18"/>
      <c r="F7" s="181">
        <v>10</v>
      </c>
      <c r="G7" s="174"/>
    </row>
    <row r="8" spans="1:7">
      <c r="A8" s="225" t="str">
        <f t="shared" si="0"/>
        <v>17.</v>
      </c>
      <c r="B8" s="7">
        <v>6</v>
      </c>
      <c r="C8" s="169" t="s">
        <v>146</v>
      </c>
      <c r="D8" s="176"/>
      <c r="E8" s="18"/>
      <c r="F8" s="181">
        <v>10</v>
      </c>
      <c r="G8" s="174"/>
    </row>
    <row r="9" spans="1:7">
      <c r="A9" s="225" t="str">
        <f t="shared" si="0"/>
        <v>17.</v>
      </c>
      <c r="B9" s="7">
        <v>7</v>
      </c>
      <c r="C9" s="169" t="s">
        <v>147</v>
      </c>
      <c r="D9" s="176"/>
      <c r="E9" s="18"/>
      <c r="F9" s="181">
        <v>10</v>
      </c>
      <c r="G9" s="174"/>
    </row>
    <row r="10" spans="1:7">
      <c r="A10" s="225" t="str">
        <f t="shared" si="0"/>
        <v>17.</v>
      </c>
      <c r="B10" s="7">
        <v>8</v>
      </c>
      <c r="C10" s="169" t="s">
        <v>148</v>
      </c>
      <c r="D10" s="176"/>
      <c r="E10" s="18"/>
      <c r="F10" s="181">
        <v>3</v>
      </c>
      <c r="G10" s="174"/>
    </row>
    <row r="11" spans="1:7">
      <c r="A11" s="225" t="str">
        <f t="shared" si="0"/>
        <v>17.</v>
      </c>
      <c r="B11" s="7">
        <v>9</v>
      </c>
      <c r="C11" s="169" t="s">
        <v>149</v>
      </c>
      <c r="D11" s="176"/>
      <c r="E11" s="18"/>
      <c r="F11" s="181">
        <v>3</v>
      </c>
      <c r="G11" s="174"/>
    </row>
    <row r="12" spans="1:7" ht="24.75" customHeight="1">
      <c r="A12" s="226"/>
      <c r="B12" s="88"/>
      <c r="C12" s="79"/>
      <c r="D12" s="79"/>
      <c r="E12" s="79"/>
      <c r="F12" s="83" t="str">
        <f>CONCATENATE("KOPĒJĀ CENA par ",A1,"pozīciju bez PVN, EUR:")</f>
        <v>KOPĒJĀ CENA par 17.pozīciju bez PVN, EUR:</v>
      </c>
      <c r="G12" s="172">
        <f>SUMPRODUCT(F3:F11,G3:G11)</f>
        <v>0</v>
      </c>
    </row>
    <row r="13" spans="1:7">
      <c r="A13" s="171"/>
      <c r="B13" s="4"/>
      <c r="C13" s="170" t="s">
        <v>14</v>
      </c>
      <c r="D13" s="477" t="s">
        <v>575</v>
      </c>
      <c r="E13" s="469"/>
      <c r="F13" s="477" t="s">
        <v>31</v>
      </c>
      <c r="G13" s="469"/>
    </row>
    <row r="14" spans="1:7" ht="25">
      <c r="A14" s="225" t="str">
        <f t="shared" ref="A14:A17" si="1">$A$1</f>
        <v>17.</v>
      </c>
      <c r="B14" s="7">
        <v>10</v>
      </c>
      <c r="C14" s="169" t="s">
        <v>153</v>
      </c>
      <c r="D14" s="476"/>
      <c r="E14" s="460"/>
      <c r="F14" s="476"/>
      <c r="G14" s="460"/>
    </row>
    <row r="15" spans="1:7">
      <c r="A15" s="171"/>
      <c r="B15" s="4"/>
      <c r="C15" s="192" t="s">
        <v>16</v>
      </c>
      <c r="D15" s="477" t="s">
        <v>575</v>
      </c>
      <c r="E15" s="469"/>
      <c r="F15" s="477" t="s">
        <v>31</v>
      </c>
      <c r="G15" s="469"/>
    </row>
    <row r="16" spans="1:7" ht="50">
      <c r="A16" s="225" t="str">
        <f t="shared" si="1"/>
        <v>17.</v>
      </c>
      <c r="B16" s="7">
        <v>11</v>
      </c>
      <c r="C16" s="169" t="s">
        <v>1733</v>
      </c>
      <c r="D16" s="476"/>
      <c r="E16" s="460"/>
      <c r="F16" s="476"/>
      <c r="G16" s="460"/>
    </row>
    <row r="17" spans="1:7" ht="25">
      <c r="A17" s="225" t="str">
        <f t="shared" si="1"/>
        <v>17.</v>
      </c>
      <c r="B17" s="7">
        <v>12</v>
      </c>
      <c r="C17" s="162" t="s">
        <v>862</v>
      </c>
      <c r="D17" s="476"/>
      <c r="E17" s="460"/>
      <c r="F17" s="476"/>
      <c r="G17" s="460"/>
    </row>
  </sheetData>
  <mergeCells count="12">
    <mergeCell ref="D14:E14"/>
    <mergeCell ref="F14:G14"/>
    <mergeCell ref="A1:B1"/>
    <mergeCell ref="D1:G1"/>
    <mergeCell ref="D13:E13"/>
    <mergeCell ref="F13:G13"/>
    <mergeCell ref="D15:E15"/>
    <mergeCell ref="F15:G15"/>
    <mergeCell ref="D16:E16"/>
    <mergeCell ref="F16:G16"/>
    <mergeCell ref="D17:E17"/>
    <mergeCell ref="F17:G17"/>
  </mergeCells>
  <pageMargins left="0.7" right="0.7" top="0.75" bottom="0.75" header="0.3" footer="0.3"/>
  <pageSetup paperSize="9"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P36"/>
  <sheetViews>
    <sheetView zoomScale="88" zoomScaleNormal="88" workbookViewId="0">
      <selection activeCell="C21" sqref="C21"/>
    </sheetView>
  </sheetViews>
  <sheetFormatPr defaultColWidth="9.453125" defaultRowHeight="12.5"/>
  <cols>
    <col min="1" max="2" width="4.54296875" style="20" customWidth="1"/>
    <col min="3" max="3" width="45.7265625" style="20" customWidth="1"/>
    <col min="4" max="4" width="21.453125" style="20" customWidth="1"/>
    <col min="5" max="5" width="23.453125" style="20" customWidth="1"/>
    <col min="6" max="6" width="13.54296875" style="20" customWidth="1"/>
    <col min="7" max="7" width="13.54296875" style="101" customWidth="1"/>
    <col min="8" max="8" width="7.453125" style="20" customWidth="1"/>
    <col min="9" max="10" width="4.54296875" style="20" customWidth="1"/>
    <col min="11" max="11" width="21.453125" style="20" customWidth="1"/>
    <col min="12" max="12" width="23.453125" style="20" customWidth="1"/>
    <col min="13" max="14" width="13.54296875" style="20" customWidth="1"/>
    <col min="15" max="16384" width="9.453125" style="20"/>
  </cols>
  <sheetData>
    <row r="1" spans="1:16" ht="51.65" customHeight="1">
      <c r="A1" s="471" t="s">
        <v>866</v>
      </c>
      <c r="B1" s="462"/>
      <c r="C1" s="179" t="s">
        <v>1588</v>
      </c>
      <c r="D1" s="463" t="s">
        <v>577</v>
      </c>
      <c r="E1" s="464"/>
      <c r="F1" s="464"/>
      <c r="G1" s="465"/>
    </row>
    <row r="2" spans="1:16" ht="37.5">
      <c r="A2" s="3"/>
      <c r="B2" s="4"/>
      <c r="C2" s="10" t="s">
        <v>34</v>
      </c>
      <c r="D2" s="5" t="s">
        <v>574</v>
      </c>
      <c r="E2" s="5" t="s">
        <v>646</v>
      </c>
      <c r="F2" s="5" t="s">
        <v>11</v>
      </c>
      <c r="G2" s="93" t="s">
        <v>12</v>
      </c>
      <c r="I2" s="236"/>
      <c r="J2" s="244"/>
      <c r="N2" s="470"/>
      <c r="O2" s="470"/>
      <c r="P2" s="470"/>
    </row>
    <row r="3" spans="1:16">
      <c r="A3" s="9" t="str">
        <f>$A$1</f>
        <v>18.</v>
      </c>
      <c r="B3" s="7">
        <v>1</v>
      </c>
      <c r="C3" s="8" t="s">
        <v>154</v>
      </c>
      <c r="D3" s="24"/>
      <c r="E3" s="18"/>
      <c r="F3" s="48">
        <v>5</v>
      </c>
      <c r="G3" s="94"/>
      <c r="J3" s="243"/>
    </row>
    <row r="4" spans="1:16">
      <c r="A4" s="9" t="str">
        <f t="shared" ref="A4:A11" si="0">$A$1</f>
        <v>18.</v>
      </c>
      <c r="B4" s="7">
        <v>2</v>
      </c>
      <c r="C4" s="8" t="s">
        <v>1589</v>
      </c>
      <c r="D4" s="24"/>
      <c r="E4" s="18"/>
      <c r="F4" s="48">
        <v>5</v>
      </c>
      <c r="G4" s="94"/>
      <c r="J4" s="243"/>
    </row>
    <row r="5" spans="1:16">
      <c r="A5" s="9" t="str">
        <f t="shared" si="0"/>
        <v>18.</v>
      </c>
      <c r="B5" s="7">
        <v>3</v>
      </c>
      <c r="C5" s="8" t="s">
        <v>1590</v>
      </c>
      <c r="D5" s="24"/>
      <c r="E5" s="18"/>
      <c r="F5" s="48">
        <v>5</v>
      </c>
      <c r="G5" s="94"/>
      <c r="J5" s="243"/>
    </row>
    <row r="6" spans="1:16">
      <c r="A6" s="9" t="str">
        <f t="shared" si="0"/>
        <v>18.</v>
      </c>
      <c r="B6" s="7">
        <v>4</v>
      </c>
      <c r="C6" s="8" t="s">
        <v>1437</v>
      </c>
      <c r="D6" s="24"/>
      <c r="E6" s="18"/>
      <c r="F6" s="48">
        <v>5</v>
      </c>
      <c r="G6" s="94"/>
      <c r="J6" s="243"/>
    </row>
    <row r="7" spans="1:16">
      <c r="A7" s="9" t="str">
        <f t="shared" si="0"/>
        <v>18.</v>
      </c>
      <c r="B7" s="7">
        <v>5</v>
      </c>
      <c r="C7" s="8" t="s">
        <v>1438</v>
      </c>
      <c r="D7" s="24"/>
      <c r="E7" s="18"/>
      <c r="F7" s="48">
        <v>10</v>
      </c>
      <c r="G7" s="94"/>
      <c r="J7" s="243"/>
    </row>
    <row r="8" spans="1:16">
      <c r="A8" s="9" t="str">
        <f t="shared" si="0"/>
        <v>18.</v>
      </c>
      <c r="B8" s="7">
        <v>6</v>
      </c>
      <c r="C8" s="8" t="s">
        <v>1439</v>
      </c>
      <c r="D8" s="24"/>
      <c r="E8" s="18"/>
      <c r="F8" s="48">
        <v>20</v>
      </c>
      <c r="G8" s="94"/>
      <c r="I8" s="243"/>
      <c r="J8" s="243"/>
    </row>
    <row r="9" spans="1:16">
      <c r="A9" s="9" t="str">
        <f t="shared" si="0"/>
        <v>18.</v>
      </c>
      <c r="B9" s="7">
        <v>7</v>
      </c>
      <c r="C9" s="8" t="s">
        <v>1440</v>
      </c>
      <c r="D9" s="24"/>
      <c r="E9" s="18"/>
      <c r="F9" s="48">
        <v>10</v>
      </c>
      <c r="G9" s="94"/>
      <c r="I9" s="243"/>
      <c r="J9" s="243"/>
    </row>
    <row r="10" spans="1:16">
      <c r="A10" s="9" t="str">
        <f t="shared" si="0"/>
        <v>18.</v>
      </c>
      <c r="B10" s="7">
        <v>8</v>
      </c>
      <c r="C10" s="8" t="s">
        <v>1441</v>
      </c>
      <c r="D10" s="24"/>
      <c r="E10" s="18"/>
      <c r="F10" s="48">
        <v>5</v>
      </c>
      <c r="G10" s="94"/>
      <c r="I10" s="243"/>
      <c r="J10" s="243"/>
    </row>
    <row r="11" spans="1:16">
      <c r="A11" s="9" t="str">
        <f t="shared" si="0"/>
        <v>18.</v>
      </c>
      <c r="B11" s="7">
        <v>9</v>
      </c>
      <c r="C11" s="8" t="s">
        <v>149</v>
      </c>
      <c r="D11" s="24"/>
      <c r="E11" s="18"/>
      <c r="F11" s="48">
        <v>5</v>
      </c>
      <c r="G11" s="94"/>
      <c r="J11" s="243"/>
    </row>
    <row r="12" spans="1:16" ht="24.75" customHeight="1">
      <c r="A12" s="86"/>
      <c r="B12" s="88"/>
      <c r="C12" s="79"/>
      <c r="D12" s="79"/>
      <c r="E12" s="79"/>
      <c r="F12" s="83" t="str">
        <f>CONCATENATE("KOPĒJĀ CENA par ",A1,"pozīciju bez PVN, EUR:")</f>
        <v>KOPĒJĀ CENA par 18.pozīciju bez PVN, EUR:</v>
      </c>
      <c r="G12" s="95">
        <f>SUMPRODUCT(F3:F11,G3:G11)</f>
        <v>0</v>
      </c>
    </row>
    <row r="13" spans="1:16">
      <c r="A13" s="3"/>
      <c r="B13" s="4"/>
      <c r="C13" s="10" t="s">
        <v>14</v>
      </c>
      <c r="D13" s="468" t="s">
        <v>575</v>
      </c>
      <c r="E13" s="469"/>
      <c r="F13" s="468" t="s">
        <v>31</v>
      </c>
      <c r="G13" s="469"/>
    </row>
    <row r="14" spans="1:16" ht="25">
      <c r="A14" s="9" t="str">
        <f t="shared" ref="A14:A21" si="1">$A$1</f>
        <v>18.</v>
      </c>
      <c r="B14" s="7">
        <v>10</v>
      </c>
      <c r="C14" s="169" t="s">
        <v>1442</v>
      </c>
      <c r="D14" s="459"/>
      <c r="E14" s="460"/>
      <c r="F14" s="459"/>
      <c r="G14" s="460"/>
    </row>
    <row r="15" spans="1:16">
      <c r="A15" s="3"/>
      <c r="B15" s="4"/>
      <c r="C15" s="11" t="s">
        <v>16</v>
      </c>
      <c r="D15" s="468" t="s">
        <v>575</v>
      </c>
      <c r="E15" s="469"/>
      <c r="F15" s="468" t="s">
        <v>31</v>
      </c>
      <c r="G15" s="469"/>
    </row>
    <row r="16" spans="1:16" ht="66.650000000000006" customHeight="1">
      <c r="A16" s="9" t="str">
        <f t="shared" si="1"/>
        <v>18.</v>
      </c>
      <c r="B16" s="7">
        <v>11</v>
      </c>
      <c r="C16" s="169" t="s">
        <v>1734</v>
      </c>
      <c r="D16" s="459"/>
      <c r="E16" s="460"/>
      <c r="F16" s="459"/>
      <c r="G16" s="460"/>
    </row>
    <row r="17" spans="1:7" ht="95.15" customHeight="1">
      <c r="A17" s="225" t="s">
        <v>544</v>
      </c>
      <c r="B17" s="7">
        <v>12</v>
      </c>
      <c r="C17" s="169" t="s">
        <v>1735</v>
      </c>
      <c r="D17" s="234"/>
      <c r="E17" s="233"/>
      <c r="F17" s="234"/>
      <c r="G17" s="233"/>
    </row>
    <row r="18" spans="1:7" ht="87.5">
      <c r="A18" s="225" t="s">
        <v>544</v>
      </c>
      <c r="B18" s="7">
        <v>13</v>
      </c>
      <c r="C18" s="169" t="s">
        <v>1583</v>
      </c>
      <c r="D18" s="234"/>
      <c r="E18" s="233"/>
      <c r="F18" s="234"/>
      <c r="G18" s="233"/>
    </row>
    <row r="19" spans="1:7" ht="25">
      <c r="A19" s="225" t="s">
        <v>544</v>
      </c>
      <c r="B19" s="7">
        <v>14</v>
      </c>
      <c r="C19" s="162" t="s">
        <v>1591</v>
      </c>
      <c r="D19" s="234"/>
      <c r="E19" s="233"/>
      <c r="F19" s="234"/>
      <c r="G19" s="233"/>
    </row>
    <row r="20" spans="1:7" ht="25">
      <c r="A20" s="225" t="s">
        <v>544</v>
      </c>
      <c r="B20" s="7">
        <v>15</v>
      </c>
      <c r="C20" s="162" t="s">
        <v>1443</v>
      </c>
      <c r="D20" s="234"/>
      <c r="E20" s="233"/>
      <c r="F20" s="234"/>
      <c r="G20" s="233"/>
    </row>
    <row r="21" spans="1:7" ht="30.65" customHeight="1">
      <c r="A21" s="9" t="str">
        <f t="shared" si="1"/>
        <v>18.</v>
      </c>
      <c r="B21" s="7">
        <v>16</v>
      </c>
      <c r="C21" s="162" t="s">
        <v>1444</v>
      </c>
      <c r="D21" s="459"/>
      <c r="E21" s="460"/>
      <c r="F21" s="459"/>
      <c r="G21" s="460"/>
    </row>
    <row r="34" ht="12.75" customHeight="1"/>
    <row r="36" ht="12.75" customHeight="1"/>
  </sheetData>
  <mergeCells count="13">
    <mergeCell ref="D21:E21"/>
    <mergeCell ref="F21:G21"/>
    <mergeCell ref="D15:E15"/>
    <mergeCell ref="F15:G15"/>
    <mergeCell ref="D16:E16"/>
    <mergeCell ref="F16:G16"/>
    <mergeCell ref="N2:P2"/>
    <mergeCell ref="D14:E14"/>
    <mergeCell ref="F14:G14"/>
    <mergeCell ref="A1:B1"/>
    <mergeCell ref="D1:G1"/>
    <mergeCell ref="D13:E13"/>
    <mergeCell ref="F13:G13"/>
  </mergeCells>
  <pageMargins left="0.7" right="0.7" top="0.75" bottom="0.75" header="0.3" footer="0.3"/>
  <pageSetup paperSize="9" orientation="portrait"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L28"/>
  <sheetViews>
    <sheetView zoomScale="84" zoomScaleNormal="84" workbookViewId="0">
      <selection activeCell="C6" sqref="C6"/>
    </sheetView>
  </sheetViews>
  <sheetFormatPr defaultColWidth="9.453125" defaultRowHeight="12.5"/>
  <cols>
    <col min="1" max="2" width="4.54296875" style="20" customWidth="1"/>
    <col min="3" max="3" width="61.54296875" style="20" customWidth="1"/>
    <col min="4" max="4" width="35.54296875" style="20" customWidth="1"/>
    <col min="5" max="6" width="16.54296875" style="20" customWidth="1"/>
    <col min="7" max="7" width="16.54296875" style="101" customWidth="1"/>
    <col min="8" max="8" width="4.54296875" style="20" customWidth="1"/>
    <col min="9" max="9" width="9.7265625" style="20" customWidth="1"/>
    <col min="10" max="10" width="11.7265625" style="20" customWidth="1"/>
    <col min="11" max="11" width="12.26953125" style="20" customWidth="1"/>
    <col min="12" max="12" width="12.7265625" style="20" customWidth="1"/>
    <col min="13" max="13" width="11.7265625" style="20" customWidth="1"/>
    <col min="14" max="14" width="9.453125" style="20"/>
    <col min="15" max="15" width="9.453125" style="20" customWidth="1"/>
    <col min="16" max="16384" width="9.453125" style="20"/>
  </cols>
  <sheetData>
    <row r="1" spans="1:12" ht="23.25" customHeight="1">
      <c r="A1" s="471" t="s">
        <v>150</v>
      </c>
      <c r="B1" s="462"/>
      <c r="C1" s="30" t="s">
        <v>156</v>
      </c>
      <c r="D1" s="463" t="s">
        <v>577</v>
      </c>
      <c r="E1" s="464"/>
      <c r="F1" s="464"/>
      <c r="G1" s="465"/>
    </row>
    <row r="2" spans="1:12" ht="37.5">
      <c r="A2" s="3"/>
      <c r="B2" s="4"/>
      <c r="C2" s="10" t="s">
        <v>34</v>
      </c>
      <c r="D2" s="5" t="s">
        <v>574</v>
      </c>
      <c r="E2" s="5" t="s">
        <v>646</v>
      </c>
      <c r="F2" s="5" t="s">
        <v>11</v>
      </c>
      <c r="G2" s="93" t="s">
        <v>12</v>
      </c>
      <c r="L2" s="236"/>
    </row>
    <row r="3" spans="1:12">
      <c r="A3" s="9" t="str">
        <f t="shared" ref="A3" si="0">$A$1</f>
        <v>19.</v>
      </c>
      <c r="B3" s="7">
        <v>1</v>
      </c>
      <c r="C3" s="8" t="s">
        <v>867</v>
      </c>
      <c r="D3" s="24"/>
      <c r="E3" s="18"/>
      <c r="F3" s="48">
        <v>100</v>
      </c>
      <c r="G3" s="94"/>
      <c r="H3" s="243"/>
      <c r="K3" s="243"/>
      <c r="L3" s="244"/>
    </row>
    <row r="4" spans="1:12" ht="24.75" customHeight="1">
      <c r="A4" s="86"/>
      <c r="B4" s="88"/>
      <c r="C4" s="79"/>
      <c r="D4" s="79"/>
      <c r="E4" s="79"/>
      <c r="F4" s="83" t="str">
        <f>CONCATENATE("KOPĒJĀ CENA par ",A1,"pozīciju bez PVN, EUR:")</f>
        <v>KOPĒJĀ CENA par 19.pozīciju bez PVN, EUR:</v>
      </c>
      <c r="G4" s="95">
        <f>F3*G3</f>
        <v>0</v>
      </c>
    </row>
    <row r="5" spans="1:12">
      <c r="A5" s="3"/>
      <c r="B5" s="4"/>
      <c r="C5" s="10" t="s">
        <v>14</v>
      </c>
      <c r="D5" s="468" t="s">
        <v>575</v>
      </c>
      <c r="E5" s="469"/>
      <c r="F5" s="468" t="s">
        <v>31</v>
      </c>
      <c r="G5" s="469"/>
    </row>
    <row r="6" spans="1:12">
      <c r="A6" s="9" t="str">
        <f t="shared" ref="A6:A18" si="1">$A$1</f>
        <v>19.</v>
      </c>
      <c r="B6" s="7">
        <v>2</v>
      </c>
      <c r="C6" s="8" t="s">
        <v>157</v>
      </c>
      <c r="D6" s="459"/>
      <c r="E6" s="460"/>
      <c r="F6" s="459"/>
      <c r="G6" s="460"/>
    </row>
    <row r="7" spans="1:12">
      <c r="A7" s="3"/>
      <c r="B7" s="4"/>
      <c r="C7" s="11" t="s">
        <v>16</v>
      </c>
      <c r="D7" s="468" t="s">
        <v>575</v>
      </c>
      <c r="E7" s="469"/>
      <c r="F7" s="468" t="s">
        <v>31</v>
      </c>
      <c r="G7" s="469"/>
    </row>
    <row r="8" spans="1:12" ht="12.75" customHeight="1">
      <c r="A8" s="9" t="str">
        <f t="shared" si="1"/>
        <v>19.</v>
      </c>
      <c r="B8" s="7">
        <v>3</v>
      </c>
      <c r="C8" s="26" t="s">
        <v>158</v>
      </c>
      <c r="D8" s="459"/>
      <c r="E8" s="460"/>
      <c r="F8" s="459"/>
      <c r="G8" s="460"/>
      <c r="H8" s="243"/>
      <c r="I8" s="236"/>
      <c r="J8" s="236"/>
    </row>
    <row r="9" spans="1:12">
      <c r="A9" s="9" t="str">
        <f t="shared" si="1"/>
        <v>19.</v>
      </c>
      <c r="B9" s="7">
        <v>4</v>
      </c>
      <c r="C9" s="27" t="s">
        <v>159</v>
      </c>
      <c r="D9" s="459"/>
      <c r="E9" s="460"/>
      <c r="F9" s="459"/>
      <c r="G9" s="460"/>
    </row>
    <row r="10" spans="1:12" ht="25">
      <c r="A10" s="9" t="str">
        <f t="shared" si="1"/>
        <v>19.</v>
      </c>
      <c r="B10" s="7">
        <v>5</v>
      </c>
      <c r="C10" s="8" t="s">
        <v>160</v>
      </c>
      <c r="D10" s="459"/>
      <c r="E10" s="460"/>
      <c r="F10" s="459"/>
      <c r="G10" s="460"/>
    </row>
    <row r="11" spans="1:12" ht="39" customHeight="1">
      <c r="A11" s="9" t="str">
        <f t="shared" si="1"/>
        <v>19.</v>
      </c>
      <c r="B11" s="7">
        <v>6</v>
      </c>
      <c r="C11" s="8" t="s">
        <v>161</v>
      </c>
      <c r="D11" s="459"/>
      <c r="E11" s="460"/>
      <c r="F11" s="459"/>
      <c r="G11" s="460"/>
      <c r="I11" s="470"/>
      <c r="J11" s="470"/>
    </row>
    <row r="12" spans="1:12" ht="30" customHeight="1">
      <c r="A12" s="9" t="str">
        <f t="shared" si="1"/>
        <v>19.</v>
      </c>
      <c r="B12" s="7">
        <v>7</v>
      </c>
      <c r="C12" s="8" t="s">
        <v>1592</v>
      </c>
      <c r="D12" s="506"/>
      <c r="E12" s="507"/>
      <c r="F12" s="459"/>
      <c r="G12" s="460"/>
    </row>
    <row r="13" spans="1:12" ht="16" customHeight="1">
      <c r="A13" s="9" t="str">
        <f t="shared" si="1"/>
        <v>19.</v>
      </c>
      <c r="B13" s="7">
        <v>8</v>
      </c>
      <c r="C13" s="8" t="s">
        <v>1593</v>
      </c>
      <c r="D13" s="506"/>
      <c r="E13" s="507"/>
      <c r="F13" s="459"/>
      <c r="G13" s="460"/>
    </row>
    <row r="14" spans="1:12">
      <c r="A14" s="9" t="str">
        <f t="shared" si="1"/>
        <v>19.</v>
      </c>
      <c r="B14" s="7">
        <v>9</v>
      </c>
      <c r="C14" s="28" t="s">
        <v>162</v>
      </c>
      <c r="D14" s="493"/>
      <c r="E14" s="493"/>
      <c r="F14" s="493"/>
      <c r="G14" s="493"/>
    </row>
    <row r="15" spans="1:12" ht="23.5" customHeight="1">
      <c r="A15" s="9" t="str">
        <f t="shared" si="1"/>
        <v>19.</v>
      </c>
      <c r="B15" s="7">
        <v>10</v>
      </c>
      <c r="C15" s="12" t="s">
        <v>1594</v>
      </c>
      <c r="D15" s="506"/>
      <c r="E15" s="507"/>
      <c r="F15" s="459"/>
      <c r="G15" s="460"/>
    </row>
    <row r="16" spans="1:12">
      <c r="A16" s="9" t="str">
        <f t="shared" si="1"/>
        <v>19.</v>
      </c>
      <c r="B16" s="7">
        <v>11</v>
      </c>
      <c r="C16" s="26" t="s">
        <v>931</v>
      </c>
      <c r="D16" s="459"/>
      <c r="E16" s="460"/>
      <c r="F16" s="459"/>
      <c r="G16" s="460"/>
    </row>
    <row r="17" spans="1:7">
      <c r="A17" s="9" t="str">
        <f t="shared" si="1"/>
        <v>19.</v>
      </c>
      <c r="B17" s="7">
        <v>12</v>
      </c>
      <c r="C17" s="26" t="s">
        <v>930</v>
      </c>
      <c r="D17" s="459"/>
      <c r="E17" s="460"/>
      <c r="F17" s="459"/>
      <c r="G17" s="460"/>
    </row>
    <row r="18" spans="1:7">
      <c r="A18" s="9" t="str">
        <f t="shared" si="1"/>
        <v>19.</v>
      </c>
      <c r="B18" s="7">
        <v>13</v>
      </c>
      <c r="C18" s="12" t="s">
        <v>1595</v>
      </c>
      <c r="D18" s="506"/>
      <c r="E18" s="507"/>
      <c r="F18" s="459"/>
      <c r="G18" s="460"/>
    </row>
    <row r="26" spans="1:7" ht="12.75" customHeight="1"/>
    <row r="28" spans="1:7" ht="12.75" customHeight="1"/>
  </sheetData>
  <mergeCells count="31">
    <mergeCell ref="D14:E14"/>
    <mergeCell ref="F14:G14"/>
    <mergeCell ref="D15:E15"/>
    <mergeCell ref="F15:G15"/>
    <mergeCell ref="D18:E18"/>
    <mergeCell ref="F18:G18"/>
    <mergeCell ref="D16:E16"/>
    <mergeCell ref="F16:G16"/>
    <mergeCell ref="D17:E17"/>
    <mergeCell ref="F17:G17"/>
    <mergeCell ref="F11:G11"/>
    <mergeCell ref="D12:E12"/>
    <mergeCell ref="F12:G12"/>
    <mergeCell ref="D13:E13"/>
    <mergeCell ref="F13:G13"/>
    <mergeCell ref="I11:J11"/>
    <mergeCell ref="D6:E6"/>
    <mergeCell ref="F6:G6"/>
    <mergeCell ref="A1:B1"/>
    <mergeCell ref="D1:G1"/>
    <mergeCell ref="D5:E5"/>
    <mergeCell ref="F5:G5"/>
    <mergeCell ref="D7:E7"/>
    <mergeCell ref="F7:G7"/>
    <mergeCell ref="D8:E8"/>
    <mergeCell ref="F8:G8"/>
    <mergeCell ref="D9:E9"/>
    <mergeCell ref="F9:G9"/>
    <mergeCell ref="D10:E10"/>
    <mergeCell ref="F10:G10"/>
    <mergeCell ref="D11:E11"/>
  </mergeCells>
  <pageMargins left="0.7" right="0.7" top="0.75" bottom="0.75" header="0.3" footer="0.3"/>
  <pageSetup paperSize="9" orientation="portrait"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1B42C9-277C-4665-8AC3-7F0D85ACD91B}">
  <dimension ref="A1:G22"/>
  <sheetViews>
    <sheetView topLeftCell="A7" zoomScale="84" zoomScaleNormal="84" workbookViewId="0">
      <selection activeCell="C13" sqref="C13"/>
    </sheetView>
  </sheetViews>
  <sheetFormatPr defaultRowHeight="14.5"/>
  <cols>
    <col min="1" max="1" width="4.54296875" style="409" customWidth="1"/>
    <col min="2" max="2" width="4.54296875" customWidth="1"/>
    <col min="3" max="3" width="61.54296875" customWidth="1"/>
    <col min="4" max="4" width="35.54296875" customWidth="1"/>
    <col min="5" max="7" width="16.54296875" customWidth="1"/>
  </cols>
  <sheetData>
    <row r="1" spans="1:7" ht="28" customHeight="1">
      <c r="A1" s="504" t="s">
        <v>151</v>
      </c>
      <c r="B1" s="462"/>
      <c r="C1" s="179" t="s">
        <v>1445</v>
      </c>
      <c r="D1" s="518" t="s">
        <v>577</v>
      </c>
      <c r="E1" s="519"/>
      <c r="F1" s="519"/>
      <c r="G1" s="520"/>
    </row>
    <row r="2" spans="1:7" ht="37.5">
      <c r="A2" s="171"/>
      <c r="B2" s="4"/>
      <c r="C2" s="170" t="s">
        <v>34</v>
      </c>
      <c r="D2" s="178" t="s">
        <v>574</v>
      </c>
      <c r="E2" s="178" t="s">
        <v>646</v>
      </c>
      <c r="F2" s="178" t="s">
        <v>11</v>
      </c>
      <c r="G2" s="177" t="s">
        <v>12</v>
      </c>
    </row>
    <row r="3" spans="1:7">
      <c r="A3" s="225" t="str">
        <f t="shared" ref="A3:A5" si="0">$A$1</f>
        <v>20.</v>
      </c>
      <c r="B3" s="7">
        <v>1</v>
      </c>
      <c r="C3" s="169" t="s">
        <v>1446</v>
      </c>
      <c r="D3" s="359"/>
      <c r="E3" s="181"/>
      <c r="F3" s="181">
        <v>30</v>
      </c>
      <c r="G3" s="360"/>
    </row>
    <row r="4" spans="1:7">
      <c r="A4" s="225" t="str">
        <f t="shared" si="0"/>
        <v>20.</v>
      </c>
      <c r="B4" s="7">
        <v>2</v>
      </c>
      <c r="C4" s="169" t="s">
        <v>867</v>
      </c>
      <c r="D4" s="359"/>
      <c r="E4" s="181"/>
      <c r="F4" s="181">
        <v>10</v>
      </c>
      <c r="G4" s="360"/>
    </row>
    <row r="5" spans="1:7">
      <c r="A5" s="225" t="str">
        <f t="shared" si="0"/>
        <v>20.</v>
      </c>
      <c r="B5" s="7">
        <v>3</v>
      </c>
      <c r="C5" s="169" t="s">
        <v>1447</v>
      </c>
      <c r="D5" s="359"/>
      <c r="E5" s="181"/>
      <c r="F5" s="181">
        <v>10</v>
      </c>
      <c r="G5" s="360"/>
    </row>
    <row r="6" spans="1:7">
      <c r="A6" s="226"/>
      <c r="B6" s="88"/>
      <c r="C6" s="79"/>
      <c r="D6" s="79"/>
      <c r="E6" s="79"/>
      <c r="F6" s="83" t="str">
        <f>CONCATENATE("KOPĒJĀ CENA par ",A1,"pozīciju bez PVN, EUR:")</f>
        <v>KOPĒJĀ CENA par 20.pozīciju bez PVN, EUR:</v>
      </c>
      <c r="G6" s="172"/>
    </row>
    <row r="7" spans="1:7">
      <c r="A7" s="171"/>
      <c r="B7" s="4"/>
      <c r="C7" s="170" t="s">
        <v>14</v>
      </c>
      <c r="D7" s="477" t="s">
        <v>575</v>
      </c>
      <c r="E7" s="469"/>
      <c r="F7" s="477" t="s">
        <v>31</v>
      </c>
      <c r="G7" s="469"/>
    </row>
    <row r="8" spans="1:7">
      <c r="A8" s="225" t="str">
        <f t="shared" ref="A8:A22" si="1">$A$1</f>
        <v>20.</v>
      </c>
      <c r="B8" s="7">
        <v>4</v>
      </c>
      <c r="C8" s="169" t="s">
        <v>1448</v>
      </c>
      <c r="D8" s="476"/>
      <c r="E8" s="460"/>
      <c r="F8" s="476"/>
      <c r="G8" s="460"/>
    </row>
    <row r="9" spans="1:7">
      <c r="A9" s="171"/>
      <c r="B9" s="4"/>
      <c r="C9" s="192" t="s">
        <v>16</v>
      </c>
      <c r="D9" s="477" t="s">
        <v>575</v>
      </c>
      <c r="E9" s="469"/>
      <c r="F9" s="477" t="s">
        <v>31</v>
      </c>
      <c r="G9" s="469"/>
    </row>
    <row r="10" spans="1:7">
      <c r="A10" s="225" t="str">
        <f t="shared" si="1"/>
        <v>20.</v>
      </c>
      <c r="B10" s="7">
        <v>4</v>
      </c>
      <c r="C10" s="361" t="s">
        <v>1449</v>
      </c>
      <c r="D10" s="514"/>
      <c r="E10" s="515"/>
      <c r="F10" s="476"/>
      <c r="G10" s="460"/>
    </row>
    <row r="11" spans="1:7" ht="37.5">
      <c r="A11" s="225" t="str">
        <f t="shared" si="1"/>
        <v>20.</v>
      </c>
      <c r="B11" s="7">
        <v>5</v>
      </c>
      <c r="C11" s="312" t="s">
        <v>1450</v>
      </c>
      <c r="D11" s="516"/>
      <c r="E11" s="517"/>
      <c r="F11" s="476"/>
      <c r="G11" s="460"/>
    </row>
    <row r="12" spans="1:7">
      <c r="A12" s="225" t="str">
        <f t="shared" si="1"/>
        <v>20.</v>
      </c>
      <c r="B12" s="7">
        <v>6</v>
      </c>
      <c r="C12" s="362" t="s">
        <v>1451</v>
      </c>
      <c r="D12" s="508"/>
      <c r="E12" s="509"/>
      <c r="F12" s="476"/>
      <c r="G12" s="460"/>
    </row>
    <row r="13" spans="1:7" ht="37.5">
      <c r="A13" s="225" t="str">
        <f t="shared" si="1"/>
        <v>20.</v>
      </c>
      <c r="B13" s="7">
        <v>7</v>
      </c>
      <c r="C13" s="169" t="s">
        <v>161</v>
      </c>
      <c r="D13" s="512"/>
      <c r="E13" s="513"/>
      <c r="F13" s="476"/>
      <c r="G13" s="460"/>
    </row>
    <row r="14" spans="1:7">
      <c r="A14" s="225" t="str">
        <f t="shared" si="1"/>
        <v>20.</v>
      </c>
      <c r="B14" s="7">
        <v>8</v>
      </c>
      <c r="C14" s="362" t="s">
        <v>1452</v>
      </c>
      <c r="D14" s="508"/>
      <c r="E14" s="509"/>
      <c r="F14" s="476"/>
      <c r="G14" s="460"/>
    </row>
    <row r="15" spans="1:7" ht="25">
      <c r="A15" s="225" t="str">
        <f t="shared" si="1"/>
        <v>20.</v>
      </c>
      <c r="B15" s="7">
        <v>9</v>
      </c>
      <c r="C15" s="169" t="s">
        <v>1453</v>
      </c>
      <c r="D15" s="512"/>
      <c r="E15" s="513"/>
      <c r="F15" s="476"/>
      <c r="G15" s="460"/>
    </row>
    <row r="16" spans="1:7" ht="25">
      <c r="A16" s="225" t="str">
        <f t="shared" si="1"/>
        <v>20.</v>
      </c>
      <c r="B16" s="7">
        <v>10</v>
      </c>
      <c r="C16" s="169" t="s">
        <v>1454</v>
      </c>
      <c r="D16" s="512"/>
      <c r="E16" s="513"/>
      <c r="F16" s="476"/>
      <c r="G16" s="460"/>
    </row>
    <row r="17" spans="1:7" ht="13" customHeight="1">
      <c r="A17" s="225" t="str">
        <f t="shared" si="1"/>
        <v>20.</v>
      </c>
      <c r="B17" s="7">
        <v>11</v>
      </c>
      <c r="C17" s="361" t="s">
        <v>1455</v>
      </c>
      <c r="D17" s="514"/>
      <c r="E17" s="515"/>
      <c r="F17" s="476"/>
      <c r="G17" s="460"/>
    </row>
    <row r="18" spans="1:7" ht="25">
      <c r="A18" s="225" t="str">
        <f t="shared" si="1"/>
        <v>20.</v>
      </c>
      <c r="B18" s="7">
        <v>12</v>
      </c>
      <c r="C18" s="363" t="s">
        <v>1456</v>
      </c>
      <c r="D18" s="510"/>
      <c r="E18" s="511"/>
      <c r="F18" s="476"/>
      <c r="G18" s="460"/>
    </row>
    <row r="19" spans="1:7">
      <c r="A19" s="225" t="str">
        <f t="shared" si="1"/>
        <v>20.</v>
      </c>
      <c r="B19" s="7">
        <v>13</v>
      </c>
      <c r="C19" s="363" t="s">
        <v>1457</v>
      </c>
      <c r="D19" s="510"/>
      <c r="E19" s="511"/>
      <c r="F19" s="476"/>
      <c r="G19" s="460"/>
    </row>
    <row r="20" spans="1:7">
      <c r="A20" s="225" t="str">
        <f t="shared" si="1"/>
        <v>20.</v>
      </c>
      <c r="B20" s="7">
        <v>14</v>
      </c>
      <c r="C20" s="362" t="s">
        <v>1458</v>
      </c>
      <c r="D20" s="508"/>
      <c r="E20" s="509"/>
      <c r="F20" s="476"/>
      <c r="G20" s="460"/>
    </row>
    <row r="21" spans="1:7" ht="25">
      <c r="A21" s="225" t="str">
        <f t="shared" si="1"/>
        <v>20.</v>
      </c>
      <c r="B21" s="7">
        <v>15</v>
      </c>
      <c r="C21" s="362" t="s">
        <v>1459</v>
      </c>
      <c r="D21" s="508"/>
      <c r="E21" s="509"/>
      <c r="F21" s="476"/>
      <c r="G21" s="460"/>
    </row>
    <row r="22" spans="1:7">
      <c r="A22" s="225" t="str">
        <f t="shared" si="1"/>
        <v>20.</v>
      </c>
      <c r="B22" s="7">
        <v>16</v>
      </c>
      <c r="C22" s="362" t="s">
        <v>1460</v>
      </c>
      <c r="D22" s="508"/>
      <c r="E22" s="509"/>
      <c r="F22" s="476"/>
      <c r="G22" s="460"/>
    </row>
  </sheetData>
  <mergeCells count="34">
    <mergeCell ref="A1:B1"/>
    <mergeCell ref="D1:G1"/>
    <mergeCell ref="D7:E7"/>
    <mergeCell ref="F7:G7"/>
    <mergeCell ref="D8:E8"/>
    <mergeCell ref="F8:G8"/>
    <mergeCell ref="D9:E9"/>
    <mergeCell ref="F9:G9"/>
    <mergeCell ref="D10:E10"/>
    <mergeCell ref="F10:G10"/>
    <mergeCell ref="D11:E11"/>
    <mergeCell ref="F11:G11"/>
    <mergeCell ref="D12:E12"/>
    <mergeCell ref="F12:G12"/>
    <mergeCell ref="D13:E13"/>
    <mergeCell ref="F13:G13"/>
    <mergeCell ref="D14:E14"/>
    <mergeCell ref="F14:G14"/>
    <mergeCell ref="D15:E15"/>
    <mergeCell ref="F15:G15"/>
    <mergeCell ref="D16:E16"/>
    <mergeCell ref="F16:G16"/>
    <mergeCell ref="D17:E17"/>
    <mergeCell ref="F17:G17"/>
    <mergeCell ref="D21:E21"/>
    <mergeCell ref="F21:G21"/>
    <mergeCell ref="D22:E22"/>
    <mergeCell ref="F22:G22"/>
    <mergeCell ref="D18:E18"/>
    <mergeCell ref="F18:G18"/>
    <mergeCell ref="D19:E19"/>
    <mergeCell ref="F19:G19"/>
    <mergeCell ref="D20:E20"/>
    <mergeCell ref="F20:G20"/>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N19"/>
  <sheetViews>
    <sheetView topLeftCell="A4" zoomScale="90" zoomScaleNormal="90" workbookViewId="0">
      <selection activeCell="C12" sqref="C12"/>
    </sheetView>
  </sheetViews>
  <sheetFormatPr defaultColWidth="9.453125" defaultRowHeight="12.5"/>
  <cols>
    <col min="1" max="2" width="4.54296875" style="20" customWidth="1"/>
    <col min="3" max="3" width="59.26953125" style="20" customWidth="1"/>
    <col min="4" max="4" width="30.453125" style="20" customWidth="1"/>
    <col min="5" max="5" width="26" style="20" customWidth="1"/>
    <col min="6" max="6" width="16.54296875" style="20" customWidth="1"/>
    <col min="7" max="7" width="14.453125" style="101" customWidth="1"/>
    <col min="8" max="11" width="9.453125" style="20"/>
    <col min="12" max="12" width="28.453125" style="20" customWidth="1"/>
    <col min="13" max="16384" width="9.453125" style="20"/>
  </cols>
  <sheetData>
    <row r="1" spans="1:14" ht="33" customHeight="1">
      <c r="A1" s="504" t="s">
        <v>922</v>
      </c>
      <c r="B1" s="462"/>
      <c r="C1" s="179" t="s">
        <v>1344</v>
      </c>
      <c r="D1" s="492"/>
      <c r="E1" s="464"/>
      <c r="F1" s="464"/>
      <c r="G1" s="465"/>
    </row>
    <row r="2" spans="1:14" ht="37.5">
      <c r="A2" s="171"/>
      <c r="B2" s="4"/>
      <c r="C2" s="170" t="s">
        <v>34</v>
      </c>
      <c r="D2" s="178" t="s">
        <v>574</v>
      </c>
      <c r="E2" s="178" t="s">
        <v>646</v>
      </c>
      <c r="F2" s="178" t="s">
        <v>11</v>
      </c>
      <c r="G2" s="177" t="s">
        <v>12</v>
      </c>
      <c r="I2" s="236"/>
    </row>
    <row r="3" spans="1:14">
      <c r="A3" s="225" t="str">
        <f>$A$1</f>
        <v>21.</v>
      </c>
      <c r="B3" s="7">
        <v>1</v>
      </c>
      <c r="C3" s="303" t="s">
        <v>1345</v>
      </c>
      <c r="D3" s="308"/>
      <c r="E3" s="181"/>
      <c r="F3" s="181">
        <v>10</v>
      </c>
      <c r="G3" s="309"/>
      <c r="H3" s="243"/>
      <c r="I3" s="244"/>
    </row>
    <row r="4" spans="1:14" ht="12.75" customHeight="1">
      <c r="A4" s="225" t="str">
        <f>$A$1</f>
        <v>21.</v>
      </c>
      <c r="B4" s="7">
        <v>2</v>
      </c>
      <c r="C4" s="183" t="s">
        <v>1346</v>
      </c>
      <c r="D4" s="308"/>
      <c r="E4" s="181"/>
      <c r="F4" s="181">
        <v>500</v>
      </c>
      <c r="G4" s="309"/>
      <c r="H4" s="243"/>
      <c r="I4" s="244"/>
      <c r="N4" s="236"/>
    </row>
    <row r="5" spans="1:14" ht="12.75" customHeight="1">
      <c r="A5" s="225" t="str">
        <f>$A$1</f>
        <v>21.</v>
      </c>
      <c r="B5" s="7">
        <v>3</v>
      </c>
      <c r="C5" s="183" t="s">
        <v>1347</v>
      </c>
      <c r="D5" s="308"/>
      <c r="E5" s="181"/>
      <c r="F5" s="181">
        <v>50</v>
      </c>
      <c r="G5" s="309"/>
      <c r="H5" s="243"/>
      <c r="I5" s="244"/>
      <c r="N5" s="236"/>
    </row>
    <row r="6" spans="1:14">
      <c r="A6" s="226"/>
      <c r="B6" s="88"/>
      <c r="C6" s="79"/>
      <c r="D6" s="79"/>
      <c r="E6" s="79"/>
      <c r="F6" s="83" t="str">
        <f>CONCATENATE("KOPĒJĀ CENA par ",A1,"pozīciju bez PVN, EUR:")</f>
        <v>KOPĒJĀ CENA par 21.pozīciju bez PVN, EUR:</v>
      </c>
      <c r="G6" s="172"/>
      <c r="H6" s="243"/>
    </row>
    <row r="7" spans="1:14" ht="12.75" customHeight="1">
      <c r="A7" s="171"/>
      <c r="B7" s="4"/>
      <c r="C7" s="170" t="s">
        <v>14</v>
      </c>
      <c r="D7" s="477" t="s">
        <v>575</v>
      </c>
      <c r="E7" s="469"/>
      <c r="F7" s="477" t="s">
        <v>31</v>
      </c>
      <c r="G7" s="469"/>
    </row>
    <row r="8" spans="1:14" ht="25">
      <c r="A8" s="225" t="str">
        <f>$A$1</f>
        <v>21.</v>
      </c>
      <c r="B8" s="7">
        <v>4</v>
      </c>
      <c r="C8" s="169" t="s">
        <v>1348</v>
      </c>
      <c r="D8" s="476"/>
      <c r="E8" s="460"/>
      <c r="F8" s="476"/>
      <c r="G8" s="460"/>
    </row>
    <row r="9" spans="1:14" ht="12.75" customHeight="1">
      <c r="A9" s="171"/>
      <c r="B9" s="4"/>
      <c r="C9" s="192" t="s">
        <v>16</v>
      </c>
      <c r="D9" s="477" t="s">
        <v>575</v>
      </c>
      <c r="E9" s="469"/>
      <c r="F9" s="477" t="s">
        <v>31</v>
      </c>
      <c r="G9" s="469"/>
    </row>
    <row r="10" spans="1:14" ht="29.25" customHeight="1">
      <c r="A10" s="225" t="str">
        <f>$A$1</f>
        <v>21.</v>
      </c>
      <c r="B10" s="7">
        <v>5</v>
      </c>
      <c r="C10" s="227" t="s">
        <v>1596</v>
      </c>
      <c r="D10" s="476"/>
      <c r="E10" s="460"/>
      <c r="F10" s="476"/>
      <c r="G10" s="460"/>
    </row>
    <row r="11" spans="1:14" ht="25">
      <c r="A11" s="225" t="str">
        <f t="shared" ref="A11:A19" si="0">$A$1</f>
        <v>21.</v>
      </c>
      <c r="B11" s="7">
        <v>6</v>
      </c>
      <c r="C11" s="162" t="s">
        <v>1599</v>
      </c>
      <c r="D11" s="476"/>
      <c r="E11" s="460"/>
      <c r="F11" s="476"/>
      <c r="G11" s="460"/>
      <c r="J11" s="470"/>
      <c r="K11" s="470"/>
      <c r="L11" s="470"/>
    </row>
    <row r="12" spans="1:14" ht="28.5" customHeight="1">
      <c r="A12" s="225" t="str">
        <f t="shared" si="0"/>
        <v>21.</v>
      </c>
      <c r="B12" s="7">
        <v>7</v>
      </c>
      <c r="C12" s="169" t="s">
        <v>1598</v>
      </c>
      <c r="D12" s="476"/>
      <c r="E12" s="460"/>
      <c r="F12" s="476"/>
      <c r="G12" s="460"/>
    </row>
    <row r="13" spans="1:14" ht="25">
      <c r="A13" s="225" t="str">
        <f t="shared" si="0"/>
        <v>21.</v>
      </c>
      <c r="B13" s="7">
        <v>8</v>
      </c>
      <c r="C13" s="169" t="s">
        <v>1597</v>
      </c>
      <c r="D13" s="476"/>
      <c r="E13" s="460"/>
      <c r="F13" s="476"/>
      <c r="G13" s="460"/>
    </row>
    <row r="14" spans="1:14" ht="28.5" customHeight="1">
      <c r="A14" s="225" t="str">
        <f t="shared" si="0"/>
        <v>21.</v>
      </c>
      <c r="B14" s="7">
        <v>9</v>
      </c>
      <c r="C14" s="169" t="s">
        <v>1737</v>
      </c>
      <c r="D14" s="476"/>
      <c r="E14" s="460"/>
      <c r="F14" s="476"/>
      <c r="G14" s="460"/>
    </row>
    <row r="15" spans="1:14" ht="12.75" customHeight="1">
      <c r="A15" s="225" t="str">
        <f t="shared" si="0"/>
        <v>21.</v>
      </c>
      <c r="B15" s="7">
        <v>10</v>
      </c>
      <c r="C15" s="169" t="s">
        <v>1736</v>
      </c>
      <c r="D15" s="476"/>
      <c r="E15" s="460"/>
      <c r="F15" s="476"/>
      <c r="G15" s="460"/>
    </row>
    <row r="16" spans="1:14" ht="14.25" customHeight="1">
      <c r="A16" s="225" t="str">
        <f t="shared" si="0"/>
        <v>21.</v>
      </c>
      <c r="B16" s="7">
        <v>11</v>
      </c>
      <c r="C16" s="169" t="s">
        <v>1457</v>
      </c>
      <c r="D16" s="476"/>
      <c r="E16" s="460"/>
      <c r="F16" s="476"/>
      <c r="G16" s="460"/>
    </row>
    <row r="17" spans="1:7">
      <c r="A17" s="225" t="str">
        <f t="shared" si="0"/>
        <v>21.</v>
      </c>
      <c r="B17" s="7">
        <v>12</v>
      </c>
      <c r="C17" s="169" t="s">
        <v>1600</v>
      </c>
      <c r="D17" s="476"/>
      <c r="E17" s="460"/>
      <c r="F17" s="476"/>
      <c r="G17" s="460"/>
    </row>
    <row r="18" spans="1:7" ht="15" customHeight="1">
      <c r="A18" s="225" t="str">
        <f t="shared" si="0"/>
        <v>21.</v>
      </c>
      <c r="B18" s="7">
        <v>13</v>
      </c>
      <c r="C18" s="169" t="s">
        <v>1349</v>
      </c>
      <c r="D18" s="476"/>
      <c r="E18" s="460"/>
      <c r="F18" s="476"/>
      <c r="G18" s="460"/>
    </row>
    <row r="19" spans="1:7">
      <c r="A19" s="225" t="str">
        <f t="shared" si="0"/>
        <v>21.</v>
      </c>
      <c r="B19" s="7">
        <v>14</v>
      </c>
      <c r="C19" s="169" t="s">
        <v>1350</v>
      </c>
      <c r="D19" s="476"/>
      <c r="E19" s="460"/>
      <c r="F19" s="476"/>
      <c r="G19" s="460"/>
    </row>
  </sheetData>
  <mergeCells count="29">
    <mergeCell ref="A1:B1"/>
    <mergeCell ref="D1:G1"/>
    <mergeCell ref="D7:E7"/>
    <mergeCell ref="F7:G7"/>
    <mergeCell ref="D8:E8"/>
    <mergeCell ref="F8:G8"/>
    <mergeCell ref="D9:E9"/>
    <mergeCell ref="F9:G9"/>
    <mergeCell ref="D10:E10"/>
    <mergeCell ref="F10:G10"/>
    <mergeCell ref="D11:E11"/>
    <mergeCell ref="F11:G11"/>
    <mergeCell ref="D12:E12"/>
    <mergeCell ref="F12:G12"/>
    <mergeCell ref="J11:L11"/>
    <mergeCell ref="D14:E14"/>
    <mergeCell ref="F14:G14"/>
    <mergeCell ref="D15:E15"/>
    <mergeCell ref="F15:G15"/>
    <mergeCell ref="D13:E13"/>
    <mergeCell ref="F13:G13"/>
    <mergeCell ref="D19:E19"/>
    <mergeCell ref="F19:G19"/>
    <mergeCell ref="D16:E16"/>
    <mergeCell ref="F16:G16"/>
    <mergeCell ref="D17:E17"/>
    <mergeCell ref="F17:G17"/>
    <mergeCell ref="D18:E18"/>
    <mergeCell ref="F18:G18"/>
  </mergeCells>
  <pageMargins left="0.7" right="0.7" top="0.75" bottom="0.75" header="0.3" footer="0.3"/>
  <pageSetup paperSize="9" orientation="portrait"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J13"/>
  <sheetViews>
    <sheetView zoomScale="91" zoomScaleNormal="91" workbookViewId="0">
      <selection activeCell="C10" sqref="C10"/>
    </sheetView>
  </sheetViews>
  <sheetFormatPr defaultColWidth="9.453125" defaultRowHeight="12.5"/>
  <cols>
    <col min="1" max="2" width="4.54296875" style="20" customWidth="1"/>
    <col min="3" max="3" width="49" style="20" customWidth="1"/>
    <col min="4" max="4" width="23.453125" style="20" customWidth="1"/>
    <col min="5" max="5" width="24.453125" style="20" customWidth="1"/>
    <col min="6" max="6" width="16.54296875" style="20" customWidth="1"/>
    <col min="7" max="7" width="15.453125" style="101" customWidth="1"/>
    <col min="8" max="16384" width="9.453125" style="20"/>
  </cols>
  <sheetData>
    <row r="1" spans="1:10" ht="22.75" customHeight="1">
      <c r="A1" s="471" t="s">
        <v>923</v>
      </c>
      <c r="B1" s="462"/>
      <c r="C1" s="30" t="s">
        <v>164</v>
      </c>
      <c r="D1" s="463" t="s">
        <v>577</v>
      </c>
      <c r="E1" s="464"/>
      <c r="F1" s="464"/>
      <c r="G1" s="465"/>
    </row>
    <row r="2" spans="1:10" ht="37.5">
      <c r="A2" s="3"/>
      <c r="B2" s="4"/>
      <c r="C2" s="10" t="s">
        <v>34</v>
      </c>
      <c r="D2" s="5" t="s">
        <v>574</v>
      </c>
      <c r="E2" s="5" t="s">
        <v>646</v>
      </c>
      <c r="F2" s="5" t="s">
        <v>794</v>
      </c>
      <c r="G2" s="93" t="s">
        <v>12</v>
      </c>
      <c r="I2" s="236"/>
      <c r="J2" s="244"/>
    </row>
    <row r="3" spans="1:10">
      <c r="A3" s="9" t="str">
        <f>$A$1</f>
        <v>22.</v>
      </c>
      <c r="B3" s="7">
        <v>1</v>
      </c>
      <c r="C3" s="8" t="s">
        <v>170</v>
      </c>
      <c r="D3" s="24"/>
      <c r="E3" s="18"/>
      <c r="F3" s="78">
        <v>400</v>
      </c>
      <c r="G3" s="106"/>
      <c r="H3" s="243"/>
      <c r="I3" s="244"/>
    </row>
    <row r="4" spans="1:10">
      <c r="A4" s="9" t="str">
        <f>$A$1</f>
        <v>22.</v>
      </c>
      <c r="B4" s="7">
        <v>2</v>
      </c>
      <c r="C4" s="8" t="s">
        <v>265</v>
      </c>
      <c r="D4" s="24"/>
      <c r="E4" s="18"/>
      <c r="F4" s="78">
        <v>200</v>
      </c>
      <c r="G4" s="106"/>
      <c r="H4" s="243"/>
      <c r="I4" s="244"/>
    </row>
    <row r="5" spans="1:10" ht="21" customHeight="1">
      <c r="A5" s="86"/>
      <c r="B5" s="88"/>
      <c r="C5" s="79"/>
      <c r="D5" s="79"/>
      <c r="E5" s="79"/>
      <c r="F5" s="83" t="str">
        <f>CONCATENATE("KOPĒJĀ CENA par ",A1,"pozīciju bez PVN, EUR:")</f>
        <v>KOPĒJĀ CENA par 22.pozīciju bez PVN, EUR:</v>
      </c>
      <c r="G5" s="95">
        <f>SUMPRODUCT(F3:F4,G3:G4)</f>
        <v>0</v>
      </c>
    </row>
    <row r="6" spans="1:10">
      <c r="A6" s="3"/>
      <c r="B6" s="4"/>
      <c r="C6" s="10" t="s">
        <v>14</v>
      </c>
      <c r="D6" s="468" t="s">
        <v>575</v>
      </c>
      <c r="E6" s="469"/>
      <c r="F6" s="468" t="s">
        <v>31</v>
      </c>
      <c r="G6" s="469"/>
    </row>
    <row r="7" spans="1:10" ht="14.5" customHeight="1">
      <c r="A7" s="9" t="str">
        <f>$A$1</f>
        <v>22.</v>
      </c>
      <c r="B7" s="7">
        <v>3</v>
      </c>
      <c r="C7" s="8" t="s">
        <v>165</v>
      </c>
      <c r="D7" s="459"/>
      <c r="E7" s="460"/>
      <c r="F7" s="459"/>
      <c r="G7" s="460"/>
    </row>
    <row r="8" spans="1:10">
      <c r="A8" s="3"/>
      <c r="B8" s="4"/>
      <c r="C8" s="11" t="s">
        <v>16</v>
      </c>
      <c r="D8" s="468" t="s">
        <v>575</v>
      </c>
      <c r="E8" s="469"/>
      <c r="F8" s="468" t="s">
        <v>31</v>
      </c>
      <c r="G8" s="469"/>
    </row>
    <row r="9" spans="1:10" ht="25">
      <c r="A9" s="9" t="str">
        <f>$A$1</f>
        <v>22.</v>
      </c>
      <c r="B9" s="7">
        <v>4</v>
      </c>
      <c r="C9" s="26" t="s">
        <v>166</v>
      </c>
      <c r="D9" s="459"/>
      <c r="E9" s="460"/>
      <c r="F9" s="459"/>
      <c r="G9" s="460"/>
    </row>
    <row r="10" spans="1:10" ht="25">
      <c r="A10" s="9" t="str">
        <f t="shared" ref="A10:A13" si="0">$A$1</f>
        <v>22.</v>
      </c>
      <c r="B10" s="7">
        <v>5</v>
      </c>
      <c r="C10" s="27" t="s">
        <v>167</v>
      </c>
      <c r="D10" s="459"/>
      <c r="E10" s="460"/>
      <c r="F10" s="459"/>
      <c r="G10" s="460"/>
    </row>
    <row r="11" spans="1:10" ht="25">
      <c r="A11" s="9" t="str">
        <f t="shared" si="0"/>
        <v>22.</v>
      </c>
      <c r="B11" s="7">
        <v>6</v>
      </c>
      <c r="C11" s="8" t="s">
        <v>168</v>
      </c>
      <c r="D11" s="459"/>
      <c r="E11" s="460"/>
      <c r="F11" s="459"/>
      <c r="G11" s="460"/>
    </row>
    <row r="12" spans="1:10">
      <c r="A12" s="9" t="str">
        <f t="shared" si="0"/>
        <v>22.</v>
      </c>
      <c r="B12" s="7">
        <v>7</v>
      </c>
      <c r="C12" s="8" t="s">
        <v>169</v>
      </c>
      <c r="D12" s="459"/>
      <c r="E12" s="460"/>
      <c r="F12" s="459"/>
      <c r="G12" s="460"/>
    </row>
    <row r="13" spans="1:10" ht="37.5">
      <c r="A13" s="9" t="str">
        <f t="shared" si="0"/>
        <v>22.</v>
      </c>
      <c r="B13" s="7">
        <v>8</v>
      </c>
      <c r="C13" s="8" t="s">
        <v>940</v>
      </c>
      <c r="D13" s="459"/>
      <c r="E13" s="460"/>
      <c r="F13" s="459"/>
      <c r="G13" s="460"/>
    </row>
  </sheetData>
  <mergeCells count="18">
    <mergeCell ref="D7:E7"/>
    <mergeCell ref="F7:G7"/>
    <mergeCell ref="A1:B1"/>
    <mergeCell ref="D1:G1"/>
    <mergeCell ref="D6:E6"/>
    <mergeCell ref="F6:G6"/>
    <mergeCell ref="D13:E13"/>
    <mergeCell ref="F13:G13"/>
    <mergeCell ref="D11:E11"/>
    <mergeCell ref="F11:G11"/>
    <mergeCell ref="D12:E12"/>
    <mergeCell ref="F12:G12"/>
    <mergeCell ref="D8:E8"/>
    <mergeCell ref="F8:G8"/>
    <mergeCell ref="D9:E9"/>
    <mergeCell ref="F9:G9"/>
    <mergeCell ref="D10:E10"/>
    <mergeCell ref="F10:G10"/>
  </mergeCells>
  <pageMargins left="0.7" right="0.7" top="0.75" bottom="0.75" header="0.3" footer="0.3"/>
  <pageSetup paperSize="9" orientation="portrait"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J46"/>
  <sheetViews>
    <sheetView topLeftCell="A34" zoomScale="90" zoomScaleNormal="90" workbookViewId="0">
      <selection activeCell="C48" sqref="C48"/>
    </sheetView>
  </sheetViews>
  <sheetFormatPr defaultColWidth="9.453125" defaultRowHeight="12.5"/>
  <cols>
    <col min="1" max="2" width="4.54296875" style="72" customWidth="1"/>
    <col min="3" max="3" width="54.81640625" style="72" customWidth="1"/>
    <col min="4" max="4" width="35.54296875" style="72" customWidth="1"/>
    <col min="5" max="6" width="16.54296875" style="72" customWidth="1"/>
    <col min="7" max="7" width="16.54296875" style="105" customWidth="1"/>
    <col min="8" max="16384" width="9.453125" style="72"/>
  </cols>
  <sheetData>
    <row r="1" spans="1:10" ht="21.65" customHeight="1">
      <c r="A1" s="471" t="s">
        <v>163</v>
      </c>
      <c r="B1" s="462"/>
      <c r="C1" s="30" t="s">
        <v>648</v>
      </c>
      <c r="D1" s="463" t="s">
        <v>577</v>
      </c>
      <c r="E1" s="464"/>
      <c r="F1" s="464"/>
      <c r="G1" s="465"/>
    </row>
    <row r="2" spans="1:10" ht="20.5" customHeight="1">
      <c r="A2" s="471" t="s">
        <v>1653</v>
      </c>
      <c r="B2" s="462"/>
      <c r="C2" s="30" t="s">
        <v>546</v>
      </c>
      <c r="D2" s="463"/>
      <c r="E2" s="464"/>
      <c r="F2" s="464"/>
      <c r="G2" s="465"/>
      <c r="H2" s="236"/>
      <c r="I2" s="236"/>
      <c r="J2" s="236"/>
    </row>
    <row r="3" spans="1:10" ht="37.5">
      <c r="A3" s="3"/>
      <c r="B3" s="4"/>
      <c r="C3" s="10" t="s">
        <v>34</v>
      </c>
      <c r="D3" s="5" t="s">
        <v>574</v>
      </c>
      <c r="E3" s="5" t="s">
        <v>646</v>
      </c>
      <c r="F3" s="5" t="s">
        <v>794</v>
      </c>
      <c r="G3" s="93" t="s">
        <v>12</v>
      </c>
      <c r="H3" s="236"/>
      <c r="I3" s="236"/>
      <c r="J3" s="236"/>
    </row>
    <row r="4" spans="1:10" s="121" customFormat="1">
      <c r="A4" s="116" t="str">
        <f>$A$2</f>
        <v>23.1.</v>
      </c>
      <c r="B4" s="63" t="s">
        <v>13</v>
      </c>
      <c r="C4" s="77" t="s">
        <v>547</v>
      </c>
      <c r="D4" s="117"/>
      <c r="E4" s="118"/>
      <c r="F4" s="119">
        <v>8000</v>
      </c>
      <c r="G4" s="120"/>
      <c r="H4" s="258"/>
      <c r="I4" s="244"/>
      <c r="J4" s="244"/>
    </row>
    <row r="5" spans="1:10" s="121" customFormat="1">
      <c r="A5" s="116" t="str">
        <f>$A$2</f>
        <v>23.1.</v>
      </c>
      <c r="B5" s="63" t="s">
        <v>15</v>
      </c>
      <c r="C5" s="77" t="s">
        <v>548</v>
      </c>
      <c r="D5" s="117"/>
      <c r="E5" s="118"/>
      <c r="F5" s="119">
        <v>5000</v>
      </c>
      <c r="G5" s="120"/>
      <c r="H5" s="258"/>
      <c r="I5" s="244"/>
      <c r="J5" s="244"/>
    </row>
    <row r="6" spans="1:10" ht="24.75" customHeight="1">
      <c r="A6" s="86"/>
      <c r="B6" s="88"/>
      <c r="C6" s="79"/>
      <c r="D6" s="79"/>
      <c r="E6" s="79"/>
      <c r="F6" s="83" t="str">
        <f>CONCATENATE("KOPĒJĀ CENA par ",A2,"pozīciju bez PVN, EUR:")</f>
        <v>KOPĒJĀ CENA par 23.1.pozīciju bez PVN, EUR:</v>
      </c>
      <c r="G6" s="95">
        <f>SUMPRODUCT(F4:F5,G4:G5)</f>
        <v>0</v>
      </c>
      <c r="H6" s="236"/>
      <c r="I6" s="236"/>
      <c r="J6" s="236"/>
    </row>
    <row r="7" spans="1:10">
      <c r="A7" s="3"/>
      <c r="B7" s="4"/>
      <c r="C7" s="10" t="s">
        <v>14</v>
      </c>
      <c r="D7" s="468" t="s">
        <v>575</v>
      </c>
      <c r="E7" s="469"/>
      <c r="F7" s="468" t="s">
        <v>31</v>
      </c>
      <c r="G7" s="469"/>
    </row>
    <row r="8" spans="1:10" ht="25">
      <c r="A8" s="9" t="str">
        <f>$A$2</f>
        <v>23.1.</v>
      </c>
      <c r="B8" s="7">
        <v>3</v>
      </c>
      <c r="C8" s="8" t="s">
        <v>360</v>
      </c>
      <c r="D8" s="521"/>
      <c r="E8" s="507"/>
      <c r="F8" s="521"/>
      <c r="G8" s="507"/>
    </row>
    <row r="9" spans="1:10">
      <c r="A9" s="3"/>
      <c r="B9" s="4"/>
      <c r="C9" s="11" t="s">
        <v>16</v>
      </c>
      <c r="D9" s="468" t="s">
        <v>575</v>
      </c>
      <c r="E9" s="469"/>
      <c r="F9" s="468" t="s">
        <v>31</v>
      </c>
      <c r="G9" s="469"/>
    </row>
    <row r="10" spans="1:10" s="121" customFormat="1" ht="19.399999999999999" customHeight="1">
      <c r="A10" s="116" t="str">
        <f>$A$2</f>
        <v>23.1.</v>
      </c>
      <c r="B10" s="123">
        <v>4</v>
      </c>
      <c r="C10" s="12" t="s">
        <v>172</v>
      </c>
      <c r="D10" s="522"/>
      <c r="E10" s="523"/>
      <c r="F10" s="522"/>
      <c r="G10" s="523"/>
    </row>
    <row r="11" spans="1:10" s="121" customFormat="1" ht="25">
      <c r="A11" s="116" t="str">
        <f t="shared" ref="A11:A24" si="0">$A$2</f>
        <v>23.1.</v>
      </c>
      <c r="B11" s="123">
        <v>5</v>
      </c>
      <c r="C11" s="12" t="s">
        <v>173</v>
      </c>
      <c r="D11" s="522"/>
      <c r="E11" s="523"/>
      <c r="F11" s="522"/>
      <c r="G11" s="523"/>
    </row>
    <row r="12" spans="1:10" ht="32.5" customHeight="1">
      <c r="A12" s="9" t="str">
        <f t="shared" si="0"/>
        <v>23.1.</v>
      </c>
      <c r="B12" s="7">
        <v>6</v>
      </c>
      <c r="C12" s="8" t="s">
        <v>549</v>
      </c>
      <c r="D12" s="521"/>
      <c r="E12" s="507"/>
      <c r="F12" s="521"/>
      <c r="G12" s="507"/>
    </row>
    <row r="13" spans="1:10" s="121" customFormat="1" ht="17.149999999999999" customHeight="1">
      <c r="A13" s="116" t="str">
        <f t="shared" si="0"/>
        <v>23.1.</v>
      </c>
      <c r="B13" s="123">
        <v>7</v>
      </c>
      <c r="C13" s="8" t="s">
        <v>174</v>
      </c>
      <c r="D13" s="522"/>
      <c r="E13" s="523"/>
      <c r="F13" s="522"/>
      <c r="G13" s="523"/>
    </row>
    <row r="14" spans="1:10" s="121" customFormat="1" ht="19.399999999999999" customHeight="1">
      <c r="A14" s="116" t="str">
        <f t="shared" si="0"/>
        <v>23.1.</v>
      </c>
      <c r="B14" s="123">
        <v>8</v>
      </c>
      <c r="C14" s="8" t="s">
        <v>175</v>
      </c>
      <c r="D14" s="522"/>
      <c r="E14" s="523"/>
      <c r="F14" s="522"/>
      <c r="G14" s="523"/>
    </row>
    <row r="15" spans="1:10" ht="32.15" customHeight="1">
      <c r="A15" s="9" t="str">
        <f t="shared" si="0"/>
        <v>23.1.</v>
      </c>
      <c r="B15" s="7">
        <v>9</v>
      </c>
      <c r="C15" s="8" t="s">
        <v>176</v>
      </c>
      <c r="D15" s="521"/>
      <c r="E15" s="507"/>
      <c r="F15" s="521"/>
      <c r="G15" s="507"/>
    </row>
    <row r="16" spans="1:10" ht="26.15" customHeight="1">
      <c r="A16" s="9" t="str">
        <f t="shared" si="0"/>
        <v>23.1.</v>
      </c>
      <c r="B16" s="7">
        <v>10</v>
      </c>
      <c r="C16" s="73" t="s">
        <v>1143</v>
      </c>
      <c r="D16" s="524"/>
      <c r="E16" s="524"/>
      <c r="F16" s="524"/>
      <c r="G16" s="524"/>
    </row>
    <row r="17" spans="1:9" ht="30" customHeight="1">
      <c r="A17" s="9" t="str">
        <f t="shared" si="0"/>
        <v>23.1.</v>
      </c>
      <c r="B17" s="7">
        <v>11</v>
      </c>
      <c r="C17" s="73" t="s">
        <v>1144</v>
      </c>
      <c r="D17" s="524"/>
      <c r="E17" s="524"/>
      <c r="F17" s="524"/>
      <c r="G17" s="524"/>
    </row>
    <row r="18" spans="1:9" s="121" customFormat="1">
      <c r="A18" s="116" t="str">
        <f t="shared" si="0"/>
        <v>23.1.</v>
      </c>
      <c r="B18" s="123">
        <v>12</v>
      </c>
      <c r="C18" s="37" t="s">
        <v>177</v>
      </c>
      <c r="D18" s="522"/>
      <c r="E18" s="523"/>
      <c r="F18" s="522"/>
      <c r="G18" s="523"/>
    </row>
    <row r="19" spans="1:9" s="121" customFormat="1">
      <c r="A19" s="116" t="str">
        <f t="shared" si="0"/>
        <v>23.1.</v>
      </c>
      <c r="B19" s="123">
        <v>13</v>
      </c>
      <c r="C19" s="37" t="s">
        <v>178</v>
      </c>
      <c r="D19" s="522"/>
      <c r="E19" s="523"/>
      <c r="F19" s="522"/>
      <c r="G19" s="523"/>
    </row>
    <row r="20" spans="1:9" s="121" customFormat="1">
      <c r="A20" s="116" t="str">
        <f t="shared" si="0"/>
        <v>23.1.</v>
      </c>
      <c r="B20" s="123">
        <v>14</v>
      </c>
      <c r="C20" s="37" t="s">
        <v>550</v>
      </c>
      <c r="D20" s="522"/>
      <c r="E20" s="523"/>
      <c r="F20" s="522"/>
      <c r="G20" s="523"/>
    </row>
    <row r="21" spans="1:9" s="121" customFormat="1">
      <c r="A21" s="116" t="str">
        <f t="shared" si="0"/>
        <v>23.1.</v>
      </c>
      <c r="B21" s="123">
        <v>15</v>
      </c>
      <c r="C21" s="37" t="s">
        <v>179</v>
      </c>
      <c r="D21" s="522"/>
      <c r="E21" s="523"/>
      <c r="F21" s="522"/>
      <c r="G21" s="523"/>
    </row>
    <row r="22" spans="1:9" s="121" customFormat="1">
      <c r="A22" s="116" t="str">
        <f t="shared" si="0"/>
        <v>23.1.</v>
      </c>
      <c r="B22" s="123">
        <v>16</v>
      </c>
      <c r="C22" s="37" t="s">
        <v>551</v>
      </c>
      <c r="D22" s="522"/>
      <c r="E22" s="523"/>
      <c r="F22" s="522"/>
      <c r="G22" s="523"/>
    </row>
    <row r="23" spans="1:9" ht="26.5" customHeight="1">
      <c r="A23" s="9" t="str">
        <f t="shared" si="0"/>
        <v>23.1.</v>
      </c>
      <c r="B23" s="14" t="s">
        <v>552</v>
      </c>
      <c r="C23" s="12" t="s">
        <v>553</v>
      </c>
      <c r="D23" s="521"/>
      <c r="E23" s="507"/>
      <c r="F23" s="521"/>
      <c r="G23" s="507"/>
      <c r="H23" s="158"/>
    </row>
    <row r="24" spans="1:9" ht="28.4" customHeight="1">
      <c r="A24" s="9" t="str">
        <f t="shared" si="0"/>
        <v>23.1.</v>
      </c>
      <c r="B24" s="14" t="s">
        <v>554</v>
      </c>
      <c r="C24" s="12" t="s">
        <v>555</v>
      </c>
      <c r="D24" s="521"/>
      <c r="E24" s="507"/>
      <c r="F24" s="521"/>
      <c r="G24" s="507"/>
      <c r="H24" s="158"/>
    </row>
    <row r="26" spans="1:9" ht="15">
      <c r="A26" s="471" t="s">
        <v>1654</v>
      </c>
      <c r="B26" s="462"/>
      <c r="C26" s="30" t="s">
        <v>556</v>
      </c>
      <c r="D26" s="525"/>
      <c r="E26" s="525"/>
      <c r="F26" s="525"/>
      <c r="G26" s="526"/>
    </row>
    <row r="27" spans="1:9" ht="50">
      <c r="A27" s="3"/>
      <c r="B27" s="4"/>
      <c r="C27" s="10" t="s">
        <v>34</v>
      </c>
      <c r="D27" s="89" t="s">
        <v>9</v>
      </c>
      <c r="E27" s="5" t="s">
        <v>10</v>
      </c>
      <c r="F27" s="5" t="s">
        <v>11</v>
      </c>
      <c r="G27" s="93" t="s">
        <v>12</v>
      </c>
    </row>
    <row r="28" spans="1:9" s="121" customFormat="1">
      <c r="A28" s="116" t="str">
        <f>$A$26</f>
        <v>23.2.</v>
      </c>
      <c r="B28" s="63" t="s">
        <v>13</v>
      </c>
      <c r="C28" s="77" t="s">
        <v>557</v>
      </c>
      <c r="D28" s="117"/>
      <c r="E28" s="118"/>
      <c r="F28" s="119">
        <v>5</v>
      </c>
      <c r="G28" s="120"/>
      <c r="I28" s="244"/>
    </row>
    <row r="29" spans="1:9" s="121" customFormat="1">
      <c r="A29" s="116" t="str">
        <f>$A$26</f>
        <v>23.2.</v>
      </c>
      <c r="B29" s="63" t="s">
        <v>15</v>
      </c>
      <c r="C29" s="77" t="s">
        <v>558</v>
      </c>
      <c r="D29" s="117"/>
      <c r="E29" s="118"/>
      <c r="F29" s="119">
        <v>5</v>
      </c>
      <c r="G29" s="120"/>
    </row>
    <row r="30" spans="1:9">
      <c r="A30" s="86"/>
      <c r="B30" s="88"/>
      <c r="C30" s="79"/>
      <c r="D30" s="79"/>
      <c r="E30" s="79"/>
      <c r="F30" s="83" t="str">
        <f>CONCATENATE("KOPĒJĀ CENA par ",A26,"pozīciju bez PVN, EUR:")</f>
        <v>KOPĒJĀ CENA par 23.2.pozīciju bez PVN, EUR:</v>
      </c>
      <c r="G30" s="95">
        <f>SUMPRODUCT(F28:F29,G28:G29)</f>
        <v>0</v>
      </c>
    </row>
    <row r="31" spans="1:9">
      <c r="A31" s="3"/>
      <c r="B31" s="4"/>
      <c r="C31" s="10" t="s">
        <v>14</v>
      </c>
      <c r="D31" s="468" t="s">
        <v>575</v>
      </c>
      <c r="E31" s="469"/>
      <c r="F31" s="468" t="s">
        <v>31</v>
      </c>
      <c r="G31" s="469"/>
    </row>
    <row r="32" spans="1:9" s="121" customFormat="1">
      <c r="A32" s="116" t="str">
        <f>$A$26</f>
        <v>23.2.</v>
      </c>
      <c r="B32" s="63" t="s">
        <v>17</v>
      </c>
      <c r="C32" s="77" t="s">
        <v>414</v>
      </c>
      <c r="D32" s="522"/>
      <c r="E32" s="523"/>
      <c r="F32" s="522"/>
      <c r="G32" s="523"/>
    </row>
    <row r="33" spans="1:7">
      <c r="A33" s="3"/>
      <c r="B33" s="4"/>
      <c r="C33" s="11" t="s">
        <v>16</v>
      </c>
      <c r="D33" s="468" t="s">
        <v>575</v>
      </c>
      <c r="E33" s="469"/>
      <c r="F33" s="468" t="s">
        <v>31</v>
      </c>
      <c r="G33" s="469"/>
    </row>
    <row r="34" spans="1:7" s="121" customFormat="1">
      <c r="A34" s="116" t="str">
        <f>$A$26</f>
        <v>23.2.</v>
      </c>
      <c r="B34" s="63" t="s">
        <v>18</v>
      </c>
      <c r="C34" s="37" t="s">
        <v>417</v>
      </c>
      <c r="D34" s="522"/>
      <c r="E34" s="523"/>
      <c r="F34" s="522"/>
      <c r="G34" s="523"/>
    </row>
    <row r="35" spans="1:7" s="121" customFormat="1">
      <c r="A35" s="116" t="str">
        <f t="shared" ref="A35:A39" si="1">$A$26</f>
        <v>23.2.</v>
      </c>
      <c r="B35" s="63" t="s">
        <v>19</v>
      </c>
      <c r="C35" s="77" t="s">
        <v>567</v>
      </c>
      <c r="D35" s="522"/>
      <c r="E35" s="523"/>
      <c r="F35" s="522"/>
      <c r="G35" s="523"/>
    </row>
    <row r="36" spans="1:7" s="121" customFormat="1">
      <c r="A36" s="116" t="str">
        <f t="shared" si="1"/>
        <v>23.2.</v>
      </c>
      <c r="B36" s="63" t="s">
        <v>20</v>
      </c>
      <c r="C36" s="77" t="s">
        <v>416</v>
      </c>
      <c r="D36" s="522"/>
      <c r="E36" s="523"/>
      <c r="F36" s="522"/>
      <c r="G36" s="523"/>
    </row>
    <row r="37" spans="1:7" s="121" customFormat="1">
      <c r="A37" s="116" t="str">
        <f t="shared" si="1"/>
        <v>23.2.</v>
      </c>
      <c r="B37" s="63" t="s">
        <v>21</v>
      </c>
      <c r="C37" s="77" t="s">
        <v>419</v>
      </c>
      <c r="D37" s="522"/>
      <c r="E37" s="523"/>
      <c r="F37" s="522"/>
      <c r="G37" s="523"/>
    </row>
    <row r="38" spans="1:7" s="121" customFormat="1">
      <c r="A38" s="116" t="str">
        <f t="shared" si="1"/>
        <v>23.2.</v>
      </c>
      <c r="B38" s="63" t="s">
        <v>22</v>
      </c>
      <c r="C38" s="77" t="s">
        <v>1664</v>
      </c>
      <c r="D38" s="522"/>
      <c r="E38" s="523"/>
      <c r="F38" s="522"/>
      <c r="G38" s="523"/>
    </row>
    <row r="39" spans="1:7" s="121" customFormat="1">
      <c r="A39" s="116" t="str">
        <f t="shared" si="1"/>
        <v>23.2.</v>
      </c>
      <c r="B39" s="63" t="s">
        <v>23</v>
      </c>
      <c r="C39" s="77" t="s">
        <v>418</v>
      </c>
      <c r="D39" s="522"/>
      <c r="E39" s="523"/>
      <c r="F39" s="522"/>
      <c r="G39" s="523"/>
    </row>
    <row r="40" spans="1:7" ht="28.4" customHeight="1">
      <c r="A40" s="9" t="str">
        <f>$A$26</f>
        <v>23.2.</v>
      </c>
      <c r="B40" s="14" t="s">
        <v>420</v>
      </c>
      <c r="C40" s="12" t="s">
        <v>1145</v>
      </c>
      <c r="D40" s="521"/>
      <c r="E40" s="507"/>
      <c r="F40" s="521"/>
      <c r="G40" s="507"/>
    </row>
    <row r="41" spans="1:7" ht="30" customHeight="1">
      <c r="A41" s="9" t="str">
        <f>$A$26</f>
        <v>23.2.</v>
      </c>
      <c r="B41" s="14" t="s">
        <v>421</v>
      </c>
      <c r="C41" s="12" t="s">
        <v>1146</v>
      </c>
      <c r="D41" s="521"/>
      <c r="E41" s="507"/>
      <c r="F41" s="521"/>
      <c r="G41" s="507"/>
    </row>
    <row r="43" spans="1:7" s="1" customFormat="1" ht="14">
      <c r="A43" s="74"/>
      <c r="B43" s="74"/>
      <c r="C43" s="75" t="s">
        <v>1662</v>
      </c>
      <c r="D43" s="530">
        <f>G6</f>
        <v>0</v>
      </c>
      <c r="E43" s="530"/>
      <c r="F43" s="530"/>
      <c r="G43" s="530"/>
    </row>
    <row r="44" spans="1:7" s="1" customFormat="1" ht="14">
      <c r="A44" s="74"/>
      <c r="B44" s="74"/>
      <c r="C44" s="75" t="s">
        <v>1663</v>
      </c>
      <c r="D44" s="530">
        <f>G30</f>
        <v>0</v>
      </c>
      <c r="E44" s="530"/>
      <c r="F44" s="530"/>
      <c r="G44" s="530"/>
    </row>
    <row r="45" spans="1:7" s="1" customFormat="1" ht="14">
      <c r="A45" s="74"/>
      <c r="B45" s="74"/>
      <c r="C45" s="527" t="s">
        <v>1738</v>
      </c>
      <c r="D45" s="528">
        <f>SUM(D43:G44)</f>
        <v>0</v>
      </c>
      <c r="E45" s="529"/>
      <c r="F45" s="529"/>
      <c r="G45" s="529"/>
    </row>
    <row r="46" spans="1:7" s="1" customFormat="1" ht="14">
      <c r="A46" s="74"/>
      <c r="B46" s="74"/>
      <c r="C46" s="527"/>
      <c r="D46" s="529"/>
      <c r="E46" s="529"/>
      <c r="F46" s="529"/>
      <c r="G46" s="529"/>
    </row>
  </sheetData>
  <mergeCells count="68">
    <mergeCell ref="D36:E36"/>
    <mergeCell ref="F36:G36"/>
    <mergeCell ref="D37:E37"/>
    <mergeCell ref="F37:G37"/>
    <mergeCell ref="D33:E33"/>
    <mergeCell ref="F33:G33"/>
    <mergeCell ref="D34:E34"/>
    <mergeCell ref="F34:G34"/>
    <mergeCell ref="D35:E35"/>
    <mergeCell ref="F35:G35"/>
    <mergeCell ref="D31:E31"/>
    <mergeCell ref="F31:G31"/>
    <mergeCell ref="C45:C46"/>
    <mergeCell ref="D45:G46"/>
    <mergeCell ref="D38:E38"/>
    <mergeCell ref="F38:G38"/>
    <mergeCell ref="D39:E39"/>
    <mergeCell ref="F39:G39"/>
    <mergeCell ref="D40:E40"/>
    <mergeCell ref="F40:G40"/>
    <mergeCell ref="D41:E41"/>
    <mergeCell ref="F41:G41"/>
    <mergeCell ref="D43:G43"/>
    <mergeCell ref="D44:G44"/>
    <mergeCell ref="D32:E32"/>
    <mergeCell ref="F32:G32"/>
    <mergeCell ref="D23:E23"/>
    <mergeCell ref="F23:G23"/>
    <mergeCell ref="D24:E24"/>
    <mergeCell ref="F24:G24"/>
    <mergeCell ref="A26:B26"/>
    <mergeCell ref="D26:G26"/>
    <mergeCell ref="D20:E20"/>
    <mergeCell ref="F20:G20"/>
    <mergeCell ref="D21:E21"/>
    <mergeCell ref="F21:G21"/>
    <mergeCell ref="D22:E22"/>
    <mergeCell ref="F22:G22"/>
    <mergeCell ref="D17:E17"/>
    <mergeCell ref="F17:G17"/>
    <mergeCell ref="D18:E18"/>
    <mergeCell ref="F18:G18"/>
    <mergeCell ref="D19:E19"/>
    <mergeCell ref="F19:G19"/>
    <mergeCell ref="D14:E14"/>
    <mergeCell ref="F14:G14"/>
    <mergeCell ref="D15:E15"/>
    <mergeCell ref="F15:G15"/>
    <mergeCell ref="D16:E16"/>
    <mergeCell ref="F16:G16"/>
    <mergeCell ref="D11:E11"/>
    <mergeCell ref="F11:G11"/>
    <mergeCell ref="D12:E12"/>
    <mergeCell ref="F12:G12"/>
    <mergeCell ref="D13:E13"/>
    <mergeCell ref="F13:G13"/>
    <mergeCell ref="D8:E8"/>
    <mergeCell ref="F8:G8"/>
    <mergeCell ref="D9:E9"/>
    <mergeCell ref="F9:G9"/>
    <mergeCell ref="D10:E10"/>
    <mergeCell ref="F10:G10"/>
    <mergeCell ref="A1:B1"/>
    <mergeCell ref="D1:G1"/>
    <mergeCell ref="A2:B2"/>
    <mergeCell ref="D2:G2"/>
    <mergeCell ref="D7:E7"/>
    <mergeCell ref="F7:G7"/>
  </mergeCells>
  <pageMargins left="0.7" right="0.7" top="0.75" bottom="0.75" header="0.3" footer="0.3"/>
  <pageSetup paperSize="9" orientation="portrait" r:id="rId1"/>
  <ignoredErrors>
    <ignoredError sqref="B4:B5 B28:B29 B31:B39 B23:B24 B40:B41" numberStoredAsText="1"/>
  </ignoredError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N43"/>
  <sheetViews>
    <sheetView topLeftCell="A22" zoomScale="93" zoomScaleNormal="93" workbookViewId="0">
      <selection activeCell="C33" sqref="C33"/>
    </sheetView>
  </sheetViews>
  <sheetFormatPr defaultColWidth="9.453125" defaultRowHeight="12.5"/>
  <cols>
    <col min="1" max="1" width="5.1796875" style="72" customWidth="1"/>
    <col min="2" max="2" width="4.54296875" style="72" customWidth="1"/>
    <col min="3" max="3" width="57.453125" style="72" customWidth="1"/>
    <col min="4" max="4" width="24.54296875" style="72" customWidth="1"/>
    <col min="5" max="6" width="16.54296875" style="72" customWidth="1"/>
    <col min="7" max="7" width="16.54296875" style="105" customWidth="1"/>
    <col min="8" max="16384" width="9.453125" style="72"/>
  </cols>
  <sheetData>
    <row r="1" spans="1:13" s="1" customFormat="1" ht="18.649999999999999" customHeight="1">
      <c r="A1" s="471" t="s">
        <v>869</v>
      </c>
      <c r="B1" s="462"/>
      <c r="C1" s="30" t="s">
        <v>649</v>
      </c>
      <c r="D1" s="463" t="s">
        <v>577</v>
      </c>
      <c r="E1" s="464"/>
      <c r="F1" s="464"/>
      <c r="G1" s="465"/>
    </row>
    <row r="2" spans="1:13" ht="17.5" customHeight="1">
      <c r="A2" s="471" t="s">
        <v>1655</v>
      </c>
      <c r="B2" s="462"/>
      <c r="C2" s="30" t="s">
        <v>559</v>
      </c>
      <c r="D2" s="463"/>
      <c r="E2" s="464"/>
      <c r="F2" s="464"/>
      <c r="G2" s="465"/>
      <c r="H2" s="236"/>
      <c r="I2" s="266"/>
      <c r="J2" s="236"/>
      <c r="K2" s="236"/>
      <c r="M2" s="266"/>
    </row>
    <row r="3" spans="1:13" ht="37.5">
      <c r="A3" s="3"/>
      <c r="B3" s="4"/>
      <c r="C3" s="10" t="s">
        <v>34</v>
      </c>
      <c r="D3" s="5" t="s">
        <v>574</v>
      </c>
      <c r="E3" s="5" t="s">
        <v>646</v>
      </c>
      <c r="F3" s="5" t="s">
        <v>794</v>
      </c>
      <c r="G3" s="93" t="s">
        <v>12</v>
      </c>
      <c r="H3" s="236"/>
      <c r="I3" s="236"/>
      <c r="M3" s="236"/>
    </row>
    <row r="4" spans="1:13" s="121" customFormat="1">
      <c r="A4" s="116" t="str">
        <f>$A$2</f>
        <v>24.1.</v>
      </c>
      <c r="B4" s="123">
        <v>1</v>
      </c>
      <c r="C4" s="77" t="s">
        <v>547</v>
      </c>
      <c r="D4" s="117"/>
      <c r="E4" s="118"/>
      <c r="F4" s="119">
        <v>100</v>
      </c>
      <c r="G4" s="120"/>
      <c r="H4" s="258"/>
      <c r="I4" s="244"/>
      <c r="J4" s="244"/>
      <c r="K4" s="244"/>
      <c r="M4" s="244"/>
    </row>
    <row r="5" spans="1:13" s="121" customFormat="1">
      <c r="A5" s="116" t="str">
        <f>$A$2</f>
        <v>24.1.</v>
      </c>
      <c r="B5" s="123">
        <v>2</v>
      </c>
      <c r="C5" s="77" t="s">
        <v>548</v>
      </c>
      <c r="D5" s="117"/>
      <c r="E5" s="118"/>
      <c r="F5" s="119">
        <v>10</v>
      </c>
      <c r="G5" s="120"/>
      <c r="H5" s="258"/>
      <c r="I5" s="244"/>
      <c r="J5" s="244"/>
      <c r="K5" s="244"/>
      <c r="M5" s="244"/>
    </row>
    <row r="6" spans="1:13">
      <c r="A6" s="86"/>
      <c r="B6" s="88"/>
      <c r="C6" s="79"/>
      <c r="D6" s="79"/>
      <c r="E6" s="79"/>
      <c r="F6" s="83" t="str">
        <f>CONCATENATE("KOPĒJĀ CENA par ",A2,"pozīciju bez PVN, EUR:")</f>
        <v>KOPĒJĀ CENA par 24.1.pozīciju bez PVN, EUR:</v>
      </c>
      <c r="G6" s="95">
        <f>SUMPRODUCT(F4:F5,G4:G5)</f>
        <v>0</v>
      </c>
      <c r="H6" s="236"/>
      <c r="I6" s="236"/>
      <c r="J6" s="236"/>
      <c r="K6" s="236"/>
    </row>
    <row r="7" spans="1:13">
      <c r="A7" s="3"/>
      <c r="B7" s="4"/>
      <c r="C7" s="10" t="s">
        <v>14</v>
      </c>
      <c r="D7" s="468" t="s">
        <v>30</v>
      </c>
      <c r="E7" s="469"/>
      <c r="F7" s="468" t="s">
        <v>31</v>
      </c>
      <c r="G7" s="469"/>
      <c r="H7" s="236"/>
      <c r="I7" s="236"/>
      <c r="J7" s="236"/>
      <c r="K7" s="236"/>
    </row>
    <row r="8" spans="1:13" s="121" customFormat="1">
      <c r="A8" s="116" t="str">
        <f>$A$2</f>
        <v>24.1.</v>
      </c>
      <c r="B8" s="123">
        <v>3</v>
      </c>
      <c r="C8" s="77" t="s">
        <v>171</v>
      </c>
      <c r="D8" s="522"/>
      <c r="E8" s="523"/>
      <c r="F8" s="522"/>
      <c r="G8" s="523"/>
      <c r="H8" s="244"/>
      <c r="I8" s="244"/>
      <c r="J8" s="244"/>
      <c r="K8" s="244"/>
    </row>
    <row r="9" spans="1:13">
      <c r="A9" s="3"/>
      <c r="B9" s="4"/>
      <c r="C9" s="11" t="s">
        <v>16</v>
      </c>
      <c r="D9" s="468" t="s">
        <v>30</v>
      </c>
      <c r="E9" s="469"/>
      <c r="F9" s="468" t="s">
        <v>31</v>
      </c>
      <c r="G9" s="469"/>
      <c r="H9" s="236"/>
      <c r="I9" s="236"/>
      <c r="J9" s="236"/>
      <c r="K9" s="236"/>
    </row>
    <row r="10" spans="1:13" s="121" customFormat="1" ht="17.149999999999999" customHeight="1">
      <c r="A10" s="116" t="str">
        <f>$A$2</f>
        <v>24.1.</v>
      </c>
      <c r="B10" s="123">
        <v>4</v>
      </c>
      <c r="C10" s="37" t="s">
        <v>560</v>
      </c>
      <c r="D10" s="521"/>
      <c r="E10" s="507"/>
      <c r="F10" s="522"/>
      <c r="G10" s="523"/>
    </row>
    <row r="11" spans="1:13" ht="25">
      <c r="A11" s="9" t="str">
        <f t="shared" ref="A11:A21" si="0">$A$2</f>
        <v>24.1.</v>
      </c>
      <c r="B11" s="7">
        <v>5</v>
      </c>
      <c r="C11" s="12" t="s">
        <v>561</v>
      </c>
      <c r="D11" s="521"/>
      <c r="E11" s="507"/>
      <c r="F11" s="521"/>
      <c r="G11" s="507"/>
    </row>
    <row r="12" spans="1:13" s="121" customFormat="1">
      <c r="A12" s="116" t="str">
        <f t="shared" si="0"/>
        <v>24.1.</v>
      </c>
      <c r="B12" s="123">
        <v>6</v>
      </c>
      <c r="C12" s="77" t="s">
        <v>174</v>
      </c>
      <c r="D12" s="522"/>
      <c r="E12" s="523"/>
      <c r="F12" s="522"/>
      <c r="G12" s="523"/>
    </row>
    <row r="13" spans="1:13" s="121" customFormat="1">
      <c r="A13" s="116" t="str">
        <f t="shared" si="0"/>
        <v>24.1.</v>
      </c>
      <c r="B13" s="123">
        <v>7</v>
      </c>
      <c r="C13" s="139" t="s">
        <v>1660</v>
      </c>
      <c r="D13" s="536"/>
      <c r="E13" s="536"/>
      <c r="F13" s="536"/>
      <c r="G13" s="536"/>
    </row>
    <row r="14" spans="1:13" s="121" customFormat="1">
      <c r="A14" s="116" t="str">
        <f t="shared" si="0"/>
        <v>24.1.</v>
      </c>
      <c r="B14" s="123">
        <v>8</v>
      </c>
      <c r="C14" s="139" t="s">
        <v>1661</v>
      </c>
      <c r="D14" s="536"/>
      <c r="E14" s="536"/>
      <c r="F14" s="536"/>
      <c r="G14" s="536"/>
    </row>
    <row r="15" spans="1:13" s="121" customFormat="1">
      <c r="A15" s="116" t="str">
        <f t="shared" si="0"/>
        <v>24.1.</v>
      </c>
      <c r="B15" s="123">
        <v>9</v>
      </c>
      <c r="C15" s="37" t="s">
        <v>177</v>
      </c>
      <c r="D15" s="522"/>
      <c r="E15" s="523"/>
      <c r="F15" s="522"/>
      <c r="G15" s="523"/>
    </row>
    <row r="16" spans="1:13" s="121" customFormat="1">
      <c r="A16" s="116" t="str">
        <f t="shared" si="0"/>
        <v>24.1.</v>
      </c>
      <c r="B16" s="123">
        <v>10</v>
      </c>
      <c r="C16" s="37" t="s">
        <v>562</v>
      </c>
      <c r="D16" s="522"/>
      <c r="E16" s="523"/>
      <c r="F16" s="522"/>
      <c r="G16" s="523"/>
    </row>
    <row r="17" spans="1:14" s="121" customFormat="1" ht="13.4" customHeight="1">
      <c r="A17" s="116" t="str">
        <f t="shared" si="0"/>
        <v>24.1.</v>
      </c>
      <c r="B17" s="123">
        <v>11</v>
      </c>
      <c r="C17" s="37" t="s">
        <v>550</v>
      </c>
      <c r="D17" s="522"/>
      <c r="E17" s="523"/>
      <c r="F17" s="522"/>
      <c r="G17" s="523"/>
    </row>
    <row r="18" spans="1:14" s="121" customFormat="1">
      <c r="A18" s="116" t="str">
        <f t="shared" si="0"/>
        <v>24.1.</v>
      </c>
      <c r="B18" s="123">
        <v>12</v>
      </c>
      <c r="C18" s="37" t="s">
        <v>179</v>
      </c>
      <c r="D18" s="522"/>
      <c r="E18" s="523"/>
      <c r="F18" s="522"/>
      <c r="G18" s="523"/>
    </row>
    <row r="19" spans="1:14" s="121" customFormat="1">
      <c r="A19" s="116" t="str">
        <f t="shared" si="0"/>
        <v>24.1.</v>
      </c>
      <c r="B19" s="123">
        <v>13</v>
      </c>
      <c r="C19" s="37" t="s">
        <v>563</v>
      </c>
      <c r="D19" s="522"/>
      <c r="E19" s="523"/>
      <c r="F19" s="522"/>
      <c r="G19" s="523"/>
    </row>
    <row r="20" spans="1:14" s="121" customFormat="1" ht="13">
      <c r="A20" s="116" t="str">
        <f t="shared" si="0"/>
        <v>24.1.</v>
      </c>
      <c r="B20" s="63" t="s">
        <v>568</v>
      </c>
      <c r="C20" s="37" t="s">
        <v>1739</v>
      </c>
      <c r="D20" s="522"/>
      <c r="E20" s="523"/>
      <c r="F20" s="533"/>
      <c r="G20" s="534"/>
      <c r="H20" s="91"/>
    </row>
    <row r="21" spans="1:14" s="121" customFormat="1">
      <c r="A21" s="116" t="str">
        <f t="shared" si="0"/>
        <v>24.1.</v>
      </c>
      <c r="B21" s="63" t="s">
        <v>584</v>
      </c>
      <c r="C21" s="37" t="s">
        <v>939</v>
      </c>
      <c r="D21" s="522"/>
      <c r="E21" s="523"/>
      <c r="F21" s="533"/>
      <c r="G21" s="534"/>
      <c r="H21" s="91"/>
    </row>
    <row r="23" spans="1:14" ht="17.5" customHeight="1">
      <c r="A23" s="471" t="s">
        <v>1656</v>
      </c>
      <c r="B23" s="462"/>
      <c r="C23" s="30" t="s">
        <v>564</v>
      </c>
      <c r="D23" s="525"/>
      <c r="E23" s="525"/>
      <c r="F23" s="525"/>
      <c r="G23" s="526"/>
    </row>
    <row r="24" spans="1:14" ht="50">
      <c r="A24" s="3"/>
      <c r="B24" s="4"/>
      <c r="C24" s="10" t="s">
        <v>34</v>
      </c>
      <c r="D24" s="89" t="s">
        <v>9</v>
      </c>
      <c r="E24" s="5" t="s">
        <v>10</v>
      </c>
      <c r="F24" s="5" t="s">
        <v>11</v>
      </c>
      <c r="G24" s="93" t="s">
        <v>12</v>
      </c>
      <c r="I24" s="236"/>
    </row>
    <row r="25" spans="1:14" s="121" customFormat="1">
      <c r="A25" s="116" t="str">
        <f>$A$23</f>
        <v>24.2.</v>
      </c>
      <c r="B25" s="123">
        <v>1</v>
      </c>
      <c r="C25" s="77" t="s">
        <v>565</v>
      </c>
      <c r="D25" s="117"/>
      <c r="E25" s="118"/>
      <c r="F25" s="119">
        <v>5</v>
      </c>
      <c r="G25" s="120"/>
      <c r="H25" s="258"/>
      <c r="I25" s="244"/>
      <c r="M25" s="244"/>
      <c r="N25" s="244"/>
    </row>
    <row r="26" spans="1:14" s="121" customFormat="1">
      <c r="A26" s="116" t="str">
        <f>$A$23</f>
        <v>24.2.</v>
      </c>
      <c r="B26" s="123">
        <v>2</v>
      </c>
      <c r="C26" s="77" t="s">
        <v>566</v>
      </c>
      <c r="D26" s="117"/>
      <c r="E26" s="118"/>
      <c r="F26" s="119">
        <v>5</v>
      </c>
      <c r="G26" s="120"/>
      <c r="H26" s="258"/>
      <c r="I26" s="244"/>
      <c r="M26" s="244"/>
      <c r="N26" s="244"/>
    </row>
    <row r="27" spans="1:14">
      <c r="A27" s="86"/>
      <c r="B27" s="88"/>
      <c r="C27" s="79"/>
      <c r="D27" s="79"/>
      <c r="E27" s="79"/>
      <c r="F27" s="83" t="str">
        <f>CONCATENATE("KOPĒJĀ CENA par ",A23,"pozīciju bez PVN, EUR:")</f>
        <v>KOPĒJĀ CENA par 24.2.pozīciju bez PVN, EUR:</v>
      </c>
      <c r="G27" s="95">
        <f>SUMPRODUCT(F25:F26,G25:G26)</f>
        <v>0</v>
      </c>
    </row>
    <row r="28" spans="1:14">
      <c r="A28" s="3"/>
      <c r="B28" s="4"/>
      <c r="C28" s="10" t="s">
        <v>14</v>
      </c>
      <c r="D28" s="468" t="s">
        <v>30</v>
      </c>
      <c r="E28" s="469"/>
      <c r="F28" s="468" t="s">
        <v>31</v>
      </c>
      <c r="G28" s="469"/>
    </row>
    <row r="29" spans="1:14" s="121" customFormat="1">
      <c r="A29" s="116" t="str">
        <f>$A$23</f>
        <v>24.2.</v>
      </c>
      <c r="B29" s="123">
        <v>3</v>
      </c>
      <c r="C29" s="77" t="s">
        <v>414</v>
      </c>
      <c r="D29" s="522"/>
      <c r="E29" s="523"/>
      <c r="F29" s="522"/>
      <c r="G29" s="523"/>
    </row>
    <row r="30" spans="1:14" ht="13.4" customHeight="1">
      <c r="A30" s="3"/>
      <c r="B30" s="4"/>
      <c r="C30" s="11" t="s">
        <v>16</v>
      </c>
      <c r="D30" s="468" t="s">
        <v>30</v>
      </c>
      <c r="E30" s="469"/>
      <c r="F30" s="468" t="s">
        <v>31</v>
      </c>
      <c r="G30" s="469"/>
    </row>
    <row r="31" spans="1:14" s="121" customFormat="1" ht="13.4" customHeight="1">
      <c r="A31" s="116" t="str">
        <f>$A$23</f>
        <v>24.2.</v>
      </c>
      <c r="B31" s="123">
        <v>4</v>
      </c>
      <c r="C31" s="37" t="s">
        <v>417</v>
      </c>
      <c r="D31" s="522"/>
      <c r="E31" s="523"/>
      <c r="F31" s="522"/>
      <c r="G31" s="523"/>
    </row>
    <row r="32" spans="1:14" s="121" customFormat="1">
      <c r="A32" s="116" t="str">
        <f t="shared" ref="A32:A36" si="1">$A$23</f>
        <v>24.2.</v>
      </c>
      <c r="B32" s="123">
        <v>5</v>
      </c>
      <c r="C32" s="77" t="s">
        <v>415</v>
      </c>
      <c r="D32" s="522"/>
      <c r="E32" s="523"/>
      <c r="F32" s="522"/>
      <c r="G32" s="523"/>
    </row>
    <row r="33" spans="1:7" s="121" customFormat="1">
      <c r="A33" s="116" t="str">
        <f t="shared" si="1"/>
        <v>24.2.</v>
      </c>
      <c r="B33" s="123">
        <v>6</v>
      </c>
      <c r="C33" s="77" t="s">
        <v>416</v>
      </c>
      <c r="D33" s="522"/>
      <c r="E33" s="523"/>
      <c r="F33" s="522"/>
      <c r="G33" s="523"/>
    </row>
    <row r="34" spans="1:7" s="121" customFormat="1">
      <c r="A34" s="116" t="str">
        <f t="shared" si="1"/>
        <v>24.2.</v>
      </c>
      <c r="B34" s="123">
        <v>7</v>
      </c>
      <c r="C34" s="77" t="s">
        <v>419</v>
      </c>
      <c r="D34" s="522"/>
      <c r="E34" s="523"/>
      <c r="F34" s="522"/>
      <c r="G34" s="523"/>
    </row>
    <row r="35" spans="1:7" s="121" customFormat="1">
      <c r="A35" s="116" t="str">
        <f t="shared" si="1"/>
        <v>24.2.</v>
      </c>
      <c r="B35" s="123">
        <v>8</v>
      </c>
      <c r="C35" s="77" t="s">
        <v>1659</v>
      </c>
      <c r="D35" s="522"/>
      <c r="E35" s="523"/>
      <c r="F35" s="522"/>
      <c r="G35" s="523"/>
    </row>
    <row r="36" spans="1:7" s="121" customFormat="1">
      <c r="A36" s="116" t="str">
        <f t="shared" si="1"/>
        <v>24.2.</v>
      </c>
      <c r="B36" s="123">
        <v>9</v>
      </c>
      <c r="C36" s="77" t="s">
        <v>418</v>
      </c>
      <c r="D36" s="522"/>
      <c r="E36" s="523"/>
      <c r="F36" s="522"/>
      <c r="G36" s="523"/>
    </row>
    <row r="37" spans="1:7" s="121" customFormat="1" ht="17.5" customHeight="1">
      <c r="A37" s="116" t="str">
        <f>$A$23</f>
        <v>24.2.</v>
      </c>
      <c r="B37" s="63" t="s">
        <v>420</v>
      </c>
      <c r="C37" s="37" t="s">
        <v>945</v>
      </c>
      <c r="D37" s="531"/>
      <c r="E37" s="532"/>
      <c r="F37" s="533"/>
      <c r="G37" s="534"/>
    </row>
    <row r="38" spans="1:7" s="121" customFormat="1" ht="16.75" customHeight="1">
      <c r="A38" s="116" t="str">
        <f>$A$23</f>
        <v>24.2.</v>
      </c>
      <c r="B38" s="63" t="s">
        <v>421</v>
      </c>
      <c r="C38" s="37" t="s">
        <v>946</v>
      </c>
      <c r="D38" s="531"/>
      <c r="E38" s="532"/>
      <c r="F38" s="533"/>
      <c r="G38" s="534"/>
    </row>
    <row r="40" spans="1:7" s="1" customFormat="1" ht="14">
      <c r="A40" s="74"/>
      <c r="B40" s="74"/>
      <c r="C40" s="75" t="s">
        <v>1657</v>
      </c>
      <c r="D40" s="530">
        <f>G6</f>
        <v>0</v>
      </c>
      <c r="E40" s="530"/>
      <c r="F40" s="530"/>
      <c r="G40" s="530"/>
    </row>
    <row r="41" spans="1:7" s="1" customFormat="1" ht="14">
      <c r="A41" s="74"/>
      <c r="B41" s="74"/>
      <c r="C41" s="75" t="s">
        <v>1658</v>
      </c>
      <c r="D41" s="530">
        <f>G27</f>
        <v>0</v>
      </c>
      <c r="E41" s="535"/>
      <c r="F41" s="535"/>
      <c r="G41" s="535"/>
    </row>
    <row r="42" spans="1:7" s="1" customFormat="1" ht="14">
      <c r="A42" s="74"/>
      <c r="B42" s="74"/>
      <c r="C42" s="527" t="s">
        <v>1678</v>
      </c>
      <c r="D42" s="528">
        <f>SUM(D40:G41)</f>
        <v>0</v>
      </c>
      <c r="E42" s="529"/>
      <c r="F42" s="529"/>
      <c r="G42" s="529"/>
    </row>
    <row r="43" spans="1:7" s="1" customFormat="1" ht="14">
      <c r="A43" s="74"/>
      <c r="B43" s="74"/>
      <c r="C43" s="527"/>
      <c r="D43" s="529"/>
      <c r="E43" s="529"/>
      <c r="F43" s="529"/>
      <c r="G43" s="529"/>
    </row>
  </sheetData>
  <mergeCells count="62">
    <mergeCell ref="D8:E8"/>
    <mergeCell ref="F8:G8"/>
    <mergeCell ref="A2:B2"/>
    <mergeCell ref="D2:G2"/>
    <mergeCell ref="D7:E7"/>
    <mergeCell ref="F7:G7"/>
    <mergeCell ref="D9:E9"/>
    <mergeCell ref="F9:G9"/>
    <mergeCell ref="D10:E10"/>
    <mergeCell ref="F10:G10"/>
    <mergeCell ref="D11:E11"/>
    <mergeCell ref="F11:G11"/>
    <mergeCell ref="D12:E12"/>
    <mergeCell ref="F12:G12"/>
    <mergeCell ref="D13:E13"/>
    <mergeCell ref="F13:G13"/>
    <mergeCell ref="D14:E14"/>
    <mergeCell ref="F14:G14"/>
    <mergeCell ref="D15:E15"/>
    <mergeCell ref="F15:G15"/>
    <mergeCell ref="D16:E16"/>
    <mergeCell ref="F16:G16"/>
    <mergeCell ref="D17:E17"/>
    <mergeCell ref="F17:G17"/>
    <mergeCell ref="D18:E18"/>
    <mergeCell ref="F18:G18"/>
    <mergeCell ref="D19:E19"/>
    <mergeCell ref="F19:G19"/>
    <mergeCell ref="D20:E20"/>
    <mergeCell ref="F20:G20"/>
    <mergeCell ref="F31:G31"/>
    <mergeCell ref="D21:E21"/>
    <mergeCell ref="F21:G21"/>
    <mergeCell ref="A23:B23"/>
    <mergeCell ref="D23:G23"/>
    <mergeCell ref="D28:E28"/>
    <mergeCell ref="F28:G28"/>
    <mergeCell ref="D41:G41"/>
    <mergeCell ref="C42:C43"/>
    <mergeCell ref="D42:G43"/>
    <mergeCell ref="D35:E35"/>
    <mergeCell ref="F35:G35"/>
    <mergeCell ref="D36:E36"/>
    <mergeCell ref="F36:G36"/>
    <mergeCell ref="D37:E37"/>
    <mergeCell ref="F37:G37"/>
    <mergeCell ref="A1:B1"/>
    <mergeCell ref="D1:G1"/>
    <mergeCell ref="D38:E38"/>
    <mergeCell ref="F38:G38"/>
    <mergeCell ref="D40:G40"/>
    <mergeCell ref="D32:E32"/>
    <mergeCell ref="F32:G32"/>
    <mergeCell ref="D33:E33"/>
    <mergeCell ref="F33:G33"/>
    <mergeCell ref="D34:E34"/>
    <mergeCell ref="F34:G34"/>
    <mergeCell ref="D29:E29"/>
    <mergeCell ref="F29:G29"/>
    <mergeCell ref="D30:E30"/>
    <mergeCell ref="F30:G30"/>
    <mergeCell ref="D31:E31"/>
  </mergeCells>
  <pageMargins left="0.7" right="0.7" top="0.75" bottom="0.75" header="0.3" footer="0.3"/>
  <pageSetup paperSize="9" orientation="portrait" r:id="rId1"/>
  <ignoredErrors>
    <ignoredError sqref="B20:B21 B37:B38" numberStoredAsText="1"/>
  </ignoredError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075DC-4982-40D5-8C39-315CEB0F73C6}">
  <dimension ref="A1:J71"/>
  <sheetViews>
    <sheetView topLeftCell="A4" zoomScale="87" zoomScaleNormal="87" workbookViewId="0">
      <selection activeCell="K11" sqref="K11"/>
    </sheetView>
  </sheetViews>
  <sheetFormatPr defaultColWidth="9.453125" defaultRowHeight="12.5"/>
  <cols>
    <col min="1" max="1" width="6" style="72" customWidth="1"/>
    <col min="2" max="2" width="4.54296875" style="72" customWidth="1"/>
    <col min="3" max="3" width="54.81640625" style="72" customWidth="1"/>
    <col min="4" max="4" width="35.54296875" style="72" customWidth="1"/>
    <col min="5" max="6" width="16.54296875" style="72" customWidth="1"/>
    <col min="7" max="7" width="16.54296875" style="105" customWidth="1"/>
    <col min="8" max="16384" width="9.453125" style="72"/>
  </cols>
  <sheetData>
    <row r="1" spans="1:10" ht="21.65" customHeight="1">
      <c r="A1" s="504" t="s">
        <v>871</v>
      </c>
      <c r="B1" s="462"/>
      <c r="C1" s="179" t="s">
        <v>1495</v>
      </c>
      <c r="D1" s="492" t="s">
        <v>577</v>
      </c>
      <c r="E1" s="464"/>
      <c r="F1" s="464"/>
      <c r="G1" s="465"/>
    </row>
    <row r="2" spans="1:10" ht="20.5" customHeight="1">
      <c r="A2" s="504" t="s">
        <v>1665</v>
      </c>
      <c r="B2" s="462"/>
      <c r="C2" s="179" t="s">
        <v>1496</v>
      </c>
      <c r="D2" s="492"/>
      <c r="E2" s="464"/>
      <c r="F2" s="464"/>
      <c r="G2" s="465"/>
      <c r="H2" s="236"/>
      <c r="I2" s="236"/>
      <c r="J2" s="236"/>
    </row>
    <row r="3" spans="1:10" ht="37.5">
      <c r="A3" s="171"/>
      <c r="B3" s="4"/>
      <c r="C3" s="170" t="s">
        <v>34</v>
      </c>
      <c r="D3" s="178" t="s">
        <v>574</v>
      </c>
      <c r="E3" s="178" t="s">
        <v>646</v>
      </c>
      <c r="F3" s="178" t="s">
        <v>794</v>
      </c>
      <c r="G3" s="177" t="s">
        <v>12</v>
      </c>
      <c r="H3" s="236"/>
      <c r="I3" s="236"/>
      <c r="J3" s="236"/>
    </row>
    <row r="4" spans="1:10" s="121" customFormat="1">
      <c r="A4" s="311" t="str">
        <f>$A$2</f>
        <v>25.1.</v>
      </c>
      <c r="B4" s="63" t="s">
        <v>13</v>
      </c>
      <c r="C4" s="279" t="s">
        <v>1461</v>
      </c>
      <c r="D4" s="364"/>
      <c r="E4" s="118"/>
      <c r="F4" s="390">
        <v>50</v>
      </c>
      <c r="G4" s="365"/>
      <c r="H4" s="258"/>
      <c r="I4" s="244"/>
      <c r="J4" s="244"/>
    </row>
    <row r="5" spans="1:10" s="121" customFormat="1">
      <c r="A5" s="311" t="str">
        <f t="shared" ref="A5:A6" si="0">$A$2</f>
        <v>25.1.</v>
      </c>
      <c r="B5" s="63" t="s">
        <v>15</v>
      </c>
      <c r="C5" s="279" t="s">
        <v>1462</v>
      </c>
      <c r="D5" s="364"/>
      <c r="E5" s="118"/>
      <c r="F5" s="390">
        <v>50</v>
      </c>
      <c r="G5" s="365"/>
      <c r="H5" s="258"/>
      <c r="J5" s="244"/>
    </row>
    <row r="6" spans="1:10" s="121" customFormat="1">
      <c r="A6" s="311" t="str">
        <f t="shared" si="0"/>
        <v>25.1.</v>
      </c>
      <c r="B6" s="63" t="s">
        <v>17</v>
      </c>
      <c r="C6" s="279" t="s">
        <v>1463</v>
      </c>
      <c r="D6" s="364"/>
      <c r="E6" s="118"/>
      <c r="F6" s="390">
        <v>50</v>
      </c>
      <c r="G6" s="365"/>
      <c r="H6" s="258"/>
      <c r="I6" s="244"/>
      <c r="J6" s="244"/>
    </row>
    <row r="7" spans="1:10" ht="24.75" customHeight="1">
      <c r="A7" s="226"/>
      <c r="B7" s="88"/>
      <c r="C7" s="79"/>
      <c r="D7" s="79"/>
      <c r="E7" s="79"/>
      <c r="F7" s="83" t="str">
        <f>CONCATENATE("KOPĒJĀ CENA par ",A2,"pozīciju bez PVN, EUR:")</f>
        <v>KOPĒJĀ CENA par 25.1.pozīciju bez PVN, EUR:</v>
      </c>
      <c r="G7" s="172">
        <f>SUMPRODUCT(F4:F6,G4:G6)</f>
        <v>0</v>
      </c>
      <c r="H7" s="236"/>
      <c r="I7" s="236"/>
      <c r="J7" s="236"/>
    </row>
    <row r="8" spans="1:10">
      <c r="A8" s="293"/>
      <c r="B8" s="4"/>
      <c r="C8" s="170" t="s">
        <v>14</v>
      </c>
      <c r="D8" s="477" t="s">
        <v>575</v>
      </c>
      <c r="E8" s="469"/>
      <c r="F8" s="477" t="s">
        <v>31</v>
      </c>
      <c r="G8" s="469"/>
    </row>
    <row r="9" spans="1:10" ht="15" customHeight="1">
      <c r="A9" s="225" t="str">
        <f>$A$2</f>
        <v>25.1.</v>
      </c>
      <c r="B9" s="7">
        <v>3</v>
      </c>
      <c r="C9" s="279" t="s">
        <v>1464</v>
      </c>
      <c r="D9" s="506"/>
      <c r="E9" s="507"/>
      <c r="F9" s="506"/>
      <c r="G9" s="507"/>
    </row>
    <row r="10" spans="1:10">
      <c r="A10" s="171"/>
      <c r="B10" s="4"/>
      <c r="C10" s="192" t="s">
        <v>16</v>
      </c>
      <c r="D10" s="477" t="s">
        <v>575</v>
      </c>
      <c r="E10" s="469"/>
      <c r="F10" s="477" t="s">
        <v>31</v>
      </c>
      <c r="G10" s="469"/>
    </row>
    <row r="11" spans="1:10" s="121" customFormat="1" ht="37.5">
      <c r="A11" s="311" t="str">
        <f>$A$2</f>
        <v>25.1.</v>
      </c>
      <c r="B11" s="123">
        <v>4</v>
      </c>
      <c r="C11" s="185" t="s">
        <v>1465</v>
      </c>
      <c r="D11" s="541"/>
      <c r="E11" s="523"/>
      <c r="F11" s="541"/>
      <c r="G11" s="523"/>
    </row>
    <row r="12" spans="1:10" s="121" customFormat="1" ht="25">
      <c r="A12" s="311" t="str">
        <f t="shared" ref="A12:A26" si="1">$A$2</f>
        <v>25.1.</v>
      </c>
      <c r="B12" s="123">
        <v>5</v>
      </c>
      <c r="C12" s="185" t="s">
        <v>173</v>
      </c>
      <c r="D12" s="541"/>
      <c r="E12" s="523"/>
      <c r="F12" s="541"/>
      <c r="G12" s="523"/>
    </row>
    <row r="13" spans="1:10" ht="37.5">
      <c r="A13" s="225" t="str">
        <f t="shared" si="1"/>
        <v>25.1.</v>
      </c>
      <c r="B13" s="7">
        <v>6</v>
      </c>
      <c r="C13" s="169" t="s">
        <v>1466</v>
      </c>
      <c r="D13" s="506"/>
      <c r="E13" s="507"/>
      <c r="F13" s="506"/>
      <c r="G13" s="507"/>
    </row>
    <row r="14" spans="1:10" s="121" customFormat="1" ht="17.149999999999999" customHeight="1">
      <c r="A14" s="311" t="str">
        <f t="shared" si="1"/>
        <v>25.1.</v>
      </c>
      <c r="B14" s="123">
        <v>7</v>
      </c>
      <c r="C14" s="169" t="s">
        <v>1467</v>
      </c>
      <c r="D14" s="541"/>
      <c r="E14" s="523"/>
      <c r="F14" s="541"/>
      <c r="G14" s="523"/>
    </row>
    <row r="15" spans="1:10" s="121" customFormat="1" ht="25">
      <c r="A15" s="311" t="str">
        <f t="shared" si="1"/>
        <v>25.1.</v>
      </c>
      <c r="B15" s="123">
        <v>8</v>
      </c>
      <c r="C15" s="169" t="s">
        <v>1468</v>
      </c>
      <c r="D15" s="541"/>
      <c r="E15" s="523"/>
      <c r="F15" s="541"/>
      <c r="G15" s="523"/>
    </row>
    <row r="16" spans="1:10" ht="25">
      <c r="A16" s="311" t="str">
        <f t="shared" si="1"/>
        <v>25.1.</v>
      </c>
      <c r="B16" s="7">
        <v>9</v>
      </c>
      <c r="C16" s="28" t="s">
        <v>1666</v>
      </c>
      <c r="D16" s="542"/>
      <c r="E16" s="542"/>
      <c r="F16" s="542"/>
      <c r="G16" s="542"/>
    </row>
    <row r="17" spans="1:9" ht="26.15" customHeight="1">
      <c r="A17" s="311" t="str">
        <f t="shared" si="1"/>
        <v>25.1.</v>
      </c>
      <c r="B17" s="123">
        <v>10</v>
      </c>
      <c r="C17" s="28" t="s">
        <v>1667</v>
      </c>
      <c r="D17" s="506"/>
      <c r="E17" s="507"/>
      <c r="F17" s="506"/>
      <c r="G17" s="507"/>
    </row>
    <row r="18" spans="1:9" ht="25">
      <c r="A18" s="311" t="str">
        <f t="shared" si="1"/>
        <v>25.1.</v>
      </c>
      <c r="B18" s="123">
        <v>11</v>
      </c>
      <c r="C18" s="28" t="s">
        <v>1668</v>
      </c>
      <c r="D18" s="542"/>
      <c r="E18" s="542"/>
      <c r="F18" s="542"/>
      <c r="G18" s="542"/>
    </row>
    <row r="19" spans="1:9" s="121" customFormat="1" ht="25">
      <c r="A19" s="311" t="str">
        <f t="shared" si="1"/>
        <v>25.1.</v>
      </c>
      <c r="B19" s="7">
        <v>12</v>
      </c>
      <c r="C19" s="185" t="s">
        <v>1469</v>
      </c>
      <c r="D19" s="541"/>
      <c r="E19" s="523"/>
      <c r="F19" s="541"/>
      <c r="G19" s="523"/>
    </row>
    <row r="20" spans="1:9" s="121" customFormat="1">
      <c r="A20" s="311" t="str">
        <f t="shared" si="1"/>
        <v>25.1.</v>
      </c>
      <c r="B20" s="123">
        <v>13</v>
      </c>
      <c r="C20" s="370" t="s">
        <v>1470</v>
      </c>
      <c r="D20" s="541"/>
      <c r="E20" s="523"/>
      <c r="F20" s="541"/>
      <c r="G20" s="523"/>
    </row>
    <row r="21" spans="1:9" s="121" customFormat="1">
      <c r="A21" s="311" t="str">
        <f t="shared" si="1"/>
        <v>25.1.</v>
      </c>
      <c r="B21" s="123">
        <v>14</v>
      </c>
      <c r="C21" s="370" t="s">
        <v>1471</v>
      </c>
      <c r="D21" s="541"/>
      <c r="E21" s="523"/>
      <c r="F21" s="541"/>
      <c r="G21" s="523"/>
    </row>
    <row r="22" spans="1:9" s="121" customFormat="1">
      <c r="A22" s="311" t="str">
        <f t="shared" si="1"/>
        <v>25.1.</v>
      </c>
      <c r="B22" s="7">
        <v>15</v>
      </c>
      <c r="C22" s="370" t="s">
        <v>1472</v>
      </c>
      <c r="D22" s="541"/>
      <c r="E22" s="523"/>
      <c r="F22" s="541"/>
      <c r="G22" s="523"/>
    </row>
    <row r="23" spans="1:9" s="121" customFormat="1">
      <c r="A23" s="311" t="str">
        <f t="shared" si="1"/>
        <v>25.1.</v>
      </c>
      <c r="B23" s="123">
        <v>16</v>
      </c>
      <c r="C23" s="370" t="s">
        <v>551</v>
      </c>
      <c r="D23" s="541"/>
      <c r="E23" s="523"/>
      <c r="F23" s="541"/>
      <c r="G23" s="523"/>
    </row>
    <row r="24" spans="1:9" ht="15" customHeight="1">
      <c r="A24" s="225" t="str">
        <f t="shared" si="1"/>
        <v>25.1.</v>
      </c>
      <c r="B24" s="14" t="s">
        <v>552</v>
      </c>
      <c r="C24" s="371" t="s">
        <v>1473</v>
      </c>
      <c r="D24" s="506"/>
      <c r="E24" s="507"/>
      <c r="F24" s="506"/>
      <c r="G24" s="507"/>
      <c r="H24" s="158"/>
    </row>
    <row r="25" spans="1:9" ht="25.5">
      <c r="A25" s="225" t="str">
        <f t="shared" si="1"/>
        <v>25.1.</v>
      </c>
      <c r="B25" s="14" t="s">
        <v>554</v>
      </c>
      <c r="C25" s="372" t="s">
        <v>1474</v>
      </c>
      <c r="D25" s="506"/>
      <c r="E25" s="507"/>
      <c r="F25" s="357"/>
      <c r="G25" s="356"/>
      <c r="H25" s="158"/>
    </row>
    <row r="26" spans="1:9" ht="13.75" customHeight="1">
      <c r="A26" s="225" t="str">
        <f t="shared" si="1"/>
        <v>25.1.</v>
      </c>
      <c r="B26" s="14" t="s">
        <v>1475</v>
      </c>
      <c r="C26" s="371" t="s">
        <v>1476</v>
      </c>
      <c r="D26" s="506"/>
      <c r="E26" s="507"/>
      <c r="F26" s="506"/>
      <c r="G26" s="507"/>
      <c r="H26" s="158"/>
    </row>
    <row r="28" spans="1:9" ht="15">
      <c r="A28" s="504" t="s">
        <v>1669</v>
      </c>
      <c r="B28" s="462"/>
      <c r="C28" s="179" t="s">
        <v>1497</v>
      </c>
      <c r="D28" s="525"/>
      <c r="E28" s="525"/>
      <c r="F28" s="525"/>
      <c r="G28" s="526"/>
    </row>
    <row r="29" spans="1:9" ht="50">
      <c r="A29" s="171"/>
      <c r="B29" s="4"/>
      <c r="C29" s="170" t="s">
        <v>34</v>
      </c>
      <c r="D29" s="355" t="s">
        <v>9</v>
      </c>
      <c r="E29" s="178" t="s">
        <v>10</v>
      </c>
      <c r="F29" s="178" t="s">
        <v>11</v>
      </c>
      <c r="G29" s="177" t="s">
        <v>12</v>
      </c>
    </row>
    <row r="30" spans="1:9" s="121" customFormat="1">
      <c r="A30" s="311" t="str">
        <f>$A$28</f>
        <v>25.2.</v>
      </c>
      <c r="B30" s="63" t="s">
        <v>13</v>
      </c>
      <c r="C30" s="279" t="s">
        <v>557</v>
      </c>
      <c r="D30" s="364"/>
      <c r="E30" s="118"/>
      <c r="F30" s="390">
        <v>3</v>
      </c>
      <c r="G30" s="365"/>
      <c r="I30" s="244"/>
    </row>
    <row r="31" spans="1:9" s="121" customFormat="1">
      <c r="A31" s="311" t="str">
        <f t="shared" ref="A31:A32" si="2">$A$28</f>
        <v>25.2.</v>
      </c>
      <c r="B31" s="63" t="s">
        <v>15</v>
      </c>
      <c r="C31" s="279" t="s">
        <v>1477</v>
      </c>
      <c r="D31" s="364"/>
      <c r="E31" s="118"/>
      <c r="F31" s="390">
        <v>3</v>
      </c>
      <c r="G31" s="365"/>
      <c r="I31" s="244"/>
    </row>
    <row r="32" spans="1:9" s="121" customFormat="1">
      <c r="A32" s="311" t="str">
        <f t="shared" si="2"/>
        <v>25.2.</v>
      </c>
      <c r="B32" s="63" t="s">
        <v>17</v>
      </c>
      <c r="C32" s="279" t="s">
        <v>558</v>
      </c>
      <c r="D32" s="364"/>
      <c r="E32" s="118"/>
      <c r="F32" s="390">
        <v>3</v>
      </c>
      <c r="G32" s="365"/>
    </row>
    <row r="33" spans="1:7">
      <c r="A33" s="226"/>
      <c r="B33" s="88"/>
      <c r="C33" s="79"/>
      <c r="D33" s="79"/>
      <c r="E33" s="79"/>
      <c r="F33" s="83" t="str">
        <f>CONCATENATE("KOPĒJĀ CENA par ",A28,"pozīciju bez PVN, EUR:")</f>
        <v>KOPĒJĀ CENA par 25.2.pozīciju bez PVN, EUR:</v>
      </c>
      <c r="G33" s="172">
        <f>SUMPRODUCT(F30:F32,G30:G32)</f>
        <v>0</v>
      </c>
    </row>
    <row r="34" spans="1:7">
      <c r="A34" s="171"/>
      <c r="B34" s="4"/>
      <c r="C34" s="170" t="s">
        <v>14</v>
      </c>
      <c r="D34" s="477" t="s">
        <v>575</v>
      </c>
      <c r="E34" s="469"/>
      <c r="F34" s="477" t="s">
        <v>31</v>
      </c>
      <c r="G34" s="469"/>
    </row>
    <row r="35" spans="1:7" s="121" customFormat="1">
      <c r="A35" s="311" t="str">
        <f>$A$28</f>
        <v>25.2.</v>
      </c>
      <c r="B35" s="63" t="s">
        <v>17</v>
      </c>
      <c r="C35" s="279" t="s">
        <v>1478</v>
      </c>
      <c r="D35" s="541"/>
      <c r="E35" s="523"/>
      <c r="F35" s="541"/>
      <c r="G35" s="523"/>
    </row>
    <row r="36" spans="1:7">
      <c r="A36" s="171"/>
      <c r="B36" s="4"/>
      <c r="C36" s="192" t="s">
        <v>16</v>
      </c>
      <c r="D36" s="477" t="s">
        <v>575</v>
      </c>
      <c r="E36" s="469"/>
      <c r="F36" s="477" t="s">
        <v>31</v>
      </c>
      <c r="G36" s="469"/>
    </row>
    <row r="37" spans="1:7" s="121" customFormat="1">
      <c r="A37" s="311" t="str">
        <f>$A$28</f>
        <v>25.2.</v>
      </c>
      <c r="B37" s="63" t="s">
        <v>18</v>
      </c>
      <c r="C37" s="370" t="s">
        <v>1479</v>
      </c>
      <c r="D37" s="541"/>
      <c r="E37" s="523"/>
      <c r="F37" s="541"/>
      <c r="G37" s="523"/>
    </row>
    <row r="38" spans="1:7" s="121" customFormat="1">
      <c r="A38" s="311" t="str">
        <f t="shared" ref="A38:A45" si="3">$A$28</f>
        <v>25.2.</v>
      </c>
      <c r="B38" s="63" t="s">
        <v>19</v>
      </c>
      <c r="C38" s="279" t="s">
        <v>1480</v>
      </c>
      <c r="D38" s="541"/>
      <c r="E38" s="523"/>
      <c r="F38" s="541"/>
      <c r="G38" s="523"/>
    </row>
    <row r="39" spans="1:7" s="121" customFormat="1">
      <c r="A39" s="311" t="str">
        <f t="shared" si="3"/>
        <v>25.2.</v>
      </c>
      <c r="B39" s="63" t="s">
        <v>20</v>
      </c>
      <c r="C39" s="279" t="s">
        <v>1481</v>
      </c>
      <c r="D39" s="541"/>
      <c r="E39" s="523"/>
      <c r="F39" s="541"/>
      <c r="G39" s="523"/>
    </row>
    <row r="40" spans="1:7" s="121" customFormat="1">
      <c r="A40" s="311" t="str">
        <f t="shared" si="3"/>
        <v>25.2.</v>
      </c>
      <c r="B40" s="63" t="s">
        <v>21</v>
      </c>
      <c r="C40" s="279" t="s">
        <v>419</v>
      </c>
      <c r="D40" s="541"/>
      <c r="E40" s="523"/>
      <c r="F40" s="541"/>
      <c r="G40" s="523"/>
    </row>
    <row r="41" spans="1:7" s="121" customFormat="1">
      <c r="A41" s="311" t="str">
        <f t="shared" si="3"/>
        <v>25.2.</v>
      </c>
      <c r="B41" s="63" t="s">
        <v>22</v>
      </c>
      <c r="C41" s="279" t="s">
        <v>1671</v>
      </c>
      <c r="D41" s="541"/>
      <c r="E41" s="523"/>
      <c r="F41" s="541"/>
      <c r="G41" s="523"/>
    </row>
    <row r="42" spans="1:7" s="121" customFormat="1">
      <c r="A42" s="311" t="str">
        <f t="shared" si="3"/>
        <v>25.2.</v>
      </c>
      <c r="B42" s="63" t="s">
        <v>23</v>
      </c>
      <c r="C42" s="279" t="s">
        <v>418</v>
      </c>
      <c r="D42" s="541"/>
      <c r="E42" s="523"/>
      <c r="F42" s="541"/>
      <c r="G42" s="523"/>
    </row>
    <row r="43" spans="1:7" ht="13">
      <c r="A43" s="311" t="str">
        <f t="shared" si="3"/>
        <v>25.2.</v>
      </c>
      <c r="B43" s="14" t="s">
        <v>420</v>
      </c>
      <c r="C43" s="185" t="s">
        <v>1482</v>
      </c>
      <c r="D43" s="506"/>
      <c r="E43" s="507"/>
      <c r="F43" s="506"/>
      <c r="G43" s="507"/>
    </row>
    <row r="44" spans="1:7" ht="13">
      <c r="A44" s="311" t="str">
        <f t="shared" si="3"/>
        <v>25.2.</v>
      </c>
      <c r="B44" s="14" t="s">
        <v>421</v>
      </c>
      <c r="C44" s="371" t="s">
        <v>1483</v>
      </c>
      <c r="D44" s="357"/>
      <c r="E44" s="356"/>
      <c r="F44" s="357"/>
      <c r="G44" s="356"/>
    </row>
    <row r="45" spans="1:7" ht="13">
      <c r="A45" s="311" t="str">
        <f t="shared" si="3"/>
        <v>25.2.</v>
      </c>
      <c r="B45" s="14" t="s">
        <v>1484</v>
      </c>
      <c r="C45" s="185" t="s">
        <v>1485</v>
      </c>
      <c r="D45" s="506"/>
      <c r="E45" s="507"/>
      <c r="F45" s="506"/>
      <c r="G45" s="507"/>
    </row>
    <row r="46" spans="1:7">
      <c r="A46" s="366"/>
      <c r="B46" s="367"/>
      <c r="D46" s="368"/>
      <c r="E46" s="368"/>
      <c r="F46" s="368"/>
      <c r="G46" s="368"/>
    </row>
    <row r="47" spans="1:7" ht="15">
      <c r="A47" s="504" t="s">
        <v>1672</v>
      </c>
      <c r="B47" s="462"/>
      <c r="C47" s="179" t="s">
        <v>1497</v>
      </c>
      <c r="D47" s="525"/>
      <c r="E47" s="525"/>
      <c r="F47" s="525"/>
      <c r="G47" s="526"/>
    </row>
    <row r="48" spans="1:7" ht="50">
      <c r="A48" s="171"/>
      <c r="B48" s="4"/>
      <c r="C48" s="170" t="s">
        <v>34</v>
      </c>
      <c r="D48" s="355" t="s">
        <v>9</v>
      </c>
      <c r="E48" s="178" t="s">
        <v>10</v>
      </c>
      <c r="F48" s="178" t="s">
        <v>11</v>
      </c>
      <c r="G48" s="177" t="s">
        <v>12</v>
      </c>
    </row>
    <row r="49" spans="1:9">
      <c r="A49" s="311" t="s">
        <v>1673</v>
      </c>
      <c r="B49" s="63" t="s">
        <v>13</v>
      </c>
      <c r="C49" s="279" t="s">
        <v>557</v>
      </c>
      <c r="D49" s="364"/>
      <c r="E49" s="118"/>
      <c r="F49" s="390">
        <v>3</v>
      </c>
      <c r="G49" s="365"/>
    </row>
    <row r="50" spans="1:9" s="121" customFormat="1">
      <c r="A50" s="311" t="s">
        <v>1673</v>
      </c>
      <c r="B50" s="63" t="s">
        <v>15</v>
      </c>
      <c r="C50" s="279" t="s">
        <v>566</v>
      </c>
      <c r="D50" s="364"/>
      <c r="E50" s="118"/>
      <c r="F50" s="390">
        <v>3</v>
      </c>
      <c r="G50" s="365"/>
      <c r="I50" s="244"/>
    </row>
    <row r="51" spans="1:9">
      <c r="A51" s="311" t="s">
        <v>1673</v>
      </c>
      <c r="B51" s="88"/>
      <c r="C51" s="79"/>
      <c r="D51" s="79"/>
      <c r="E51" s="79"/>
      <c r="F51" s="83" t="str">
        <f>CONCATENATE("KOPĒJĀ CENA par ",A47,"pozīciju bez PVN, EUR:")</f>
        <v>KOPĒJĀ CENA par 25.3.pozīciju bez PVN, EUR:</v>
      </c>
      <c r="G51" s="172" cm="1">
        <f t="array" ref="G51">SUMPRODUCT(G49:G50*F49:F50)</f>
        <v>0</v>
      </c>
    </row>
    <row r="52" spans="1:9">
      <c r="A52" s="311" t="s">
        <v>1673</v>
      </c>
      <c r="B52" s="4"/>
      <c r="C52" s="170" t="s">
        <v>14</v>
      </c>
      <c r="D52" s="477" t="s">
        <v>575</v>
      </c>
      <c r="E52" s="469"/>
      <c r="F52" s="477" t="s">
        <v>31</v>
      </c>
      <c r="G52" s="469"/>
    </row>
    <row r="53" spans="1:9" s="121" customFormat="1">
      <c r="A53" s="311" t="s">
        <v>1673</v>
      </c>
      <c r="B53" s="63" t="s">
        <v>17</v>
      </c>
      <c r="C53" s="279" t="s">
        <v>1486</v>
      </c>
      <c r="D53" s="541"/>
      <c r="E53" s="523"/>
      <c r="F53" s="541"/>
      <c r="G53" s="523"/>
    </row>
    <row r="54" spans="1:9">
      <c r="A54" s="311" t="s">
        <v>1673</v>
      </c>
      <c r="B54" s="4"/>
      <c r="C54" s="192" t="s">
        <v>16</v>
      </c>
      <c r="D54" s="477" t="s">
        <v>575</v>
      </c>
      <c r="E54" s="469"/>
      <c r="F54" s="477" t="s">
        <v>31</v>
      </c>
      <c r="G54" s="469"/>
    </row>
    <row r="55" spans="1:9" s="121" customFormat="1">
      <c r="A55" s="311" t="s">
        <v>1673</v>
      </c>
      <c r="B55" s="63" t="s">
        <v>18</v>
      </c>
      <c r="C55" s="370" t="s">
        <v>1487</v>
      </c>
      <c r="D55" s="541"/>
      <c r="E55" s="523"/>
      <c r="F55" s="541"/>
      <c r="G55" s="523"/>
    </row>
    <row r="56" spans="1:9" s="121" customFormat="1">
      <c r="A56" s="311" t="s">
        <v>1673</v>
      </c>
      <c r="B56" s="63" t="s">
        <v>19</v>
      </c>
      <c r="C56" s="279" t="s">
        <v>1480</v>
      </c>
      <c r="D56" s="541"/>
      <c r="E56" s="523"/>
      <c r="F56" s="541"/>
      <c r="G56" s="523"/>
    </row>
    <row r="57" spans="1:9" s="121" customFormat="1">
      <c r="A57" s="311" t="s">
        <v>1673</v>
      </c>
      <c r="B57" s="63" t="s">
        <v>20</v>
      </c>
      <c r="C57" s="279" t="s">
        <v>1481</v>
      </c>
      <c r="D57" s="541"/>
      <c r="E57" s="523"/>
      <c r="F57" s="541"/>
      <c r="G57" s="523"/>
    </row>
    <row r="58" spans="1:9" s="121" customFormat="1">
      <c r="A58" s="311" t="s">
        <v>1673</v>
      </c>
      <c r="B58" s="63" t="s">
        <v>21</v>
      </c>
      <c r="C58" s="279" t="s">
        <v>419</v>
      </c>
      <c r="D58" s="541"/>
      <c r="E58" s="523"/>
      <c r="F58" s="541"/>
      <c r="G58" s="523"/>
    </row>
    <row r="59" spans="1:9" s="121" customFormat="1">
      <c r="A59" s="311" t="s">
        <v>1673</v>
      </c>
      <c r="B59" s="63" t="s">
        <v>22</v>
      </c>
      <c r="C59" s="279" t="s">
        <v>1670</v>
      </c>
      <c r="D59" s="541"/>
      <c r="E59" s="523"/>
      <c r="F59" s="541"/>
      <c r="G59" s="523"/>
    </row>
    <row r="60" spans="1:9" s="121" customFormat="1">
      <c r="A60" s="311" t="s">
        <v>1673</v>
      </c>
      <c r="B60" s="63" t="s">
        <v>23</v>
      </c>
      <c r="C60" s="370" t="s">
        <v>1488</v>
      </c>
      <c r="D60" s="541"/>
      <c r="E60" s="523"/>
      <c r="F60" s="541"/>
      <c r="G60" s="523"/>
    </row>
    <row r="61" spans="1:9" s="121" customFormat="1">
      <c r="A61" s="311" t="s">
        <v>1673</v>
      </c>
      <c r="B61" s="63" t="s">
        <v>24</v>
      </c>
      <c r="C61" s="370" t="s">
        <v>1489</v>
      </c>
      <c r="D61" s="541"/>
      <c r="E61" s="523"/>
      <c r="F61" s="541"/>
      <c r="G61" s="523"/>
    </row>
    <row r="62" spans="1:9" s="121" customFormat="1">
      <c r="A62" s="311" t="s">
        <v>1673</v>
      </c>
      <c r="B62" s="63" t="s">
        <v>25</v>
      </c>
      <c r="C62" s="370" t="s">
        <v>1490</v>
      </c>
      <c r="D62" s="541"/>
      <c r="E62" s="523"/>
      <c r="F62" s="541"/>
      <c r="G62" s="523"/>
    </row>
    <row r="63" spans="1:9" s="121" customFormat="1">
      <c r="A63" s="311" t="s">
        <v>1673</v>
      </c>
      <c r="B63" s="63" t="s">
        <v>26</v>
      </c>
      <c r="C63" s="279" t="s">
        <v>418</v>
      </c>
      <c r="D63" s="541"/>
      <c r="E63" s="523"/>
      <c r="F63" s="541"/>
      <c r="G63" s="523"/>
    </row>
    <row r="64" spans="1:9" s="121" customFormat="1" ht="13">
      <c r="A64" s="311" t="s">
        <v>1673</v>
      </c>
      <c r="B64" s="63" t="s">
        <v>1491</v>
      </c>
      <c r="C64" s="185" t="s">
        <v>1492</v>
      </c>
      <c r="D64" s="541"/>
      <c r="E64" s="523"/>
      <c r="F64" s="541"/>
      <c r="G64" s="523"/>
    </row>
    <row r="65" spans="1:7">
      <c r="A65" s="311" t="s">
        <v>1673</v>
      </c>
      <c r="B65" s="63" t="s">
        <v>1493</v>
      </c>
      <c r="C65" s="371" t="s">
        <v>1494</v>
      </c>
      <c r="D65" s="541"/>
      <c r="E65" s="523"/>
      <c r="F65" s="541"/>
      <c r="G65" s="523"/>
    </row>
    <row r="67" spans="1:7" s="1" customFormat="1" ht="14">
      <c r="A67" s="74"/>
      <c r="B67" s="74"/>
      <c r="C67" s="369" t="s">
        <v>1674</v>
      </c>
      <c r="D67" s="537">
        <f>G7</f>
        <v>0</v>
      </c>
      <c r="E67" s="537"/>
      <c r="F67" s="537"/>
      <c r="G67" s="537"/>
    </row>
    <row r="68" spans="1:7" s="1" customFormat="1" ht="14">
      <c r="A68" s="74"/>
      <c r="B68" s="74"/>
      <c r="C68" s="369" t="s">
        <v>1675</v>
      </c>
      <c r="D68" s="537">
        <f>G33</f>
        <v>0</v>
      </c>
      <c r="E68" s="537"/>
      <c r="F68" s="537"/>
      <c r="G68" s="537"/>
    </row>
    <row r="69" spans="1:7" s="1" customFormat="1" ht="14">
      <c r="A69" s="74"/>
      <c r="B69" s="74"/>
      <c r="C69" s="369" t="s">
        <v>1676</v>
      </c>
      <c r="D69" s="537">
        <f>G51</f>
        <v>0</v>
      </c>
      <c r="E69" s="537"/>
      <c r="F69" s="537"/>
      <c r="G69" s="537"/>
    </row>
    <row r="70" spans="1:7" s="1" customFormat="1" ht="14">
      <c r="A70" s="74"/>
      <c r="B70" s="74"/>
      <c r="C70" s="538" t="s">
        <v>1677</v>
      </c>
      <c r="D70" s="539">
        <f>SUM(D67:G69)</f>
        <v>0</v>
      </c>
      <c r="E70" s="540"/>
      <c r="F70" s="540"/>
      <c r="G70" s="540"/>
    </row>
    <row r="71" spans="1:7" s="1" customFormat="1" ht="14">
      <c r="A71" s="74"/>
      <c r="B71" s="74"/>
      <c r="C71" s="538"/>
      <c r="D71" s="540"/>
      <c r="E71" s="540"/>
      <c r="F71" s="540"/>
      <c r="G71" s="540"/>
    </row>
  </sheetData>
  <mergeCells count="100">
    <mergeCell ref="A1:B1"/>
    <mergeCell ref="D1:G1"/>
    <mergeCell ref="A2:B2"/>
    <mergeCell ref="D2:G2"/>
    <mergeCell ref="D8:E8"/>
    <mergeCell ref="F8:G8"/>
    <mergeCell ref="D9:E9"/>
    <mergeCell ref="F9:G9"/>
    <mergeCell ref="D10:E10"/>
    <mergeCell ref="F10:G10"/>
    <mergeCell ref="D11:E11"/>
    <mergeCell ref="F11:G11"/>
    <mergeCell ref="D12:E12"/>
    <mergeCell ref="F12:G12"/>
    <mergeCell ref="D13:E13"/>
    <mergeCell ref="F13:G13"/>
    <mergeCell ref="D14:E14"/>
    <mergeCell ref="F14:G14"/>
    <mergeCell ref="D15:E15"/>
    <mergeCell ref="F15:G15"/>
    <mergeCell ref="D16:E16"/>
    <mergeCell ref="F16:G16"/>
    <mergeCell ref="D17:E17"/>
    <mergeCell ref="F17:G17"/>
    <mergeCell ref="D18:E18"/>
    <mergeCell ref="F18:G18"/>
    <mergeCell ref="D19:E19"/>
    <mergeCell ref="F19:G19"/>
    <mergeCell ref="D20:E20"/>
    <mergeCell ref="F20:G20"/>
    <mergeCell ref="A28:B28"/>
    <mergeCell ref="D28:G28"/>
    <mergeCell ref="D21:E21"/>
    <mergeCell ref="F21:G21"/>
    <mergeCell ref="D22:E22"/>
    <mergeCell ref="F22:G22"/>
    <mergeCell ref="D23:E23"/>
    <mergeCell ref="F23:G23"/>
    <mergeCell ref="D24:E24"/>
    <mergeCell ref="F24:G24"/>
    <mergeCell ref="D25:E25"/>
    <mergeCell ref="D26:E26"/>
    <mergeCell ref="F26:G26"/>
    <mergeCell ref="D34:E34"/>
    <mergeCell ref="F34:G34"/>
    <mergeCell ref="D35:E35"/>
    <mergeCell ref="F35:G35"/>
    <mergeCell ref="D36:E36"/>
    <mergeCell ref="F36:G36"/>
    <mergeCell ref="D37:E37"/>
    <mergeCell ref="F37:G37"/>
    <mergeCell ref="D38:E38"/>
    <mergeCell ref="F38:G38"/>
    <mergeCell ref="D39:E39"/>
    <mergeCell ref="F39:G39"/>
    <mergeCell ref="D40:E40"/>
    <mergeCell ref="F40:G40"/>
    <mergeCell ref="D41:E41"/>
    <mergeCell ref="F41:G41"/>
    <mergeCell ref="D42:E42"/>
    <mergeCell ref="F42:G42"/>
    <mergeCell ref="D43:E43"/>
    <mergeCell ref="F43:G43"/>
    <mergeCell ref="D45:E45"/>
    <mergeCell ref="F45:G45"/>
    <mergeCell ref="A47:B47"/>
    <mergeCell ref="D47:G47"/>
    <mergeCell ref="D52:E52"/>
    <mergeCell ref="F52:G52"/>
    <mergeCell ref="D53:E53"/>
    <mergeCell ref="F53:G53"/>
    <mergeCell ref="D54:E54"/>
    <mergeCell ref="F54:G54"/>
    <mergeCell ref="D55:E55"/>
    <mergeCell ref="F55:G55"/>
    <mergeCell ref="D56:E56"/>
    <mergeCell ref="F56:G56"/>
    <mergeCell ref="D57:E57"/>
    <mergeCell ref="F57:G57"/>
    <mergeCell ref="D58:E58"/>
    <mergeCell ref="F58:G58"/>
    <mergeCell ref="D59:E59"/>
    <mergeCell ref="F59:G59"/>
    <mergeCell ref="D60:E60"/>
    <mergeCell ref="F60:G60"/>
    <mergeCell ref="D61:E61"/>
    <mergeCell ref="F61:G61"/>
    <mergeCell ref="D62:E62"/>
    <mergeCell ref="F62:G62"/>
    <mergeCell ref="D63:E63"/>
    <mergeCell ref="F63:G63"/>
    <mergeCell ref="D69:G69"/>
    <mergeCell ref="C70:C71"/>
    <mergeCell ref="D70:G71"/>
    <mergeCell ref="D64:E64"/>
    <mergeCell ref="F64:G64"/>
    <mergeCell ref="D65:E65"/>
    <mergeCell ref="F65:G65"/>
    <mergeCell ref="D67:G67"/>
    <mergeCell ref="D68:G68"/>
  </mergeCells>
  <phoneticPr fontId="5" type="noConversion"/>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K43"/>
  <sheetViews>
    <sheetView zoomScale="87" zoomScaleNormal="87" workbookViewId="0">
      <selection activeCell="M6" sqref="M6"/>
    </sheetView>
  </sheetViews>
  <sheetFormatPr defaultColWidth="9.453125" defaultRowHeight="12.5"/>
  <cols>
    <col min="1" max="2" width="4.54296875" style="20" customWidth="1"/>
    <col min="3" max="3" width="50.54296875" style="20" customWidth="1"/>
    <col min="4" max="4" width="26.54296875" style="20" customWidth="1"/>
    <col min="5" max="6" width="16.54296875" style="20" customWidth="1"/>
    <col min="7" max="7" width="16.54296875" style="101" customWidth="1"/>
    <col min="8" max="16384" width="9.453125" style="20"/>
  </cols>
  <sheetData>
    <row r="1" spans="1:11" ht="32.25" customHeight="1">
      <c r="A1" s="471" t="s">
        <v>585</v>
      </c>
      <c r="B1" s="462"/>
      <c r="C1" s="30" t="s">
        <v>485</v>
      </c>
      <c r="D1" s="463" t="s">
        <v>577</v>
      </c>
      <c r="E1" s="464"/>
      <c r="F1" s="464"/>
      <c r="G1" s="465"/>
    </row>
    <row r="2" spans="1:11" ht="37.5">
      <c r="A2" s="3"/>
      <c r="B2" s="4"/>
      <c r="C2" s="10" t="s">
        <v>34</v>
      </c>
      <c r="D2" s="5" t="s">
        <v>574</v>
      </c>
      <c r="E2" s="5" t="s">
        <v>646</v>
      </c>
      <c r="F2" s="5" t="s">
        <v>11</v>
      </c>
      <c r="G2" s="93" t="s">
        <v>12</v>
      </c>
      <c r="H2" s="236"/>
      <c r="I2" s="236"/>
      <c r="J2" s="236"/>
      <c r="K2" s="236"/>
    </row>
    <row r="3" spans="1:11">
      <c r="A3" s="9" t="str">
        <f>$A$1</f>
        <v>26.</v>
      </c>
      <c r="B3" s="14" t="s">
        <v>13</v>
      </c>
      <c r="C3" s="8" t="s">
        <v>182</v>
      </c>
      <c r="D3" s="24"/>
      <c r="E3" s="18"/>
      <c r="F3" s="48">
        <v>1</v>
      </c>
      <c r="G3" s="94"/>
      <c r="H3" s="243"/>
      <c r="I3" s="236"/>
      <c r="J3" s="236"/>
      <c r="K3" s="236"/>
    </row>
    <row r="4" spans="1:11">
      <c r="A4" s="9" t="str">
        <f t="shared" ref="A4:A6" si="0">$A$1</f>
        <v>26.</v>
      </c>
      <c r="B4" s="7">
        <v>2</v>
      </c>
      <c r="C4" s="8" t="s">
        <v>191</v>
      </c>
      <c r="D4" s="24"/>
      <c r="E4" s="18"/>
      <c r="F4" s="48">
        <v>3000</v>
      </c>
      <c r="G4" s="94"/>
      <c r="H4" s="243"/>
      <c r="I4" s="236"/>
      <c r="J4" s="236"/>
      <c r="K4" s="236"/>
    </row>
    <row r="5" spans="1:11">
      <c r="A5" s="9" t="str">
        <f t="shared" si="0"/>
        <v>26.</v>
      </c>
      <c r="B5" s="7">
        <v>3</v>
      </c>
      <c r="C5" s="8" t="s">
        <v>192</v>
      </c>
      <c r="D5" s="24"/>
      <c r="E5" s="18"/>
      <c r="F5" s="48">
        <v>1</v>
      </c>
      <c r="G5" s="94"/>
      <c r="H5" s="243"/>
      <c r="I5" s="236"/>
      <c r="J5" s="236"/>
      <c r="K5" s="236"/>
    </row>
    <row r="6" spans="1:11">
      <c r="A6" s="9" t="str">
        <f t="shared" si="0"/>
        <v>26.</v>
      </c>
      <c r="B6" s="7">
        <v>4</v>
      </c>
      <c r="C6" s="8" t="s">
        <v>486</v>
      </c>
      <c r="D6" s="24"/>
      <c r="E6" s="18"/>
      <c r="F6" s="48">
        <v>1</v>
      </c>
      <c r="G6" s="94"/>
      <c r="H6" s="243"/>
      <c r="I6" s="236"/>
      <c r="J6" s="236"/>
      <c r="K6" s="236"/>
    </row>
    <row r="7" spans="1:11">
      <c r="A7" s="86"/>
      <c r="B7" s="88"/>
      <c r="C7" s="79"/>
      <c r="D7" s="79"/>
      <c r="E7" s="79"/>
      <c r="F7" s="83" t="str">
        <f>CONCATENATE("KOPĒJĀ CENA par ",A1,"pozīciju bez PVN, EUR:")</f>
        <v>KOPĒJĀ CENA par 26.pozīciju bez PVN, EUR:</v>
      </c>
      <c r="G7" s="95">
        <f>SUMPRODUCT(F3:F6,G3:G6)</f>
        <v>0</v>
      </c>
      <c r="H7" s="236"/>
      <c r="I7" s="244"/>
      <c r="J7" s="236"/>
      <c r="K7" s="236"/>
    </row>
    <row r="8" spans="1:11" ht="23.25" customHeight="1">
      <c r="A8" s="543" t="s">
        <v>1679</v>
      </c>
      <c r="B8" s="544"/>
      <c r="C8" s="122" t="s">
        <v>182</v>
      </c>
      <c r="D8" s="545"/>
      <c r="E8" s="546"/>
      <c r="F8" s="545"/>
      <c r="G8" s="546"/>
    </row>
    <row r="9" spans="1:11" s="40" customFormat="1">
      <c r="A9" s="116" t="str">
        <f>$A$8</f>
        <v>26.1.</v>
      </c>
      <c r="B9" s="123">
        <v>1</v>
      </c>
      <c r="C9" s="77" t="s">
        <v>182</v>
      </c>
      <c r="D9" s="490"/>
      <c r="E9" s="491"/>
      <c r="F9" s="490"/>
      <c r="G9" s="491"/>
    </row>
    <row r="10" spans="1:11" ht="12.75" customHeight="1">
      <c r="A10" s="3"/>
      <c r="B10" s="4"/>
      <c r="C10" s="10" t="s">
        <v>14</v>
      </c>
      <c r="D10" s="468" t="s">
        <v>575</v>
      </c>
      <c r="E10" s="469"/>
      <c r="F10" s="468" t="s">
        <v>31</v>
      </c>
      <c r="G10" s="469"/>
    </row>
    <row r="11" spans="1:11" ht="25">
      <c r="A11" s="9" t="str">
        <f>$A$8</f>
        <v>26.1.</v>
      </c>
      <c r="B11" s="7">
        <v>2</v>
      </c>
      <c r="C11" s="8" t="s">
        <v>184</v>
      </c>
      <c r="D11" s="459"/>
      <c r="E11" s="460"/>
      <c r="F11" s="459"/>
      <c r="G11" s="460"/>
    </row>
    <row r="12" spans="1:11" ht="12.75" customHeight="1">
      <c r="A12" s="3"/>
      <c r="B12" s="4"/>
      <c r="C12" s="11" t="s">
        <v>16</v>
      </c>
      <c r="D12" s="468" t="s">
        <v>575</v>
      </c>
      <c r="E12" s="469"/>
      <c r="F12" s="468" t="s">
        <v>31</v>
      </c>
      <c r="G12" s="469"/>
    </row>
    <row r="13" spans="1:11" ht="37.5">
      <c r="A13" s="116" t="str">
        <f>$A$8</f>
        <v>26.1.</v>
      </c>
      <c r="B13" s="123">
        <v>3</v>
      </c>
      <c r="C13" s="28" t="s">
        <v>185</v>
      </c>
      <c r="D13" s="459"/>
      <c r="E13" s="460"/>
      <c r="F13" s="459"/>
      <c r="G13" s="460"/>
    </row>
    <row r="14" spans="1:11" ht="25">
      <c r="A14" s="116" t="str">
        <f>$A$8</f>
        <v>26.1.</v>
      </c>
      <c r="B14" s="123">
        <v>4</v>
      </c>
      <c r="C14" s="28" t="s">
        <v>390</v>
      </c>
      <c r="D14" s="459"/>
      <c r="E14" s="460"/>
      <c r="F14" s="459"/>
      <c r="G14" s="460"/>
    </row>
    <row r="15" spans="1:11" s="1" customFormat="1" ht="14"/>
    <row r="16" spans="1:11" ht="25.5" customHeight="1">
      <c r="A16" s="543" t="s">
        <v>1680</v>
      </c>
      <c r="B16" s="544"/>
      <c r="C16" s="124" t="s">
        <v>186</v>
      </c>
      <c r="D16" s="553"/>
      <c r="E16" s="553"/>
      <c r="F16" s="553"/>
      <c r="G16" s="554"/>
    </row>
    <row r="17" spans="1:7" ht="12.75" customHeight="1">
      <c r="A17" s="3"/>
      <c r="B17" s="4"/>
      <c r="C17" s="10" t="s">
        <v>14</v>
      </c>
      <c r="D17" s="468" t="s">
        <v>575</v>
      </c>
      <c r="E17" s="469"/>
      <c r="F17" s="468" t="s">
        <v>31</v>
      </c>
      <c r="G17" s="469"/>
    </row>
    <row r="18" spans="1:7">
      <c r="A18" s="116" t="str">
        <f>$A$16</f>
        <v>26.2.</v>
      </c>
      <c r="B18" s="123">
        <v>1</v>
      </c>
      <c r="C18" s="8" t="s">
        <v>186</v>
      </c>
      <c r="D18" s="459"/>
      <c r="E18" s="460"/>
      <c r="F18" s="459"/>
      <c r="G18" s="460"/>
    </row>
    <row r="19" spans="1:7" ht="12.75" customHeight="1">
      <c r="A19" s="3"/>
      <c r="B19" s="4"/>
      <c r="C19" s="11" t="s">
        <v>16</v>
      </c>
      <c r="D19" s="468" t="s">
        <v>575</v>
      </c>
      <c r="E19" s="469"/>
      <c r="F19" s="468" t="s">
        <v>31</v>
      </c>
      <c r="G19" s="469"/>
    </row>
    <row r="20" spans="1:7">
      <c r="A20" s="116" t="str">
        <f>$A$16</f>
        <v>26.2.</v>
      </c>
      <c r="B20" s="123">
        <v>2</v>
      </c>
      <c r="C20" s="28" t="s">
        <v>188</v>
      </c>
      <c r="D20" s="459"/>
      <c r="E20" s="460"/>
      <c r="F20" s="459"/>
      <c r="G20" s="460"/>
    </row>
    <row r="21" spans="1:7">
      <c r="A21" s="116" t="str">
        <f t="shared" ref="A21:A23" si="1">$A$16</f>
        <v>26.2.</v>
      </c>
      <c r="B21" s="123">
        <v>3</v>
      </c>
      <c r="C21" s="28" t="s">
        <v>189</v>
      </c>
      <c r="D21" s="459"/>
      <c r="E21" s="460"/>
      <c r="F21" s="459"/>
      <c r="G21" s="460"/>
    </row>
    <row r="22" spans="1:7">
      <c r="A22" s="116" t="str">
        <f t="shared" si="1"/>
        <v>26.2.</v>
      </c>
      <c r="B22" s="123">
        <v>4</v>
      </c>
      <c r="C22" s="28" t="s">
        <v>190</v>
      </c>
      <c r="D22" s="459"/>
      <c r="E22" s="460"/>
      <c r="F22" s="459"/>
      <c r="G22" s="460"/>
    </row>
    <row r="23" spans="1:7" ht="15.65" customHeight="1">
      <c r="A23" s="116" t="str">
        <f t="shared" si="1"/>
        <v>26.2.</v>
      </c>
      <c r="B23" s="123">
        <v>5</v>
      </c>
      <c r="C23" s="28" t="s">
        <v>870</v>
      </c>
      <c r="D23" s="459"/>
      <c r="E23" s="460"/>
      <c r="F23" s="459"/>
      <c r="G23" s="460"/>
    </row>
    <row r="24" spans="1:7" s="1" customFormat="1" ht="14"/>
    <row r="25" spans="1:7" ht="27" customHeight="1">
      <c r="A25" s="543" t="s">
        <v>1681</v>
      </c>
      <c r="B25" s="544"/>
      <c r="C25" s="124" t="s">
        <v>192</v>
      </c>
      <c r="D25" s="553"/>
      <c r="E25" s="553"/>
      <c r="F25" s="553"/>
      <c r="G25" s="554"/>
    </row>
    <row r="26" spans="1:7" ht="12.75" customHeight="1">
      <c r="A26" s="3"/>
      <c r="B26" s="4"/>
      <c r="C26" s="10" t="s">
        <v>14</v>
      </c>
      <c r="D26" s="468" t="s">
        <v>575</v>
      </c>
      <c r="E26" s="469"/>
      <c r="F26" s="468" t="s">
        <v>31</v>
      </c>
      <c r="G26" s="469"/>
    </row>
    <row r="27" spans="1:7">
      <c r="A27" s="116" t="str">
        <f>$A$25</f>
        <v>26.3.</v>
      </c>
      <c r="B27" s="7">
        <v>1</v>
      </c>
      <c r="C27" s="8" t="s">
        <v>192</v>
      </c>
      <c r="D27" s="459"/>
      <c r="E27" s="460"/>
      <c r="F27" s="459"/>
      <c r="G27" s="460"/>
    </row>
    <row r="28" spans="1:7" ht="12.75" customHeight="1">
      <c r="A28" s="3"/>
      <c r="B28" s="4"/>
      <c r="C28" s="11" t="s">
        <v>16</v>
      </c>
      <c r="D28" s="468" t="s">
        <v>575</v>
      </c>
      <c r="E28" s="469"/>
      <c r="F28" s="468" t="s">
        <v>31</v>
      </c>
      <c r="G28" s="469"/>
    </row>
    <row r="29" spans="1:7" ht="25">
      <c r="A29" s="116" t="str">
        <f>$A$25</f>
        <v>26.3.</v>
      </c>
      <c r="B29" s="7">
        <v>2</v>
      </c>
      <c r="C29" s="28" t="s">
        <v>194</v>
      </c>
      <c r="D29" s="459"/>
      <c r="E29" s="460"/>
      <c r="F29" s="459"/>
      <c r="G29" s="460"/>
    </row>
    <row r="30" spans="1:7" ht="37.5">
      <c r="A30" s="116" t="str">
        <f>$A$25</f>
        <v>26.3.</v>
      </c>
      <c r="B30" s="7">
        <v>3</v>
      </c>
      <c r="C30" s="28" t="s">
        <v>391</v>
      </c>
      <c r="D30" s="459"/>
      <c r="E30" s="460"/>
      <c r="F30" s="459"/>
      <c r="G30" s="460"/>
    </row>
    <row r="31" spans="1:7" s="1" customFormat="1" ht="14"/>
    <row r="32" spans="1:7" s="40" customFormat="1" ht="35.25" customHeight="1">
      <c r="A32" s="549" t="s">
        <v>1682</v>
      </c>
      <c r="B32" s="550"/>
      <c r="C32" s="125" t="s">
        <v>195</v>
      </c>
      <c r="D32" s="551"/>
      <c r="E32" s="551"/>
      <c r="F32" s="551"/>
      <c r="G32" s="552"/>
    </row>
    <row r="33" spans="1:7">
      <c r="A33" s="3"/>
      <c r="B33" s="4"/>
      <c r="C33" s="10" t="s">
        <v>14</v>
      </c>
      <c r="D33" s="468" t="s">
        <v>575</v>
      </c>
      <c r="E33" s="469"/>
      <c r="F33" s="468" t="s">
        <v>31</v>
      </c>
      <c r="G33" s="469"/>
    </row>
    <row r="34" spans="1:7">
      <c r="A34" s="9" t="str">
        <f>$A$32</f>
        <v>26.4.</v>
      </c>
      <c r="B34" s="14" t="s">
        <v>13</v>
      </c>
      <c r="C34" s="8" t="s">
        <v>195</v>
      </c>
      <c r="D34" s="459"/>
      <c r="E34" s="460"/>
      <c r="F34" s="459"/>
      <c r="G34" s="460"/>
    </row>
    <row r="35" spans="1:7">
      <c r="A35" s="3"/>
      <c r="B35" s="4"/>
      <c r="C35" s="11" t="s">
        <v>16</v>
      </c>
      <c r="D35" s="468" t="s">
        <v>575</v>
      </c>
      <c r="E35" s="469"/>
      <c r="F35" s="468" t="s">
        <v>31</v>
      </c>
      <c r="G35" s="469"/>
    </row>
    <row r="36" spans="1:7" ht="25">
      <c r="A36" s="116" t="str">
        <f>$A$32</f>
        <v>26.4.</v>
      </c>
      <c r="B36" s="123">
        <v>2</v>
      </c>
      <c r="C36" s="28" t="s">
        <v>196</v>
      </c>
      <c r="D36" s="459"/>
      <c r="E36" s="460"/>
      <c r="F36" s="459"/>
      <c r="G36" s="460"/>
    </row>
    <row r="37" spans="1:7" ht="37.5">
      <c r="A37" s="116" t="str">
        <f t="shared" ref="A37:A43" si="2">$A$32</f>
        <v>26.4.</v>
      </c>
      <c r="B37" s="123">
        <v>3</v>
      </c>
      <c r="C37" s="28" t="s">
        <v>422</v>
      </c>
      <c r="D37" s="459"/>
      <c r="E37" s="460"/>
      <c r="F37" s="459"/>
      <c r="G37" s="460"/>
    </row>
    <row r="38" spans="1:7" ht="25">
      <c r="A38" s="116" t="str">
        <f t="shared" si="2"/>
        <v>26.4.</v>
      </c>
      <c r="B38" s="123">
        <v>4</v>
      </c>
      <c r="C38" s="28" t="s">
        <v>423</v>
      </c>
      <c r="D38" s="459"/>
      <c r="E38" s="460"/>
      <c r="F38" s="459"/>
      <c r="G38" s="460"/>
    </row>
    <row r="39" spans="1:7" ht="32.25" customHeight="1">
      <c r="A39" s="129"/>
      <c r="B39" s="130"/>
      <c r="C39" s="131" t="s">
        <v>181</v>
      </c>
      <c r="D39" s="547" t="s">
        <v>267</v>
      </c>
      <c r="E39" s="548"/>
      <c r="F39" s="547" t="s">
        <v>266</v>
      </c>
      <c r="G39" s="548"/>
    </row>
    <row r="40" spans="1:7">
      <c r="A40" s="116" t="str">
        <f t="shared" si="2"/>
        <v>26.4.</v>
      </c>
      <c r="B40" s="123">
        <v>5</v>
      </c>
      <c r="C40" s="28" t="s">
        <v>392</v>
      </c>
      <c r="D40" s="459">
        <v>2</v>
      </c>
      <c r="E40" s="460"/>
      <c r="F40" s="459"/>
      <c r="G40" s="460"/>
    </row>
    <row r="41" spans="1:7">
      <c r="A41" s="116" t="str">
        <f t="shared" si="2"/>
        <v>26.4.</v>
      </c>
      <c r="B41" s="123">
        <v>6</v>
      </c>
      <c r="C41" s="28" t="s">
        <v>393</v>
      </c>
      <c r="D41" s="459">
        <v>2</v>
      </c>
      <c r="E41" s="460"/>
      <c r="F41" s="459"/>
      <c r="G41" s="460"/>
    </row>
    <row r="42" spans="1:7">
      <c r="A42" s="116" t="str">
        <f t="shared" si="2"/>
        <v>26.4.</v>
      </c>
      <c r="B42" s="123">
        <v>7</v>
      </c>
      <c r="C42" s="28" t="s">
        <v>864</v>
      </c>
      <c r="D42" s="459">
        <v>1</v>
      </c>
      <c r="E42" s="460"/>
      <c r="F42" s="459"/>
      <c r="G42" s="460"/>
    </row>
    <row r="43" spans="1:7">
      <c r="A43" s="116" t="str">
        <f t="shared" si="2"/>
        <v>26.4.</v>
      </c>
      <c r="B43" s="123">
        <v>8</v>
      </c>
      <c r="C43" s="28" t="s">
        <v>394</v>
      </c>
      <c r="D43" s="459">
        <v>1</v>
      </c>
      <c r="E43" s="460"/>
      <c r="F43" s="459"/>
      <c r="G43" s="460"/>
    </row>
  </sheetData>
  <mergeCells count="69">
    <mergeCell ref="F41:G41"/>
    <mergeCell ref="F42:G42"/>
    <mergeCell ref="A16:B16"/>
    <mergeCell ref="D16:G16"/>
    <mergeCell ref="A1:B1"/>
    <mergeCell ref="D1:G1"/>
    <mergeCell ref="D10:E10"/>
    <mergeCell ref="F10:G10"/>
    <mergeCell ref="D17:E17"/>
    <mergeCell ref="F17:G17"/>
    <mergeCell ref="D11:E11"/>
    <mergeCell ref="F11:G11"/>
    <mergeCell ref="D12:E12"/>
    <mergeCell ref="F12:G12"/>
    <mergeCell ref="D13:E13"/>
    <mergeCell ref="F13:G13"/>
    <mergeCell ref="D14:E14"/>
    <mergeCell ref="F14:G14"/>
    <mergeCell ref="D18:E18"/>
    <mergeCell ref="F18:G18"/>
    <mergeCell ref="D19:E19"/>
    <mergeCell ref="F19:G19"/>
    <mergeCell ref="D20:E20"/>
    <mergeCell ref="F20:G20"/>
    <mergeCell ref="A25:B25"/>
    <mergeCell ref="D25:G25"/>
    <mergeCell ref="D26:E26"/>
    <mergeCell ref="F26:G26"/>
    <mergeCell ref="D21:E21"/>
    <mergeCell ref="F21:G21"/>
    <mergeCell ref="D22:E22"/>
    <mergeCell ref="F22:G22"/>
    <mergeCell ref="D23:E23"/>
    <mergeCell ref="F23:G23"/>
    <mergeCell ref="D30:E30"/>
    <mergeCell ref="F30:G30"/>
    <mergeCell ref="A32:B32"/>
    <mergeCell ref="D32:G32"/>
    <mergeCell ref="D27:E27"/>
    <mergeCell ref="F27:G27"/>
    <mergeCell ref="D28:E28"/>
    <mergeCell ref="F28:G28"/>
    <mergeCell ref="D29:E29"/>
    <mergeCell ref="F29:G29"/>
    <mergeCell ref="F37:G37"/>
    <mergeCell ref="D38:E38"/>
    <mergeCell ref="F38:G38"/>
    <mergeCell ref="D33:E33"/>
    <mergeCell ref="F33:G33"/>
    <mergeCell ref="D34:E34"/>
    <mergeCell ref="F34:G34"/>
    <mergeCell ref="D35:E35"/>
    <mergeCell ref="F35:G35"/>
    <mergeCell ref="D42:E42"/>
    <mergeCell ref="D43:E43"/>
    <mergeCell ref="F43:G43"/>
    <mergeCell ref="A8:B8"/>
    <mergeCell ref="D8:E8"/>
    <mergeCell ref="F8:G8"/>
    <mergeCell ref="D9:E9"/>
    <mergeCell ref="F9:G9"/>
    <mergeCell ref="D39:E39"/>
    <mergeCell ref="F39:G39"/>
    <mergeCell ref="D40:E40"/>
    <mergeCell ref="F40:G40"/>
    <mergeCell ref="D41:E41"/>
    <mergeCell ref="D36:E36"/>
    <mergeCell ref="F36:G36"/>
    <mergeCell ref="D37:E37"/>
  </mergeCells>
  <phoneticPr fontId="5" type="noConversion"/>
  <pageMargins left="0.7" right="0.7" top="0.75" bottom="0.75" header="0.3" footer="0.3"/>
  <pageSetup paperSize="9" orientation="portrait" horizontalDpi="4294967294" verticalDpi="4294967294" r:id="rId1"/>
  <ignoredErrors>
    <ignoredError sqref="B3 B34" numberStoredAsText="1"/>
  </ignoredError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K34"/>
  <sheetViews>
    <sheetView zoomScale="89" zoomScaleNormal="89" workbookViewId="0">
      <selection activeCell="C27" sqref="C27"/>
    </sheetView>
  </sheetViews>
  <sheetFormatPr defaultColWidth="9.453125" defaultRowHeight="12.5"/>
  <cols>
    <col min="1" max="2" width="4.54296875" style="20" customWidth="1"/>
    <col min="3" max="3" width="61.54296875" style="20" customWidth="1"/>
    <col min="4" max="4" width="35.54296875" style="20" customWidth="1"/>
    <col min="5" max="6" width="16.54296875" style="20" customWidth="1"/>
    <col min="7" max="7" width="16.54296875" style="101" customWidth="1"/>
    <col min="8" max="16384" width="9.453125" style="20"/>
  </cols>
  <sheetData>
    <row r="1" spans="1:11" ht="36" customHeight="1">
      <c r="A1" s="471" t="s">
        <v>586</v>
      </c>
      <c r="B1" s="462"/>
      <c r="C1" s="30" t="s">
        <v>197</v>
      </c>
      <c r="D1" s="463" t="s">
        <v>577</v>
      </c>
      <c r="E1" s="464"/>
      <c r="F1" s="464"/>
      <c r="G1" s="465"/>
    </row>
    <row r="2" spans="1:11" ht="37.5">
      <c r="A2" s="3"/>
      <c r="B2" s="4"/>
      <c r="C2" s="10" t="s">
        <v>34</v>
      </c>
      <c r="D2" s="5" t="s">
        <v>574</v>
      </c>
      <c r="E2" s="5" t="s">
        <v>646</v>
      </c>
      <c r="F2" s="5" t="s">
        <v>11</v>
      </c>
      <c r="G2" s="93" t="s">
        <v>12</v>
      </c>
      <c r="H2" s="236"/>
      <c r="I2" s="236"/>
      <c r="J2" s="236"/>
      <c r="K2" s="236"/>
    </row>
    <row r="3" spans="1:11" ht="25">
      <c r="A3" s="9" t="str">
        <f>$A$1</f>
        <v>27.</v>
      </c>
      <c r="B3" s="7">
        <v>1</v>
      </c>
      <c r="C3" s="8" t="s">
        <v>197</v>
      </c>
      <c r="D3" s="24"/>
      <c r="E3" s="18"/>
      <c r="F3" s="48">
        <v>1500</v>
      </c>
      <c r="G3" s="94"/>
      <c r="H3" s="243"/>
      <c r="I3" s="244"/>
      <c r="J3" s="236"/>
      <c r="K3" s="236"/>
    </row>
    <row r="4" spans="1:11" ht="24.75" customHeight="1">
      <c r="A4" s="86"/>
      <c r="B4" s="88"/>
      <c r="C4" s="79"/>
      <c r="D4" s="79"/>
      <c r="E4" s="79"/>
      <c r="F4" s="83" t="str">
        <f>CONCATENATE("KOPĒJĀ CENA par ",A1,"pozīciju bez PVN, EUR:")</f>
        <v>KOPĒJĀ CENA par 27.pozīciju bez PVN, EUR:</v>
      </c>
      <c r="G4" s="95">
        <f>F3*G3</f>
        <v>0</v>
      </c>
      <c r="K4" s="244"/>
    </row>
    <row r="5" spans="1:11">
      <c r="A5" s="3"/>
      <c r="B5" s="4"/>
      <c r="C5" s="10" t="s">
        <v>14</v>
      </c>
      <c r="D5" s="468" t="s">
        <v>575</v>
      </c>
      <c r="E5" s="469"/>
      <c r="F5" s="468" t="s">
        <v>31</v>
      </c>
      <c r="G5" s="469"/>
    </row>
    <row r="6" spans="1:11" ht="25">
      <c r="A6" s="9" t="str">
        <f>$A$1</f>
        <v>27.</v>
      </c>
      <c r="B6" s="7">
        <v>2</v>
      </c>
      <c r="C6" s="8" t="s">
        <v>197</v>
      </c>
      <c r="D6" s="459"/>
      <c r="E6" s="460"/>
      <c r="F6" s="459"/>
      <c r="G6" s="460"/>
    </row>
    <row r="7" spans="1:11">
      <c r="A7" s="3"/>
      <c r="B7" s="4"/>
      <c r="C7" s="11" t="s">
        <v>16</v>
      </c>
      <c r="D7" s="468" t="s">
        <v>575</v>
      </c>
      <c r="E7" s="469"/>
      <c r="F7" s="468" t="s">
        <v>31</v>
      </c>
      <c r="G7" s="469"/>
    </row>
    <row r="8" spans="1:11">
      <c r="A8" s="9" t="str">
        <f>$A$1</f>
        <v>27.</v>
      </c>
      <c r="B8" s="7">
        <v>3</v>
      </c>
      <c r="C8" s="35" t="s">
        <v>218</v>
      </c>
      <c r="D8" s="459"/>
      <c r="E8" s="460"/>
      <c r="F8" s="459"/>
      <c r="G8" s="460"/>
    </row>
    <row r="9" spans="1:11">
      <c r="A9" s="9" t="str">
        <f>$A$1</f>
        <v>27.</v>
      </c>
      <c r="B9" s="112" t="s">
        <v>588</v>
      </c>
      <c r="C9" s="8" t="s">
        <v>199</v>
      </c>
      <c r="D9" s="459"/>
      <c r="E9" s="460"/>
      <c r="F9" s="459"/>
      <c r="G9" s="460"/>
    </row>
    <row r="10" spans="1:11">
      <c r="A10" s="9" t="str">
        <f t="shared" ref="A10:A16" si="0">$A$1</f>
        <v>27.</v>
      </c>
      <c r="B10" s="112" t="s">
        <v>589</v>
      </c>
      <c r="C10" s="8" t="s">
        <v>200</v>
      </c>
      <c r="D10" s="459"/>
      <c r="E10" s="460"/>
      <c r="F10" s="459"/>
      <c r="G10" s="460"/>
    </row>
    <row r="11" spans="1:11" ht="25">
      <c r="A11" s="9" t="str">
        <f t="shared" si="0"/>
        <v>27.</v>
      </c>
      <c r="B11" s="112" t="s">
        <v>590</v>
      </c>
      <c r="C11" s="8" t="s">
        <v>217</v>
      </c>
      <c r="D11" s="459"/>
      <c r="E11" s="460"/>
      <c r="F11" s="459"/>
      <c r="G11" s="460"/>
    </row>
    <row r="12" spans="1:11">
      <c r="A12" s="9" t="str">
        <f t="shared" si="0"/>
        <v>27.</v>
      </c>
      <c r="B12" s="112" t="s">
        <v>591</v>
      </c>
      <c r="C12" s="8" t="s">
        <v>201</v>
      </c>
      <c r="D12" s="459"/>
      <c r="E12" s="460"/>
      <c r="F12" s="459"/>
      <c r="G12" s="460"/>
    </row>
    <row r="13" spans="1:11">
      <c r="A13" s="9" t="str">
        <f t="shared" si="0"/>
        <v>27.</v>
      </c>
      <c r="B13" s="112" t="s">
        <v>592</v>
      </c>
      <c r="C13" s="8" t="s">
        <v>202</v>
      </c>
      <c r="D13" s="459"/>
      <c r="E13" s="460"/>
      <c r="F13" s="459"/>
      <c r="G13" s="460"/>
    </row>
    <row r="14" spans="1:11" ht="25">
      <c r="A14" s="9" t="str">
        <f t="shared" si="0"/>
        <v>27.</v>
      </c>
      <c r="B14" s="112" t="s">
        <v>593</v>
      </c>
      <c r="C14" s="8" t="s">
        <v>943</v>
      </c>
      <c r="D14" s="493"/>
      <c r="E14" s="493"/>
      <c r="F14" s="493"/>
      <c r="G14" s="493"/>
    </row>
    <row r="15" spans="1:11">
      <c r="A15" s="9" t="str">
        <f t="shared" si="0"/>
        <v>27.</v>
      </c>
      <c r="B15" s="112" t="s">
        <v>594</v>
      </c>
      <c r="C15" s="8" t="s">
        <v>203</v>
      </c>
      <c r="D15" s="459"/>
      <c r="E15" s="460"/>
      <c r="F15" s="459"/>
      <c r="G15" s="460"/>
    </row>
    <row r="16" spans="1:11" ht="25">
      <c r="A16" s="9" t="str">
        <f t="shared" si="0"/>
        <v>27.</v>
      </c>
      <c r="B16" s="112" t="s">
        <v>595</v>
      </c>
      <c r="C16" s="8" t="s">
        <v>204</v>
      </c>
      <c r="D16" s="459"/>
      <c r="E16" s="460"/>
      <c r="F16" s="459"/>
      <c r="G16" s="460"/>
    </row>
    <row r="17" spans="1:7">
      <c r="A17" s="9" t="str">
        <f>$A$1</f>
        <v>27.</v>
      </c>
      <c r="B17" s="7">
        <v>4</v>
      </c>
      <c r="C17" s="35" t="s">
        <v>219</v>
      </c>
      <c r="D17" s="459"/>
      <c r="E17" s="460"/>
      <c r="F17" s="459"/>
      <c r="G17" s="460"/>
    </row>
    <row r="18" spans="1:7">
      <c r="A18" s="9" t="str">
        <f>$A$1</f>
        <v>27.</v>
      </c>
      <c r="B18" s="112" t="s">
        <v>596</v>
      </c>
      <c r="C18" s="8" t="s">
        <v>205</v>
      </c>
      <c r="D18" s="459"/>
      <c r="E18" s="460"/>
      <c r="F18" s="459"/>
      <c r="G18" s="460"/>
    </row>
    <row r="19" spans="1:7" ht="19" customHeight="1">
      <c r="A19" s="9" t="str">
        <f t="shared" ref="A19:A34" si="1">$A$1</f>
        <v>27.</v>
      </c>
      <c r="B19" s="112" t="s">
        <v>597</v>
      </c>
      <c r="C19" s="8" t="s">
        <v>206</v>
      </c>
      <c r="D19" s="459"/>
      <c r="E19" s="460"/>
      <c r="F19" s="459"/>
      <c r="G19" s="460"/>
    </row>
    <row r="20" spans="1:7">
      <c r="A20" s="9" t="str">
        <f t="shared" si="1"/>
        <v>27.</v>
      </c>
      <c r="B20" s="112" t="s">
        <v>598</v>
      </c>
      <c r="C20" s="16" t="s">
        <v>207</v>
      </c>
      <c r="D20" s="459"/>
      <c r="E20" s="460"/>
      <c r="F20" s="459"/>
      <c r="G20" s="460"/>
    </row>
    <row r="21" spans="1:7" ht="17" customHeight="1">
      <c r="A21" s="9" t="str">
        <f t="shared" si="1"/>
        <v>27.</v>
      </c>
      <c r="B21" s="112" t="s">
        <v>599</v>
      </c>
      <c r="C21" s="36" t="s">
        <v>208</v>
      </c>
      <c r="D21" s="459"/>
      <c r="E21" s="460"/>
      <c r="F21" s="459"/>
      <c r="G21" s="460"/>
    </row>
    <row r="22" spans="1:7">
      <c r="A22" s="9" t="str">
        <f t="shared" si="1"/>
        <v>27.</v>
      </c>
      <c r="B22" s="112" t="s">
        <v>600</v>
      </c>
      <c r="C22" s="36" t="s">
        <v>947</v>
      </c>
      <c r="D22" s="459"/>
      <c r="E22" s="460"/>
      <c r="F22" s="459"/>
      <c r="G22" s="460"/>
    </row>
    <row r="23" spans="1:7">
      <c r="A23" s="9" t="str">
        <f t="shared" si="1"/>
        <v>27.</v>
      </c>
      <c r="B23" s="112" t="s">
        <v>601</v>
      </c>
      <c r="C23" s="36" t="s">
        <v>948</v>
      </c>
      <c r="D23" s="459"/>
      <c r="E23" s="460"/>
      <c r="F23" s="459"/>
      <c r="G23" s="460"/>
    </row>
    <row r="24" spans="1:7">
      <c r="A24" s="9" t="str">
        <f t="shared" si="1"/>
        <v>27.</v>
      </c>
      <c r="B24" s="112" t="s">
        <v>602</v>
      </c>
      <c r="C24" s="36" t="s">
        <v>210</v>
      </c>
      <c r="D24" s="459"/>
      <c r="E24" s="460"/>
      <c r="F24" s="459"/>
      <c r="G24" s="460"/>
    </row>
    <row r="25" spans="1:7">
      <c r="A25" s="9" t="str">
        <f t="shared" si="1"/>
        <v>27.</v>
      </c>
      <c r="B25" s="112" t="s">
        <v>603</v>
      </c>
      <c r="C25" s="16" t="s">
        <v>211</v>
      </c>
      <c r="D25" s="493"/>
      <c r="E25" s="493"/>
      <c r="F25" s="493"/>
      <c r="G25" s="493"/>
    </row>
    <row r="26" spans="1:7">
      <c r="A26" s="9" t="str">
        <f t="shared" si="1"/>
        <v>27.</v>
      </c>
      <c r="B26" s="112" t="s">
        <v>604</v>
      </c>
      <c r="C26" s="36" t="s">
        <v>212</v>
      </c>
      <c r="D26" s="459"/>
      <c r="E26" s="460"/>
      <c r="F26" s="459"/>
      <c r="G26" s="460"/>
    </row>
    <row r="27" spans="1:7" ht="25">
      <c r="A27" s="9" t="str">
        <f t="shared" si="1"/>
        <v>27.</v>
      </c>
      <c r="B27" s="112" t="s">
        <v>605</v>
      </c>
      <c r="C27" s="36" t="s">
        <v>213</v>
      </c>
      <c r="D27" s="459"/>
      <c r="E27" s="460"/>
      <c r="F27" s="459"/>
      <c r="G27" s="460"/>
    </row>
    <row r="28" spans="1:7" ht="25">
      <c r="A28" s="9" t="str">
        <f t="shared" si="1"/>
        <v>27.</v>
      </c>
      <c r="B28" s="112" t="s">
        <v>606</v>
      </c>
      <c r="C28" s="36" t="s">
        <v>214</v>
      </c>
      <c r="D28" s="459"/>
      <c r="E28" s="460"/>
      <c r="F28" s="459"/>
      <c r="G28" s="460"/>
    </row>
    <row r="29" spans="1:7">
      <c r="A29" s="9" t="str">
        <f t="shared" si="1"/>
        <v>27.</v>
      </c>
      <c r="B29" s="112" t="s">
        <v>607</v>
      </c>
      <c r="C29" s="8" t="s">
        <v>215</v>
      </c>
      <c r="D29" s="459"/>
      <c r="E29" s="460"/>
      <c r="F29" s="459"/>
      <c r="G29" s="460"/>
    </row>
    <row r="30" spans="1:7">
      <c r="A30" s="9" t="str">
        <f t="shared" si="1"/>
        <v>27.</v>
      </c>
      <c r="B30" s="112" t="s">
        <v>608</v>
      </c>
      <c r="C30" s="37" t="s">
        <v>216</v>
      </c>
      <c r="D30" s="459"/>
      <c r="E30" s="460"/>
      <c r="F30" s="459"/>
      <c r="G30" s="460"/>
    </row>
    <row r="31" spans="1:7" ht="25">
      <c r="A31" s="9" t="str">
        <f t="shared" si="1"/>
        <v>27.</v>
      </c>
      <c r="B31" s="112" t="s">
        <v>609</v>
      </c>
      <c r="C31" s="36" t="s">
        <v>269</v>
      </c>
      <c r="D31" s="459"/>
      <c r="E31" s="460"/>
      <c r="F31" s="459"/>
      <c r="G31" s="460"/>
    </row>
    <row r="32" spans="1:7" ht="25">
      <c r="A32" s="9" t="str">
        <f t="shared" si="1"/>
        <v>27.</v>
      </c>
      <c r="B32" s="112" t="s">
        <v>610</v>
      </c>
      <c r="C32" s="36" t="s">
        <v>1605</v>
      </c>
      <c r="D32" s="459"/>
      <c r="E32" s="460"/>
      <c r="F32" s="459"/>
      <c r="G32" s="460"/>
    </row>
    <row r="33" spans="1:7" ht="39.75" customHeight="1">
      <c r="A33" s="132"/>
      <c r="B33" s="133"/>
      <c r="C33" s="122" t="s">
        <v>181</v>
      </c>
      <c r="D33" s="545" t="s">
        <v>267</v>
      </c>
      <c r="E33" s="546"/>
      <c r="F33" s="545" t="s">
        <v>628</v>
      </c>
      <c r="G33" s="546"/>
    </row>
    <row r="34" spans="1:7" ht="37.5">
      <c r="A34" s="9" t="str">
        <f t="shared" si="1"/>
        <v>27.</v>
      </c>
      <c r="B34" s="7">
        <v>5</v>
      </c>
      <c r="C34" s="36" t="s">
        <v>270</v>
      </c>
      <c r="D34" s="459" t="s">
        <v>268</v>
      </c>
      <c r="E34" s="460"/>
      <c r="F34" s="459"/>
      <c r="G34" s="460"/>
    </row>
  </sheetData>
  <mergeCells count="62">
    <mergeCell ref="D6:E6"/>
    <mergeCell ref="F6:G6"/>
    <mergeCell ref="A1:B1"/>
    <mergeCell ref="D1:G1"/>
    <mergeCell ref="D5:E5"/>
    <mergeCell ref="F5:G5"/>
    <mergeCell ref="D7:E7"/>
    <mergeCell ref="F7:G7"/>
    <mergeCell ref="D8:E8"/>
    <mergeCell ref="F8:G8"/>
    <mergeCell ref="D9:E9"/>
    <mergeCell ref="F9:G9"/>
    <mergeCell ref="D10:E10"/>
    <mergeCell ref="F10:G10"/>
    <mergeCell ref="D11:E11"/>
    <mergeCell ref="F11:G11"/>
    <mergeCell ref="D12:E12"/>
    <mergeCell ref="F12:G12"/>
    <mergeCell ref="D13:E13"/>
    <mergeCell ref="F13:G13"/>
    <mergeCell ref="D14:E14"/>
    <mergeCell ref="F14:G14"/>
    <mergeCell ref="D15:E15"/>
    <mergeCell ref="F15:G15"/>
    <mergeCell ref="D16:E16"/>
    <mergeCell ref="F16:G16"/>
    <mergeCell ref="D28:E28"/>
    <mergeCell ref="F28:G28"/>
    <mergeCell ref="D29:E29"/>
    <mergeCell ref="F29:G29"/>
    <mergeCell ref="D20:E20"/>
    <mergeCell ref="F20:G20"/>
    <mergeCell ref="D21:E21"/>
    <mergeCell ref="F21:G21"/>
    <mergeCell ref="D22:E22"/>
    <mergeCell ref="F22:G22"/>
    <mergeCell ref="D23:E23"/>
    <mergeCell ref="F23:G23"/>
    <mergeCell ref="D24:E24"/>
    <mergeCell ref="F24:G24"/>
    <mergeCell ref="D30:E30"/>
    <mergeCell ref="F30:G30"/>
    <mergeCell ref="D33:E33"/>
    <mergeCell ref="F33:G33"/>
    <mergeCell ref="D34:E34"/>
    <mergeCell ref="F34:G34"/>
    <mergeCell ref="D31:E31"/>
    <mergeCell ref="F31:G31"/>
    <mergeCell ref="D32:E32"/>
    <mergeCell ref="F32:G32"/>
    <mergeCell ref="D25:E25"/>
    <mergeCell ref="F25:G25"/>
    <mergeCell ref="D26:E26"/>
    <mergeCell ref="F26:G26"/>
    <mergeCell ref="D27:E27"/>
    <mergeCell ref="F27:G27"/>
    <mergeCell ref="D17:E17"/>
    <mergeCell ref="F17:G17"/>
    <mergeCell ref="D18:E18"/>
    <mergeCell ref="F18:G18"/>
    <mergeCell ref="D19:E19"/>
    <mergeCell ref="F19:G19"/>
  </mergeCells>
  <phoneticPr fontId="5" type="noConversion"/>
  <pageMargins left="0.7" right="0.7" top="0.75" bottom="0.75" header="0.3" footer="0.3"/>
  <pageSetup paperSize="9" orientation="portrait" verticalDpi="0" r:id="rId1"/>
  <ignoredErrors>
    <ignoredError sqref="B9 B10:B16 B18 B19:B29" numberStoredAsText="1"/>
    <ignoredError sqref="B30:B32" twoDigitTextYear="1" numberStoredAsText="1"/>
  </ignoredError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L34"/>
  <sheetViews>
    <sheetView zoomScale="74" zoomScaleNormal="74" workbookViewId="0">
      <selection activeCell="C3" sqref="C3"/>
    </sheetView>
  </sheetViews>
  <sheetFormatPr defaultColWidth="9.453125" defaultRowHeight="12.5"/>
  <cols>
    <col min="1" max="2" width="4.54296875" style="20" customWidth="1"/>
    <col min="3" max="3" width="61.54296875" style="20" customWidth="1"/>
    <col min="4" max="4" width="35.54296875" style="20" customWidth="1"/>
    <col min="5" max="6" width="16.54296875" style="20" customWidth="1"/>
    <col min="7" max="7" width="16.54296875" style="101" customWidth="1"/>
    <col min="8" max="8" width="18.81640625" style="20" customWidth="1"/>
    <col min="9" max="16384" width="9.453125" style="20"/>
  </cols>
  <sheetData>
    <row r="1" spans="1:12" ht="34.5" customHeight="1">
      <c r="A1" s="471" t="s">
        <v>587</v>
      </c>
      <c r="B1" s="462"/>
      <c r="C1" s="30" t="s">
        <v>611</v>
      </c>
      <c r="D1" s="463" t="s">
        <v>577</v>
      </c>
      <c r="E1" s="464"/>
      <c r="F1" s="464"/>
      <c r="G1" s="465"/>
    </row>
    <row r="2" spans="1:12" ht="37.5">
      <c r="A2" s="3"/>
      <c r="B2" s="4"/>
      <c r="C2" s="10" t="s">
        <v>34</v>
      </c>
      <c r="D2" s="5" t="s">
        <v>574</v>
      </c>
      <c r="E2" s="5" t="s">
        <v>646</v>
      </c>
      <c r="F2" s="5" t="s">
        <v>11</v>
      </c>
      <c r="G2" s="93" t="s">
        <v>12</v>
      </c>
      <c r="I2" s="236"/>
      <c r="J2" s="236"/>
      <c r="K2" s="236"/>
      <c r="L2" s="236"/>
    </row>
    <row r="3" spans="1:12" ht="25">
      <c r="A3" s="9" t="str">
        <f>$A$1</f>
        <v>28.</v>
      </c>
      <c r="B3" s="14" t="s">
        <v>13</v>
      </c>
      <c r="C3" s="8" t="s">
        <v>220</v>
      </c>
      <c r="D3" s="185"/>
      <c r="E3" s="90"/>
      <c r="F3" s="387">
        <v>100</v>
      </c>
      <c r="G3" s="344"/>
      <c r="H3" s="236"/>
      <c r="I3" s="244"/>
      <c r="J3" s="236"/>
      <c r="K3" s="236"/>
      <c r="L3" s="236"/>
    </row>
    <row r="4" spans="1:12" ht="24.75" customHeight="1">
      <c r="A4" s="86"/>
      <c r="B4" s="88"/>
      <c r="C4" s="79"/>
      <c r="D4" s="79"/>
      <c r="E4" s="79"/>
      <c r="F4" s="83" t="str">
        <f>CONCATENATE("KOPĒJĀ CENA par ",A1,"pozīciju bez PVN, EUR:")</f>
        <v>KOPĒJĀ CENA par 28.pozīciju bez PVN, EUR:</v>
      </c>
      <c r="G4" s="95">
        <f>F3*G3</f>
        <v>0</v>
      </c>
    </row>
    <row r="5" spans="1:12">
      <c r="A5" s="3"/>
      <c r="B5" s="4"/>
      <c r="C5" s="10" t="s">
        <v>14</v>
      </c>
      <c r="D5" s="468" t="s">
        <v>575</v>
      </c>
      <c r="E5" s="469"/>
      <c r="F5" s="468" t="s">
        <v>31</v>
      </c>
      <c r="G5" s="469"/>
    </row>
    <row r="6" spans="1:12" ht="25">
      <c r="A6" s="9" t="str">
        <f>$A$1</f>
        <v>28.</v>
      </c>
      <c r="B6" s="7">
        <v>2</v>
      </c>
      <c r="C6" s="8" t="s">
        <v>220</v>
      </c>
      <c r="D6" s="459"/>
      <c r="E6" s="460"/>
      <c r="F6" s="459"/>
      <c r="G6" s="460"/>
    </row>
    <row r="7" spans="1:12">
      <c r="A7" s="3"/>
      <c r="B7" s="4"/>
      <c r="C7" s="11" t="s">
        <v>16</v>
      </c>
      <c r="D7" s="468" t="s">
        <v>575</v>
      </c>
      <c r="E7" s="469"/>
      <c r="F7" s="468" t="s">
        <v>31</v>
      </c>
      <c r="G7" s="469"/>
    </row>
    <row r="8" spans="1:12">
      <c r="A8" s="9" t="str">
        <f>$A$1</f>
        <v>28.</v>
      </c>
      <c r="B8" s="7">
        <v>3</v>
      </c>
      <c r="C8" s="38" t="s">
        <v>218</v>
      </c>
      <c r="D8" s="459"/>
      <c r="E8" s="460"/>
      <c r="F8" s="459"/>
      <c r="G8" s="460"/>
    </row>
    <row r="9" spans="1:12">
      <c r="A9" s="9" t="str">
        <f>$A$1</f>
        <v>28.</v>
      </c>
      <c r="B9" s="112" t="s">
        <v>588</v>
      </c>
      <c r="C9" s="8" t="s">
        <v>1601</v>
      </c>
      <c r="D9" s="459"/>
      <c r="E9" s="460"/>
      <c r="F9" s="459"/>
      <c r="G9" s="460"/>
    </row>
    <row r="10" spans="1:12">
      <c r="A10" s="9" t="str">
        <f t="shared" ref="A10:A16" si="0">$A$1</f>
        <v>28.</v>
      </c>
      <c r="B10" s="112" t="s">
        <v>589</v>
      </c>
      <c r="C10" s="8" t="s">
        <v>222</v>
      </c>
      <c r="D10" s="459"/>
      <c r="E10" s="460"/>
      <c r="F10" s="459"/>
      <c r="G10" s="460"/>
    </row>
    <row r="11" spans="1:12" ht="25">
      <c r="A11" s="9" t="str">
        <f t="shared" si="0"/>
        <v>28.</v>
      </c>
      <c r="B11" s="112" t="s">
        <v>590</v>
      </c>
      <c r="C11" s="8" t="s">
        <v>223</v>
      </c>
      <c r="D11" s="459"/>
      <c r="E11" s="460"/>
      <c r="F11" s="459"/>
      <c r="G11" s="460"/>
    </row>
    <row r="12" spans="1:12">
      <c r="A12" s="9" t="str">
        <f t="shared" si="0"/>
        <v>28.</v>
      </c>
      <c r="B12" s="112" t="s">
        <v>591</v>
      </c>
      <c r="C12" s="8" t="s">
        <v>1602</v>
      </c>
      <c r="D12" s="459"/>
      <c r="E12" s="460"/>
      <c r="F12" s="459"/>
      <c r="G12" s="460"/>
    </row>
    <row r="13" spans="1:12">
      <c r="A13" s="9" t="str">
        <f t="shared" si="0"/>
        <v>28.</v>
      </c>
      <c r="B13" s="112" t="s">
        <v>592</v>
      </c>
      <c r="C13" s="8" t="s">
        <v>1603</v>
      </c>
      <c r="D13" s="459"/>
      <c r="E13" s="460"/>
      <c r="F13" s="459"/>
      <c r="G13" s="460"/>
    </row>
    <row r="14" spans="1:12" ht="25">
      <c r="A14" s="9" t="str">
        <f t="shared" si="0"/>
        <v>28.</v>
      </c>
      <c r="B14" s="112" t="s">
        <v>593</v>
      </c>
      <c r="C14" s="8" t="s">
        <v>968</v>
      </c>
      <c r="D14" s="493"/>
      <c r="E14" s="493"/>
      <c r="F14" s="493"/>
      <c r="G14" s="493"/>
    </row>
    <row r="15" spans="1:12">
      <c r="A15" s="9" t="str">
        <f t="shared" si="0"/>
        <v>28.</v>
      </c>
      <c r="B15" s="112" t="s">
        <v>594</v>
      </c>
      <c r="C15" s="8" t="s">
        <v>203</v>
      </c>
      <c r="D15" s="459"/>
      <c r="E15" s="460"/>
      <c r="F15" s="459"/>
      <c r="G15" s="460"/>
    </row>
    <row r="16" spans="1:12" ht="25">
      <c r="A16" s="9" t="str">
        <f t="shared" si="0"/>
        <v>28.</v>
      </c>
      <c r="B16" s="112" t="s">
        <v>595</v>
      </c>
      <c r="C16" s="8" t="s">
        <v>204</v>
      </c>
      <c r="D16" s="459"/>
      <c r="E16" s="460"/>
      <c r="F16" s="459"/>
      <c r="G16" s="460"/>
    </row>
    <row r="17" spans="1:7">
      <c r="A17" s="9" t="str">
        <f>$A$1</f>
        <v>28.</v>
      </c>
      <c r="B17" s="7">
        <v>4</v>
      </c>
      <c r="C17" s="38" t="s">
        <v>1604</v>
      </c>
      <c r="D17" s="459"/>
      <c r="E17" s="460"/>
      <c r="F17" s="459"/>
      <c r="G17" s="460"/>
    </row>
    <row r="18" spans="1:7">
      <c r="A18" s="9" t="str">
        <f>$A$1</f>
        <v>28.</v>
      </c>
      <c r="B18" s="112" t="s">
        <v>596</v>
      </c>
      <c r="C18" s="8" t="s">
        <v>205</v>
      </c>
      <c r="D18" s="459"/>
      <c r="E18" s="460"/>
      <c r="F18" s="459"/>
      <c r="G18" s="460"/>
    </row>
    <row r="19" spans="1:7" ht="25">
      <c r="A19" s="9" t="str">
        <f t="shared" ref="A19:A34" si="1">$A$1</f>
        <v>28.</v>
      </c>
      <c r="B19" s="112" t="s">
        <v>597</v>
      </c>
      <c r="C19" s="8" t="s">
        <v>206</v>
      </c>
      <c r="D19" s="459"/>
      <c r="E19" s="460"/>
      <c r="F19" s="459"/>
      <c r="G19" s="460"/>
    </row>
    <row r="20" spans="1:7">
      <c r="A20" s="9" t="str">
        <f t="shared" si="1"/>
        <v>28.</v>
      </c>
      <c r="B20" s="112" t="s">
        <v>598</v>
      </c>
      <c r="C20" s="8" t="s">
        <v>224</v>
      </c>
      <c r="D20" s="459"/>
      <c r="E20" s="460"/>
      <c r="F20" s="459"/>
      <c r="G20" s="460"/>
    </row>
    <row r="21" spans="1:7">
      <c r="A21" s="9" t="str">
        <f t="shared" si="1"/>
        <v>28.</v>
      </c>
      <c r="B21" s="112" t="s">
        <v>599</v>
      </c>
      <c r="C21" s="77" t="s">
        <v>225</v>
      </c>
      <c r="D21" s="459"/>
      <c r="E21" s="460"/>
      <c r="F21" s="459"/>
      <c r="G21" s="460"/>
    </row>
    <row r="22" spans="1:7">
      <c r="A22" s="9" t="str">
        <f t="shared" si="1"/>
        <v>28.</v>
      </c>
      <c r="B22" s="112" t="s">
        <v>600</v>
      </c>
      <c r="C22" s="8" t="s">
        <v>949</v>
      </c>
      <c r="D22" s="459"/>
      <c r="E22" s="460"/>
      <c r="F22" s="459"/>
      <c r="G22" s="460"/>
    </row>
    <row r="23" spans="1:7">
      <c r="A23" s="9" t="str">
        <f t="shared" si="1"/>
        <v>28.</v>
      </c>
      <c r="B23" s="112" t="s">
        <v>601</v>
      </c>
      <c r="C23" s="8" t="s">
        <v>950</v>
      </c>
      <c r="D23" s="459"/>
      <c r="E23" s="460"/>
      <c r="F23" s="459"/>
      <c r="G23" s="460"/>
    </row>
    <row r="24" spans="1:7">
      <c r="A24" s="9" t="str">
        <f t="shared" si="1"/>
        <v>28.</v>
      </c>
      <c r="B24" s="112" t="s">
        <v>602</v>
      </c>
      <c r="C24" s="8" t="s">
        <v>210</v>
      </c>
      <c r="D24" s="459"/>
      <c r="E24" s="460"/>
      <c r="F24" s="459"/>
      <c r="G24" s="460"/>
    </row>
    <row r="25" spans="1:7">
      <c r="A25" s="9" t="str">
        <f t="shared" si="1"/>
        <v>28.</v>
      </c>
      <c r="B25" s="112" t="s">
        <v>603</v>
      </c>
      <c r="C25" s="8" t="s">
        <v>226</v>
      </c>
      <c r="D25" s="459"/>
      <c r="E25" s="460"/>
      <c r="F25" s="459"/>
      <c r="G25" s="460"/>
    </row>
    <row r="26" spans="1:7">
      <c r="A26" s="9" t="str">
        <f t="shared" si="1"/>
        <v>28.</v>
      </c>
      <c r="B26" s="112" t="s">
        <v>604</v>
      </c>
      <c r="C26" s="8" t="s">
        <v>227</v>
      </c>
      <c r="D26" s="493"/>
      <c r="E26" s="493"/>
      <c r="F26" s="493"/>
      <c r="G26" s="493"/>
    </row>
    <row r="27" spans="1:7" ht="25">
      <c r="A27" s="9" t="str">
        <f t="shared" si="1"/>
        <v>28.</v>
      </c>
      <c r="B27" s="112" t="s">
        <v>605</v>
      </c>
      <c r="C27" s="8" t="s">
        <v>213</v>
      </c>
      <c r="D27" s="459"/>
      <c r="E27" s="460"/>
      <c r="F27" s="459"/>
      <c r="G27" s="460"/>
    </row>
    <row r="28" spans="1:7" ht="25">
      <c r="A28" s="9" t="str">
        <f t="shared" si="1"/>
        <v>28.</v>
      </c>
      <c r="B28" s="112" t="s">
        <v>606</v>
      </c>
      <c r="C28" s="8" t="s">
        <v>214</v>
      </c>
      <c r="D28" s="459"/>
      <c r="E28" s="460"/>
      <c r="F28" s="459"/>
      <c r="G28" s="460"/>
    </row>
    <row r="29" spans="1:7" ht="14.5">
      <c r="A29" s="225" t="s">
        <v>587</v>
      </c>
      <c r="B29" s="7">
        <v>5</v>
      </c>
      <c r="C29" s="121" t="s">
        <v>215</v>
      </c>
      <c r="D29" s="476"/>
      <c r="E29" s="505"/>
      <c r="F29" s="476"/>
      <c r="G29" s="505"/>
    </row>
    <row r="30" spans="1:7" ht="14.5">
      <c r="A30" s="225" t="s">
        <v>587</v>
      </c>
      <c r="B30" s="7">
        <v>6</v>
      </c>
      <c r="C30" s="169" t="s">
        <v>1561</v>
      </c>
      <c r="D30" s="476"/>
      <c r="E30" s="505"/>
      <c r="F30" s="476"/>
      <c r="G30" s="505"/>
    </row>
    <row r="31" spans="1:7" ht="25">
      <c r="A31" s="9" t="str">
        <f t="shared" si="1"/>
        <v>28.</v>
      </c>
      <c r="B31" s="7">
        <v>7</v>
      </c>
      <c r="C31" s="8" t="s">
        <v>269</v>
      </c>
      <c r="D31" s="459"/>
      <c r="E31" s="460"/>
      <c r="F31" s="459"/>
      <c r="G31" s="460"/>
    </row>
    <row r="32" spans="1:7" ht="25">
      <c r="A32" s="9" t="str">
        <f t="shared" si="1"/>
        <v>28.</v>
      </c>
      <c r="B32" s="7">
        <v>8</v>
      </c>
      <c r="C32" s="8" t="s">
        <v>1605</v>
      </c>
      <c r="D32" s="459"/>
      <c r="E32" s="460"/>
      <c r="F32" s="459"/>
      <c r="G32" s="460"/>
    </row>
    <row r="33" spans="1:7" ht="39.75" customHeight="1">
      <c r="A33" s="132"/>
      <c r="B33" s="133"/>
      <c r="C33" s="122" t="s">
        <v>181</v>
      </c>
      <c r="D33" s="545" t="s">
        <v>267</v>
      </c>
      <c r="E33" s="546"/>
      <c r="F33" s="545" t="s">
        <v>628</v>
      </c>
      <c r="G33" s="546"/>
    </row>
    <row r="34" spans="1:7" ht="37.5">
      <c r="A34" s="9" t="str">
        <f t="shared" si="1"/>
        <v>28.</v>
      </c>
      <c r="B34" s="7">
        <v>9</v>
      </c>
      <c r="C34" s="8" t="s">
        <v>270</v>
      </c>
      <c r="D34" s="459" t="s">
        <v>268</v>
      </c>
      <c r="E34" s="460"/>
      <c r="F34" s="459"/>
      <c r="G34" s="460"/>
    </row>
  </sheetData>
  <mergeCells count="62">
    <mergeCell ref="D6:E6"/>
    <mergeCell ref="F6:G6"/>
    <mergeCell ref="A1:B1"/>
    <mergeCell ref="D1:G1"/>
    <mergeCell ref="D5:E5"/>
    <mergeCell ref="F5:G5"/>
    <mergeCell ref="D24:E24"/>
    <mergeCell ref="F24:G24"/>
    <mergeCell ref="D7:E7"/>
    <mergeCell ref="F7:G7"/>
    <mergeCell ref="D20:E20"/>
    <mergeCell ref="F20:G20"/>
    <mergeCell ref="D21:E21"/>
    <mergeCell ref="F21:G21"/>
    <mergeCell ref="D11:E11"/>
    <mergeCell ref="F11:G11"/>
    <mergeCell ref="D12:E12"/>
    <mergeCell ref="F12:G12"/>
    <mergeCell ref="D8:E8"/>
    <mergeCell ref="F8:G8"/>
    <mergeCell ref="D9:E9"/>
    <mergeCell ref="F9:G9"/>
    <mergeCell ref="D33:E33"/>
    <mergeCell ref="F33:G33"/>
    <mergeCell ref="D34:E34"/>
    <mergeCell ref="F34:G34"/>
    <mergeCell ref="D28:E28"/>
    <mergeCell ref="F28:G28"/>
    <mergeCell ref="D32:E32"/>
    <mergeCell ref="F32:G32"/>
    <mergeCell ref="D30:E30"/>
    <mergeCell ref="D29:E29"/>
    <mergeCell ref="F30:G30"/>
    <mergeCell ref="F29:G29"/>
    <mergeCell ref="D10:E10"/>
    <mergeCell ref="F10:G10"/>
    <mergeCell ref="D13:E13"/>
    <mergeCell ref="F13:G13"/>
    <mergeCell ref="D14:E14"/>
    <mergeCell ref="F14:G14"/>
    <mergeCell ref="D15:E15"/>
    <mergeCell ref="F15:G15"/>
    <mergeCell ref="D16:E16"/>
    <mergeCell ref="F16:G16"/>
    <mergeCell ref="D17:E17"/>
    <mergeCell ref="F17:G17"/>
    <mergeCell ref="D18:E18"/>
    <mergeCell ref="F18:G18"/>
    <mergeCell ref="D19:E19"/>
    <mergeCell ref="F19:G19"/>
    <mergeCell ref="D31:E31"/>
    <mergeCell ref="F31:G31"/>
    <mergeCell ref="D25:E25"/>
    <mergeCell ref="F25:G25"/>
    <mergeCell ref="D26:E26"/>
    <mergeCell ref="F26:G26"/>
    <mergeCell ref="D27:E27"/>
    <mergeCell ref="F27:G27"/>
    <mergeCell ref="D22:E22"/>
    <mergeCell ref="F22:G22"/>
    <mergeCell ref="D23:E23"/>
    <mergeCell ref="F23:G23"/>
  </mergeCells>
  <phoneticPr fontId="5" type="noConversion"/>
  <pageMargins left="0.7" right="0.7" top="0.75" bottom="0.75" header="0.3" footer="0.3"/>
  <pageSetup paperSize="9" orientation="portrait" verticalDpi="0" r:id="rId1"/>
  <ignoredErrors>
    <ignoredError sqref="B1 B3 B9:B16 D1:H1 N1:XFD1 B18:B28" numberStoredAsText="1"/>
  </ignoredError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M34"/>
  <sheetViews>
    <sheetView zoomScale="90" zoomScaleNormal="90" workbookViewId="0">
      <selection activeCell="D16" sqref="D16:E16"/>
    </sheetView>
  </sheetViews>
  <sheetFormatPr defaultColWidth="9.453125" defaultRowHeight="12.5"/>
  <cols>
    <col min="1" max="2" width="4.54296875" style="20" customWidth="1"/>
    <col min="3" max="3" width="64.26953125" style="20" customWidth="1"/>
    <col min="4" max="4" width="35.54296875" style="20" customWidth="1"/>
    <col min="5" max="6" width="16.54296875" style="20" customWidth="1"/>
    <col min="7" max="7" width="16.54296875" style="101" customWidth="1"/>
    <col min="8" max="16384" width="9.453125" style="20"/>
  </cols>
  <sheetData>
    <row r="1" spans="1:13" ht="37.5" customHeight="1">
      <c r="A1" s="504" t="s">
        <v>180</v>
      </c>
      <c r="B1" s="462"/>
      <c r="C1" s="179" t="s">
        <v>1683</v>
      </c>
      <c r="D1" s="463" t="s">
        <v>577</v>
      </c>
      <c r="E1" s="464"/>
      <c r="F1" s="464"/>
      <c r="G1" s="465"/>
    </row>
    <row r="2" spans="1:13" ht="37.5">
      <c r="A2" s="171"/>
      <c r="B2" s="4"/>
      <c r="C2" s="170" t="s">
        <v>34</v>
      </c>
      <c r="D2" s="178" t="s">
        <v>574</v>
      </c>
      <c r="E2" s="178" t="s">
        <v>646</v>
      </c>
      <c r="F2" s="178" t="s">
        <v>11</v>
      </c>
      <c r="G2" s="177" t="s">
        <v>12</v>
      </c>
      <c r="I2" s="236"/>
      <c r="K2" s="470"/>
      <c r="L2" s="470"/>
      <c r="M2" s="470"/>
    </row>
    <row r="3" spans="1:13" ht="25">
      <c r="A3" s="225" t="str">
        <f>$A$1</f>
        <v>29.</v>
      </c>
      <c r="B3" s="7">
        <v>1</v>
      </c>
      <c r="C3" s="169" t="s">
        <v>1684</v>
      </c>
      <c r="D3" s="176"/>
      <c r="E3" s="18"/>
      <c r="F3" s="181">
        <v>900</v>
      </c>
      <c r="G3" s="307"/>
      <c r="H3" s="243"/>
      <c r="I3" s="244"/>
    </row>
    <row r="4" spans="1:13" ht="24.75" customHeight="1">
      <c r="A4" s="173"/>
      <c r="B4" s="81"/>
      <c r="C4" s="79"/>
      <c r="D4" s="79"/>
      <c r="E4" s="79"/>
      <c r="F4" s="80" t="str">
        <f>CONCATENATE("KOPĒJĀ CENA par ",A1,"pozīciju bez PVN, EUR:")</f>
        <v>KOPĒJĀ CENA par 29.pozīciju bez PVN, EUR:</v>
      </c>
      <c r="G4" s="172"/>
    </row>
    <row r="5" spans="1:13" ht="12.75" customHeight="1">
      <c r="A5" s="171"/>
      <c r="B5" s="4"/>
      <c r="C5" s="170" t="s">
        <v>14</v>
      </c>
      <c r="D5" s="477" t="s">
        <v>575</v>
      </c>
      <c r="E5" s="469"/>
      <c r="F5" s="477" t="s">
        <v>31</v>
      </c>
      <c r="G5" s="469"/>
    </row>
    <row r="6" spans="1:13">
      <c r="A6" s="225" t="str">
        <f>$A$1</f>
        <v>29.</v>
      </c>
      <c r="B6" s="7">
        <v>2</v>
      </c>
      <c r="C6" s="169" t="s">
        <v>229</v>
      </c>
      <c r="D6" s="476"/>
      <c r="E6" s="460"/>
      <c r="F6" s="476"/>
      <c r="G6" s="460"/>
    </row>
    <row r="7" spans="1:13" ht="12.75" customHeight="1">
      <c r="A7" s="171"/>
      <c r="B7" s="4"/>
      <c r="C7" s="192" t="s">
        <v>16</v>
      </c>
      <c r="D7" s="477" t="s">
        <v>575</v>
      </c>
      <c r="E7" s="469"/>
      <c r="F7" s="477" t="s">
        <v>31</v>
      </c>
      <c r="G7" s="469"/>
    </row>
    <row r="8" spans="1:13">
      <c r="A8" s="225" t="str">
        <f>$A$1</f>
        <v>29.</v>
      </c>
      <c r="B8" s="7">
        <v>3</v>
      </c>
      <c r="C8" s="310" t="s">
        <v>218</v>
      </c>
      <c r="D8" s="476"/>
      <c r="E8" s="460"/>
      <c r="F8" s="476"/>
      <c r="G8" s="460"/>
    </row>
    <row r="9" spans="1:13">
      <c r="A9" s="225" t="str">
        <f>$A$1</f>
        <v>29.</v>
      </c>
      <c r="B9" s="112" t="s">
        <v>588</v>
      </c>
      <c r="C9" s="169" t="s">
        <v>924</v>
      </c>
      <c r="D9" s="476"/>
      <c r="E9" s="460"/>
      <c r="F9" s="476"/>
      <c r="G9" s="460"/>
    </row>
    <row r="10" spans="1:13">
      <c r="A10" s="225" t="str">
        <f t="shared" ref="A10:A34" si="0">$A$1</f>
        <v>29.</v>
      </c>
      <c r="B10" s="112" t="s">
        <v>589</v>
      </c>
      <c r="C10" s="169" t="s">
        <v>222</v>
      </c>
      <c r="D10" s="476"/>
      <c r="E10" s="460"/>
      <c r="F10" s="476"/>
      <c r="G10" s="460"/>
    </row>
    <row r="11" spans="1:13" ht="25">
      <c r="A11" s="225" t="str">
        <f t="shared" si="0"/>
        <v>29.</v>
      </c>
      <c r="B11" s="112" t="s">
        <v>590</v>
      </c>
      <c r="C11" s="169" t="s">
        <v>223</v>
      </c>
      <c r="D11" s="476"/>
      <c r="E11" s="460"/>
      <c r="F11" s="476"/>
      <c r="G11" s="460"/>
    </row>
    <row r="12" spans="1:13">
      <c r="A12" s="225" t="str">
        <f t="shared" si="0"/>
        <v>29.</v>
      </c>
      <c r="B12" s="112" t="s">
        <v>591</v>
      </c>
      <c r="C12" s="169" t="s">
        <v>925</v>
      </c>
      <c r="D12" s="476"/>
      <c r="E12" s="460"/>
      <c r="F12" s="476"/>
      <c r="G12" s="460"/>
    </row>
    <row r="13" spans="1:13">
      <c r="A13" s="225" t="str">
        <f t="shared" si="0"/>
        <v>29.</v>
      </c>
      <c r="B13" s="112" t="s">
        <v>592</v>
      </c>
      <c r="C13" s="169" t="s">
        <v>926</v>
      </c>
      <c r="D13" s="476"/>
      <c r="E13" s="460"/>
      <c r="F13" s="476"/>
      <c r="G13" s="460"/>
    </row>
    <row r="14" spans="1:13" ht="25">
      <c r="A14" s="225" t="str">
        <f t="shared" si="0"/>
        <v>29.</v>
      </c>
      <c r="B14" s="112" t="s">
        <v>593</v>
      </c>
      <c r="C14" s="169" t="s">
        <v>1351</v>
      </c>
      <c r="D14" s="556"/>
      <c r="E14" s="556"/>
      <c r="F14" s="556"/>
      <c r="G14" s="556"/>
    </row>
    <row r="15" spans="1:13">
      <c r="A15" s="225" t="str">
        <f t="shared" si="0"/>
        <v>29.</v>
      </c>
      <c r="B15" s="112" t="s">
        <v>594</v>
      </c>
      <c r="C15" s="169" t="s">
        <v>230</v>
      </c>
      <c r="D15" s="476"/>
      <c r="E15" s="460"/>
      <c r="F15" s="476"/>
      <c r="G15" s="460"/>
    </row>
    <row r="16" spans="1:13" ht="37.5">
      <c r="A16" s="225" t="str">
        <f t="shared" si="0"/>
        <v>29.</v>
      </c>
      <c r="B16" s="112" t="s">
        <v>595</v>
      </c>
      <c r="C16" s="169" t="s">
        <v>1352</v>
      </c>
      <c r="D16" s="476"/>
      <c r="E16" s="460"/>
      <c r="F16" s="476"/>
      <c r="G16" s="460"/>
    </row>
    <row r="17" spans="1:7">
      <c r="A17" s="225" t="str">
        <f t="shared" si="0"/>
        <v>29.</v>
      </c>
      <c r="B17" s="14" t="s">
        <v>18</v>
      </c>
      <c r="C17" s="310" t="s">
        <v>228</v>
      </c>
      <c r="D17" s="476"/>
      <c r="E17" s="460"/>
      <c r="F17" s="476"/>
      <c r="G17" s="460"/>
    </row>
    <row r="18" spans="1:7">
      <c r="A18" s="225" t="str">
        <f t="shared" si="0"/>
        <v>29.</v>
      </c>
      <c r="B18" s="14" t="s">
        <v>596</v>
      </c>
      <c r="C18" s="169" t="s">
        <v>927</v>
      </c>
      <c r="D18" s="476"/>
      <c r="E18" s="460"/>
      <c r="F18" s="476"/>
      <c r="G18" s="460"/>
    </row>
    <row r="19" spans="1:7">
      <c r="A19" s="225" t="str">
        <f t="shared" si="0"/>
        <v>29.</v>
      </c>
      <c r="B19" s="14" t="s">
        <v>597</v>
      </c>
      <c r="C19" s="169" t="s">
        <v>231</v>
      </c>
      <c r="D19" s="476"/>
      <c r="E19" s="460"/>
      <c r="F19" s="476"/>
      <c r="G19" s="460"/>
    </row>
    <row r="20" spans="1:7">
      <c r="A20" s="225" t="str">
        <f t="shared" si="0"/>
        <v>29.</v>
      </c>
      <c r="B20" s="14" t="s">
        <v>598</v>
      </c>
      <c r="C20" s="169" t="s">
        <v>224</v>
      </c>
      <c r="D20" s="476"/>
      <c r="E20" s="460"/>
      <c r="F20" s="476"/>
      <c r="G20" s="460"/>
    </row>
    <row r="21" spans="1:7">
      <c r="A21" s="225" t="str">
        <f t="shared" si="0"/>
        <v>29.</v>
      </c>
      <c r="B21" s="14" t="s">
        <v>599</v>
      </c>
      <c r="C21" s="169" t="s">
        <v>232</v>
      </c>
      <c r="D21" s="476"/>
      <c r="E21" s="460"/>
      <c r="F21" s="476"/>
      <c r="G21" s="460"/>
    </row>
    <row r="22" spans="1:7" s="40" customFormat="1">
      <c r="A22" s="311" t="str">
        <f t="shared" si="0"/>
        <v>29.</v>
      </c>
      <c r="B22" s="63" t="s">
        <v>600</v>
      </c>
      <c r="C22" s="279" t="s">
        <v>233</v>
      </c>
      <c r="D22" s="555"/>
      <c r="E22" s="491"/>
      <c r="F22" s="555"/>
      <c r="G22" s="491"/>
    </row>
    <row r="23" spans="1:7" s="40" customFormat="1" ht="13.5" customHeight="1">
      <c r="A23" s="311" t="str">
        <f t="shared" si="0"/>
        <v>29.</v>
      </c>
      <c r="B23" s="63" t="s">
        <v>601</v>
      </c>
      <c r="C23" s="279" t="s">
        <v>234</v>
      </c>
      <c r="D23" s="555"/>
      <c r="E23" s="491"/>
      <c r="F23" s="555"/>
      <c r="G23" s="491"/>
    </row>
    <row r="24" spans="1:7" s="40" customFormat="1">
      <c r="A24" s="311" t="str">
        <f t="shared" si="0"/>
        <v>29.</v>
      </c>
      <c r="B24" s="63" t="s">
        <v>602</v>
      </c>
      <c r="C24" s="279" t="s">
        <v>1353</v>
      </c>
      <c r="D24" s="555"/>
      <c r="E24" s="491"/>
      <c r="F24" s="555"/>
      <c r="G24" s="491"/>
    </row>
    <row r="25" spans="1:7">
      <c r="A25" s="225" t="str">
        <f t="shared" si="0"/>
        <v>29.</v>
      </c>
      <c r="B25" s="14" t="s">
        <v>603</v>
      </c>
      <c r="C25" s="169" t="s">
        <v>209</v>
      </c>
      <c r="D25" s="476"/>
      <c r="E25" s="460"/>
      <c r="F25" s="476"/>
      <c r="G25" s="460"/>
    </row>
    <row r="26" spans="1:7">
      <c r="A26" s="225" t="str">
        <f t="shared" si="0"/>
        <v>29.</v>
      </c>
      <c r="B26" s="14" t="s">
        <v>604</v>
      </c>
      <c r="C26" s="169" t="s">
        <v>1354</v>
      </c>
      <c r="D26" s="476"/>
      <c r="E26" s="460"/>
      <c r="F26" s="476"/>
      <c r="G26" s="460"/>
    </row>
    <row r="27" spans="1:7" ht="13">
      <c r="A27" s="225" t="str">
        <f t="shared" si="0"/>
        <v>29.</v>
      </c>
      <c r="B27" s="14" t="s">
        <v>605</v>
      </c>
      <c r="C27" s="335" t="s">
        <v>1355</v>
      </c>
      <c r="D27" s="476"/>
      <c r="E27" s="460"/>
      <c r="F27" s="476"/>
      <c r="G27" s="460"/>
    </row>
    <row r="28" spans="1:7" ht="13">
      <c r="A28" s="225" t="str">
        <f t="shared" si="0"/>
        <v>29.</v>
      </c>
      <c r="B28" s="14" t="s">
        <v>606</v>
      </c>
      <c r="C28" s="335" t="s">
        <v>1356</v>
      </c>
      <c r="D28" s="476"/>
      <c r="E28" s="460"/>
      <c r="F28" s="476"/>
      <c r="G28" s="460"/>
    </row>
    <row r="29" spans="1:7" ht="25">
      <c r="A29" s="225" t="str">
        <f t="shared" si="0"/>
        <v>29.</v>
      </c>
      <c r="B29" s="14" t="s">
        <v>607</v>
      </c>
      <c r="C29" s="169" t="s">
        <v>612</v>
      </c>
      <c r="D29" s="476"/>
      <c r="E29" s="460"/>
      <c r="F29" s="476"/>
      <c r="G29" s="460"/>
    </row>
    <row r="30" spans="1:7">
      <c r="A30" s="225" t="str">
        <f t="shared" si="0"/>
        <v>29.</v>
      </c>
      <c r="B30" s="14" t="s">
        <v>608</v>
      </c>
      <c r="C30" s="169" t="s">
        <v>1357</v>
      </c>
      <c r="D30" s="476"/>
      <c r="E30" s="460"/>
      <c r="F30" s="476"/>
      <c r="G30" s="460"/>
    </row>
    <row r="31" spans="1:7" ht="25">
      <c r="A31" s="225" t="str">
        <f t="shared" si="0"/>
        <v>29.</v>
      </c>
      <c r="B31" s="14" t="s">
        <v>609</v>
      </c>
      <c r="C31" s="169" t="s">
        <v>235</v>
      </c>
      <c r="D31" s="476"/>
      <c r="E31" s="460"/>
      <c r="F31" s="476"/>
      <c r="G31" s="460"/>
    </row>
    <row r="32" spans="1:7" ht="25">
      <c r="A32" s="225" t="str">
        <f t="shared" si="0"/>
        <v>29.</v>
      </c>
      <c r="B32" s="14" t="s">
        <v>610</v>
      </c>
      <c r="C32" s="169" t="s">
        <v>372</v>
      </c>
      <c r="D32" s="476"/>
      <c r="E32" s="460"/>
      <c r="F32" s="476"/>
      <c r="G32" s="460"/>
    </row>
    <row r="33" spans="1:7">
      <c r="A33" s="277"/>
      <c r="B33" s="133"/>
      <c r="C33" s="133" t="s">
        <v>181</v>
      </c>
      <c r="D33" s="557" t="s">
        <v>267</v>
      </c>
      <c r="E33" s="546"/>
      <c r="F33" s="557" t="s">
        <v>623</v>
      </c>
      <c r="G33" s="546"/>
    </row>
    <row r="34" spans="1:7" ht="54.75" customHeight="1">
      <c r="A34" s="225" t="str">
        <f t="shared" si="0"/>
        <v>29.</v>
      </c>
      <c r="B34" s="7">
        <v>5</v>
      </c>
      <c r="C34" s="169" t="s">
        <v>236</v>
      </c>
      <c r="D34" s="476" t="s">
        <v>268</v>
      </c>
      <c r="E34" s="460"/>
      <c r="F34" s="476"/>
      <c r="G34" s="460"/>
    </row>
  </sheetData>
  <mergeCells count="63">
    <mergeCell ref="D6:E6"/>
    <mergeCell ref="F6:G6"/>
    <mergeCell ref="A1:B1"/>
    <mergeCell ref="D1:G1"/>
    <mergeCell ref="D5:E5"/>
    <mergeCell ref="F5:G5"/>
    <mergeCell ref="D7:E7"/>
    <mergeCell ref="F7:G7"/>
    <mergeCell ref="D8:E8"/>
    <mergeCell ref="F8:G8"/>
    <mergeCell ref="D9:E9"/>
    <mergeCell ref="F9:G9"/>
    <mergeCell ref="D15:E15"/>
    <mergeCell ref="F15:G15"/>
    <mergeCell ref="D10:E10"/>
    <mergeCell ref="F10:G10"/>
    <mergeCell ref="D11:E11"/>
    <mergeCell ref="F11:G11"/>
    <mergeCell ref="D12:E12"/>
    <mergeCell ref="F12:G12"/>
    <mergeCell ref="D29:E29"/>
    <mergeCell ref="F29:G29"/>
    <mergeCell ref="F16:G16"/>
    <mergeCell ref="D17:E17"/>
    <mergeCell ref="F17:G17"/>
    <mergeCell ref="D18:E18"/>
    <mergeCell ref="F18:G18"/>
    <mergeCell ref="F19:G19"/>
    <mergeCell ref="D20:E20"/>
    <mergeCell ref="F20:G20"/>
    <mergeCell ref="D16:E16"/>
    <mergeCell ref="D34:E34"/>
    <mergeCell ref="F34:G34"/>
    <mergeCell ref="D23:E23"/>
    <mergeCell ref="F23:G23"/>
    <mergeCell ref="D24:E24"/>
    <mergeCell ref="F24:G24"/>
    <mergeCell ref="D32:E32"/>
    <mergeCell ref="F32:G32"/>
    <mergeCell ref="D33:E33"/>
    <mergeCell ref="F33:G33"/>
    <mergeCell ref="D31:E31"/>
    <mergeCell ref="F31:G31"/>
    <mergeCell ref="D28:E28"/>
    <mergeCell ref="F28:G28"/>
    <mergeCell ref="D30:E30"/>
    <mergeCell ref="F30:G30"/>
    <mergeCell ref="K2:M2"/>
    <mergeCell ref="D26:E26"/>
    <mergeCell ref="F26:G26"/>
    <mergeCell ref="D27:E27"/>
    <mergeCell ref="F27:G27"/>
    <mergeCell ref="D21:E21"/>
    <mergeCell ref="F21:G21"/>
    <mergeCell ref="D22:E22"/>
    <mergeCell ref="F22:G22"/>
    <mergeCell ref="D25:E25"/>
    <mergeCell ref="F25:G25"/>
    <mergeCell ref="D19:E19"/>
    <mergeCell ref="D13:E13"/>
    <mergeCell ref="F13:G13"/>
    <mergeCell ref="D14:E14"/>
    <mergeCell ref="F14:G14"/>
  </mergeCells>
  <phoneticPr fontId="5" type="noConversion"/>
  <pageMargins left="0.7" right="0.7" top="0.75" bottom="0.75" header="0.3" footer="0.3"/>
  <pageSetup paperSize="9" orientation="portrait"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A00-000000000000}">
  <dimension ref="A1:G16"/>
  <sheetViews>
    <sheetView zoomScale="92" zoomScaleNormal="92" workbookViewId="0">
      <selection activeCell="K7" sqref="K7"/>
    </sheetView>
  </sheetViews>
  <sheetFormatPr defaultRowHeight="14.5"/>
  <cols>
    <col min="1" max="2" width="4.453125" customWidth="1"/>
    <col min="3" max="3" width="56.453125" customWidth="1"/>
    <col min="4" max="4" width="28.453125" customWidth="1"/>
    <col min="5" max="5" width="22.453125" customWidth="1"/>
    <col min="6" max="7" width="12.81640625" customWidth="1"/>
  </cols>
  <sheetData>
    <row r="1" spans="1:7" ht="16.5">
      <c r="A1" s="504" t="s">
        <v>183</v>
      </c>
      <c r="B1" s="462"/>
      <c r="C1" s="187" t="s">
        <v>613</v>
      </c>
      <c r="D1" s="492" t="s">
        <v>577</v>
      </c>
      <c r="E1" s="464"/>
      <c r="F1" s="464"/>
      <c r="G1" s="465"/>
    </row>
    <row r="2" spans="1:7" ht="37.5">
      <c r="A2" s="171"/>
      <c r="B2" s="4"/>
      <c r="C2" s="170" t="s">
        <v>34</v>
      </c>
      <c r="D2" s="178" t="s">
        <v>574</v>
      </c>
      <c r="E2" s="178" t="s">
        <v>646</v>
      </c>
      <c r="F2" s="178" t="s">
        <v>11</v>
      </c>
      <c r="G2" s="177" t="s">
        <v>12</v>
      </c>
    </row>
    <row r="3" spans="1:7">
      <c r="A3" s="225" t="s">
        <v>183</v>
      </c>
      <c r="B3" s="7">
        <v>1</v>
      </c>
      <c r="C3" s="169" t="s">
        <v>526</v>
      </c>
      <c r="D3" s="176"/>
      <c r="E3" s="18"/>
      <c r="F3" s="181">
        <v>150</v>
      </c>
      <c r="G3" s="174"/>
    </row>
    <row r="4" spans="1:7">
      <c r="A4" s="173"/>
      <c r="B4" s="81"/>
      <c r="C4" s="79"/>
      <c r="D4" s="79"/>
      <c r="E4" s="79"/>
      <c r="F4" s="80" t="str">
        <f>CONCATENATE("KOPĒJĀ CENA par ",A1,"pozīciju bez PVN, EUR:")</f>
        <v>KOPĒJĀ CENA par 30.pozīciju bez PVN, EUR:</v>
      </c>
      <c r="G4" s="172">
        <f>F3*G3</f>
        <v>0</v>
      </c>
    </row>
    <row r="5" spans="1:7" ht="24.65" customHeight="1">
      <c r="A5" s="171"/>
      <c r="B5" s="4"/>
      <c r="C5" s="192" t="s">
        <v>16</v>
      </c>
      <c r="D5" s="477" t="s">
        <v>575</v>
      </c>
      <c r="E5" s="469"/>
      <c r="F5" s="477" t="s">
        <v>31</v>
      </c>
      <c r="G5" s="469"/>
    </row>
    <row r="6" spans="1:7" ht="37.5">
      <c r="A6" s="225" t="s">
        <v>183</v>
      </c>
      <c r="B6" s="7">
        <v>2</v>
      </c>
      <c r="C6" s="391" t="s">
        <v>1606</v>
      </c>
      <c r="D6" s="558"/>
      <c r="E6" s="559"/>
      <c r="F6" s="476"/>
      <c r="G6" s="460"/>
    </row>
    <row r="7" spans="1:7">
      <c r="A7" s="225" t="s">
        <v>183</v>
      </c>
      <c r="B7" s="7">
        <v>3</v>
      </c>
      <c r="C7" s="268" t="s">
        <v>944</v>
      </c>
      <c r="D7" s="558"/>
      <c r="E7" s="559"/>
      <c r="F7" s="476"/>
      <c r="G7" s="460"/>
    </row>
    <row r="8" spans="1:7" ht="25">
      <c r="A8" s="225" t="s">
        <v>183</v>
      </c>
      <c r="B8" s="7">
        <v>4</v>
      </c>
      <c r="C8" s="391" t="s">
        <v>1547</v>
      </c>
      <c r="D8" s="558"/>
      <c r="E8" s="559"/>
      <c r="F8" s="476"/>
      <c r="G8" s="460"/>
    </row>
    <row r="9" spans="1:7">
      <c r="A9" s="225" t="s">
        <v>183</v>
      </c>
      <c r="B9" s="7">
        <v>5</v>
      </c>
      <c r="C9" s="391" t="s">
        <v>1607</v>
      </c>
      <c r="D9" s="558"/>
      <c r="E9" s="559"/>
      <c r="F9" s="476"/>
      <c r="G9" s="460"/>
    </row>
    <row r="10" spans="1:7">
      <c r="A10" s="225" t="s">
        <v>183</v>
      </c>
      <c r="B10" s="7">
        <v>6</v>
      </c>
      <c r="C10" s="391" t="s">
        <v>1608</v>
      </c>
      <c r="D10" s="558"/>
      <c r="E10" s="559"/>
      <c r="F10" s="476"/>
      <c r="G10" s="460"/>
    </row>
    <row r="11" spans="1:7" ht="25">
      <c r="A11" s="225" t="s">
        <v>183</v>
      </c>
      <c r="B11" s="7">
        <v>7</v>
      </c>
      <c r="C11" s="391" t="s">
        <v>405</v>
      </c>
      <c r="D11" s="558"/>
      <c r="E11" s="559"/>
      <c r="F11" s="476"/>
      <c r="G11" s="460"/>
    </row>
    <row r="12" spans="1:7">
      <c r="A12" s="225" t="s">
        <v>183</v>
      </c>
      <c r="B12" s="7">
        <v>8</v>
      </c>
      <c r="C12" s="391" t="s">
        <v>1609</v>
      </c>
      <c r="D12" s="558"/>
      <c r="E12" s="559"/>
      <c r="F12" s="476"/>
      <c r="G12" s="460"/>
    </row>
    <row r="13" spans="1:7" ht="25">
      <c r="A13" s="225" t="s">
        <v>183</v>
      </c>
      <c r="B13" s="7">
        <v>9</v>
      </c>
      <c r="C13" s="391" t="s">
        <v>1548</v>
      </c>
      <c r="D13" s="558"/>
      <c r="E13" s="559"/>
      <c r="F13" s="476"/>
      <c r="G13" s="460"/>
    </row>
    <row r="14" spans="1:7">
      <c r="A14" s="225" t="s">
        <v>183</v>
      </c>
      <c r="B14" s="7">
        <v>10</v>
      </c>
      <c r="C14" s="268" t="s">
        <v>406</v>
      </c>
      <c r="D14" s="558"/>
      <c r="E14" s="559"/>
      <c r="F14" s="476"/>
      <c r="G14" s="460"/>
    </row>
    <row r="15" spans="1:7" ht="25">
      <c r="A15" s="225" t="s">
        <v>183</v>
      </c>
      <c r="B15" s="7">
        <v>11</v>
      </c>
      <c r="C15" s="391" t="s">
        <v>407</v>
      </c>
      <c r="D15" s="558"/>
      <c r="E15" s="559"/>
      <c r="F15" s="476"/>
      <c r="G15" s="460"/>
    </row>
    <row r="16" spans="1:7">
      <c r="A16" s="225" t="s">
        <v>183</v>
      </c>
      <c r="B16" s="7">
        <v>12</v>
      </c>
      <c r="C16" s="392" t="s">
        <v>525</v>
      </c>
      <c r="D16" s="558"/>
      <c r="E16" s="559"/>
      <c r="F16" s="476"/>
      <c r="G16" s="460"/>
    </row>
  </sheetData>
  <mergeCells count="26">
    <mergeCell ref="D16:E16"/>
    <mergeCell ref="F16:G16"/>
    <mergeCell ref="D13:E13"/>
    <mergeCell ref="F13:G13"/>
    <mergeCell ref="D14:E14"/>
    <mergeCell ref="F14:G14"/>
    <mergeCell ref="D15:E15"/>
    <mergeCell ref="F15:G15"/>
    <mergeCell ref="D10:E10"/>
    <mergeCell ref="F10:G10"/>
    <mergeCell ref="D11:E11"/>
    <mergeCell ref="F11:G11"/>
    <mergeCell ref="D12:E12"/>
    <mergeCell ref="F12:G12"/>
    <mergeCell ref="D7:E7"/>
    <mergeCell ref="F7:G7"/>
    <mergeCell ref="D8:E8"/>
    <mergeCell ref="F8:G8"/>
    <mergeCell ref="D9:E9"/>
    <mergeCell ref="F9:G9"/>
    <mergeCell ref="A1:B1"/>
    <mergeCell ref="D1:G1"/>
    <mergeCell ref="D5:E5"/>
    <mergeCell ref="F5:G5"/>
    <mergeCell ref="D6:E6"/>
    <mergeCell ref="F6:G6"/>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N74"/>
  <sheetViews>
    <sheetView zoomScale="89" zoomScaleNormal="89" workbookViewId="0">
      <selection activeCell="I12" sqref="I12"/>
    </sheetView>
  </sheetViews>
  <sheetFormatPr defaultColWidth="9.453125" defaultRowHeight="14"/>
  <cols>
    <col min="1" max="1" width="4.54296875" style="41" customWidth="1"/>
    <col min="2" max="2" width="5.26953125" style="41" customWidth="1"/>
    <col min="3" max="3" width="51.453125" style="41" customWidth="1"/>
    <col min="4" max="4" width="28.453125" style="41" customWidth="1"/>
    <col min="5" max="6" width="16.54296875" style="41" customWidth="1"/>
    <col min="7" max="7" width="16.54296875" style="100" customWidth="1"/>
    <col min="8" max="8" width="9.453125" style="41"/>
    <col min="9" max="9" width="14.54296875" style="41" customWidth="1"/>
    <col min="10" max="10" width="15.453125" style="41" customWidth="1"/>
    <col min="11" max="11" width="24" style="41" customWidth="1"/>
    <col min="12" max="12" width="18.453125" style="41" customWidth="1"/>
    <col min="13" max="13" width="15.453125" style="41" customWidth="1"/>
    <col min="14" max="14" width="17" style="41" customWidth="1"/>
    <col min="15" max="16384" width="9.453125" style="41"/>
  </cols>
  <sheetData>
    <row r="1" spans="1:14" ht="21.65" customHeight="1">
      <c r="A1" s="504" t="s">
        <v>187</v>
      </c>
      <c r="B1" s="462"/>
      <c r="C1" s="187" t="s">
        <v>725</v>
      </c>
      <c r="D1" s="492" t="s">
        <v>577</v>
      </c>
      <c r="E1" s="464"/>
      <c r="F1" s="464"/>
      <c r="G1" s="465"/>
    </row>
    <row r="2" spans="1:14" ht="37.5">
      <c r="A2" s="171"/>
      <c r="B2" s="4"/>
      <c r="C2" s="170" t="s">
        <v>647</v>
      </c>
      <c r="D2" s="178" t="s">
        <v>574</v>
      </c>
      <c r="E2" s="178" t="s">
        <v>646</v>
      </c>
      <c r="F2" s="178" t="s">
        <v>11</v>
      </c>
      <c r="G2" s="177" t="s">
        <v>12</v>
      </c>
      <c r="I2" s="336"/>
      <c r="J2" s="165"/>
      <c r="K2" s="165"/>
      <c r="L2" s="165"/>
      <c r="M2" s="165"/>
      <c r="N2" s="165"/>
    </row>
    <row r="3" spans="1:14" ht="27.65" customHeight="1">
      <c r="A3" s="225" t="str">
        <f t="shared" ref="A3:A27" si="0">$A$1</f>
        <v>31.</v>
      </c>
      <c r="B3" s="7">
        <v>1</v>
      </c>
      <c r="C3" s="28" t="s">
        <v>726</v>
      </c>
      <c r="D3" s="188"/>
      <c r="E3" s="90"/>
      <c r="F3" s="189">
        <v>15</v>
      </c>
      <c r="G3" s="190"/>
      <c r="H3" s="242"/>
      <c r="I3" s="245"/>
      <c r="J3" s="165"/>
      <c r="K3" s="165"/>
      <c r="L3" s="180"/>
      <c r="M3" s="166"/>
      <c r="N3" s="167"/>
    </row>
    <row r="4" spans="1:14" ht="25">
      <c r="A4" s="225" t="str">
        <f t="shared" si="0"/>
        <v>31.</v>
      </c>
      <c r="B4" s="7">
        <v>2</v>
      </c>
      <c r="C4" s="28" t="s">
        <v>727</v>
      </c>
      <c r="D4" s="188"/>
      <c r="E4" s="90"/>
      <c r="F4" s="189">
        <v>5</v>
      </c>
      <c r="G4" s="190"/>
      <c r="H4" s="242"/>
      <c r="I4" s="241"/>
      <c r="J4" s="165"/>
      <c r="K4" s="165"/>
      <c r="L4" s="180"/>
      <c r="M4" s="180"/>
      <c r="N4" s="180"/>
    </row>
    <row r="5" spans="1:14" ht="15" customHeight="1">
      <c r="A5" s="225" t="str">
        <f t="shared" si="0"/>
        <v>31.</v>
      </c>
      <c r="B5" s="7">
        <v>3</v>
      </c>
      <c r="C5" s="28" t="s">
        <v>728</v>
      </c>
      <c r="D5" s="188"/>
      <c r="E5" s="90"/>
      <c r="F5" s="189">
        <v>1</v>
      </c>
      <c r="G5" s="190"/>
      <c r="H5" s="242"/>
      <c r="I5" s="238"/>
    </row>
    <row r="6" spans="1:14" ht="14.15" customHeight="1">
      <c r="A6" s="225" t="str">
        <f t="shared" si="0"/>
        <v>31.</v>
      </c>
      <c r="B6" s="7">
        <v>4</v>
      </c>
      <c r="C6" s="28" t="s">
        <v>729</v>
      </c>
      <c r="D6" s="188"/>
      <c r="E6" s="90"/>
      <c r="F6" s="189">
        <v>1</v>
      </c>
      <c r="G6" s="190"/>
      <c r="H6" s="242"/>
      <c r="I6" s="238"/>
    </row>
    <row r="7" spans="1:14">
      <c r="A7" s="225" t="str">
        <f t="shared" si="0"/>
        <v>31.</v>
      </c>
      <c r="B7" s="7">
        <v>5</v>
      </c>
      <c r="C7" s="28" t="s">
        <v>730</v>
      </c>
      <c r="D7" s="188"/>
      <c r="E7" s="90"/>
      <c r="F7" s="189">
        <v>5</v>
      </c>
      <c r="G7" s="190"/>
      <c r="H7" s="242"/>
      <c r="I7" s="238"/>
    </row>
    <row r="8" spans="1:14">
      <c r="A8" s="225" t="str">
        <f t="shared" si="0"/>
        <v>31.</v>
      </c>
      <c r="B8" s="7">
        <v>6</v>
      </c>
      <c r="C8" s="28" t="s">
        <v>731</v>
      </c>
      <c r="D8" s="188"/>
      <c r="E8" s="90"/>
      <c r="F8" s="189">
        <v>5</v>
      </c>
      <c r="G8" s="190"/>
      <c r="H8" s="242"/>
      <c r="I8" s="238"/>
    </row>
    <row r="9" spans="1:14">
      <c r="A9" s="225" t="str">
        <f t="shared" si="0"/>
        <v>31.</v>
      </c>
      <c r="B9" s="7">
        <v>7</v>
      </c>
      <c r="C9" s="28" t="s">
        <v>732</v>
      </c>
      <c r="D9" s="188"/>
      <c r="E9" s="90"/>
      <c r="F9" s="189">
        <v>1</v>
      </c>
      <c r="G9" s="190"/>
      <c r="H9" s="242"/>
      <c r="I9" s="238"/>
    </row>
    <row r="10" spans="1:14">
      <c r="A10" s="225" t="str">
        <f t="shared" si="0"/>
        <v>31.</v>
      </c>
      <c r="B10" s="7">
        <v>8</v>
      </c>
      <c r="C10" s="28" t="s">
        <v>733</v>
      </c>
      <c r="D10" s="188"/>
      <c r="E10" s="90"/>
      <c r="F10" s="189">
        <v>1</v>
      </c>
      <c r="G10" s="190"/>
      <c r="H10" s="242"/>
      <c r="I10" s="238"/>
    </row>
    <row r="11" spans="1:14">
      <c r="A11" s="225" t="str">
        <f t="shared" si="0"/>
        <v>31.</v>
      </c>
      <c r="B11" s="7">
        <v>9</v>
      </c>
      <c r="C11" s="28" t="s">
        <v>734</v>
      </c>
      <c r="D11" s="188"/>
      <c r="E11" s="90"/>
      <c r="F11" s="189">
        <v>70</v>
      </c>
      <c r="G11" s="190"/>
      <c r="H11" s="242"/>
      <c r="I11" s="238"/>
    </row>
    <row r="12" spans="1:14">
      <c r="A12" s="225" t="str">
        <f t="shared" si="0"/>
        <v>31.</v>
      </c>
      <c r="B12" s="7">
        <v>10</v>
      </c>
      <c r="C12" s="28" t="s">
        <v>735</v>
      </c>
      <c r="D12" s="188"/>
      <c r="E12" s="90"/>
      <c r="F12" s="189">
        <v>10</v>
      </c>
      <c r="G12" s="190"/>
      <c r="H12" s="242"/>
      <c r="I12" s="238"/>
    </row>
    <row r="13" spans="1:14">
      <c r="A13" s="225" t="str">
        <f t="shared" si="0"/>
        <v>31.</v>
      </c>
      <c r="B13" s="7">
        <v>11</v>
      </c>
      <c r="C13" s="28" t="s">
        <v>736</v>
      </c>
      <c r="D13" s="188"/>
      <c r="E13" s="90"/>
      <c r="F13" s="189">
        <v>1</v>
      </c>
      <c r="G13" s="190"/>
      <c r="H13" s="242"/>
      <c r="I13" s="238"/>
    </row>
    <row r="14" spans="1:14">
      <c r="A14" s="225" t="str">
        <f t="shared" si="0"/>
        <v>31.</v>
      </c>
      <c r="B14" s="7">
        <v>12</v>
      </c>
      <c r="C14" s="28" t="s">
        <v>737</v>
      </c>
      <c r="D14" s="188"/>
      <c r="E14" s="90"/>
      <c r="F14" s="189">
        <v>1</v>
      </c>
      <c r="G14" s="190"/>
      <c r="H14" s="242"/>
      <c r="I14" s="238"/>
    </row>
    <row r="15" spans="1:14">
      <c r="A15" s="225" t="str">
        <f t="shared" si="0"/>
        <v>31.</v>
      </c>
      <c r="B15" s="7">
        <v>13</v>
      </c>
      <c r="C15" s="28" t="s">
        <v>738</v>
      </c>
      <c r="D15" s="188"/>
      <c r="E15" s="90"/>
      <c r="F15" s="189">
        <v>1</v>
      </c>
      <c r="G15" s="190"/>
      <c r="H15" s="242"/>
      <c r="I15" s="238"/>
    </row>
    <row r="16" spans="1:14">
      <c r="A16" s="225" t="str">
        <f t="shared" si="0"/>
        <v>31.</v>
      </c>
      <c r="B16" s="7">
        <v>14</v>
      </c>
      <c r="C16" s="28" t="s">
        <v>739</v>
      </c>
      <c r="D16" s="188"/>
      <c r="E16" s="90"/>
      <c r="F16" s="189">
        <v>1</v>
      </c>
      <c r="G16" s="190"/>
      <c r="H16" s="242"/>
      <c r="I16" s="238"/>
    </row>
    <row r="17" spans="1:9">
      <c r="A17" s="225" t="str">
        <f t="shared" si="0"/>
        <v>31.</v>
      </c>
      <c r="B17" s="7">
        <v>15</v>
      </c>
      <c r="C17" s="28" t="s">
        <v>740</v>
      </c>
      <c r="D17" s="188"/>
      <c r="E17" s="90"/>
      <c r="F17" s="189">
        <v>1</v>
      </c>
      <c r="G17" s="190"/>
      <c r="H17" s="242"/>
      <c r="I17" s="238"/>
    </row>
    <row r="18" spans="1:9">
      <c r="A18" s="225" t="str">
        <f t="shared" si="0"/>
        <v>31.</v>
      </c>
      <c r="B18" s="7">
        <v>16</v>
      </c>
      <c r="C18" s="28" t="s">
        <v>741</v>
      </c>
      <c r="D18" s="188"/>
      <c r="E18" s="90"/>
      <c r="F18" s="189">
        <v>1</v>
      </c>
      <c r="G18" s="190"/>
      <c r="H18" s="252"/>
      <c r="I18" s="238"/>
    </row>
    <row r="19" spans="1:9">
      <c r="A19" s="225" t="str">
        <f t="shared" si="0"/>
        <v>31.</v>
      </c>
      <c r="B19" s="7">
        <v>17</v>
      </c>
      <c r="C19" s="28" t="s">
        <v>742</v>
      </c>
      <c r="D19" s="188"/>
      <c r="E19" s="90"/>
      <c r="F19" s="189">
        <v>50</v>
      </c>
      <c r="G19" s="190"/>
      <c r="H19" s="242"/>
      <c r="I19" s="238"/>
    </row>
    <row r="20" spans="1:9">
      <c r="A20" s="225" t="str">
        <f t="shared" si="0"/>
        <v>31.</v>
      </c>
      <c r="B20" s="7">
        <v>18</v>
      </c>
      <c r="C20" s="28" t="s">
        <v>743</v>
      </c>
      <c r="D20" s="188"/>
      <c r="E20" s="90"/>
      <c r="F20" s="189">
        <v>30</v>
      </c>
      <c r="G20" s="190"/>
      <c r="H20" s="242"/>
      <c r="I20" s="238"/>
    </row>
    <row r="21" spans="1:9">
      <c r="A21" s="225" t="str">
        <f t="shared" si="0"/>
        <v>31.</v>
      </c>
      <c r="B21" s="7">
        <v>19</v>
      </c>
      <c r="C21" s="28" t="s">
        <v>744</v>
      </c>
      <c r="D21" s="188"/>
      <c r="E21" s="90"/>
      <c r="F21" s="189">
        <v>5</v>
      </c>
      <c r="G21" s="190"/>
      <c r="H21" s="242"/>
      <c r="I21" s="238"/>
    </row>
    <row r="22" spans="1:9">
      <c r="A22" s="225" t="str">
        <f t="shared" si="0"/>
        <v>31.</v>
      </c>
      <c r="B22" s="7">
        <v>20</v>
      </c>
      <c r="C22" s="28" t="s">
        <v>745</v>
      </c>
      <c r="D22" s="188"/>
      <c r="E22" s="90"/>
      <c r="F22" s="189">
        <v>1</v>
      </c>
      <c r="G22" s="190"/>
      <c r="I22" s="238"/>
    </row>
    <row r="23" spans="1:9">
      <c r="A23" s="225" t="str">
        <f t="shared" si="0"/>
        <v>31.</v>
      </c>
      <c r="B23" s="7">
        <v>21</v>
      </c>
      <c r="C23" s="28" t="s">
        <v>746</v>
      </c>
      <c r="D23" s="188"/>
      <c r="E23" s="90"/>
      <c r="F23" s="189">
        <v>50</v>
      </c>
      <c r="G23" s="190"/>
      <c r="H23" s="242"/>
      <c r="I23" s="238"/>
    </row>
    <row r="24" spans="1:9">
      <c r="A24" s="225" t="str">
        <f t="shared" si="0"/>
        <v>31.</v>
      </c>
      <c r="B24" s="7">
        <v>22</v>
      </c>
      <c r="C24" s="28" t="s">
        <v>747</v>
      </c>
      <c r="D24" s="188"/>
      <c r="E24" s="90"/>
      <c r="F24" s="189">
        <v>50</v>
      </c>
      <c r="G24" s="190"/>
      <c r="H24" s="242"/>
      <c r="I24" s="238"/>
    </row>
    <row r="25" spans="1:9" ht="25">
      <c r="A25" s="225" t="str">
        <f t="shared" si="0"/>
        <v>31.</v>
      </c>
      <c r="B25" s="7">
        <v>23</v>
      </c>
      <c r="C25" s="28" t="s">
        <v>1208</v>
      </c>
      <c r="D25" s="188"/>
      <c r="E25" s="90"/>
      <c r="F25" s="189">
        <v>1</v>
      </c>
      <c r="G25" s="190"/>
    </row>
    <row r="26" spans="1:9" ht="25">
      <c r="A26" s="225" t="str">
        <f t="shared" si="0"/>
        <v>31.</v>
      </c>
      <c r="B26" s="7">
        <v>24</v>
      </c>
      <c r="C26" s="28" t="s">
        <v>1207</v>
      </c>
      <c r="D26" s="188"/>
      <c r="E26" s="90"/>
      <c r="F26" s="189">
        <v>1</v>
      </c>
      <c r="G26" s="190"/>
    </row>
    <row r="27" spans="1:9" ht="25">
      <c r="A27" s="225" t="str">
        <f t="shared" si="0"/>
        <v>31.</v>
      </c>
      <c r="B27" s="7">
        <v>25</v>
      </c>
      <c r="C27" s="28" t="s">
        <v>1206</v>
      </c>
      <c r="D27" s="188"/>
      <c r="E27" s="90"/>
      <c r="F27" s="189">
        <v>1</v>
      </c>
      <c r="G27" s="190"/>
    </row>
    <row r="28" spans="1:9" ht="20.149999999999999" customHeight="1">
      <c r="A28" s="173"/>
      <c r="B28" s="81"/>
      <c r="C28" s="140"/>
      <c r="D28" s="141"/>
      <c r="E28" s="141"/>
      <c r="F28" s="142" t="str">
        <f>CONCATENATE("KOPĒJĀ CENA par ",A6,"pozīciju bez PVN, EUR:")</f>
        <v>KOPĒJĀ CENA par 31.pozīciju bez PVN, EUR:</v>
      </c>
      <c r="G28" s="191">
        <f>SUMPRODUCT(F3:F27,G3:G27)</f>
        <v>0</v>
      </c>
    </row>
    <row r="29" spans="1:9">
      <c r="A29" s="171"/>
      <c r="B29" s="4"/>
      <c r="C29" s="192" t="s">
        <v>16</v>
      </c>
      <c r="D29" s="477" t="s">
        <v>30</v>
      </c>
      <c r="E29" s="469"/>
      <c r="F29" s="477" t="s">
        <v>31</v>
      </c>
      <c r="G29" s="469"/>
    </row>
    <row r="30" spans="1:9" ht="25">
      <c r="A30" s="225" t="str">
        <f t="shared" ref="A30:A74" si="1">$A$1</f>
        <v>31.</v>
      </c>
      <c r="B30" s="7">
        <v>26</v>
      </c>
      <c r="C30" s="28" t="s">
        <v>748</v>
      </c>
      <c r="D30" s="506"/>
      <c r="E30" s="507"/>
      <c r="F30" s="506"/>
      <c r="G30" s="507"/>
    </row>
    <row r="31" spans="1:9" ht="25">
      <c r="A31" s="225" t="str">
        <f t="shared" si="1"/>
        <v>31.</v>
      </c>
      <c r="B31" s="7">
        <v>27</v>
      </c>
      <c r="C31" s="160" t="s">
        <v>749</v>
      </c>
      <c r="D31" s="506"/>
      <c r="E31" s="507"/>
      <c r="F31" s="506"/>
      <c r="G31" s="507"/>
    </row>
    <row r="32" spans="1:9">
      <c r="A32" s="225" t="str">
        <f t="shared" si="1"/>
        <v>31.</v>
      </c>
      <c r="B32" s="14" t="s">
        <v>1014</v>
      </c>
      <c r="C32" s="28" t="s">
        <v>750</v>
      </c>
      <c r="D32" s="506"/>
      <c r="E32" s="507"/>
      <c r="F32" s="506"/>
      <c r="G32" s="507"/>
    </row>
    <row r="33" spans="1:7" ht="25">
      <c r="A33" s="225" t="str">
        <f t="shared" si="1"/>
        <v>31.</v>
      </c>
      <c r="B33" s="14" t="s">
        <v>1016</v>
      </c>
      <c r="C33" s="28" t="s">
        <v>751</v>
      </c>
      <c r="D33" s="506"/>
      <c r="E33" s="507"/>
      <c r="F33" s="506"/>
      <c r="G33" s="507"/>
    </row>
    <row r="34" spans="1:7" ht="25">
      <c r="A34" s="225" t="str">
        <f t="shared" si="1"/>
        <v>31.</v>
      </c>
      <c r="B34" s="14" t="s">
        <v>1036</v>
      </c>
      <c r="C34" s="28" t="s">
        <v>752</v>
      </c>
      <c r="D34" s="506"/>
      <c r="E34" s="507"/>
      <c r="F34" s="506"/>
      <c r="G34" s="507"/>
    </row>
    <row r="35" spans="1:7">
      <c r="A35" s="225" t="str">
        <f t="shared" si="1"/>
        <v>31.</v>
      </c>
      <c r="B35" s="14" t="s">
        <v>1074</v>
      </c>
      <c r="C35" s="28" t="s">
        <v>753</v>
      </c>
      <c r="D35" s="506"/>
      <c r="E35" s="507"/>
      <c r="F35" s="506"/>
      <c r="G35" s="507"/>
    </row>
    <row r="36" spans="1:7" ht="25">
      <c r="A36" s="225" t="str">
        <f t="shared" si="1"/>
        <v>31.</v>
      </c>
      <c r="B36" s="14" t="s">
        <v>1103</v>
      </c>
      <c r="C36" s="28" t="s">
        <v>754</v>
      </c>
      <c r="D36" s="506"/>
      <c r="E36" s="507"/>
      <c r="F36" s="506"/>
      <c r="G36" s="507"/>
    </row>
    <row r="37" spans="1:7" ht="25">
      <c r="A37" s="225" t="str">
        <f t="shared" si="1"/>
        <v>31.</v>
      </c>
      <c r="B37" s="14" t="s">
        <v>1104</v>
      </c>
      <c r="C37" s="28" t="s">
        <v>755</v>
      </c>
      <c r="D37" s="506"/>
      <c r="E37" s="507"/>
      <c r="F37" s="506"/>
      <c r="G37" s="507"/>
    </row>
    <row r="38" spans="1:7" ht="37.5">
      <c r="A38" s="225" t="str">
        <f t="shared" si="1"/>
        <v>31.</v>
      </c>
      <c r="B38" s="14" t="s">
        <v>1205</v>
      </c>
      <c r="C38" s="28" t="s">
        <v>756</v>
      </c>
      <c r="D38" s="506"/>
      <c r="E38" s="507"/>
      <c r="F38" s="506"/>
      <c r="G38" s="507"/>
    </row>
    <row r="39" spans="1:7" ht="25">
      <c r="A39" s="225" t="str">
        <f t="shared" si="1"/>
        <v>31.</v>
      </c>
      <c r="B39" s="14" t="s">
        <v>1204</v>
      </c>
      <c r="C39" s="28" t="s">
        <v>757</v>
      </c>
      <c r="D39" s="506"/>
      <c r="E39" s="507"/>
      <c r="F39" s="506"/>
      <c r="G39" s="507"/>
    </row>
    <row r="40" spans="1:7" ht="25">
      <c r="A40" s="225" t="str">
        <f t="shared" si="1"/>
        <v>31.</v>
      </c>
      <c r="B40" s="7">
        <v>28</v>
      </c>
      <c r="C40" s="160" t="s">
        <v>758</v>
      </c>
      <c r="D40" s="506"/>
      <c r="E40" s="507"/>
      <c r="F40" s="506"/>
      <c r="G40" s="507"/>
    </row>
    <row r="41" spans="1:7">
      <c r="A41" s="225" t="str">
        <f t="shared" si="1"/>
        <v>31.</v>
      </c>
      <c r="B41" s="14" t="s">
        <v>1019</v>
      </c>
      <c r="C41" s="28" t="s">
        <v>759</v>
      </c>
      <c r="D41" s="506"/>
      <c r="E41" s="507"/>
      <c r="F41" s="506"/>
      <c r="G41" s="507"/>
    </row>
    <row r="42" spans="1:7" ht="25">
      <c r="A42" s="225" t="str">
        <f t="shared" si="1"/>
        <v>31.</v>
      </c>
      <c r="B42" s="14" t="s">
        <v>1021</v>
      </c>
      <c r="C42" s="28" t="s">
        <v>760</v>
      </c>
      <c r="D42" s="506"/>
      <c r="E42" s="507"/>
      <c r="F42" s="506"/>
      <c r="G42" s="507"/>
    </row>
    <row r="43" spans="1:7" ht="25">
      <c r="A43" s="225" t="str">
        <f t="shared" si="1"/>
        <v>31.</v>
      </c>
      <c r="B43" s="14" t="s">
        <v>1023</v>
      </c>
      <c r="C43" s="28" t="s">
        <v>761</v>
      </c>
      <c r="D43" s="506"/>
      <c r="E43" s="507"/>
      <c r="F43" s="506"/>
      <c r="G43" s="507"/>
    </row>
    <row r="44" spans="1:7">
      <c r="A44" s="225" t="str">
        <f t="shared" si="1"/>
        <v>31.</v>
      </c>
      <c r="B44" s="14" t="s">
        <v>1105</v>
      </c>
      <c r="C44" s="28" t="s">
        <v>762</v>
      </c>
      <c r="D44" s="506"/>
      <c r="E44" s="507"/>
      <c r="F44" s="506"/>
      <c r="G44" s="507"/>
    </row>
    <row r="45" spans="1:7" ht="25">
      <c r="A45" s="225" t="str">
        <f t="shared" si="1"/>
        <v>31.</v>
      </c>
      <c r="B45" s="14" t="s">
        <v>1106</v>
      </c>
      <c r="C45" s="28" t="s">
        <v>763</v>
      </c>
      <c r="D45" s="506"/>
      <c r="E45" s="507"/>
      <c r="F45" s="506"/>
      <c r="G45" s="507"/>
    </row>
    <row r="46" spans="1:7" ht="25">
      <c r="A46" s="225" t="str">
        <f t="shared" si="1"/>
        <v>31.</v>
      </c>
      <c r="B46" s="14" t="s">
        <v>1203</v>
      </c>
      <c r="C46" s="28" t="s">
        <v>755</v>
      </c>
      <c r="D46" s="506"/>
      <c r="E46" s="507"/>
      <c r="F46" s="506"/>
      <c r="G46" s="507"/>
    </row>
    <row r="47" spans="1:7" ht="37.5">
      <c r="A47" s="225" t="str">
        <f t="shared" si="1"/>
        <v>31.</v>
      </c>
      <c r="B47" s="14" t="s">
        <v>1202</v>
      </c>
      <c r="C47" s="28" t="s">
        <v>756</v>
      </c>
      <c r="D47" s="506"/>
      <c r="E47" s="507"/>
      <c r="F47" s="506"/>
      <c r="G47" s="507"/>
    </row>
    <row r="48" spans="1:7" ht="25">
      <c r="A48" s="225" t="str">
        <f t="shared" si="1"/>
        <v>31.</v>
      </c>
      <c r="B48" s="14" t="s">
        <v>1201</v>
      </c>
      <c r="C48" s="28" t="s">
        <v>757</v>
      </c>
      <c r="D48" s="506"/>
      <c r="E48" s="507"/>
      <c r="F48" s="506"/>
      <c r="G48" s="507"/>
    </row>
    <row r="49" spans="1:7" ht="50">
      <c r="A49" s="225" t="str">
        <f t="shared" si="1"/>
        <v>31.</v>
      </c>
      <c r="B49" s="7">
        <v>29</v>
      </c>
      <c r="C49" s="160" t="s">
        <v>764</v>
      </c>
      <c r="D49" s="506"/>
      <c r="E49" s="507"/>
      <c r="F49" s="506"/>
      <c r="G49" s="507"/>
    </row>
    <row r="50" spans="1:7">
      <c r="A50" s="225" t="str">
        <f t="shared" si="1"/>
        <v>31.</v>
      </c>
      <c r="B50" s="14" t="s">
        <v>1107</v>
      </c>
      <c r="C50" s="28" t="s">
        <v>765</v>
      </c>
      <c r="D50" s="506"/>
      <c r="E50" s="507"/>
      <c r="F50" s="506"/>
      <c r="G50" s="507"/>
    </row>
    <row r="51" spans="1:7">
      <c r="A51" s="225" t="str">
        <f t="shared" si="1"/>
        <v>31.</v>
      </c>
      <c r="B51" s="14" t="s">
        <v>1108</v>
      </c>
      <c r="C51" s="28" t="s">
        <v>766</v>
      </c>
      <c r="D51" s="506"/>
      <c r="E51" s="507"/>
      <c r="F51" s="506"/>
      <c r="G51" s="507"/>
    </row>
    <row r="52" spans="1:7">
      <c r="A52" s="225" t="str">
        <f t="shared" si="1"/>
        <v>31.</v>
      </c>
      <c r="B52" s="14" t="s">
        <v>1109</v>
      </c>
      <c r="C52" s="28" t="s">
        <v>767</v>
      </c>
      <c r="D52" s="506"/>
      <c r="E52" s="507"/>
      <c r="F52" s="506"/>
      <c r="G52" s="507"/>
    </row>
    <row r="53" spans="1:7">
      <c r="A53" s="225" t="str">
        <f t="shared" si="1"/>
        <v>31.</v>
      </c>
      <c r="B53" s="14" t="s">
        <v>1110</v>
      </c>
      <c r="C53" s="28" t="s">
        <v>768</v>
      </c>
      <c r="D53" s="506"/>
      <c r="E53" s="507"/>
      <c r="F53" s="506"/>
      <c r="G53" s="507"/>
    </row>
    <row r="54" spans="1:7">
      <c r="A54" s="225" t="str">
        <f t="shared" si="1"/>
        <v>31.</v>
      </c>
      <c r="B54" s="14" t="s">
        <v>1111</v>
      </c>
      <c r="C54" s="28" t="s">
        <v>769</v>
      </c>
      <c r="D54" s="506"/>
      <c r="E54" s="507"/>
      <c r="F54" s="506"/>
      <c r="G54" s="507"/>
    </row>
    <row r="55" spans="1:7">
      <c r="A55" s="225" t="str">
        <f t="shared" si="1"/>
        <v>31.</v>
      </c>
      <c r="B55" s="14" t="s">
        <v>1200</v>
      </c>
      <c r="C55" s="28" t="s">
        <v>770</v>
      </c>
      <c r="D55" s="506"/>
      <c r="E55" s="507"/>
      <c r="F55" s="506"/>
      <c r="G55" s="507"/>
    </row>
    <row r="56" spans="1:7">
      <c r="A56" s="225" t="str">
        <f t="shared" si="1"/>
        <v>31.</v>
      </c>
      <c r="B56" s="14" t="s">
        <v>1199</v>
      </c>
      <c r="C56" s="28" t="s">
        <v>771</v>
      </c>
      <c r="D56" s="506"/>
      <c r="E56" s="507"/>
      <c r="F56" s="506"/>
      <c r="G56" s="507"/>
    </row>
    <row r="57" spans="1:7">
      <c r="A57" s="225" t="str">
        <f t="shared" si="1"/>
        <v>31.</v>
      </c>
      <c r="B57" s="14" t="s">
        <v>1198</v>
      </c>
      <c r="C57" s="28" t="s">
        <v>772</v>
      </c>
      <c r="D57" s="506"/>
      <c r="E57" s="507"/>
      <c r="F57" s="506"/>
      <c r="G57" s="507"/>
    </row>
    <row r="58" spans="1:7" ht="41.15" customHeight="1">
      <c r="A58" s="225" t="str">
        <f t="shared" si="1"/>
        <v>31.</v>
      </c>
      <c r="B58" s="7">
        <v>30</v>
      </c>
      <c r="C58" s="160" t="s">
        <v>773</v>
      </c>
      <c r="D58" s="506"/>
      <c r="E58" s="507"/>
      <c r="F58" s="506"/>
      <c r="G58" s="507"/>
    </row>
    <row r="59" spans="1:7">
      <c r="A59" s="225" t="str">
        <f t="shared" si="1"/>
        <v>31.</v>
      </c>
      <c r="B59" s="14" t="s">
        <v>1112</v>
      </c>
      <c r="C59" s="28" t="s">
        <v>774</v>
      </c>
      <c r="D59" s="506"/>
      <c r="E59" s="507"/>
      <c r="F59" s="506"/>
      <c r="G59" s="507"/>
    </row>
    <row r="60" spans="1:7">
      <c r="A60" s="225" t="str">
        <f t="shared" si="1"/>
        <v>31.</v>
      </c>
      <c r="B60" s="14" t="s">
        <v>1113</v>
      </c>
      <c r="C60" s="28" t="s">
        <v>775</v>
      </c>
      <c r="D60" s="506"/>
      <c r="E60" s="507"/>
      <c r="F60" s="506"/>
      <c r="G60" s="507"/>
    </row>
    <row r="61" spans="1:7">
      <c r="A61" s="225" t="str">
        <f t="shared" si="1"/>
        <v>31.</v>
      </c>
      <c r="B61" s="14" t="s">
        <v>1114</v>
      </c>
      <c r="C61" s="28" t="s">
        <v>776</v>
      </c>
      <c r="D61" s="506"/>
      <c r="E61" s="507"/>
      <c r="F61" s="506"/>
      <c r="G61" s="507"/>
    </row>
    <row r="62" spans="1:7">
      <c r="A62" s="225" t="str">
        <f t="shared" si="1"/>
        <v>31.</v>
      </c>
      <c r="B62" s="14" t="s">
        <v>1115</v>
      </c>
      <c r="C62" s="28" t="s">
        <v>777</v>
      </c>
      <c r="D62" s="506"/>
      <c r="E62" s="507"/>
      <c r="F62" s="506"/>
      <c r="G62" s="507"/>
    </row>
    <row r="63" spans="1:7">
      <c r="A63" s="225" t="str">
        <f t="shared" si="1"/>
        <v>31.</v>
      </c>
      <c r="B63" s="14" t="s">
        <v>1116</v>
      </c>
      <c r="C63" s="28" t="s">
        <v>778</v>
      </c>
      <c r="D63" s="506"/>
      <c r="E63" s="507"/>
      <c r="F63" s="506"/>
      <c r="G63" s="507"/>
    </row>
    <row r="64" spans="1:7">
      <c r="A64" s="225" t="str">
        <f t="shared" si="1"/>
        <v>31.</v>
      </c>
      <c r="B64" s="14" t="s">
        <v>1117</v>
      </c>
      <c r="C64" s="28" t="s">
        <v>779</v>
      </c>
      <c r="D64" s="506"/>
      <c r="E64" s="507"/>
      <c r="F64" s="506"/>
      <c r="G64" s="507"/>
    </row>
    <row r="65" spans="1:7">
      <c r="A65" s="225" t="str">
        <f t="shared" si="1"/>
        <v>31.</v>
      </c>
      <c r="B65" s="14" t="s">
        <v>1197</v>
      </c>
      <c r="C65" s="28" t="s">
        <v>780</v>
      </c>
      <c r="D65" s="506"/>
      <c r="E65" s="507"/>
      <c r="F65" s="506"/>
      <c r="G65" s="507"/>
    </row>
    <row r="66" spans="1:7">
      <c r="A66" s="225" t="str">
        <f t="shared" si="1"/>
        <v>31.</v>
      </c>
      <c r="B66" s="14" t="s">
        <v>1196</v>
      </c>
      <c r="C66" s="28" t="s">
        <v>781</v>
      </c>
      <c r="D66" s="506"/>
      <c r="E66" s="507"/>
      <c r="F66" s="506"/>
      <c r="G66" s="507"/>
    </row>
    <row r="67" spans="1:7">
      <c r="A67" s="225" t="str">
        <f t="shared" si="1"/>
        <v>31.</v>
      </c>
      <c r="B67" s="14" t="s">
        <v>1195</v>
      </c>
      <c r="C67" s="28" t="s">
        <v>782</v>
      </c>
      <c r="D67" s="506"/>
      <c r="E67" s="507"/>
      <c r="F67" s="506"/>
      <c r="G67" s="507"/>
    </row>
    <row r="68" spans="1:7" ht="17.149999999999999" customHeight="1">
      <c r="A68" s="225" t="str">
        <f t="shared" si="1"/>
        <v>31.</v>
      </c>
      <c r="B68" s="14" t="s">
        <v>1194</v>
      </c>
      <c r="C68" s="28" t="s">
        <v>783</v>
      </c>
      <c r="D68" s="506"/>
      <c r="E68" s="507"/>
      <c r="F68" s="506"/>
      <c r="G68" s="507"/>
    </row>
    <row r="69" spans="1:7">
      <c r="A69" s="225" t="str">
        <f t="shared" si="1"/>
        <v>31.</v>
      </c>
      <c r="B69" s="14" t="s">
        <v>1102</v>
      </c>
      <c r="C69" s="160" t="s">
        <v>784</v>
      </c>
      <c r="D69" s="506"/>
      <c r="E69" s="507"/>
      <c r="F69" s="506"/>
      <c r="G69" s="507"/>
    </row>
    <row r="70" spans="1:7" ht="37.5">
      <c r="A70" s="225" t="str">
        <f t="shared" si="1"/>
        <v>31.</v>
      </c>
      <c r="B70" s="14" t="s">
        <v>1118</v>
      </c>
      <c r="C70" s="28" t="s">
        <v>785</v>
      </c>
      <c r="D70" s="506"/>
      <c r="E70" s="507"/>
      <c r="F70" s="506"/>
      <c r="G70" s="507"/>
    </row>
    <row r="71" spans="1:7">
      <c r="A71" s="225" t="str">
        <f t="shared" si="1"/>
        <v>31.</v>
      </c>
      <c r="B71" s="14" t="s">
        <v>1193</v>
      </c>
      <c r="C71" s="160" t="s">
        <v>786</v>
      </c>
      <c r="D71" s="506"/>
      <c r="E71" s="507"/>
      <c r="F71" s="506"/>
      <c r="G71" s="507"/>
    </row>
    <row r="72" spans="1:7" ht="37.5">
      <c r="A72" s="225" t="str">
        <f t="shared" si="1"/>
        <v>31.</v>
      </c>
      <c r="B72" s="14" t="s">
        <v>1192</v>
      </c>
      <c r="C72" s="28" t="s">
        <v>787</v>
      </c>
      <c r="D72" s="506"/>
      <c r="E72" s="507"/>
      <c r="F72" s="506"/>
      <c r="G72" s="507"/>
    </row>
    <row r="73" spans="1:7">
      <c r="A73" s="225" t="str">
        <f t="shared" si="1"/>
        <v>31.</v>
      </c>
      <c r="B73" s="14" t="s">
        <v>1191</v>
      </c>
      <c r="C73" s="160" t="s">
        <v>788</v>
      </c>
      <c r="D73" s="506"/>
      <c r="E73" s="507"/>
      <c r="F73" s="506"/>
      <c r="G73" s="507"/>
    </row>
    <row r="74" spans="1:7" ht="50">
      <c r="A74" s="225" t="str">
        <f t="shared" si="1"/>
        <v>31.</v>
      </c>
      <c r="B74" s="14" t="s">
        <v>1190</v>
      </c>
      <c r="C74" s="28" t="s">
        <v>789</v>
      </c>
      <c r="D74" s="506"/>
      <c r="E74" s="507"/>
      <c r="F74" s="506"/>
      <c r="G74" s="507"/>
    </row>
  </sheetData>
  <mergeCells count="94">
    <mergeCell ref="D69:E69"/>
    <mergeCell ref="F69:G69"/>
    <mergeCell ref="D73:E73"/>
    <mergeCell ref="F73:G73"/>
    <mergeCell ref="D74:E74"/>
    <mergeCell ref="F74:G74"/>
    <mergeCell ref="D70:E70"/>
    <mergeCell ref="F70:G70"/>
    <mergeCell ref="D71:E71"/>
    <mergeCell ref="F71:G71"/>
    <mergeCell ref="D72:E72"/>
    <mergeCell ref="F72:G72"/>
    <mergeCell ref="D63:E63"/>
    <mergeCell ref="F63:G63"/>
    <mergeCell ref="D64:E64"/>
    <mergeCell ref="F64:G64"/>
    <mergeCell ref="D65:E65"/>
    <mergeCell ref="F65:G65"/>
    <mergeCell ref="D66:E66"/>
    <mergeCell ref="F66:G66"/>
    <mergeCell ref="D67:E67"/>
    <mergeCell ref="F67:G67"/>
    <mergeCell ref="D68:E68"/>
    <mergeCell ref="F68:G68"/>
    <mergeCell ref="D57:E57"/>
    <mergeCell ref="F57:G57"/>
    <mergeCell ref="D58:E58"/>
    <mergeCell ref="F58:G58"/>
    <mergeCell ref="D59:E59"/>
    <mergeCell ref="F59:G59"/>
    <mergeCell ref="D60:E60"/>
    <mergeCell ref="F60:G60"/>
    <mergeCell ref="D61:E61"/>
    <mergeCell ref="F61:G61"/>
    <mergeCell ref="D62:E62"/>
    <mergeCell ref="F62:G62"/>
    <mergeCell ref="D51:E51"/>
    <mergeCell ref="F51:G51"/>
    <mergeCell ref="D52:E52"/>
    <mergeCell ref="F52:G52"/>
    <mergeCell ref="D53:E53"/>
    <mergeCell ref="F53:G53"/>
    <mergeCell ref="D54:E54"/>
    <mergeCell ref="F54:G54"/>
    <mergeCell ref="D55:E55"/>
    <mergeCell ref="F55:G55"/>
    <mergeCell ref="D56:E56"/>
    <mergeCell ref="F56:G56"/>
    <mergeCell ref="D45:E45"/>
    <mergeCell ref="F45:G45"/>
    <mergeCell ref="D46:E46"/>
    <mergeCell ref="F46:G46"/>
    <mergeCell ref="D47:E47"/>
    <mergeCell ref="F47:G47"/>
    <mergeCell ref="D48:E48"/>
    <mergeCell ref="F48:G48"/>
    <mergeCell ref="D49:E49"/>
    <mergeCell ref="F49:G49"/>
    <mergeCell ref="D50:E50"/>
    <mergeCell ref="F50:G50"/>
    <mergeCell ref="D39:E39"/>
    <mergeCell ref="F39:G39"/>
    <mergeCell ref="D40:E40"/>
    <mergeCell ref="F40:G40"/>
    <mergeCell ref="D41:E41"/>
    <mergeCell ref="F41:G41"/>
    <mergeCell ref="D42:E42"/>
    <mergeCell ref="F42:G42"/>
    <mergeCell ref="D43:E43"/>
    <mergeCell ref="F43:G43"/>
    <mergeCell ref="D44:E44"/>
    <mergeCell ref="F44:G44"/>
    <mergeCell ref="D37:E37"/>
    <mergeCell ref="F37:G37"/>
    <mergeCell ref="D38:E38"/>
    <mergeCell ref="F38:G38"/>
    <mergeCell ref="D33:E33"/>
    <mergeCell ref="F33:G33"/>
    <mergeCell ref="D34:E34"/>
    <mergeCell ref="F34:G34"/>
    <mergeCell ref="D35:E35"/>
    <mergeCell ref="F35:G35"/>
    <mergeCell ref="D29:E29"/>
    <mergeCell ref="F29:G29"/>
    <mergeCell ref="A1:B1"/>
    <mergeCell ref="D1:G1"/>
    <mergeCell ref="D36:E36"/>
    <mergeCell ref="F36:G36"/>
    <mergeCell ref="D30:E30"/>
    <mergeCell ref="F30:G30"/>
    <mergeCell ref="D31:E31"/>
    <mergeCell ref="F31:G31"/>
    <mergeCell ref="D32:E32"/>
    <mergeCell ref="F32:G32"/>
  </mergeCells>
  <pageMargins left="0.7" right="0.7" top="0.75" bottom="0.75" header="0.3" footer="0.3"/>
  <pageSetup paperSize="9" orientation="portrait" verticalDpi="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R34"/>
  <sheetViews>
    <sheetView zoomScale="94" zoomScaleNormal="94" workbookViewId="0">
      <selection activeCell="D15" sqref="D15:E15"/>
    </sheetView>
  </sheetViews>
  <sheetFormatPr defaultColWidth="9.453125" defaultRowHeight="12.5"/>
  <cols>
    <col min="1" max="2" width="4.54296875" style="20" customWidth="1"/>
    <col min="3" max="3" width="64.7265625" style="20" customWidth="1"/>
    <col min="4" max="4" width="35.54296875" style="20" customWidth="1"/>
    <col min="5" max="5" width="8.7265625" style="20" customWidth="1"/>
    <col min="6" max="6" width="22.54296875" style="20" customWidth="1"/>
    <col min="7" max="7" width="25.453125" style="101" customWidth="1"/>
    <col min="8" max="8" width="6.81640625" style="20" customWidth="1"/>
    <col min="9" max="9" width="11.26953125" style="20" customWidth="1"/>
    <col min="10" max="10" width="12.7265625" style="20" customWidth="1"/>
    <col min="11" max="11" width="10.453125" style="20" customWidth="1"/>
    <col min="12" max="12" width="5.81640625" style="20" customWidth="1"/>
    <col min="13" max="13" width="6" style="20" customWidth="1"/>
    <col min="14" max="14" width="10" style="20" customWidth="1"/>
    <col min="15" max="15" width="9" style="20" customWidth="1"/>
    <col min="16" max="16" width="9.453125" style="20"/>
    <col min="17" max="17" width="7.1796875" style="20" customWidth="1"/>
    <col min="18" max="18" width="9.453125" style="20" hidden="1" customWidth="1"/>
    <col min="19" max="19" width="9.453125" style="20"/>
    <col min="20" max="20" width="9.453125" style="20" customWidth="1"/>
    <col min="21" max="16384" width="9.453125" style="20"/>
  </cols>
  <sheetData>
    <row r="1" spans="1:15" ht="30" customHeight="1">
      <c r="A1" s="471" t="s">
        <v>193</v>
      </c>
      <c r="B1" s="462"/>
      <c r="C1" s="30" t="s">
        <v>845</v>
      </c>
      <c r="D1" s="463" t="s">
        <v>577</v>
      </c>
      <c r="E1" s="464"/>
      <c r="F1" s="464"/>
      <c r="G1" s="465"/>
    </row>
    <row r="2" spans="1:15" ht="37.5">
      <c r="A2" s="3"/>
      <c r="B2" s="4"/>
      <c r="C2" s="10" t="s">
        <v>34</v>
      </c>
      <c r="D2" s="5" t="s">
        <v>574</v>
      </c>
      <c r="E2" s="5" t="s">
        <v>646</v>
      </c>
      <c r="F2" s="5" t="s">
        <v>11</v>
      </c>
      <c r="G2" s="93" t="s">
        <v>12</v>
      </c>
      <c r="K2" s="337"/>
      <c r="L2" s="338"/>
      <c r="M2" s="338"/>
      <c r="N2" s="339"/>
      <c r="O2" s="72"/>
    </row>
    <row r="3" spans="1:15">
      <c r="A3" s="9" t="str">
        <f>$A$1</f>
        <v>32.</v>
      </c>
      <c r="B3" s="7">
        <v>1</v>
      </c>
      <c r="C3" s="185" t="s">
        <v>1173</v>
      </c>
      <c r="D3" s="324"/>
      <c r="E3" s="393"/>
      <c r="F3" s="394">
        <v>100</v>
      </c>
      <c r="G3" s="195"/>
      <c r="I3" s="250"/>
      <c r="K3" s="340"/>
      <c r="L3" s="339"/>
      <c r="M3" s="339"/>
      <c r="N3" s="339"/>
      <c r="O3" s="72"/>
    </row>
    <row r="4" spans="1:15">
      <c r="A4" s="225" t="s">
        <v>193</v>
      </c>
      <c r="B4" s="7">
        <v>2</v>
      </c>
      <c r="C4" s="27" t="s">
        <v>795</v>
      </c>
      <c r="D4" s="176"/>
      <c r="E4" s="194"/>
      <c r="F4" s="193">
        <v>100</v>
      </c>
      <c r="G4" s="195"/>
      <c r="I4" s="250"/>
      <c r="K4" s="340"/>
      <c r="L4" s="339"/>
      <c r="M4" s="339"/>
      <c r="N4" s="339"/>
      <c r="O4" s="72"/>
    </row>
    <row r="5" spans="1:15">
      <c r="A5" s="9" t="str">
        <f>$A$1</f>
        <v>32.</v>
      </c>
      <c r="B5" s="7">
        <v>3</v>
      </c>
      <c r="C5" s="27" t="s">
        <v>796</v>
      </c>
      <c r="D5" s="176"/>
      <c r="E5" s="194"/>
      <c r="F5" s="193">
        <v>100</v>
      </c>
      <c r="G5" s="148"/>
      <c r="H5" s="250"/>
      <c r="J5" s="340"/>
      <c r="K5" s="339"/>
      <c r="L5" s="339"/>
      <c r="M5" s="339"/>
      <c r="N5" s="72"/>
    </row>
    <row r="6" spans="1:15" ht="24.75" customHeight="1">
      <c r="A6" s="22"/>
      <c r="B6" s="81"/>
      <c r="C6" s="79"/>
      <c r="D6" s="79"/>
      <c r="E6" s="79"/>
      <c r="F6" s="80" t="str">
        <f>CONCATENATE("KOPĒJĀ CENA par ",A1,"pozīciju bez PVN, EUR:")</f>
        <v>KOPĒJĀ CENA par 32.pozīciju bez PVN, EUR:</v>
      </c>
      <c r="G6" s="95"/>
    </row>
    <row r="7" spans="1:15">
      <c r="A7" s="3"/>
      <c r="B7" s="4"/>
      <c r="C7" s="10" t="s">
        <v>14</v>
      </c>
      <c r="D7" s="468" t="s">
        <v>575</v>
      </c>
      <c r="E7" s="469"/>
      <c r="F7" s="468" t="s">
        <v>31</v>
      </c>
      <c r="G7" s="469"/>
    </row>
    <row r="8" spans="1:15">
      <c r="A8" s="9" t="str">
        <f>$A$1</f>
        <v>32.</v>
      </c>
      <c r="B8" s="7">
        <v>4</v>
      </c>
      <c r="C8" s="8" t="s">
        <v>239</v>
      </c>
      <c r="D8" s="459"/>
      <c r="E8" s="460"/>
      <c r="F8" s="459"/>
      <c r="G8" s="460"/>
    </row>
    <row r="9" spans="1:15" ht="12.75" customHeight="1">
      <c r="A9" s="3"/>
      <c r="B9" s="4"/>
      <c r="C9" s="11" t="s">
        <v>16</v>
      </c>
      <c r="D9" s="468" t="s">
        <v>575</v>
      </c>
      <c r="E9" s="469"/>
      <c r="F9" s="468" t="s">
        <v>31</v>
      </c>
      <c r="G9" s="469"/>
    </row>
    <row r="10" spans="1:15">
      <c r="A10" s="9" t="str">
        <f>$A$1</f>
        <v>32.</v>
      </c>
      <c r="B10" s="7">
        <v>5</v>
      </c>
      <c r="C10" s="8" t="s">
        <v>243</v>
      </c>
      <c r="D10" s="459"/>
      <c r="E10" s="460"/>
      <c r="F10" s="459"/>
      <c r="G10" s="460"/>
    </row>
    <row r="11" spans="1:15">
      <c r="A11" s="9" t="str">
        <f t="shared" ref="A11:A16" si="0">$A$1</f>
        <v>32.</v>
      </c>
      <c r="B11" s="7">
        <v>6</v>
      </c>
      <c r="C11" s="8" t="s">
        <v>242</v>
      </c>
      <c r="D11" s="459"/>
      <c r="E11" s="460"/>
      <c r="F11" s="459"/>
      <c r="G11" s="460"/>
    </row>
    <row r="12" spans="1:15">
      <c r="A12" s="9" t="str">
        <f t="shared" si="0"/>
        <v>32.</v>
      </c>
      <c r="B12" s="7">
        <v>7</v>
      </c>
      <c r="C12" s="8" t="s">
        <v>241</v>
      </c>
      <c r="D12" s="459"/>
      <c r="E12" s="460"/>
      <c r="F12" s="459"/>
      <c r="G12" s="460"/>
    </row>
    <row r="13" spans="1:15" ht="15">
      <c r="A13" s="9" t="str">
        <f t="shared" si="0"/>
        <v>32.</v>
      </c>
      <c r="B13" s="7">
        <v>8</v>
      </c>
      <c r="C13" s="8" t="s">
        <v>244</v>
      </c>
      <c r="D13" s="459"/>
      <c r="E13" s="460"/>
      <c r="F13" s="459"/>
      <c r="G13" s="460"/>
      <c r="H13" s="246"/>
      <c r="I13" s="246"/>
      <c r="J13" s="246"/>
      <c r="K13" s="236"/>
    </row>
    <row r="14" spans="1:15" ht="15">
      <c r="A14" s="9" t="str">
        <f t="shared" si="0"/>
        <v>32.</v>
      </c>
      <c r="B14" s="7">
        <v>9</v>
      </c>
      <c r="C14" s="8" t="s">
        <v>245</v>
      </c>
      <c r="D14" s="459"/>
      <c r="E14" s="460"/>
      <c r="F14" s="459"/>
      <c r="G14" s="460"/>
      <c r="H14" s="246"/>
      <c r="I14" s="246"/>
      <c r="J14" s="246"/>
      <c r="K14" s="236"/>
    </row>
    <row r="15" spans="1:15" ht="15">
      <c r="A15" s="9" t="str">
        <f t="shared" si="0"/>
        <v>32.</v>
      </c>
      <c r="B15" s="7">
        <v>10</v>
      </c>
      <c r="C15" s="8" t="s">
        <v>246</v>
      </c>
      <c r="D15" s="493"/>
      <c r="E15" s="493"/>
      <c r="F15" s="493"/>
      <c r="G15" s="493"/>
      <c r="H15" s="246"/>
      <c r="I15" s="246"/>
      <c r="J15" s="246"/>
      <c r="K15" s="236"/>
    </row>
    <row r="16" spans="1:15">
      <c r="A16" s="9" t="str">
        <f t="shared" si="0"/>
        <v>32.</v>
      </c>
      <c r="B16" s="7">
        <v>11</v>
      </c>
      <c r="C16" s="8" t="s">
        <v>247</v>
      </c>
      <c r="D16" s="459"/>
      <c r="E16" s="460"/>
      <c r="F16" s="459"/>
      <c r="G16" s="460"/>
    </row>
    <row r="19" spans="7:7">
      <c r="G19" s="20"/>
    </row>
    <row r="20" spans="7:7">
      <c r="G20" s="20"/>
    </row>
    <row r="21" spans="7:7">
      <c r="G21" s="20"/>
    </row>
    <row r="22" spans="7:7">
      <c r="G22" s="20"/>
    </row>
    <row r="23" spans="7:7" ht="12.75" customHeight="1">
      <c r="G23" s="20"/>
    </row>
    <row r="24" spans="7:7">
      <c r="G24" s="20"/>
    </row>
    <row r="25" spans="7:7" ht="12.75" customHeight="1">
      <c r="G25" s="20"/>
    </row>
    <row r="26" spans="7:7">
      <c r="G26" s="20"/>
    </row>
    <row r="27" spans="7:7" ht="25.5" customHeight="1">
      <c r="G27" s="20"/>
    </row>
    <row r="28" spans="7:7">
      <c r="G28" s="20"/>
    </row>
    <row r="29" spans="7:7" ht="25.5" customHeight="1">
      <c r="G29" s="20"/>
    </row>
    <row r="30" spans="7:7">
      <c r="G30" s="20"/>
    </row>
    <row r="31" spans="7:7">
      <c r="G31" s="20"/>
    </row>
    <row r="32" spans="7:7">
      <c r="G32" s="20"/>
    </row>
    <row r="33" spans="7:7">
      <c r="G33" s="20"/>
    </row>
    <row r="34" spans="7:7">
      <c r="G34" s="20"/>
    </row>
  </sheetData>
  <mergeCells count="22">
    <mergeCell ref="F11:G11"/>
    <mergeCell ref="D8:E8"/>
    <mergeCell ref="F8:G8"/>
    <mergeCell ref="A1:B1"/>
    <mergeCell ref="D1:G1"/>
    <mergeCell ref="D7:E7"/>
    <mergeCell ref="F7:G7"/>
    <mergeCell ref="D9:E9"/>
    <mergeCell ref="F9:G9"/>
    <mergeCell ref="D10:E10"/>
    <mergeCell ref="F10:G10"/>
    <mergeCell ref="D11:E11"/>
    <mergeCell ref="D15:E15"/>
    <mergeCell ref="F15:G15"/>
    <mergeCell ref="D16:E16"/>
    <mergeCell ref="F16:G16"/>
    <mergeCell ref="D12:E12"/>
    <mergeCell ref="F12:G12"/>
    <mergeCell ref="D13:E13"/>
    <mergeCell ref="F13:G13"/>
    <mergeCell ref="D14:E14"/>
    <mergeCell ref="F14:G14"/>
  </mergeCells>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6429DD-57CD-47AC-AEB3-E0885FCA741A}">
  <dimension ref="A1:R16"/>
  <sheetViews>
    <sheetView zoomScale="94" zoomScaleNormal="94" workbookViewId="0">
      <selection activeCell="C23" sqref="C23"/>
    </sheetView>
  </sheetViews>
  <sheetFormatPr defaultColWidth="9.453125" defaultRowHeight="12.5"/>
  <cols>
    <col min="1" max="2" width="4.54296875" style="20" customWidth="1"/>
    <col min="3" max="3" width="61.54296875" style="20" customWidth="1"/>
    <col min="4" max="4" width="35.54296875" style="20" customWidth="1"/>
    <col min="5" max="5" width="10.453125" style="20" customWidth="1"/>
    <col min="6" max="6" width="20.7265625" style="20" customWidth="1"/>
    <col min="7" max="7" width="27.1796875" style="101" customWidth="1"/>
    <col min="8" max="8" width="6.81640625" style="20" customWidth="1"/>
    <col min="9" max="9" width="11.26953125" style="20" customWidth="1"/>
    <col min="10" max="10" width="12.7265625" style="20" customWidth="1"/>
    <col min="11" max="11" width="16.54296875" style="20" customWidth="1"/>
    <col min="12" max="12" width="5.81640625" style="20" customWidth="1"/>
    <col min="13" max="13" width="6" style="20" customWidth="1"/>
    <col min="14" max="14" width="0.7265625" style="20" customWidth="1"/>
    <col min="15" max="15" width="9" style="20" customWidth="1"/>
    <col min="16" max="16" width="9.453125" style="20"/>
    <col min="17" max="17" width="7.1796875" style="20" customWidth="1"/>
    <col min="18" max="18" width="9.453125" style="20" hidden="1" customWidth="1"/>
    <col min="19" max="19" width="9.453125" style="20"/>
    <col min="20" max="20" width="9.453125" style="20" customWidth="1"/>
    <col min="21" max="16384" width="9.453125" style="20"/>
  </cols>
  <sheetData>
    <row r="1" spans="1:7" ht="22" customHeight="1">
      <c r="A1" s="504" t="s">
        <v>1685</v>
      </c>
      <c r="B1" s="462"/>
      <c r="C1" s="179" t="s">
        <v>846</v>
      </c>
      <c r="D1" s="463" t="s">
        <v>577</v>
      </c>
      <c r="E1" s="464"/>
      <c r="F1" s="464"/>
      <c r="G1" s="465"/>
    </row>
    <row r="2" spans="1:7" ht="37.5" customHeight="1">
      <c r="A2" s="171"/>
      <c r="B2" s="4"/>
      <c r="C2" s="170" t="s">
        <v>34</v>
      </c>
      <c r="D2" s="178" t="s">
        <v>574</v>
      </c>
      <c r="E2" s="178" t="s">
        <v>646</v>
      </c>
      <c r="F2" s="178" t="s">
        <v>11</v>
      </c>
      <c r="G2" s="177" t="s">
        <v>12</v>
      </c>
    </row>
    <row r="3" spans="1:7">
      <c r="A3" s="225" t="s">
        <v>1685</v>
      </c>
      <c r="B3" s="7">
        <v>1</v>
      </c>
      <c r="C3" s="162" t="s">
        <v>795</v>
      </c>
      <c r="D3" s="193"/>
      <c r="E3" s="194"/>
      <c r="F3" s="193">
        <v>700</v>
      </c>
      <c r="G3" s="307"/>
    </row>
    <row r="4" spans="1:7">
      <c r="A4" s="225" t="s">
        <v>1685</v>
      </c>
      <c r="B4" s="7">
        <v>2</v>
      </c>
      <c r="C4" s="162" t="s">
        <v>796</v>
      </c>
      <c r="D4" s="176"/>
      <c r="E4" s="18"/>
      <c r="F4" s="181">
        <v>500</v>
      </c>
      <c r="G4" s="307"/>
    </row>
    <row r="5" spans="1:7">
      <c r="A5" s="225"/>
      <c r="B5" s="81"/>
      <c r="C5" s="79"/>
      <c r="D5" s="79"/>
      <c r="E5" s="79"/>
      <c r="F5" s="80" t="str">
        <f>CONCATENATE("KOPĒJĀ CENA par ",A1,"pozīciju bez PVN, EUR:")</f>
        <v>KOPĒJĀ CENA par 33.pozīciju bez PVN, EUR:</v>
      </c>
      <c r="G5" s="172">
        <f>F3*G3+F4*G4</f>
        <v>0</v>
      </c>
    </row>
    <row r="6" spans="1:7">
      <c r="A6" s="411"/>
      <c r="B6" s="4"/>
      <c r="C6" s="170" t="s">
        <v>14</v>
      </c>
      <c r="D6" s="477" t="s">
        <v>575</v>
      </c>
      <c r="E6" s="469"/>
      <c r="F6" s="477" t="s">
        <v>31</v>
      </c>
      <c r="G6" s="469"/>
    </row>
    <row r="7" spans="1:7">
      <c r="A7" s="225" t="s">
        <v>1685</v>
      </c>
      <c r="B7" s="7">
        <v>3</v>
      </c>
      <c r="C7" s="169" t="s">
        <v>239</v>
      </c>
      <c r="D7" s="476"/>
      <c r="E7" s="460"/>
      <c r="F7" s="476"/>
      <c r="G7" s="460"/>
    </row>
    <row r="8" spans="1:7">
      <c r="A8" s="411"/>
      <c r="B8" s="4"/>
      <c r="C8" s="192" t="s">
        <v>16</v>
      </c>
      <c r="D8" s="477" t="s">
        <v>575</v>
      </c>
      <c r="E8" s="469"/>
      <c r="F8" s="477" t="s">
        <v>31</v>
      </c>
      <c r="G8" s="469"/>
    </row>
    <row r="9" spans="1:7">
      <c r="A9" s="225" t="s">
        <v>1685</v>
      </c>
      <c r="B9" s="7">
        <v>4</v>
      </c>
      <c r="C9" s="169" t="s">
        <v>243</v>
      </c>
      <c r="D9" s="476"/>
      <c r="E9" s="460"/>
      <c r="F9" s="476"/>
      <c r="G9" s="460"/>
    </row>
    <row r="10" spans="1:7">
      <c r="A10" s="225" t="s">
        <v>1685</v>
      </c>
      <c r="B10" s="7">
        <v>5</v>
      </c>
      <c r="C10" s="169" t="s">
        <v>242</v>
      </c>
      <c r="D10" s="476"/>
      <c r="E10" s="460"/>
      <c r="F10" s="476"/>
      <c r="G10" s="460"/>
    </row>
    <row r="11" spans="1:7" ht="14.15" customHeight="1">
      <c r="A11" s="225" t="s">
        <v>1685</v>
      </c>
      <c r="B11" s="7">
        <v>6</v>
      </c>
      <c r="C11" s="169" t="s">
        <v>241</v>
      </c>
      <c r="D11" s="476"/>
      <c r="E11" s="460"/>
      <c r="F11" s="476"/>
      <c r="G11" s="460"/>
    </row>
    <row r="12" spans="1:7">
      <c r="A12" s="225" t="s">
        <v>1685</v>
      </c>
      <c r="B12" s="7">
        <v>7</v>
      </c>
      <c r="C12" s="169" t="s">
        <v>1610</v>
      </c>
      <c r="D12" s="476"/>
      <c r="E12" s="460"/>
      <c r="F12" s="476"/>
      <c r="G12" s="460"/>
    </row>
    <row r="13" spans="1:7">
      <c r="A13" s="225" t="s">
        <v>1685</v>
      </c>
      <c r="B13" s="7">
        <v>8</v>
      </c>
      <c r="C13" s="169" t="s">
        <v>245</v>
      </c>
      <c r="D13" s="476"/>
      <c r="E13" s="460"/>
      <c r="F13" s="476"/>
      <c r="G13" s="460"/>
    </row>
    <row r="14" spans="1:7">
      <c r="A14" s="225" t="s">
        <v>1685</v>
      </c>
      <c r="B14" s="7">
        <v>9</v>
      </c>
      <c r="C14" s="169" t="s">
        <v>1498</v>
      </c>
      <c r="D14" s="234"/>
      <c r="E14" s="233"/>
      <c r="F14" s="234"/>
      <c r="G14" s="233"/>
    </row>
    <row r="15" spans="1:7">
      <c r="A15" s="225" t="s">
        <v>1685</v>
      </c>
      <c r="B15" s="7">
        <v>10</v>
      </c>
      <c r="C15" s="169" t="s">
        <v>1499</v>
      </c>
      <c r="D15" s="556"/>
      <c r="E15" s="556"/>
      <c r="F15" s="556"/>
      <c r="G15" s="556"/>
    </row>
    <row r="16" spans="1:7">
      <c r="G16" s="20"/>
    </row>
  </sheetData>
  <mergeCells count="20">
    <mergeCell ref="A1:B1"/>
    <mergeCell ref="D1:G1"/>
    <mergeCell ref="D9:E9"/>
    <mergeCell ref="F9:G9"/>
    <mergeCell ref="D10:E10"/>
    <mergeCell ref="F10:G10"/>
    <mergeCell ref="D6:E6"/>
    <mergeCell ref="F6:G6"/>
    <mergeCell ref="D7:E7"/>
    <mergeCell ref="F7:G7"/>
    <mergeCell ref="D8:E8"/>
    <mergeCell ref="F8:G8"/>
    <mergeCell ref="D15:E15"/>
    <mergeCell ref="F15:G15"/>
    <mergeCell ref="D11:E11"/>
    <mergeCell ref="F11:G11"/>
    <mergeCell ref="D12:E12"/>
    <mergeCell ref="F12:G12"/>
    <mergeCell ref="D13:E13"/>
    <mergeCell ref="F13:G13"/>
  </mergeCells>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U14"/>
  <sheetViews>
    <sheetView zoomScale="91" zoomScaleNormal="91" workbookViewId="0">
      <selection activeCell="C8" sqref="C8"/>
    </sheetView>
  </sheetViews>
  <sheetFormatPr defaultColWidth="9.453125" defaultRowHeight="12.5"/>
  <cols>
    <col min="1" max="2" width="4.54296875" style="20" customWidth="1"/>
    <col min="3" max="3" width="49" style="20" customWidth="1"/>
    <col min="4" max="4" width="23.453125" style="20" customWidth="1"/>
    <col min="5" max="5" width="20.453125" style="20" customWidth="1"/>
    <col min="6" max="6" width="16.54296875" style="20" customWidth="1"/>
    <col min="7" max="7" width="11.54296875" style="101" customWidth="1"/>
    <col min="8" max="16384" width="9.453125" style="20"/>
  </cols>
  <sheetData>
    <row r="1" spans="1:21" ht="31.4" customHeight="1">
      <c r="A1" s="471" t="s">
        <v>1686</v>
      </c>
      <c r="B1" s="462"/>
      <c r="C1" s="30" t="s">
        <v>1611</v>
      </c>
      <c r="D1" s="463" t="s">
        <v>577</v>
      </c>
      <c r="E1" s="464"/>
      <c r="F1" s="464"/>
      <c r="G1" s="465"/>
    </row>
    <row r="2" spans="1:21" ht="37.5">
      <c r="A2" s="3"/>
      <c r="B2" s="4"/>
      <c r="C2" s="10" t="s">
        <v>34</v>
      </c>
      <c r="D2" s="5" t="s">
        <v>574</v>
      </c>
      <c r="E2" s="5" t="s">
        <v>646</v>
      </c>
      <c r="F2" s="5" t="s">
        <v>11</v>
      </c>
      <c r="G2" s="93" t="s">
        <v>12</v>
      </c>
      <c r="H2" s="236"/>
      <c r="I2" s="236"/>
      <c r="J2" s="236"/>
      <c r="K2" s="236"/>
      <c r="R2" s="341"/>
      <c r="S2" s="341"/>
      <c r="T2" s="341"/>
      <c r="U2" s="341"/>
    </row>
    <row r="3" spans="1:21">
      <c r="A3" s="9" t="str">
        <f>$A$1</f>
        <v>34.</v>
      </c>
      <c r="B3" s="7">
        <v>1</v>
      </c>
      <c r="C3" s="8" t="s">
        <v>843</v>
      </c>
      <c r="D3" s="24"/>
      <c r="E3" s="18"/>
      <c r="F3" s="78">
        <v>50</v>
      </c>
      <c r="G3" s="106"/>
      <c r="H3" s="236"/>
      <c r="I3" s="236"/>
      <c r="J3" s="236"/>
      <c r="K3" s="236"/>
      <c r="R3" s="338"/>
      <c r="S3" s="338"/>
      <c r="T3" s="338"/>
      <c r="U3" s="338"/>
    </row>
    <row r="4" spans="1:21">
      <c r="A4" s="9" t="str">
        <f t="shared" ref="A4:A5" si="0">$A$1</f>
        <v>34.</v>
      </c>
      <c r="B4" s="7">
        <v>2</v>
      </c>
      <c r="C4" s="8" t="s">
        <v>844</v>
      </c>
      <c r="D4" s="24"/>
      <c r="E4" s="18"/>
      <c r="F4" s="78">
        <v>50</v>
      </c>
      <c r="G4" s="198"/>
      <c r="H4" s="236"/>
      <c r="I4" s="236"/>
      <c r="J4" s="236"/>
      <c r="K4" s="236"/>
      <c r="R4" s="338"/>
      <c r="S4" s="338"/>
      <c r="T4" s="338"/>
      <c r="U4" s="338"/>
    </row>
    <row r="5" spans="1:21">
      <c r="A5" s="9" t="str">
        <f t="shared" si="0"/>
        <v>34.</v>
      </c>
      <c r="B5" s="7">
        <v>3</v>
      </c>
      <c r="C5" s="8" t="s">
        <v>841</v>
      </c>
      <c r="D5" s="24"/>
      <c r="E5" s="18"/>
      <c r="F5" s="78">
        <v>500</v>
      </c>
      <c r="G5" s="198"/>
      <c r="H5" s="243"/>
      <c r="I5" s="244"/>
      <c r="J5" s="236"/>
      <c r="K5" s="236"/>
      <c r="R5" s="338"/>
      <c r="S5" s="338"/>
      <c r="T5" s="338"/>
      <c r="U5" s="338"/>
    </row>
    <row r="6" spans="1:21" ht="24.75" customHeight="1">
      <c r="A6" s="86"/>
      <c r="B6" s="88"/>
      <c r="C6" s="79"/>
      <c r="D6" s="79"/>
      <c r="E6" s="79"/>
      <c r="F6" s="83" t="str">
        <f>CONCATENATE("KOPĒJĀ CENA par ",A1,"pozīciju bez PVN, EUR:")</f>
        <v>KOPĒJĀ CENA par 34.pozīciju bez PVN, EUR:</v>
      </c>
      <c r="G6" s="95">
        <f>F3*G3+F4*G4+F5*G5</f>
        <v>0</v>
      </c>
      <c r="H6" s="236"/>
      <c r="I6" s="236"/>
      <c r="J6" s="236"/>
      <c r="K6" s="236"/>
    </row>
    <row r="7" spans="1:21">
      <c r="A7" s="3"/>
      <c r="B7" s="4"/>
      <c r="C7" s="10" t="s">
        <v>14</v>
      </c>
      <c r="D7" s="468" t="s">
        <v>575</v>
      </c>
      <c r="E7" s="469"/>
      <c r="F7" s="468" t="s">
        <v>31</v>
      </c>
      <c r="G7" s="469"/>
    </row>
    <row r="8" spans="1:21">
      <c r="A8" s="9" t="str">
        <f>$A$1</f>
        <v>34.</v>
      </c>
      <c r="B8" s="7">
        <v>4</v>
      </c>
      <c r="C8" s="8" t="s">
        <v>239</v>
      </c>
      <c r="D8" s="459"/>
      <c r="E8" s="460"/>
      <c r="F8" s="459"/>
      <c r="G8" s="460"/>
    </row>
    <row r="9" spans="1:21">
      <c r="A9" s="3"/>
      <c r="B9" s="4"/>
      <c r="C9" s="11" t="s">
        <v>16</v>
      </c>
      <c r="D9" s="468" t="s">
        <v>575</v>
      </c>
      <c r="E9" s="469"/>
      <c r="F9" s="468" t="s">
        <v>31</v>
      </c>
      <c r="G9" s="469"/>
      <c r="I9" s="40"/>
    </row>
    <row r="10" spans="1:21" ht="25">
      <c r="A10" s="9" t="str">
        <f>$A$1</f>
        <v>34.</v>
      </c>
      <c r="B10" s="7">
        <v>5</v>
      </c>
      <c r="C10" s="26" t="s">
        <v>811</v>
      </c>
      <c r="D10" s="459"/>
      <c r="E10" s="460"/>
      <c r="F10" s="459"/>
      <c r="G10" s="460"/>
      <c r="I10" s="40"/>
    </row>
    <row r="11" spans="1:21">
      <c r="A11" s="9" t="str">
        <f t="shared" ref="A11:A14" si="1">$A$1</f>
        <v>34.</v>
      </c>
      <c r="B11" s="7">
        <v>6</v>
      </c>
      <c r="C11" s="12" t="s">
        <v>842</v>
      </c>
      <c r="D11" s="459"/>
      <c r="E11" s="460"/>
      <c r="F11" s="459"/>
      <c r="G11" s="460"/>
    </row>
    <row r="12" spans="1:21">
      <c r="A12" s="9" t="str">
        <f t="shared" si="1"/>
        <v>34.</v>
      </c>
      <c r="B12" s="7">
        <v>7</v>
      </c>
      <c r="C12" s="12" t="s">
        <v>813</v>
      </c>
      <c r="D12" s="459"/>
      <c r="E12" s="460"/>
      <c r="F12" s="459"/>
      <c r="G12" s="460"/>
    </row>
    <row r="13" spans="1:21">
      <c r="A13" s="9" t="str">
        <f t="shared" si="1"/>
        <v>34.</v>
      </c>
      <c r="B13" s="7">
        <v>8</v>
      </c>
      <c r="C13" s="185" t="s">
        <v>840</v>
      </c>
      <c r="D13" s="459"/>
      <c r="E13" s="460"/>
      <c r="F13" s="459"/>
      <c r="G13" s="460"/>
    </row>
    <row r="14" spans="1:21">
      <c r="A14" s="9" t="str">
        <f t="shared" si="1"/>
        <v>34.</v>
      </c>
      <c r="B14" s="7">
        <v>9</v>
      </c>
      <c r="C14" s="8" t="s">
        <v>812</v>
      </c>
      <c r="D14" s="459"/>
      <c r="E14" s="460"/>
      <c r="F14" s="459"/>
      <c r="G14" s="460"/>
    </row>
  </sheetData>
  <mergeCells count="18">
    <mergeCell ref="D12:E12"/>
    <mergeCell ref="F12:G12"/>
    <mergeCell ref="D14:E14"/>
    <mergeCell ref="F14:G14"/>
    <mergeCell ref="D9:E9"/>
    <mergeCell ref="F9:G9"/>
    <mergeCell ref="D10:E10"/>
    <mergeCell ref="F10:G10"/>
    <mergeCell ref="D11:E11"/>
    <mergeCell ref="F11:G11"/>
    <mergeCell ref="F13:G13"/>
    <mergeCell ref="D13:E13"/>
    <mergeCell ref="D8:E8"/>
    <mergeCell ref="F8:G8"/>
    <mergeCell ref="A1:B1"/>
    <mergeCell ref="D1:G1"/>
    <mergeCell ref="D7:E7"/>
    <mergeCell ref="F7:G7"/>
  </mergeCells>
  <pageMargins left="0.7" right="0.7" top="0.75" bottom="0.75" header="0.3" footer="0.3"/>
  <pageSetup paperSize="9" orientation="portrait" verticalDpi="30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O12"/>
  <sheetViews>
    <sheetView zoomScale="88" zoomScaleNormal="88" workbookViewId="0">
      <selection activeCell="E18" sqref="E18"/>
    </sheetView>
  </sheetViews>
  <sheetFormatPr defaultColWidth="9.453125" defaultRowHeight="12.5"/>
  <cols>
    <col min="1" max="2" width="4.54296875" style="20" customWidth="1"/>
    <col min="3" max="3" width="61.54296875" style="20" customWidth="1"/>
    <col min="4" max="4" width="35.54296875" style="20" customWidth="1"/>
    <col min="5" max="6" width="16.54296875" style="20" customWidth="1"/>
    <col min="7" max="7" width="16.54296875" style="101" customWidth="1"/>
    <col min="8" max="16384" width="9.453125" style="20"/>
  </cols>
  <sheetData>
    <row r="1" spans="1:15" ht="23.25" customHeight="1">
      <c r="A1" s="471" t="s">
        <v>198</v>
      </c>
      <c r="B1" s="462"/>
      <c r="C1" s="30" t="s">
        <v>248</v>
      </c>
      <c r="D1" s="463" t="s">
        <v>577</v>
      </c>
      <c r="E1" s="464"/>
      <c r="F1" s="464"/>
      <c r="G1" s="465"/>
    </row>
    <row r="2" spans="1:15" ht="37.5">
      <c r="A2" s="3"/>
      <c r="B2" s="4"/>
      <c r="C2" s="10" t="s">
        <v>34</v>
      </c>
      <c r="D2" s="5" t="s">
        <v>574</v>
      </c>
      <c r="E2" s="5" t="s">
        <v>646</v>
      </c>
      <c r="F2" s="5" t="s">
        <v>11</v>
      </c>
      <c r="G2" s="93" t="s">
        <v>12</v>
      </c>
      <c r="I2" s="236"/>
      <c r="J2" s="244"/>
      <c r="K2" s="236"/>
      <c r="L2" s="236"/>
      <c r="M2" s="236"/>
      <c r="N2" s="236"/>
      <c r="O2" s="236"/>
    </row>
    <row r="3" spans="1:15">
      <c r="A3" s="9" t="str">
        <f>$A$1</f>
        <v>35.</v>
      </c>
      <c r="B3" s="7">
        <v>1</v>
      </c>
      <c r="C3" s="8" t="s">
        <v>932</v>
      </c>
      <c r="D3" s="24"/>
      <c r="E3" s="18"/>
      <c r="F3" s="48">
        <v>200</v>
      </c>
      <c r="G3" s="94"/>
      <c r="I3" s="236"/>
      <c r="K3" s="249"/>
    </row>
    <row r="4" spans="1:15" ht="24.75" customHeight="1">
      <c r="A4" s="22"/>
      <c r="B4" s="81"/>
      <c r="C4" s="79"/>
      <c r="D4" s="79"/>
      <c r="E4" s="79"/>
      <c r="F4" s="80" t="str">
        <f>CONCATENATE("KOPĒJĀ CENA par ",A1,"pozīciju bez PVN, EUR:")</f>
        <v>KOPĒJĀ CENA par 35.pozīciju bez PVN, EUR:</v>
      </c>
      <c r="G4" s="95">
        <f>F3*G3</f>
        <v>0</v>
      </c>
    </row>
    <row r="5" spans="1:15" ht="12.75" customHeight="1">
      <c r="A5" s="3"/>
      <c r="B5" s="4"/>
      <c r="C5" s="10" t="s">
        <v>14</v>
      </c>
      <c r="D5" s="468" t="s">
        <v>575</v>
      </c>
      <c r="E5" s="469"/>
      <c r="F5" s="468" t="s">
        <v>31</v>
      </c>
      <c r="G5" s="469"/>
    </row>
    <row r="6" spans="1:15">
      <c r="A6" s="9" t="str">
        <f>$A$1</f>
        <v>35.</v>
      </c>
      <c r="B6" s="7">
        <v>2</v>
      </c>
      <c r="C6" s="8" t="s">
        <v>248</v>
      </c>
      <c r="D6" s="459"/>
      <c r="E6" s="460"/>
      <c r="F6" s="459"/>
      <c r="G6" s="460"/>
    </row>
    <row r="7" spans="1:15" ht="12.75" customHeight="1">
      <c r="A7" s="3"/>
      <c r="B7" s="4"/>
      <c r="C7" s="11" t="s">
        <v>16</v>
      </c>
      <c r="D7" s="468" t="s">
        <v>575</v>
      </c>
      <c r="E7" s="469"/>
      <c r="F7" s="468" t="s">
        <v>31</v>
      </c>
      <c r="G7" s="469"/>
    </row>
    <row r="8" spans="1:15">
      <c r="A8" s="9" t="str">
        <f>$A$1</f>
        <v>35.</v>
      </c>
      <c r="B8" s="7">
        <v>3</v>
      </c>
      <c r="C8" s="8" t="s">
        <v>614</v>
      </c>
      <c r="D8" s="459"/>
      <c r="E8" s="460"/>
      <c r="F8" s="459"/>
      <c r="G8" s="460"/>
    </row>
    <row r="9" spans="1:15">
      <c r="A9" s="9" t="str">
        <f t="shared" ref="A9:A12" si="0">$A$1</f>
        <v>35.</v>
      </c>
      <c r="B9" s="7">
        <v>4</v>
      </c>
      <c r="C9" s="8" t="s">
        <v>249</v>
      </c>
      <c r="D9" s="459"/>
      <c r="E9" s="460"/>
      <c r="F9" s="459"/>
      <c r="G9" s="460"/>
    </row>
    <row r="10" spans="1:15">
      <c r="A10" s="9" t="str">
        <f t="shared" si="0"/>
        <v>35.</v>
      </c>
      <c r="B10" s="7">
        <v>5</v>
      </c>
      <c r="C10" s="8" t="s">
        <v>250</v>
      </c>
      <c r="D10" s="459"/>
      <c r="E10" s="460"/>
      <c r="F10" s="459"/>
      <c r="G10" s="460"/>
    </row>
    <row r="11" spans="1:15">
      <c r="A11" s="9" t="str">
        <f t="shared" si="0"/>
        <v>35.</v>
      </c>
      <c r="B11" s="7">
        <v>6</v>
      </c>
      <c r="C11" s="8" t="s">
        <v>251</v>
      </c>
      <c r="D11" s="459"/>
      <c r="E11" s="460"/>
      <c r="F11" s="459"/>
      <c r="G11" s="460"/>
    </row>
    <row r="12" spans="1:15">
      <c r="A12" s="9" t="str">
        <f t="shared" si="0"/>
        <v>35.</v>
      </c>
      <c r="B12" s="7">
        <v>7</v>
      </c>
      <c r="C12" s="8" t="s">
        <v>933</v>
      </c>
      <c r="D12" s="459"/>
      <c r="E12" s="460"/>
      <c r="F12" s="459"/>
      <c r="G12" s="460"/>
    </row>
  </sheetData>
  <mergeCells count="18">
    <mergeCell ref="A1:B1"/>
    <mergeCell ref="D1:G1"/>
    <mergeCell ref="D5:E5"/>
    <mergeCell ref="F5:G5"/>
    <mergeCell ref="D10:E10"/>
    <mergeCell ref="F10:G10"/>
    <mergeCell ref="D7:E7"/>
    <mergeCell ref="F7:G7"/>
    <mergeCell ref="D8:E8"/>
    <mergeCell ref="F8:G8"/>
    <mergeCell ref="D9:E9"/>
    <mergeCell ref="F9:G9"/>
    <mergeCell ref="D12:E12"/>
    <mergeCell ref="F12:G12"/>
    <mergeCell ref="D6:E6"/>
    <mergeCell ref="F6:G6"/>
    <mergeCell ref="D11:E11"/>
    <mergeCell ref="F11:G11"/>
  </mergeCells>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I10"/>
  <sheetViews>
    <sheetView zoomScale="90" zoomScaleNormal="90" workbookViewId="0">
      <selection activeCell="E17" sqref="E17"/>
    </sheetView>
  </sheetViews>
  <sheetFormatPr defaultColWidth="9.453125" defaultRowHeight="12.5"/>
  <cols>
    <col min="1" max="2" width="4.54296875" style="20" customWidth="1"/>
    <col min="3" max="3" width="61.54296875" style="20" customWidth="1"/>
    <col min="4" max="4" width="35.54296875" style="20" customWidth="1"/>
    <col min="5" max="6" width="16.54296875" style="20" customWidth="1"/>
    <col min="7" max="7" width="16.54296875" style="101" customWidth="1"/>
    <col min="8" max="16384" width="9.453125" style="20"/>
  </cols>
  <sheetData>
    <row r="1" spans="1:9" ht="25.4" customHeight="1">
      <c r="A1" s="471" t="s">
        <v>221</v>
      </c>
      <c r="B1" s="462"/>
      <c r="C1" s="30" t="s">
        <v>618</v>
      </c>
      <c r="D1" s="463" t="s">
        <v>577</v>
      </c>
      <c r="E1" s="464"/>
      <c r="F1" s="464"/>
      <c r="G1" s="465"/>
    </row>
    <row r="2" spans="1:9" ht="37.5">
      <c r="A2" s="3"/>
      <c r="B2" s="4"/>
      <c r="C2" s="10" t="s">
        <v>34</v>
      </c>
      <c r="D2" s="5" t="s">
        <v>574</v>
      </c>
      <c r="E2" s="5" t="s">
        <v>646</v>
      </c>
      <c r="F2" s="5" t="s">
        <v>11</v>
      </c>
      <c r="G2" s="93" t="s">
        <v>12</v>
      </c>
      <c r="I2" s="236"/>
    </row>
    <row r="3" spans="1:9">
      <c r="A3" s="9" t="str">
        <f>$A$1</f>
        <v>36.</v>
      </c>
      <c r="B3" s="7">
        <v>1</v>
      </c>
      <c r="C3" s="8" t="s">
        <v>373</v>
      </c>
      <c r="D3" s="24"/>
      <c r="E3" s="18"/>
      <c r="F3" s="48">
        <v>2600</v>
      </c>
      <c r="G3" s="94"/>
      <c r="H3" s="243"/>
      <c r="I3" s="244"/>
    </row>
    <row r="4" spans="1:9" s="40" customFormat="1" ht="24.75" customHeight="1">
      <c r="A4" s="134"/>
      <c r="B4" s="135"/>
      <c r="C4" s="136"/>
      <c r="D4" s="136"/>
      <c r="E4" s="136"/>
      <c r="F4" s="80" t="str">
        <f>CONCATENATE("KOPĒJĀ CENA par ",A1,"pozīciju bez PVN, EUR:")</f>
        <v>KOPĒJĀ CENA par 36.pozīciju bez PVN, EUR:</v>
      </c>
      <c r="G4" s="137">
        <f>F3*G3</f>
        <v>0</v>
      </c>
    </row>
    <row r="5" spans="1:9" ht="12.75" customHeight="1">
      <c r="A5" s="3"/>
      <c r="B5" s="4"/>
      <c r="C5" s="10" t="s">
        <v>14</v>
      </c>
      <c r="D5" s="468" t="s">
        <v>575</v>
      </c>
      <c r="E5" s="469"/>
      <c r="F5" s="468" t="s">
        <v>31</v>
      </c>
      <c r="G5" s="469"/>
    </row>
    <row r="6" spans="1:9">
      <c r="A6" s="9" t="str">
        <f>$A$1</f>
        <v>36.</v>
      </c>
      <c r="B6" s="7">
        <v>2</v>
      </c>
      <c r="C6" s="8" t="s">
        <v>361</v>
      </c>
      <c r="D6" s="459"/>
      <c r="E6" s="460"/>
      <c r="F6" s="459"/>
      <c r="G6" s="460"/>
    </row>
    <row r="7" spans="1:9" ht="12.75" customHeight="1">
      <c r="A7" s="3"/>
      <c r="B7" s="4"/>
      <c r="C7" s="11" t="s">
        <v>16</v>
      </c>
      <c r="D7" s="468" t="s">
        <v>575</v>
      </c>
      <c r="E7" s="469"/>
      <c r="F7" s="468" t="s">
        <v>31</v>
      </c>
      <c r="G7" s="469"/>
    </row>
    <row r="8" spans="1:9">
      <c r="A8" s="9" t="str">
        <f>$A$1</f>
        <v>36.</v>
      </c>
      <c r="B8" s="7">
        <v>3</v>
      </c>
      <c r="C8" s="8" t="s">
        <v>615</v>
      </c>
      <c r="D8" s="459"/>
      <c r="E8" s="460"/>
      <c r="F8" s="459"/>
      <c r="G8" s="460"/>
    </row>
    <row r="9" spans="1:9" ht="37.5">
      <c r="A9" s="9" t="str">
        <f t="shared" ref="A9:A10" si="0">$A$1</f>
        <v>36.</v>
      </c>
      <c r="B9" s="7">
        <v>4</v>
      </c>
      <c r="C9" s="8" t="s">
        <v>404</v>
      </c>
      <c r="D9" s="459"/>
      <c r="E9" s="460"/>
      <c r="F9" s="459"/>
      <c r="G9" s="460"/>
    </row>
    <row r="10" spans="1:9">
      <c r="A10" s="9" t="str">
        <f t="shared" si="0"/>
        <v>36.</v>
      </c>
      <c r="B10" s="7">
        <v>5</v>
      </c>
      <c r="C10" s="8" t="s">
        <v>616</v>
      </c>
      <c r="D10" s="459"/>
      <c r="E10" s="460"/>
      <c r="F10" s="459"/>
      <c r="G10" s="460"/>
    </row>
  </sheetData>
  <mergeCells count="14">
    <mergeCell ref="D6:E6"/>
    <mergeCell ref="F6:G6"/>
    <mergeCell ref="A1:B1"/>
    <mergeCell ref="D1:G1"/>
    <mergeCell ref="D5:E5"/>
    <mergeCell ref="F5:G5"/>
    <mergeCell ref="D10:E10"/>
    <mergeCell ref="F10:G10"/>
    <mergeCell ref="D7:E7"/>
    <mergeCell ref="F7:G7"/>
    <mergeCell ref="D8:E8"/>
    <mergeCell ref="F8:G8"/>
    <mergeCell ref="D9:E9"/>
    <mergeCell ref="F9:G9"/>
  </mergeCell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N17"/>
  <sheetViews>
    <sheetView zoomScale="92" zoomScaleNormal="92" workbookViewId="0">
      <selection activeCell="D17" sqref="D17:E17"/>
    </sheetView>
  </sheetViews>
  <sheetFormatPr defaultColWidth="9.453125" defaultRowHeight="12.5"/>
  <cols>
    <col min="1" max="2" width="4.54296875" style="20" customWidth="1"/>
    <col min="3" max="3" width="61.54296875" style="20" customWidth="1"/>
    <col min="4" max="4" width="35.54296875" style="20" customWidth="1"/>
    <col min="5" max="6" width="16.54296875" style="20" customWidth="1"/>
    <col min="7" max="7" width="16.54296875" style="101" customWidth="1"/>
    <col min="8" max="16384" width="9.453125" style="20"/>
  </cols>
  <sheetData>
    <row r="1" spans="1:14" ht="33.75" customHeight="1">
      <c r="A1" s="471" t="s">
        <v>237</v>
      </c>
      <c r="B1" s="462"/>
      <c r="C1" s="138" t="s">
        <v>617</v>
      </c>
      <c r="D1" s="463" t="s">
        <v>577</v>
      </c>
      <c r="E1" s="464"/>
      <c r="F1" s="464"/>
      <c r="G1" s="465"/>
    </row>
    <row r="2" spans="1:14" ht="37.5">
      <c r="A2" s="3"/>
      <c r="B2" s="4"/>
      <c r="C2" s="10" t="s">
        <v>34</v>
      </c>
      <c r="D2" s="5" t="s">
        <v>574</v>
      </c>
      <c r="E2" s="5" t="s">
        <v>646</v>
      </c>
      <c r="F2" s="5" t="s">
        <v>11</v>
      </c>
      <c r="G2" s="93" t="s">
        <v>12</v>
      </c>
      <c r="J2" s="236"/>
    </row>
    <row r="3" spans="1:14" ht="25">
      <c r="A3" s="9" t="str">
        <f>$A$1</f>
        <v>37.</v>
      </c>
      <c r="B3" s="7">
        <v>1</v>
      </c>
      <c r="C3" s="8" t="s">
        <v>371</v>
      </c>
      <c r="D3" s="24"/>
      <c r="E3" s="18"/>
      <c r="F3" s="48">
        <v>10</v>
      </c>
      <c r="G3" s="94"/>
      <c r="J3" s="240"/>
      <c r="K3" s="236"/>
      <c r="L3" s="236"/>
      <c r="M3" s="236"/>
      <c r="N3" s="236"/>
    </row>
    <row r="4" spans="1:14" ht="24.75" customHeight="1">
      <c r="A4" s="134"/>
      <c r="B4" s="135"/>
      <c r="C4" s="136"/>
      <c r="D4" s="136"/>
      <c r="E4" s="136"/>
      <c r="F4" s="80" t="str">
        <f>CONCATENATE("KOPĒJĀ CENA par ",A1,"pozīciju bez PVN, EUR:")</f>
        <v>KOPĒJĀ CENA par 37.pozīciju bez PVN, EUR:</v>
      </c>
      <c r="G4" s="137">
        <f>F3*G3</f>
        <v>0</v>
      </c>
    </row>
    <row r="5" spans="1:14" ht="12.75" customHeight="1">
      <c r="A5" s="3"/>
      <c r="B5" s="4"/>
      <c r="C5" s="10" t="s">
        <v>14</v>
      </c>
      <c r="D5" s="468" t="s">
        <v>575</v>
      </c>
      <c r="E5" s="469"/>
      <c r="F5" s="468" t="s">
        <v>31</v>
      </c>
      <c r="G5" s="469"/>
    </row>
    <row r="6" spans="1:14">
      <c r="A6" s="9" t="str">
        <f>$A$1</f>
        <v>37.</v>
      </c>
      <c r="B6" s="7">
        <v>2</v>
      </c>
      <c r="C6" s="8" t="s">
        <v>797</v>
      </c>
      <c r="D6" s="459"/>
      <c r="E6" s="460"/>
      <c r="F6" s="459"/>
      <c r="G6" s="460"/>
    </row>
    <row r="7" spans="1:14" ht="12.75" customHeight="1">
      <c r="A7" s="3"/>
      <c r="B7" s="4"/>
      <c r="C7" s="11" t="s">
        <v>16</v>
      </c>
      <c r="D7" s="468" t="s">
        <v>575</v>
      </c>
      <c r="E7" s="469"/>
      <c r="F7" s="468" t="s">
        <v>31</v>
      </c>
      <c r="G7" s="469"/>
    </row>
    <row r="8" spans="1:14">
      <c r="A8" s="9" t="str">
        <f>$A$1</f>
        <v>37.</v>
      </c>
      <c r="B8" s="7">
        <v>3</v>
      </c>
      <c r="C8" s="8" t="s">
        <v>878</v>
      </c>
      <c r="D8" s="459"/>
      <c r="E8" s="460"/>
      <c r="F8" s="459"/>
      <c r="G8" s="460"/>
    </row>
    <row r="9" spans="1:14">
      <c r="A9" s="9" t="str">
        <f t="shared" ref="A9:A17" si="0">$A$1</f>
        <v>37.</v>
      </c>
      <c r="B9" s="7">
        <v>4</v>
      </c>
      <c r="C9" s="8" t="s">
        <v>872</v>
      </c>
      <c r="D9" s="459"/>
      <c r="E9" s="460"/>
      <c r="F9" s="459"/>
      <c r="G9" s="460"/>
    </row>
    <row r="10" spans="1:14">
      <c r="A10" s="9" t="str">
        <f t="shared" si="0"/>
        <v>37.</v>
      </c>
      <c r="B10" s="7">
        <v>5</v>
      </c>
      <c r="C10" s="8" t="s">
        <v>873</v>
      </c>
      <c r="D10" s="459"/>
      <c r="E10" s="460"/>
      <c r="F10" s="459"/>
      <c r="G10" s="460"/>
    </row>
    <row r="11" spans="1:14">
      <c r="A11" s="9" t="str">
        <f t="shared" si="0"/>
        <v>37.</v>
      </c>
      <c r="B11" s="7">
        <v>6</v>
      </c>
      <c r="C11" s="8" t="s">
        <v>874</v>
      </c>
      <c r="D11" s="459"/>
      <c r="E11" s="460"/>
      <c r="F11" s="459"/>
      <c r="G11" s="460"/>
    </row>
    <row r="12" spans="1:14">
      <c r="A12" s="9" t="str">
        <f t="shared" si="0"/>
        <v>37.</v>
      </c>
      <c r="B12" s="7">
        <v>7</v>
      </c>
      <c r="C12" s="8" t="s">
        <v>253</v>
      </c>
      <c r="D12" s="459"/>
      <c r="E12" s="460"/>
      <c r="F12" s="459"/>
      <c r="G12" s="460"/>
    </row>
    <row r="13" spans="1:14" ht="14">
      <c r="A13" s="9" t="str">
        <f t="shared" si="0"/>
        <v>37.</v>
      </c>
      <c r="B13" s="7">
        <v>8</v>
      </c>
      <c r="C13" s="8" t="s">
        <v>254</v>
      </c>
      <c r="D13" s="459"/>
      <c r="E13" s="460"/>
      <c r="F13" s="459"/>
      <c r="G13" s="460"/>
    </row>
    <row r="14" spans="1:14">
      <c r="A14" s="9" t="str">
        <f t="shared" si="0"/>
        <v>37.</v>
      </c>
      <c r="B14" s="7">
        <v>9</v>
      </c>
      <c r="C14" s="8" t="s">
        <v>255</v>
      </c>
      <c r="D14" s="493"/>
      <c r="E14" s="493"/>
      <c r="F14" s="493"/>
      <c r="G14" s="493"/>
    </row>
    <row r="15" spans="1:14">
      <c r="A15" s="9" t="str">
        <f t="shared" si="0"/>
        <v>37.</v>
      </c>
      <c r="B15" s="7">
        <v>10</v>
      </c>
      <c r="C15" s="8" t="s">
        <v>875</v>
      </c>
      <c r="D15" s="459"/>
      <c r="E15" s="460"/>
      <c r="F15" s="459"/>
      <c r="G15" s="460"/>
    </row>
    <row r="16" spans="1:14">
      <c r="A16" s="9" t="str">
        <f t="shared" si="0"/>
        <v>37.</v>
      </c>
      <c r="B16" s="7">
        <v>11</v>
      </c>
      <c r="C16" s="8" t="s">
        <v>876</v>
      </c>
      <c r="D16" s="459"/>
      <c r="E16" s="460"/>
      <c r="F16" s="459"/>
      <c r="G16" s="460"/>
    </row>
    <row r="17" spans="1:7">
      <c r="A17" s="9" t="str">
        <f t="shared" si="0"/>
        <v>37.</v>
      </c>
      <c r="B17" s="7">
        <v>12</v>
      </c>
      <c r="C17" s="8" t="s">
        <v>877</v>
      </c>
      <c r="D17" s="459"/>
      <c r="E17" s="460"/>
      <c r="F17" s="459"/>
      <c r="G17" s="460"/>
    </row>
  </sheetData>
  <mergeCells count="28">
    <mergeCell ref="D6:E6"/>
    <mergeCell ref="F6:G6"/>
    <mergeCell ref="A1:B1"/>
    <mergeCell ref="D1:G1"/>
    <mergeCell ref="D5:E5"/>
    <mergeCell ref="F5:G5"/>
    <mergeCell ref="D7:E7"/>
    <mergeCell ref="F7:G7"/>
    <mergeCell ref="D8:E8"/>
    <mergeCell ref="F8:G8"/>
    <mergeCell ref="D9:E9"/>
    <mergeCell ref="F9:G9"/>
    <mergeCell ref="D10:E10"/>
    <mergeCell ref="F10:G10"/>
    <mergeCell ref="D11:E11"/>
    <mergeCell ref="F11:G11"/>
    <mergeCell ref="D12:E12"/>
    <mergeCell ref="F12:G12"/>
    <mergeCell ref="D16:E16"/>
    <mergeCell ref="F16:G16"/>
    <mergeCell ref="D17:E17"/>
    <mergeCell ref="F17:G17"/>
    <mergeCell ref="D13:E13"/>
    <mergeCell ref="F13:G13"/>
    <mergeCell ref="D14:E14"/>
    <mergeCell ref="F14:G14"/>
    <mergeCell ref="D15:E15"/>
    <mergeCell ref="F15:G15"/>
  </mergeCells>
  <pageMargins left="0.7" right="0.7" top="0.75" bottom="0.75" header="0.3" footer="0.3"/>
  <pageSetup paperSize="9" orientation="portrait" verticalDpi="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M14"/>
  <sheetViews>
    <sheetView topLeftCell="A7" zoomScale="87" zoomScaleNormal="87" workbookViewId="0">
      <selection activeCell="J3" sqref="J3"/>
    </sheetView>
  </sheetViews>
  <sheetFormatPr defaultRowHeight="14.5"/>
  <cols>
    <col min="1" max="1" width="4.7265625" style="409" customWidth="1"/>
    <col min="2" max="2" width="2.7265625" customWidth="1"/>
    <col min="3" max="3" width="53.453125" customWidth="1"/>
    <col min="4" max="4" width="23.81640625" customWidth="1"/>
    <col min="5" max="5" width="25.7265625" customWidth="1"/>
    <col min="6" max="6" width="16.1796875" customWidth="1"/>
    <col min="7" max="7" width="32.7265625" customWidth="1"/>
  </cols>
  <sheetData>
    <row r="1" spans="1:13" ht="33" customHeight="1">
      <c r="A1" s="504" t="s">
        <v>240</v>
      </c>
      <c r="B1" s="462"/>
      <c r="C1" s="179" t="s">
        <v>1291</v>
      </c>
      <c r="D1" s="492" t="s">
        <v>577</v>
      </c>
      <c r="E1" s="464"/>
      <c r="F1" s="464"/>
      <c r="G1" s="465"/>
    </row>
    <row r="2" spans="1:13" ht="44.25" customHeight="1">
      <c r="A2" s="171"/>
      <c r="B2" s="4"/>
      <c r="C2" s="170" t="s">
        <v>34</v>
      </c>
      <c r="D2" s="178" t="s">
        <v>574</v>
      </c>
      <c r="E2" s="178" t="s">
        <v>646</v>
      </c>
      <c r="F2" s="178" t="s">
        <v>11</v>
      </c>
      <c r="G2" s="177" t="s">
        <v>12</v>
      </c>
    </row>
    <row r="3" spans="1:13" ht="27" customHeight="1">
      <c r="A3" s="225" t="str">
        <f>$A$1</f>
        <v>38.</v>
      </c>
      <c r="B3" s="7">
        <v>1</v>
      </c>
      <c r="C3" s="169" t="s">
        <v>1292</v>
      </c>
      <c r="D3" s="176"/>
      <c r="E3" s="18"/>
      <c r="F3" s="342">
        <v>100</v>
      </c>
      <c r="G3" s="198"/>
      <c r="H3" s="59"/>
      <c r="I3" s="59"/>
      <c r="J3" s="304"/>
    </row>
    <row r="4" spans="1:13">
      <c r="A4" s="226"/>
      <c r="B4" s="88"/>
      <c r="C4" s="79"/>
      <c r="D4" s="79"/>
      <c r="E4" s="79"/>
      <c r="F4" s="83" t="str">
        <f>CONCATENATE("KOPĒJĀ CENA par ",A1,"pozīciju bez PVN, EUR:")</f>
        <v>KOPĒJĀ CENA par 38.pozīciju bez PVN, EUR:</v>
      </c>
      <c r="G4" s="172"/>
      <c r="K4" s="296"/>
      <c r="L4" s="296"/>
      <c r="M4" s="297"/>
    </row>
    <row r="5" spans="1:13">
      <c r="A5" s="171"/>
      <c r="B5" s="4"/>
      <c r="C5" s="170" t="s">
        <v>14</v>
      </c>
      <c r="D5" s="477" t="s">
        <v>575</v>
      </c>
      <c r="E5" s="469"/>
      <c r="F5" s="477" t="s">
        <v>31</v>
      </c>
      <c r="G5" s="469"/>
    </row>
    <row r="6" spans="1:13" ht="28.5" customHeight="1">
      <c r="A6" s="225" t="str">
        <f>$A$1</f>
        <v>38.</v>
      </c>
      <c r="B6" s="7">
        <v>2</v>
      </c>
      <c r="C6" s="169" t="s">
        <v>1612</v>
      </c>
      <c r="D6" s="476"/>
      <c r="E6" s="460"/>
      <c r="F6" s="476"/>
      <c r="G6" s="460"/>
    </row>
    <row r="7" spans="1:13">
      <c r="A7" s="171"/>
      <c r="B7" s="4"/>
      <c r="C7" s="192" t="s">
        <v>16</v>
      </c>
      <c r="D7" s="477" t="s">
        <v>575</v>
      </c>
      <c r="E7" s="469"/>
      <c r="F7" s="477" t="s">
        <v>31</v>
      </c>
      <c r="G7" s="469"/>
    </row>
    <row r="8" spans="1:13" ht="39" customHeight="1">
      <c r="A8" s="225" t="str">
        <f t="shared" ref="A8:A14" si="0">$A$1</f>
        <v>38.</v>
      </c>
      <c r="B8" s="7">
        <v>3</v>
      </c>
      <c r="C8" s="292" t="s">
        <v>1613</v>
      </c>
      <c r="D8" s="476"/>
      <c r="E8" s="460"/>
      <c r="F8" s="476"/>
      <c r="G8" s="460"/>
    </row>
    <row r="9" spans="1:13" ht="80.5" customHeight="1">
      <c r="A9" s="225" t="str">
        <f t="shared" si="0"/>
        <v>38.</v>
      </c>
      <c r="B9" s="7">
        <v>4</v>
      </c>
      <c r="C9" s="292" t="s">
        <v>1614</v>
      </c>
      <c r="D9" s="476"/>
      <c r="E9" s="460"/>
      <c r="F9" s="476"/>
      <c r="G9" s="460"/>
    </row>
    <row r="10" spans="1:13" ht="27" customHeight="1">
      <c r="A10" s="225" t="str">
        <f t="shared" si="0"/>
        <v>38.</v>
      </c>
      <c r="B10" s="7">
        <v>5</v>
      </c>
      <c r="C10" s="298" t="s">
        <v>1615</v>
      </c>
      <c r="D10" s="476"/>
      <c r="E10" s="460"/>
      <c r="F10" s="476"/>
      <c r="G10" s="460"/>
    </row>
    <row r="11" spans="1:13" ht="65.5" customHeight="1">
      <c r="A11" s="225" t="s">
        <v>240</v>
      </c>
      <c r="B11" s="7">
        <v>6</v>
      </c>
      <c r="C11" s="292" t="s">
        <v>1616</v>
      </c>
      <c r="D11" s="234"/>
      <c r="E11" s="233"/>
      <c r="F11" s="234"/>
      <c r="G11" s="233"/>
    </row>
    <row r="12" spans="1:13" ht="30" customHeight="1">
      <c r="A12" s="225" t="s">
        <v>240</v>
      </c>
      <c r="B12" s="7">
        <v>7</v>
      </c>
      <c r="C12" s="222" t="s">
        <v>1617</v>
      </c>
      <c r="D12" s="234"/>
      <c r="E12" s="233"/>
      <c r="F12" s="234"/>
      <c r="G12" s="233"/>
    </row>
    <row r="13" spans="1:13" ht="29.5" customHeight="1">
      <c r="A13" s="225" t="s">
        <v>240</v>
      </c>
      <c r="B13" s="7">
        <v>8</v>
      </c>
      <c r="C13" s="292" t="s">
        <v>1618</v>
      </c>
      <c r="D13" s="234"/>
      <c r="E13" s="233"/>
      <c r="F13" s="234"/>
      <c r="G13" s="233"/>
    </row>
    <row r="14" spans="1:13" ht="41.5" customHeight="1">
      <c r="A14" s="225" t="str">
        <f t="shared" si="0"/>
        <v>38.</v>
      </c>
      <c r="B14" s="7">
        <v>9</v>
      </c>
      <c r="C14" s="299" t="s">
        <v>1619</v>
      </c>
      <c r="D14" s="476"/>
      <c r="E14" s="460"/>
      <c r="F14" s="476"/>
      <c r="G14" s="460"/>
    </row>
  </sheetData>
  <mergeCells count="16">
    <mergeCell ref="A1:B1"/>
    <mergeCell ref="D1:G1"/>
    <mergeCell ref="D5:E5"/>
    <mergeCell ref="F5:G5"/>
    <mergeCell ref="D6:E6"/>
    <mergeCell ref="F6:G6"/>
    <mergeCell ref="D10:E10"/>
    <mergeCell ref="F10:G10"/>
    <mergeCell ref="D14:E14"/>
    <mergeCell ref="F14:G14"/>
    <mergeCell ref="D7:E7"/>
    <mergeCell ref="F7:G7"/>
    <mergeCell ref="D8:E8"/>
    <mergeCell ref="F8:G8"/>
    <mergeCell ref="D9:E9"/>
    <mergeCell ref="F9:G9"/>
  </mergeCells>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I10"/>
  <sheetViews>
    <sheetView zoomScale="90" zoomScaleNormal="90" workbookViewId="0">
      <selection activeCell="F16" sqref="F16"/>
    </sheetView>
  </sheetViews>
  <sheetFormatPr defaultColWidth="9.453125" defaultRowHeight="12.5"/>
  <cols>
    <col min="1" max="2" width="4.54296875" style="20" customWidth="1"/>
    <col min="3" max="3" width="61.54296875" style="20" customWidth="1"/>
    <col min="4" max="4" width="35.54296875" style="20" customWidth="1"/>
    <col min="5" max="5" width="16.54296875" style="20" customWidth="1"/>
    <col min="6" max="6" width="15.453125" style="101" customWidth="1"/>
    <col min="7" max="8" width="9.453125" style="20"/>
    <col min="9" max="9" width="10" style="20" customWidth="1"/>
    <col min="10" max="16384" width="9.453125" style="20"/>
  </cols>
  <sheetData>
    <row r="1" spans="1:9" ht="16.5">
      <c r="A1" s="504" t="s">
        <v>1075</v>
      </c>
      <c r="B1" s="462"/>
      <c r="C1" s="179" t="s">
        <v>1396</v>
      </c>
      <c r="D1" s="463" t="s">
        <v>577</v>
      </c>
      <c r="E1" s="464"/>
      <c r="F1" s="464"/>
      <c r="G1" s="465"/>
    </row>
    <row r="2" spans="1:9" ht="37.5">
      <c r="A2" s="313"/>
      <c r="B2" s="4"/>
      <c r="C2" s="170" t="s">
        <v>34</v>
      </c>
      <c r="D2" s="178" t="s">
        <v>574</v>
      </c>
      <c r="E2" s="178" t="s">
        <v>1400</v>
      </c>
      <c r="F2" s="178" t="s">
        <v>1399</v>
      </c>
      <c r="G2" s="177" t="s">
        <v>12</v>
      </c>
    </row>
    <row r="3" spans="1:9">
      <c r="A3" s="225" t="str">
        <f>$A$1</f>
        <v>39.</v>
      </c>
      <c r="B3" s="14" t="s">
        <v>13</v>
      </c>
      <c r="C3" s="222" t="s">
        <v>1398</v>
      </c>
      <c r="D3" s="331"/>
      <c r="E3" s="331"/>
      <c r="F3" s="193">
        <v>50</v>
      </c>
      <c r="G3" s="314"/>
    </row>
    <row r="4" spans="1:9" ht="25">
      <c r="A4" s="225" t="str">
        <f>$A$1</f>
        <v>39.</v>
      </c>
      <c r="B4" s="14" t="s">
        <v>15</v>
      </c>
      <c r="C4" s="222" t="s">
        <v>1397</v>
      </c>
      <c r="D4" s="162"/>
      <c r="E4" s="175"/>
      <c r="F4" s="175">
        <v>50</v>
      </c>
      <c r="G4" s="314"/>
    </row>
    <row r="5" spans="1:9" ht="14.5">
      <c r="A5" s="560" t="s">
        <v>1687</v>
      </c>
      <c r="B5" s="561"/>
      <c r="C5" s="561"/>
      <c r="D5" s="561"/>
      <c r="E5" s="561"/>
      <c r="F5" s="562"/>
      <c r="G5" s="314"/>
      <c r="I5" s="40"/>
    </row>
    <row r="6" spans="1:9">
      <c r="A6" s="313"/>
      <c r="B6" s="4"/>
      <c r="C6" s="170" t="s">
        <v>14</v>
      </c>
      <c r="D6" s="477" t="s">
        <v>575</v>
      </c>
      <c r="E6" s="469"/>
      <c r="F6" s="477" t="s">
        <v>31</v>
      </c>
      <c r="G6" s="469"/>
    </row>
    <row r="7" spans="1:9">
      <c r="A7" s="225" t="str">
        <f>$A$1</f>
        <v>39.</v>
      </c>
      <c r="B7" s="14" t="s">
        <v>17</v>
      </c>
      <c r="C7" s="169" t="s">
        <v>1622</v>
      </c>
      <c r="D7" s="476"/>
      <c r="E7" s="460"/>
      <c r="F7" s="476"/>
      <c r="G7" s="460"/>
    </row>
    <row r="8" spans="1:9">
      <c r="A8" s="313"/>
      <c r="B8" s="4"/>
      <c r="C8" s="192" t="s">
        <v>16</v>
      </c>
      <c r="D8" s="477" t="s">
        <v>575</v>
      </c>
      <c r="E8" s="469"/>
      <c r="F8" s="477" t="s">
        <v>31</v>
      </c>
      <c r="G8" s="469"/>
    </row>
    <row r="9" spans="1:9" ht="37.5">
      <c r="A9" s="225" t="str">
        <f>$A$1</f>
        <v>39.</v>
      </c>
      <c r="B9" s="14" t="s">
        <v>18</v>
      </c>
      <c r="C9" s="169" t="s">
        <v>1621</v>
      </c>
      <c r="D9" s="476"/>
      <c r="E9" s="460"/>
      <c r="F9" s="476"/>
      <c r="G9" s="460"/>
    </row>
    <row r="10" spans="1:9" ht="25">
      <c r="A10" s="225" t="str">
        <f>$A$1</f>
        <v>39.</v>
      </c>
      <c r="B10" s="14" t="s">
        <v>19</v>
      </c>
      <c r="C10" s="169" t="s">
        <v>1620</v>
      </c>
      <c r="D10" s="476"/>
      <c r="E10" s="460"/>
      <c r="F10" s="476"/>
      <c r="G10" s="460"/>
    </row>
  </sheetData>
  <mergeCells count="13">
    <mergeCell ref="D7:E7"/>
    <mergeCell ref="F7:G7"/>
    <mergeCell ref="A1:B1"/>
    <mergeCell ref="D1:G1"/>
    <mergeCell ref="D6:E6"/>
    <mergeCell ref="F6:G6"/>
    <mergeCell ref="A5:F5"/>
    <mergeCell ref="D8:E8"/>
    <mergeCell ref="F8:G8"/>
    <mergeCell ref="D9:E9"/>
    <mergeCell ref="F9:G9"/>
    <mergeCell ref="D10:E10"/>
    <mergeCell ref="F10:G10"/>
  </mergeCells>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L11"/>
  <sheetViews>
    <sheetView zoomScale="91" zoomScaleNormal="91" workbookViewId="0">
      <selection activeCell="J5" sqref="J5"/>
    </sheetView>
  </sheetViews>
  <sheetFormatPr defaultColWidth="9.453125" defaultRowHeight="12.5"/>
  <cols>
    <col min="1" max="2" width="4.54296875" style="20" customWidth="1"/>
    <col min="3" max="3" width="45" style="20" customWidth="1"/>
    <col min="4" max="4" width="25.54296875" style="20" customWidth="1"/>
    <col min="5" max="6" width="16.54296875" style="20" customWidth="1"/>
    <col min="7" max="7" width="16.54296875" style="101" customWidth="1"/>
    <col min="8" max="16384" width="9.453125" style="20"/>
  </cols>
  <sheetData>
    <row r="1" spans="1:12" ht="23.25" customHeight="1">
      <c r="A1" s="471" t="s">
        <v>1688</v>
      </c>
      <c r="B1" s="462"/>
      <c r="C1" s="30" t="s">
        <v>257</v>
      </c>
      <c r="D1" s="463" t="s">
        <v>577</v>
      </c>
      <c r="E1" s="464"/>
      <c r="F1" s="464"/>
      <c r="G1" s="465"/>
    </row>
    <row r="2" spans="1:12" ht="37.5">
      <c r="A2" s="3"/>
      <c r="B2" s="4"/>
      <c r="C2" s="10" t="s">
        <v>34</v>
      </c>
      <c r="D2" s="5" t="s">
        <v>574</v>
      </c>
      <c r="E2" s="5" t="s">
        <v>646</v>
      </c>
      <c r="F2" s="5" t="s">
        <v>11</v>
      </c>
      <c r="G2" s="93" t="s">
        <v>12</v>
      </c>
      <c r="J2" s="244"/>
    </row>
    <row r="3" spans="1:12">
      <c r="A3" s="6" t="str">
        <f>$A$1</f>
        <v>40.</v>
      </c>
      <c r="B3" s="7">
        <v>1</v>
      </c>
      <c r="C3" s="8" t="s">
        <v>880</v>
      </c>
      <c r="D3" s="24"/>
      <c r="E3" s="18"/>
      <c r="F3" s="48">
        <v>250</v>
      </c>
      <c r="G3" s="94"/>
    </row>
    <row r="4" spans="1:12" ht="24.75" customHeight="1">
      <c r="A4" s="134"/>
      <c r="B4" s="135"/>
      <c r="C4" s="136"/>
      <c r="D4" s="136"/>
      <c r="E4" s="136"/>
      <c r="F4" s="80" t="str">
        <f>CONCATENATE("KOPĒJĀ CENA par ",A1,"pozīciju bez PVN, EUR:")</f>
        <v>KOPĒJĀ CENA par 40.pozīciju bez PVN, EUR:</v>
      </c>
      <c r="G4" s="137">
        <f>F3*G3</f>
        <v>0</v>
      </c>
      <c r="I4" s="243"/>
    </row>
    <row r="5" spans="1:12" ht="74.150000000000006" customHeight="1">
      <c r="A5" s="3"/>
      <c r="B5" s="4"/>
      <c r="C5" s="10" t="s">
        <v>14</v>
      </c>
      <c r="D5" s="468" t="s">
        <v>575</v>
      </c>
      <c r="E5" s="469"/>
      <c r="F5" s="468" t="s">
        <v>31</v>
      </c>
      <c r="G5" s="469"/>
    </row>
    <row r="6" spans="1:12">
      <c r="A6" s="6" t="str">
        <f>$A$1</f>
        <v>40.</v>
      </c>
      <c r="B6" s="7">
        <v>2</v>
      </c>
      <c r="C6" s="8" t="s">
        <v>257</v>
      </c>
      <c r="D6" s="459"/>
      <c r="E6" s="460"/>
      <c r="F6" s="459"/>
      <c r="G6" s="460"/>
    </row>
    <row r="7" spans="1:12" ht="12.75" customHeight="1">
      <c r="A7" s="3"/>
      <c r="B7" s="4"/>
      <c r="C7" s="11" t="s">
        <v>16</v>
      </c>
      <c r="D7" s="468" t="s">
        <v>575</v>
      </c>
      <c r="E7" s="469"/>
      <c r="F7" s="468" t="s">
        <v>31</v>
      </c>
      <c r="G7" s="469"/>
    </row>
    <row r="8" spans="1:12" ht="37.5">
      <c r="A8" s="6" t="str">
        <f>$A$1</f>
        <v>40.</v>
      </c>
      <c r="B8" s="7">
        <v>3</v>
      </c>
      <c r="C8" s="27" t="s">
        <v>259</v>
      </c>
      <c r="D8" s="459"/>
      <c r="E8" s="460"/>
      <c r="F8" s="459"/>
      <c r="G8" s="460"/>
    </row>
    <row r="9" spans="1:12" ht="13">
      <c r="A9" s="6" t="str">
        <f t="shared" ref="A9:A10" si="0">$A$1</f>
        <v>40.</v>
      </c>
      <c r="B9" s="7">
        <v>4</v>
      </c>
      <c r="C9" s="27" t="s">
        <v>879</v>
      </c>
      <c r="D9" s="459"/>
      <c r="E9" s="460"/>
      <c r="F9" s="459"/>
      <c r="G9" s="460"/>
      <c r="J9" s="243"/>
      <c r="K9" s="343"/>
      <c r="L9" s="236"/>
    </row>
    <row r="10" spans="1:12" ht="13">
      <c r="A10" s="6" t="str">
        <f t="shared" si="0"/>
        <v>40.</v>
      </c>
      <c r="B10" s="7">
        <v>5</v>
      </c>
      <c r="C10" s="8" t="s">
        <v>934</v>
      </c>
      <c r="D10" s="459"/>
      <c r="E10" s="460"/>
      <c r="F10" s="459"/>
      <c r="G10" s="460"/>
      <c r="J10" s="243"/>
      <c r="K10" s="343"/>
      <c r="L10" s="236"/>
    </row>
    <row r="11" spans="1:12" ht="13">
      <c r="J11" s="243"/>
      <c r="K11" s="343"/>
      <c r="L11" s="236"/>
    </row>
  </sheetData>
  <mergeCells count="14">
    <mergeCell ref="D6:E6"/>
    <mergeCell ref="F6:G6"/>
    <mergeCell ref="A1:B1"/>
    <mergeCell ref="D1:G1"/>
    <mergeCell ref="D5:E5"/>
    <mergeCell ref="F5:G5"/>
    <mergeCell ref="F10:G10"/>
    <mergeCell ref="D7:E7"/>
    <mergeCell ref="F7:G7"/>
    <mergeCell ref="D8:E8"/>
    <mergeCell ref="F8:G8"/>
    <mergeCell ref="D9:E9"/>
    <mergeCell ref="F9:G9"/>
    <mergeCell ref="D10:E10"/>
  </mergeCells>
  <pageMargins left="0.7" right="0.7" top="0.75" bottom="0.75" header="0.3" footer="0.3"/>
  <pageSetup paperSize="9" orientation="portrait" verticalDpi="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I10"/>
  <sheetViews>
    <sheetView zoomScale="89" zoomScaleNormal="89" workbookViewId="0">
      <selection activeCell="D13" sqref="D13"/>
    </sheetView>
  </sheetViews>
  <sheetFormatPr defaultColWidth="9.453125" defaultRowHeight="12.5"/>
  <cols>
    <col min="1" max="2" width="4.54296875" style="20" customWidth="1"/>
    <col min="3" max="3" width="61.54296875" style="20" customWidth="1"/>
    <col min="4" max="4" width="35.54296875" style="20" customWidth="1"/>
    <col min="5" max="6" width="16.54296875" style="20" customWidth="1"/>
    <col min="7" max="7" width="16.54296875" style="101" customWidth="1"/>
    <col min="8" max="16384" width="9.453125" style="20"/>
  </cols>
  <sheetData>
    <row r="1" spans="1:9" ht="23.25" customHeight="1">
      <c r="A1" s="471" t="s">
        <v>252</v>
      </c>
      <c r="B1" s="462"/>
      <c r="C1" s="30" t="s">
        <v>260</v>
      </c>
      <c r="D1" s="463" t="s">
        <v>577</v>
      </c>
      <c r="E1" s="464"/>
      <c r="F1" s="464"/>
      <c r="G1" s="465"/>
    </row>
    <row r="2" spans="1:9" ht="37.5">
      <c r="A2" s="3"/>
      <c r="B2" s="4"/>
      <c r="C2" s="10" t="s">
        <v>34</v>
      </c>
      <c r="D2" s="5" t="s">
        <v>574</v>
      </c>
      <c r="E2" s="5" t="s">
        <v>646</v>
      </c>
      <c r="F2" s="5" t="s">
        <v>11</v>
      </c>
      <c r="G2" s="93" t="s">
        <v>12</v>
      </c>
      <c r="I2" s="236"/>
    </row>
    <row r="3" spans="1:9">
      <c r="A3" s="6" t="str">
        <f>$A$1</f>
        <v>41.</v>
      </c>
      <c r="B3" s="7">
        <v>1</v>
      </c>
      <c r="C3" s="8" t="s">
        <v>1393</v>
      </c>
      <c r="D3" s="24"/>
      <c r="E3" s="18"/>
      <c r="F3" s="48">
        <v>500</v>
      </c>
      <c r="G3" s="94"/>
      <c r="H3" s="243"/>
      <c r="I3" s="244"/>
    </row>
    <row r="4" spans="1:9" ht="24.75" customHeight="1">
      <c r="A4" s="134"/>
      <c r="B4" s="135"/>
      <c r="C4" s="136"/>
      <c r="D4" s="136"/>
      <c r="E4" s="136"/>
      <c r="F4" s="80" t="str">
        <f>CONCATENATE("KOPĒJĀ CENA par ",A1,"pozīciju bez PVN, EUR:")</f>
        <v>KOPĒJĀ CENA par 41.pozīciju bez PVN, EUR:</v>
      </c>
      <c r="G4" s="95"/>
    </row>
    <row r="5" spans="1:9" ht="12.75" customHeight="1">
      <c r="A5" s="3"/>
      <c r="B5" s="4"/>
      <c r="C5" s="10" t="s">
        <v>14</v>
      </c>
      <c r="D5" s="468" t="s">
        <v>575</v>
      </c>
      <c r="E5" s="469"/>
      <c r="F5" s="468" t="s">
        <v>31</v>
      </c>
      <c r="G5" s="469"/>
    </row>
    <row r="6" spans="1:9">
      <c r="A6" s="6" t="str">
        <f>$A$1</f>
        <v>41.</v>
      </c>
      <c r="B6" s="7">
        <v>2</v>
      </c>
      <c r="C6" s="8" t="s">
        <v>260</v>
      </c>
      <c r="D6" s="459"/>
      <c r="E6" s="460"/>
      <c r="F6" s="459"/>
      <c r="G6" s="460"/>
    </row>
    <row r="7" spans="1:9" ht="12.75" customHeight="1">
      <c r="A7" s="3"/>
      <c r="B7" s="4"/>
      <c r="C7" s="11" t="s">
        <v>16</v>
      </c>
      <c r="D7" s="468" t="s">
        <v>575</v>
      </c>
      <c r="E7" s="469"/>
      <c r="F7" s="468" t="s">
        <v>31</v>
      </c>
      <c r="G7" s="469"/>
    </row>
    <row r="8" spans="1:9" ht="25">
      <c r="A8" s="6" t="str">
        <f>$A$1</f>
        <v>41.</v>
      </c>
      <c r="B8" s="7">
        <v>3</v>
      </c>
      <c r="C8" s="8" t="s">
        <v>262</v>
      </c>
      <c r="D8" s="459"/>
      <c r="E8" s="460"/>
      <c r="F8" s="459"/>
      <c r="G8" s="460"/>
    </row>
    <row r="9" spans="1:9" ht="25">
      <c r="A9" s="6" t="str">
        <f>$A$1</f>
        <v>41.</v>
      </c>
      <c r="B9" s="7">
        <v>4</v>
      </c>
      <c r="C9" s="162" t="s">
        <v>1391</v>
      </c>
      <c r="D9" s="459"/>
      <c r="E9" s="460"/>
      <c r="F9" s="459"/>
      <c r="G9" s="460"/>
    </row>
    <row r="10" spans="1:9" ht="13">
      <c r="A10" s="6" t="str">
        <f>$A$1</f>
        <v>41.</v>
      </c>
      <c r="B10" s="7">
        <v>5</v>
      </c>
      <c r="C10" s="162" t="s">
        <v>1392</v>
      </c>
      <c r="D10" s="459"/>
      <c r="E10" s="460"/>
      <c r="F10" s="459"/>
      <c r="G10" s="460"/>
    </row>
  </sheetData>
  <mergeCells count="14">
    <mergeCell ref="A1:B1"/>
    <mergeCell ref="F6:G6"/>
    <mergeCell ref="D1:G1"/>
    <mergeCell ref="D5:E5"/>
    <mergeCell ref="F5:G5"/>
    <mergeCell ref="D6:E6"/>
    <mergeCell ref="D9:E9"/>
    <mergeCell ref="F9:G9"/>
    <mergeCell ref="D10:E10"/>
    <mergeCell ref="F10:G10"/>
    <mergeCell ref="D7:E7"/>
    <mergeCell ref="F7:G7"/>
    <mergeCell ref="D8:E8"/>
    <mergeCell ref="F8:G8"/>
  </mergeCells>
  <pageMargins left="0.7" right="0.7" top="0.75" bottom="0.75" header="0.3" footer="0.3"/>
  <pageSetup paperSize="9" orientation="portrait" verticalDpi="0"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V22"/>
  <sheetViews>
    <sheetView zoomScale="90" zoomScaleNormal="90" workbookViewId="0">
      <selection activeCell="D16" sqref="D16:E16"/>
    </sheetView>
  </sheetViews>
  <sheetFormatPr defaultColWidth="9.453125" defaultRowHeight="12.5"/>
  <cols>
    <col min="1" max="2" width="4.54296875" style="20" customWidth="1"/>
    <col min="3" max="3" width="59.54296875" style="20" customWidth="1"/>
    <col min="4" max="4" width="25.453125" style="20" customWidth="1"/>
    <col min="5" max="5" width="19.453125" style="20" customWidth="1"/>
    <col min="6" max="6" width="16.54296875" style="20" customWidth="1"/>
    <col min="7" max="7" width="16.54296875" style="101" customWidth="1"/>
    <col min="8" max="16384" width="9.453125" style="20"/>
  </cols>
  <sheetData>
    <row r="1" spans="1:22" ht="23.25" customHeight="1">
      <c r="A1" s="471" t="s">
        <v>798</v>
      </c>
      <c r="B1" s="462"/>
      <c r="C1" s="29" t="s">
        <v>264</v>
      </c>
      <c r="D1" s="463" t="s">
        <v>577</v>
      </c>
      <c r="E1" s="464"/>
      <c r="F1" s="464"/>
      <c r="G1" s="465"/>
    </row>
    <row r="2" spans="1:22" ht="37.5">
      <c r="A2" s="3"/>
      <c r="B2" s="4"/>
      <c r="C2" s="11" t="s">
        <v>34</v>
      </c>
      <c r="D2" s="5" t="s">
        <v>574</v>
      </c>
      <c r="E2" s="5" t="s">
        <v>646</v>
      </c>
      <c r="F2" s="5" t="s">
        <v>11</v>
      </c>
      <c r="G2" s="93" t="s">
        <v>12</v>
      </c>
      <c r="I2" s="244"/>
      <c r="K2" s="470"/>
      <c r="L2" s="470"/>
      <c r="M2" s="470"/>
    </row>
    <row r="3" spans="1:22">
      <c r="A3" s="6" t="str">
        <f>$A$1</f>
        <v>42.</v>
      </c>
      <c r="B3" s="7">
        <v>1</v>
      </c>
      <c r="C3" s="8" t="s">
        <v>397</v>
      </c>
      <c r="D3" s="24"/>
      <c r="E3" s="24"/>
      <c r="F3" s="48">
        <v>2000</v>
      </c>
      <c r="G3" s="94"/>
      <c r="H3" s="243"/>
      <c r="I3" s="244"/>
      <c r="N3" s="244"/>
      <c r="Q3" s="244"/>
      <c r="U3" s="243"/>
      <c r="V3" s="244"/>
    </row>
    <row r="4" spans="1:22">
      <c r="A4" s="6" t="str">
        <f>$A$1</f>
        <v>42.</v>
      </c>
      <c r="B4" s="7">
        <v>2</v>
      </c>
      <c r="C4" s="8" t="s">
        <v>398</v>
      </c>
      <c r="D4" s="24"/>
      <c r="E4" s="24"/>
      <c r="F4" s="48">
        <v>100</v>
      </c>
      <c r="G4" s="94"/>
      <c r="H4" s="243"/>
      <c r="I4" s="244"/>
      <c r="Q4" s="244"/>
      <c r="V4" s="244"/>
    </row>
    <row r="5" spans="1:22">
      <c r="A5" s="6" t="str">
        <f t="shared" ref="A5:A10" si="0">$A$1</f>
        <v>42.</v>
      </c>
      <c r="B5" s="7">
        <v>3</v>
      </c>
      <c r="C5" s="8" t="s">
        <v>399</v>
      </c>
      <c r="D5" s="24"/>
      <c r="E5" s="24"/>
      <c r="F5" s="48">
        <v>50</v>
      </c>
      <c r="G5" s="94"/>
      <c r="U5" s="244"/>
    </row>
    <row r="6" spans="1:22">
      <c r="A6" s="6" t="str">
        <f t="shared" si="0"/>
        <v>42.</v>
      </c>
      <c r="B6" s="7">
        <v>4</v>
      </c>
      <c r="C6" s="8" t="s">
        <v>400</v>
      </c>
      <c r="D6" s="24"/>
      <c r="E6" s="24"/>
      <c r="F6" s="48">
        <v>2000</v>
      </c>
      <c r="G6" s="94"/>
      <c r="H6" s="243"/>
      <c r="I6" s="244"/>
    </row>
    <row r="7" spans="1:22">
      <c r="A7" s="6" t="str">
        <f t="shared" si="0"/>
        <v>42.</v>
      </c>
      <c r="B7" s="7">
        <v>5</v>
      </c>
      <c r="C7" s="8" t="s">
        <v>401</v>
      </c>
      <c r="D7" s="24"/>
      <c r="E7" s="24"/>
      <c r="F7" s="48">
        <v>100</v>
      </c>
      <c r="G7" s="94"/>
      <c r="H7" s="243"/>
      <c r="I7" s="251"/>
      <c r="U7" s="236"/>
      <c r="V7" s="244"/>
    </row>
    <row r="8" spans="1:22">
      <c r="A8" s="6" t="str">
        <f t="shared" si="0"/>
        <v>42.</v>
      </c>
      <c r="B8" s="7">
        <v>6</v>
      </c>
      <c r="C8" s="8" t="s">
        <v>402</v>
      </c>
      <c r="D8" s="24"/>
      <c r="E8" s="24"/>
      <c r="F8" s="48">
        <v>100</v>
      </c>
      <c r="G8" s="94"/>
      <c r="H8" s="243"/>
      <c r="V8" s="244"/>
    </row>
    <row r="9" spans="1:22">
      <c r="A9" s="208" t="s">
        <v>237</v>
      </c>
      <c r="B9" s="7">
        <v>7</v>
      </c>
      <c r="C9" s="8" t="s">
        <v>403</v>
      </c>
      <c r="D9" s="176"/>
      <c r="E9" s="176"/>
      <c r="F9" s="181">
        <v>500</v>
      </c>
      <c r="G9" s="174"/>
      <c r="H9" s="243"/>
      <c r="I9" s="244"/>
      <c r="V9" s="244"/>
    </row>
    <row r="10" spans="1:22">
      <c r="A10" s="6" t="str">
        <f t="shared" si="0"/>
        <v>42.</v>
      </c>
      <c r="B10" s="7">
        <v>8</v>
      </c>
      <c r="C10" s="8" t="s">
        <v>1358</v>
      </c>
      <c r="D10" s="24"/>
      <c r="E10" s="24"/>
      <c r="F10" s="48">
        <v>50</v>
      </c>
      <c r="G10" s="344"/>
    </row>
    <row r="11" spans="1:22">
      <c r="A11" s="22"/>
      <c r="B11" s="23"/>
      <c r="C11" s="79"/>
      <c r="D11" s="79"/>
      <c r="E11" s="79"/>
      <c r="F11" s="80" t="str">
        <f>CONCATENATE("KOPĒJĀ CENA par ",A1,"pozīciju bez PVN, EUR:")</f>
        <v>KOPĒJĀ CENA par 42.pozīciju bez PVN, EUR:</v>
      </c>
      <c r="G11" s="95">
        <f>SUMPRODUCT(F3:F10,G3:G10)</f>
        <v>0</v>
      </c>
      <c r="M11" s="236"/>
      <c r="N11" s="244"/>
      <c r="R11" s="255"/>
      <c r="S11" s="256"/>
      <c r="U11" s="243"/>
      <c r="V11" s="244"/>
    </row>
    <row r="12" spans="1:22">
      <c r="A12" s="3"/>
      <c r="B12" s="4"/>
      <c r="C12" s="10" t="s">
        <v>14</v>
      </c>
      <c r="D12" s="468" t="s">
        <v>575</v>
      </c>
      <c r="E12" s="469"/>
      <c r="F12" s="468" t="s">
        <v>31</v>
      </c>
      <c r="G12" s="469"/>
      <c r="N12" s="244"/>
      <c r="Q12" s="243"/>
      <c r="R12" s="244"/>
      <c r="V12" s="244"/>
    </row>
    <row r="13" spans="1:22">
      <c r="A13" s="6" t="str">
        <f t="shared" ref="A13:A22" si="1">$A$1</f>
        <v>42.</v>
      </c>
      <c r="B13" s="7">
        <v>9</v>
      </c>
      <c r="C13" s="8" t="s">
        <v>263</v>
      </c>
      <c r="D13" s="459"/>
      <c r="E13" s="460"/>
      <c r="F13" s="459"/>
      <c r="G13" s="460"/>
      <c r="N13" s="244"/>
      <c r="R13" s="256"/>
      <c r="U13" s="244"/>
    </row>
    <row r="14" spans="1:22">
      <c r="A14" s="3"/>
      <c r="B14" s="4"/>
      <c r="C14" s="11" t="s">
        <v>16</v>
      </c>
      <c r="D14" s="468" t="s">
        <v>575</v>
      </c>
      <c r="E14" s="469"/>
      <c r="F14" s="468" t="s">
        <v>31</v>
      </c>
      <c r="G14" s="469"/>
      <c r="H14" s="40"/>
    </row>
    <row r="15" spans="1:22" ht="75.75" customHeight="1">
      <c r="A15" s="6" t="str">
        <f t="shared" si="1"/>
        <v>42.</v>
      </c>
      <c r="B15" s="7">
        <v>10</v>
      </c>
      <c r="C15" s="169" t="s">
        <v>1359</v>
      </c>
      <c r="D15" s="459"/>
      <c r="E15" s="460"/>
      <c r="F15" s="459"/>
      <c r="G15" s="460"/>
      <c r="K15" s="236"/>
    </row>
    <row r="16" spans="1:22" ht="66" customHeight="1">
      <c r="A16" s="6" t="str">
        <f t="shared" si="1"/>
        <v>42.</v>
      </c>
      <c r="B16" s="7">
        <v>11</v>
      </c>
      <c r="C16" s="169" t="s">
        <v>1360</v>
      </c>
      <c r="D16" s="459"/>
      <c r="E16" s="460"/>
      <c r="F16" s="459"/>
      <c r="G16" s="460"/>
      <c r="J16" s="40"/>
      <c r="K16" s="244"/>
    </row>
    <row r="17" spans="1:7" ht="90" customHeight="1">
      <c r="A17" s="6" t="str">
        <f t="shared" si="1"/>
        <v>42.</v>
      </c>
      <c r="B17" s="7">
        <v>12</v>
      </c>
      <c r="C17" s="169" t="s">
        <v>1361</v>
      </c>
      <c r="D17" s="459"/>
      <c r="E17" s="460"/>
      <c r="F17" s="459"/>
      <c r="G17" s="460"/>
    </row>
    <row r="18" spans="1:7" ht="89.25" customHeight="1">
      <c r="A18" s="6" t="str">
        <f t="shared" si="1"/>
        <v>42.</v>
      </c>
      <c r="B18" s="7">
        <v>13</v>
      </c>
      <c r="C18" s="169" t="s">
        <v>1362</v>
      </c>
      <c r="D18" s="459"/>
      <c r="E18" s="460"/>
      <c r="F18" s="459"/>
      <c r="G18" s="460"/>
    </row>
    <row r="19" spans="1:7" ht="53.25" customHeight="1">
      <c r="A19" s="6" t="str">
        <f t="shared" si="1"/>
        <v>42.</v>
      </c>
      <c r="B19" s="7">
        <v>14</v>
      </c>
      <c r="C19" s="169" t="s">
        <v>1363</v>
      </c>
      <c r="D19" s="459"/>
      <c r="E19" s="460"/>
      <c r="F19" s="459"/>
      <c r="G19" s="460"/>
    </row>
    <row r="20" spans="1:7" ht="65.25" customHeight="1">
      <c r="A20" s="6" t="str">
        <f t="shared" si="1"/>
        <v>42.</v>
      </c>
      <c r="B20" s="7">
        <v>15</v>
      </c>
      <c r="C20" s="169" t="s">
        <v>1364</v>
      </c>
      <c r="D20" s="459"/>
      <c r="E20" s="460"/>
      <c r="F20" s="459"/>
      <c r="G20" s="460"/>
    </row>
    <row r="21" spans="1:7" ht="65.25" customHeight="1">
      <c r="A21" s="208" t="s">
        <v>237</v>
      </c>
      <c r="B21" s="7">
        <v>16</v>
      </c>
      <c r="C21" s="312" t="s">
        <v>1365</v>
      </c>
      <c r="D21" s="234"/>
      <c r="E21" s="233"/>
      <c r="F21" s="234"/>
      <c r="G21" s="233"/>
    </row>
    <row r="22" spans="1:7" ht="63" customHeight="1">
      <c r="A22" s="6" t="str">
        <f t="shared" si="1"/>
        <v>42.</v>
      </c>
      <c r="B22" s="7">
        <v>17</v>
      </c>
      <c r="C22" s="312" t="s">
        <v>1366</v>
      </c>
      <c r="D22" s="459"/>
      <c r="E22" s="460"/>
      <c r="F22" s="459"/>
      <c r="G22" s="460"/>
    </row>
  </sheetData>
  <mergeCells count="23">
    <mergeCell ref="F20:G20"/>
    <mergeCell ref="D13:E13"/>
    <mergeCell ref="F13:G13"/>
    <mergeCell ref="A1:B1"/>
    <mergeCell ref="D1:G1"/>
    <mergeCell ref="D12:E12"/>
    <mergeCell ref="F12:G12"/>
    <mergeCell ref="K2:M2"/>
    <mergeCell ref="D22:E22"/>
    <mergeCell ref="F22:G22"/>
    <mergeCell ref="D14:E14"/>
    <mergeCell ref="F14:G14"/>
    <mergeCell ref="D15:E15"/>
    <mergeCell ref="F15:G15"/>
    <mergeCell ref="D18:E18"/>
    <mergeCell ref="F18:G18"/>
    <mergeCell ref="D16:E16"/>
    <mergeCell ref="D17:E17"/>
    <mergeCell ref="F16:G16"/>
    <mergeCell ref="F17:G17"/>
    <mergeCell ref="D19:E19"/>
    <mergeCell ref="F19:G19"/>
    <mergeCell ref="D20:E20"/>
  </mergeCells>
  <pageMargins left="0.7" right="0.7" top="0.75" bottom="0.75" header="0.3" footer="0.3"/>
  <pageSetup paperSize="9" orientation="portrait" verticalDpi="300"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L20"/>
  <sheetViews>
    <sheetView zoomScale="89" zoomScaleNormal="89" workbookViewId="0">
      <selection activeCell="D12" sqref="D12:E12"/>
    </sheetView>
  </sheetViews>
  <sheetFormatPr defaultColWidth="9.453125" defaultRowHeight="12.5"/>
  <cols>
    <col min="1" max="2" width="4.54296875" style="20" customWidth="1"/>
    <col min="3" max="3" width="64.1796875" style="20" customWidth="1"/>
    <col min="4" max="4" width="35.54296875" style="20" customWidth="1"/>
    <col min="5" max="5" width="19.54296875" style="20" customWidth="1"/>
    <col min="6" max="6" width="16.54296875" style="20" customWidth="1"/>
    <col min="7" max="7" width="16.54296875" style="101" customWidth="1"/>
    <col min="8" max="16384" width="9.453125" style="20"/>
  </cols>
  <sheetData>
    <row r="1" spans="1:12" ht="34.5" customHeight="1">
      <c r="A1" s="471" t="s">
        <v>619</v>
      </c>
      <c r="B1" s="462"/>
      <c r="C1" s="30" t="s">
        <v>408</v>
      </c>
      <c r="D1" s="463" t="s">
        <v>577</v>
      </c>
      <c r="E1" s="464"/>
      <c r="F1" s="464"/>
      <c r="G1" s="465"/>
    </row>
    <row r="2" spans="1:12" ht="37.5">
      <c r="A2" s="3"/>
      <c r="B2" s="4"/>
      <c r="C2" s="10" t="s">
        <v>34</v>
      </c>
      <c r="D2" s="5" t="s">
        <v>574</v>
      </c>
      <c r="E2" s="5" t="s">
        <v>646</v>
      </c>
      <c r="F2" s="5" t="s">
        <v>11</v>
      </c>
      <c r="G2" s="93" t="s">
        <v>12</v>
      </c>
      <c r="I2" s="236"/>
      <c r="J2" s="244"/>
    </row>
    <row r="3" spans="1:12">
      <c r="A3" s="6" t="str">
        <f>$A$1</f>
        <v>43.</v>
      </c>
      <c r="B3" s="7">
        <v>1</v>
      </c>
      <c r="C3" s="8" t="s">
        <v>409</v>
      </c>
      <c r="D3" s="24"/>
      <c r="E3" s="18"/>
      <c r="F3" s="48">
        <v>100</v>
      </c>
      <c r="G3" s="94"/>
      <c r="H3" s="243"/>
      <c r="J3" s="244"/>
    </row>
    <row r="4" spans="1:12">
      <c r="A4" s="6" t="str">
        <f>$A$1</f>
        <v>43.</v>
      </c>
      <c r="B4" s="7">
        <v>2</v>
      </c>
      <c r="C4" s="8" t="s">
        <v>410</v>
      </c>
      <c r="D4" s="24"/>
      <c r="E4" s="18"/>
      <c r="F4" s="48">
        <v>200</v>
      </c>
      <c r="G4" s="104"/>
      <c r="H4" s="243"/>
      <c r="J4" s="244"/>
    </row>
    <row r="5" spans="1:12">
      <c r="A5" s="22"/>
      <c r="B5" s="81"/>
      <c r="C5" s="79"/>
      <c r="D5" s="79"/>
      <c r="E5" s="79"/>
      <c r="F5" s="80" t="str">
        <f>CONCATENATE("KOPĒJĀ CENA par ",A1,"pozīciju bez PVN, EUR:")</f>
        <v>KOPĒJĀ CENA par 43.pozīciju bez PVN, EUR:</v>
      </c>
      <c r="G5" s="95">
        <f>SUMPRODUCT(F3:F4,G3:G4)</f>
        <v>0</v>
      </c>
    </row>
    <row r="6" spans="1:12">
      <c r="A6" s="3"/>
      <c r="B6" s="4"/>
      <c r="C6" s="10" t="s">
        <v>14</v>
      </c>
      <c r="D6" s="468" t="s">
        <v>575</v>
      </c>
      <c r="E6" s="469"/>
      <c r="F6" s="468" t="s">
        <v>31</v>
      </c>
      <c r="G6" s="469"/>
    </row>
    <row r="7" spans="1:12" ht="25">
      <c r="A7" s="6" t="str">
        <f>$A$1</f>
        <v>43.</v>
      </c>
      <c r="B7" s="7">
        <v>3</v>
      </c>
      <c r="C7" s="8" t="s">
        <v>291</v>
      </c>
      <c r="D7" s="459"/>
      <c r="E7" s="460"/>
      <c r="F7" s="459"/>
      <c r="G7" s="460"/>
    </row>
    <row r="8" spans="1:12">
      <c r="A8" s="3"/>
      <c r="B8" s="4"/>
      <c r="C8" s="11" t="s">
        <v>16</v>
      </c>
      <c r="D8" s="468" t="s">
        <v>575</v>
      </c>
      <c r="E8" s="469"/>
      <c r="F8" s="468" t="s">
        <v>31</v>
      </c>
      <c r="G8" s="469"/>
    </row>
    <row r="9" spans="1:12">
      <c r="A9" s="6" t="str">
        <f>$A$1</f>
        <v>43.</v>
      </c>
      <c r="B9" s="7">
        <v>4</v>
      </c>
      <c r="C9" s="8" t="s">
        <v>411</v>
      </c>
      <c r="D9" s="459"/>
      <c r="E9" s="460"/>
      <c r="F9" s="459"/>
      <c r="G9" s="460"/>
    </row>
    <row r="10" spans="1:12" ht="25">
      <c r="A10" s="6" t="str">
        <f t="shared" ref="A10:A12" si="0">$A$1</f>
        <v>43.</v>
      </c>
      <c r="B10" s="7">
        <v>5</v>
      </c>
      <c r="C10" s="8" t="s">
        <v>412</v>
      </c>
      <c r="D10" s="459"/>
      <c r="E10" s="460"/>
      <c r="F10" s="459"/>
      <c r="G10" s="460"/>
    </row>
    <row r="11" spans="1:12" ht="52.5" customHeight="1">
      <c r="A11" s="6" t="str">
        <f t="shared" si="0"/>
        <v>43.</v>
      </c>
      <c r="B11" s="7">
        <v>6</v>
      </c>
      <c r="C11" s="169" t="s">
        <v>1500</v>
      </c>
      <c r="D11" s="459"/>
      <c r="E11" s="460"/>
      <c r="F11" s="459"/>
      <c r="G11" s="460"/>
    </row>
    <row r="12" spans="1:12" ht="54.65" customHeight="1">
      <c r="A12" s="6" t="str">
        <f t="shared" si="0"/>
        <v>43.</v>
      </c>
      <c r="B12" s="7">
        <v>7</v>
      </c>
      <c r="C12" s="169" t="s">
        <v>1501</v>
      </c>
      <c r="D12" s="459"/>
      <c r="E12" s="460"/>
      <c r="F12" s="459"/>
      <c r="G12" s="460"/>
    </row>
    <row r="13" spans="1:12">
      <c r="H13" s="248"/>
      <c r="I13" s="121"/>
      <c r="J13" s="72"/>
    </row>
    <row r="14" spans="1:12">
      <c r="H14" s="248"/>
      <c r="I14" s="121"/>
      <c r="J14" s="72"/>
    </row>
    <row r="15" spans="1:12">
      <c r="H15" s="248"/>
      <c r="I15" s="121"/>
      <c r="J15" s="72"/>
    </row>
    <row r="16" spans="1:12">
      <c r="H16" s="248"/>
      <c r="I16" s="121"/>
      <c r="J16" s="72"/>
      <c r="K16" s="72"/>
      <c r="L16" s="72"/>
    </row>
    <row r="17" spans="8:10">
      <c r="H17" s="248"/>
      <c r="I17" s="121"/>
      <c r="J17" s="72"/>
    </row>
    <row r="18" spans="8:10">
      <c r="H18" s="243"/>
      <c r="I18" s="244"/>
      <c r="J18" s="236"/>
    </row>
    <row r="19" spans="8:10">
      <c r="H19" s="248"/>
      <c r="I19" s="72"/>
    </row>
    <row r="20" spans="8:10">
      <c r="H20" s="243"/>
      <c r="I20" s="244"/>
      <c r="J20" s="236"/>
    </row>
  </sheetData>
  <mergeCells count="16">
    <mergeCell ref="D10:E10"/>
    <mergeCell ref="F10:G10"/>
    <mergeCell ref="D11:E11"/>
    <mergeCell ref="F11:G11"/>
    <mergeCell ref="D12:E12"/>
    <mergeCell ref="F12:G12"/>
    <mergeCell ref="A1:B1"/>
    <mergeCell ref="D1:G1"/>
    <mergeCell ref="D9:E9"/>
    <mergeCell ref="F9:G9"/>
    <mergeCell ref="D6:E6"/>
    <mergeCell ref="D7:E7"/>
    <mergeCell ref="F6:G6"/>
    <mergeCell ref="F7:G7"/>
    <mergeCell ref="D8:E8"/>
    <mergeCell ref="F8:G8"/>
  </mergeCells>
  <pageMargins left="0.7" right="0.7" top="0.75" bottom="0.75" header="0.3" footer="0.3"/>
  <pageSetup paperSize="9" orientation="portrait" verticalDpi="0"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pageSetUpPr fitToPage="1"/>
  </sheetPr>
  <dimension ref="A1:O17"/>
  <sheetViews>
    <sheetView zoomScale="87" zoomScaleNormal="87" workbookViewId="0">
      <selection activeCell="C20" sqref="C20"/>
    </sheetView>
  </sheetViews>
  <sheetFormatPr defaultColWidth="9.453125" defaultRowHeight="12.5"/>
  <cols>
    <col min="1" max="2" width="4.54296875" style="20" customWidth="1"/>
    <col min="3" max="3" width="54.453125" style="20" customWidth="1"/>
    <col min="4" max="4" width="20.54296875" style="20" customWidth="1"/>
    <col min="5" max="5" width="20.81640625" style="20" customWidth="1"/>
    <col min="6" max="6" width="16.54296875" style="20" customWidth="1"/>
    <col min="7" max="7" width="22.1796875" style="101" customWidth="1"/>
    <col min="8" max="16384" width="9.453125" style="20"/>
  </cols>
  <sheetData>
    <row r="1" spans="1:11" ht="23.25" customHeight="1">
      <c r="A1" s="471" t="s">
        <v>258</v>
      </c>
      <c r="B1" s="462"/>
      <c r="C1" s="30" t="s">
        <v>275</v>
      </c>
      <c r="D1" s="463" t="s">
        <v>577</v>
      </c>
      <c r="E1" s="464"/>
      <c r="F1" s="464"/>
      <c r="G1" s="465"/>
    </row>
    <row r="2" spans="1:11" ht="37.5">
      <c r="A2" s="3"/>
      <c r="B2" s="4"/>
      <c r="C2" s="10" t="s">
        <v>34</v>
      </c>
      <c r="D2" s="5" t="s">
        <v>574</v>
      </c>
      <c r="E2" s="5" t="s">
        <v>646</v>
      </c>
      <c r="F2" s="5" t="s">
        <v>11</v>
      </c>
      <c r="G2" s="93" t="s">
        <v>12</v>
      </c>
    </row>
    <row r="3" spans="1:11">
      <c r="A3" s="6" t="str">
        <f>$A$1</f>
        <v>44.</v>
      </c>
      <c r="B3" s="7">
        <v>1</v>
      </c>
      <c r="C3" s="169" t="s">
        <v>928</v>
      </c>
      <c r="D3" s="24"/>
      <c r="E3" s="18"/>
      <c r="F3" s="49">
        <v>20</v>
      </c>
      <c r="G3" s="94"/>
      <c r="I3" s="243"/>
    </row>
    <row r="4" spans="1:11">
      <c r="A4" s="6" t="str">
        <f>$A$1</f>
        <v>44.</v>
      </c>
      <c r="B4" s="7">
        <v>2</v>
      </c>
      <c r="C4" s="169" t="s">
        <v>881</v>
      </c>
      <c r="D4" s="24"/>
      <c r="E4" s="18"/>
      <c r="F4" s="49">
        <v>20</v>
      </c>
      <c r="G4" s="94"/>
      <c r="I4" s="243"/>
    </row>
    <row r="5" spans="1:11">
      <c r="A5" s="6" t="str">
        <f>$A$1</f>
        <v>44.</v>
      </c>
      <c r="B5" s="7">
        <v>3</v>
      </c>
      <c r="C5" s="169" t="s">
        <v>882</v>
      </c>
      <c r="D5" s="24"/>
      <c r="E5" s="18"/>
      <c r="F5" s="49">
        <v>1000</v>
      </c>
      <c r="G5" s="94"/>
      <c r="I5" s="243"/>
      <c r="J5" s="250"/>
      <c r="K5" s="250"/>
    </row>
    <row r="6" spans="1:11" ht="24.75" customHeight="1">
      <c r="A6" s="22"/>
      <c r="B6" s="81"/>
      <c r="C6" s="79"/>
      <c r="D6" s="79"/>
      <c r="E6" s="79"/>
      <c r="F6" s="80" t="str">
        <f>CONCATENATE("KOPĒJĀ CENA par ",A1,"pozīciju bez PVN, EUR:")</f>
        <v>KOPĒJĀ CENA par 44.pozīciju bez PVN, EUR:</v>
      </c>
      <c r="G6" s="95">
        <f>SUMPRODUCT(F3:F5,G3:G5)</f>
        <v>0</v>
      </c>
    </row>
    <row r="7" spans="1:11" ht="12.75" customHeight="1">
      <c r="A7" s="3"/>
      <c r="B7" s="4"/>
      <c r="C7" s="10" t="s">
        <v>14</v>
      </c>
      <c r="D7" s="468" t="s">
        <v>575</v>
      </c>
      <c r="E7" s="469"/>
      <c r="F7" s="468" t="s">
        <v>31</v>
      </c>
      <c r="G7" s="469"/>
    </row>
    <row r="8" spans="1:11">
      <c r="A8" s="6" t="str">
        <f>$A$1</f>
        <v>44.</v>
      </c>
      <c r="B8" s="7">
        <v>4</v>
      </c>
      <c r="C8" s="8" t="s">
        <v>275</v>
      </c>
      <c r="D8" s="459"/>
      <c r="E8" s="460"/>
      <c r="F8" s="459"/>
      <c r="G8" s="460"/>
    </row>
    <row r="9" spans="1:11" ht="12.75" customHeight="1">
      <c r="A9" s="3"/>
      <c r="B9" s="4"/>
      <c r="C9" s="11" t="s">
        <v>16</v>
      </c>
      <c r="D9" s="468" t="s">
        <v>575</v>
      </c>
      <c r="E9" s="469"/>
      <c r="F9" s="468" t="s">
        <v>31</v>
      </c>
      <c r="G9" s="469"/>
    </row>
    <row r="10" spans="1:11">
      <c r="A10" s="6" t="str">
        <f>$A$1</f>
        <v>44.</v>
      </c>
      <c r="B10" s="7">
        <v>5</v>
      </c>
      <c r="C10" s="162" t="s">
        <v>276</v>
      </c>
      <c r="D10" s="459"/>
      <c r="E10" s="460"/>
      <c r="F10" s="459"/>
      <c r="G10" s="460"/>
      <c r="J10" s="236"/>
      <c r="K10" s="236"/>
    </row>
    <row r="11" spans="1:11">
      <c r="A11" s="6" t="str">
        <f t="shared" ref="A11:A14" si="0">$A$1</f>
        <v>44.</v>
      </c>
      <c r="B11" s="7">
        <v>6</v>
      </c>
      <c r="C11" s="162" t="s">
        <v>1367</v>
      </c>
      <c r="D11" s="459"/>
      <c r="E11" s="460"/>
      <c r="F11" s="459"/>
      <c r="G11" s="460"/>
      <c r="J11" s="236"/>
      <c r="K11" s="236"/>
    </row>
    <row r="12" spans="1:11">
      <c r="A12" s="6" t="str">
        <f t="shared" si="0"/>
        <v>44.</v>
      </c>
      <c r="B12" s="7">
        <v>7</v>
      </c>
      <c r="C12" s="162" t="s">
        <v>1368</v>
      </c>
      <c r="D12" s="459"/>
      <c r="E12" s="460"/>
      <c r="F12" s="459"/>
      <c r="G12" s="460"/>
      <c r="J12" s="72"/>
      <c r="K12" s="72"/>
    </row>
    <row r="13" spans="1:11" ht="25">
      <c r="A13" s="6" t="str">
        <f t="shared" si="0"/>
        <v>44.</v>
      </c>
      <c r="B13" s="7">
        <v>8</v>
      </c>
      <c r="C13" s="169" t="s">
        <v>277</v>
      </c>
      <c r="D13" s="459"/>
      <c r="E13" s="460"/>
      <c r="F13" s="459"/>
      <c r="G13" s="460"/>
    </row>
    <row r="14" spans="1:11">
      <c r="A14" s="6" t="str">
        <f t="shared" si="0"/>
        <v>44.</v>
      </c>
      <c r="B14" s="7">
        <v>9</v>
      </c>
      <c r="C14" s="169" t="s">
        <v>241</v>
      </c>
      <c r="D14" s="459"/>
      <c r="E14" s="460"/>
      <c r="F14" s="459"/>
      <c r="G14" s="460"/>
    </row>
    <row r="17" spans="10:15">
      <c r="J17" s="72"/>
      <c r="K17" s="72"/>
      <c r="L17" s="72"/>
      <c r="M17" s="72"/>
      <c r="N17" s="72"/>
      <c r="O17" s="72"/>
    </row>
  </sheetData>
  <mergeCells count="18">
    <mergeCell ref="D10:E10"/>
    <mergeCell ref="F10:G10"/>
    <mergeCell ref="D11:E11"/>
    <mergeCell ref="F11:G11"/>
    <mergeCell ref="A1:B1"/>
    <mergeCell ref="D1:G1"/>
    <mergeCell ref="D7:E7"/>
    <mergeCell ref="F7:G7"/>
    <mergeCell ref="D9:E9"/>
    <mergeCell ref="F9:G9"/>
    <mergeCell ref="D8:E8"/>
    <mergeCell ref="F8:G8"/>
    <mergeCell ref="D13:E13"/>
    <mergeCell ref="F13:G13"/>
    <mergeCell ref="D14:E14"/>
    <mergeCell ref="F14:G14"/>
    <mergeCell ref="D12:E12"/>
    <mergeCell ref="F12:G12"/>
  </mergeCells>
  <pageMargins left="0.7" right="0.7" top="0.75" bottom="0.75" header="0.3" footer="0.3"/>
  <pageSetup paperSize="9" scale="70" orientation="landscape" horizontalDpi="4294967294" verticalDpi="4294967294"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M14"/>
  <sheetViews>
    <sheetView zoomScale="87" zoomScaleNormal="87" workbookViewId="0">
      <selection activeCell="D19" sqref="D19"/>
    </sheetView>
  </sheetViews>
  <sheetFormatPr defaultRowHeight="14.5"/>
  <cols>
    <col min="1" max="2" width="4.54296875" customWidth="1"/>
    <col min="3" max="3" width="71.453125" customWidth="1"/>
    <col min="4" max="4" width="45.1796875" customWidth="1"/>
    <col min="5" max="6" width="16.54296875" customWidth="1"/>
    <col min="7" max="7" width="18.54296875" customWidth="1"/>
  </cols>
  <sheetData>
    <row r="1" spans="1:13" ht="16.5" customHeight="1">
      <c r="A1" s="504" t="s">
        <v>261</v>
      </c>
      <c r="B1" s="462"/>
      <c r="C1" s="187" t="s">
        <v>1236</v>
      </c>
      <c r="D1" s="492" t="s">
        <v>1237</v>
      </c>
      <c r="E1" s="464"/>
      <c r="F1" s="464"/>
      <c r="G1" s="465"/>
    </row>
    <row r="2" spans="1:13" ht="37.5">
      <c r="A2" s="171"/>
      <c r="B2" s="4"/>
      <c r="C2" s="170" t="s">
        <v>34</v>
      </c>
      <c r="D2" s="178" t="s">
        <v>574</v>
      </c>
      <c r="E2" s="178" t="s">
        <v>646</v>
      </c>
      <c r="F2" s="178" t="s">
        <v>11</v>
      </c>
      <c r="G2" s="177" t="s">
        <v>12</v>
      </c>
    </row>
    <row r="3" spans="1:13">
      <c r="A3" s="208" t="str">
        <f t="shared" ref="A3" si="0">$A$1</f>
        <v>45.</v>
      </c>
      <c r="B3" s="7">
        <v>1</v>
      </c>
      <c r="C3" s="169" t="s">
        <v>881</v>
      </c>
      <c r="D3" s="176"/>
      <c r="E3" s="233"/>
      <c r="F3" s="181">
        <v>100</v>
      </c>
      <c r="G3" s="290"/>
      <c r="H3" s="59"/>
      <c r="I3" s="59"/>
      <c r="J3" s="59"/>
      <c r="K3" s="59"/>
      <c r="L3" s="59"/>
      <c r="M3" s="59"/>
    </row>
    <row r="4" spans="1:13">
      <c r="A4" s="173"/>
      <c r="B4" s="81"/>
      <c r="C4" s="140"/>
      <c r="D4" s="141"/>
      <c r="E4" s="141"/>
      <c r="F4" s="142" t="str">
        <f>CONCATENATE("KOPĒJĀ CENA par ",A1,"pozīciju bez PVN, EUR:")</f>
        <v>KOPĒJĀ CENA par 45.pozīciju bez PVN, EUR:</v>
      </c>
      <c r="G4" s="172"/>
    </row>
    <row r="5" spans="1:13">
      <c r="A5" s="171"/>
      <c r="B5" s="4"/>
      <c r="C5" s="192" t="s">
        <v>1238</v>
      </c>
      <c r="D5" s="477" t="s">
        <v>30</v>
      </c>
      <c r="E5" s="469"/>
      <c r="F5" s="477" t="s">
        <v>31</v>
      </c>
      <c r="G5" s="469"/>
    </row>
    <row r="6" spans="1:13">
      <c r="A6" s="208" t="str">
        <f t="shared" ref="A6:A14" si="1">$A$1</f>
        <v>45.</v>
      </c>
      <c r="B6" s="7">
        <v>2</v>
      </c>
      <c r="C6" s="169" t="s">
        <v>275</v>
      </c>
      <c r="D6" s="474"/>
      <c r="E6" s="475"/>
      <c r="F6" s="565"/>
      <c r="G6" s="564"/>
    </row>
    <row r="7" spans="1:13">
      <c r="A7" s="171"/>
      <c r="B7" s="4"/>
      <c r="C7" s="192" t="s">
        <v>16</v>
      </c>
      <c r="D7" s="477" t="s">
        <v>30</v>
      </c>
      <c r="E7" s="469"/>
      <c r="F7" s="477" t="s">
        <v>31</v>
      </c>
      <c r="G7" s="469"/>
    </row>
    <row r="8" spans="1:13">
      <c r="A8" s="208" t="str">
        <f t="shared" si="1"/>
        <v>45.</v>
      </c>
      <c r="B8" s="7">
        <v>3</v>
      </c>
      <c r="C8" s="169" t="s">
        <v>1239</v>
      </c>
      <c r="D8" s="474"/>
      <c r="E8" s="475"/>
      <c r="F8" s="565"/>
      <c r="G8" s="564"/>
    </row>
    <row r="9" spans="1:13">
      <c r="A9" s="208" t="str">
        <f t="shared" si="1"/>
        <v>45.</v>
      </c>
      <c r="B9" s="7">
        <v>4</v>
      </c>
      <c r="C9" s="185" t="s">
        <v>1240</v>
      </c>
      <c r="D9" s="474"/>
      <c r="E9" s="475"/>
      <c r="F9" s="565"/>
      <c r="G9" s="564"/>
    </row>
    <row r="10" spans="1:13">
      <c r="A10" s="208" t="str">
        <f t="shared" si="1"/>
        <v>45.</v>
      </c>
      <c r="B10" s="7">
        <v>5</v>
      </c>
      <c r="C10" s="185" t="s">
        <v>1241</v>
      </c>
      <c r="D10" s="474"/>
      <c r="E10" s="475"/>
      <c r="F10" s="563"/>
      <c r="G10" s="564"/>
    </row>
    <row r="11" spans="1:13">
      <c r="A11" s="208" t="str">
        <f t="shared" si="1"/>
        <v>45.</v>
      </c>
      <c r="B11" s="7">
        <v>6</v>
      </c>
      <c r="C11" s="185" t="s">
        <v>1242</v>
      </c>
      <c r="D11" s="474"/>
      <c r="E11" s="475"/>
      <c r="F11" s="563"/>
      <c r="G11" s="564"/>
    </row>
    <row r="12" spans="1:13">
      <c r="A12" s="208" t="str">
        <f t="shared" si="1"/>
        <v>45.</v>
      </c>
      <c r="B12" s="7">
        <v>7</v>
      </c>
      <c r="C12" s="185" t="s">
        <v>1243</v>
      </c>
      <c r="D12" s="474"/>
      <c r="E12" s="475"/>
      <c r="F12" s="563"/>
      <c r="G12" s="564"/>
    </row>
    <row r="13" spans="1:13">
      <c r="A13" s="208" t="str">
        <f t="shared" si="1"/>
        <v>45.</v>
      </c>
      <c r="B13" s="7">
        <v>8</v>
      </c>
      <c r="C13" s="292" t="s">
        <v>1244</v>
      </c>
      <c r="D13" s="474"/>
      <c r="E13" s="475"/>
      <c r="F13" s="563"/>
      <c r="G13" s="564"/>
    </row>
    <row r="14" spans="1:13">
      <c r="A14" s="208" t="str">
        <f t="shared" si="1"/>
        <v>45.</v>
      </c>
      <c r="B14" s="7">
        <v>9</v>
      </c>
      <c r="C14" s="185" t="s">
        <v>1245</v>
      </c>
      <c r="D14" s="474"/>
      <c r="E14" s="475"/>
      <c r="F14" s="565"/>
      <c r="G14" s="564"/>
    </row>
  </sheetData>
  <mergeCells count="22">
    <mergeCell ref="A1:B1"/>
    <mergeCell ref="D1:G1"/>
    <mergeCell ref="D5:E5"/>
    <mergeCell ref="F5:G5"/>
    <mergeCell ref="D6:E6"/>
    <mergeCell ref="F6:G6"/>
    <mergeCell ref="D7:E7"/>
    <mergeCell ref="F7:G7"/>
    <mergeCell ref="D8:E8"/>
    <mergeCell ref="F8:G8"/>
    <mergeCell ref="D9:E9"/>
    <mergeCell ref="F9:G9"/>
    <mergeCell ref="D13:E13"/>
    <mergeCell ref="F13:G13"/>
    <mergeCell ref="D14:E14"/>
    <mergeCell ref="F14:G14"/>
    <mergeCell ref="D10:E10"/>
    <mergeCell ref="F10:G10"/>
    <mergeCell ref="D11:E11"/>
    <mergeCell ref="F11:G11"/>
    <mergeCell ref="D12:E12"/>
    <mergeCell ref="F12:G12"/>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L11"/>
  <sheetViews>
    <sheetView zoomScale="87" zoomScaleNormal="87" workbookViewId="0">
      <selection activeCell="D17" sqref="D17"/>
    </sheetView>
  </sheetViews>
  <sheetFormatPr defaultRowHeight="14.5"/>
  <cols>
    <col min="1" max="2" width="4.54296875" customWidth="1"/>
    <col min="3" max="3" width="71.453125" customWidth="1"/>
    <col min="4" max="4" width="45.1796875" customWidth="1"/>
    <col min="5" max="6" width="16.54296875" customWidth="1"/>
    <col min="7" max="7" width="18.54296875" customWidth="1"/>
  </cols>
  <sheetData>
    <row r="1" spans="1:12" ht="16.5" customHeight="1">
      <c r="A1" s="504" t="s">
        <v>271</v>
      </c>
      <c r="B1" s="462"/>
      <c r="C1" s="187" t="s">
        <v>1246</v>
      </c>
      <c r="D1" s="492" t="s">
        <v>1237</v>
      </c>
      <c r="E1" s="464"/>
      <c r="F1" s="464"/>
      <c r="G1" s="465"/>
    </row>
    <row r="2" spans="1:12" ht="37.5">
      <c r="A2" s="171"/>
      <c r="B2" s="4"/>
      <c r="C2" s="170" t="s">
        <v>34</v>
      </c>
      <c r="D2" s="178" t="s">
        <v>574</v>
      </c>
      <c r="E2" s="178" t="s">
        <v>646</v>
      </c>
      <c r="F2" s="178" t="s">
        <v>11</v>
      </c>
      <c r="G2" s="177" t="s">
        <v>12</v>
      </c>
    </row>
    <row r="3" spans="1:12">
      <c r="A3" s="208" t="str">
        <f t="shared" ref="A3" si="0">$A$1</f>
        <v>46.</v>
      </c>
      <c r="B3" s="7">
        <v>1</v>
      </c>
      <c r="C3" s="169" t="s">
        <v>1247</v>
      </c>
      <c r="D3" s="176"/>
      <c r="E3" s="233"/>
      <c r="F3" s="181">
        <v>50</v>
      </c>
      <c r="G3" s="290"/>
      <c r="H3" s="59"/>
      <c r="I3" s="59"/>
      <c r="J3" s="59"/>
      <c r="K3" s="59"/>
      <c r="L3" s="59"/>
    </row>
    <row r="4" spans="1:12">
      <c r="A4" s="173"/>
      <c r="B4" s="81"/>
      <c r="C4" s="140"/>
      <c r="D4" s="141"/>
      <c r="E4" s="141"/>
      <c r="F4" s="142" t="str">
        <f>CONCATENATE("KOPĒJĀ CENA par ",A1,"pozīciju bez PVN, EUR:")</f>
        <v>KOPĒJĀ CENA par 46.pozīciju bez PVN, EUR:</v>
      </c>
      <c r="G4" s="172"/>
      <c r="H4" s="289"/>
      <c r="I4" s="289"/>
    </row>
    <row r="5" spans="1:12">
      <c r="A5" s="171"/>
      <c r="B5" s="4"/>
      <c r="C5" s="192" t="s">
        <v>1238</v>
      </c>
      <c r="D5" s="477" t="s">
        <v>30</v>
      </c>
      <c r="E5" s="469"/>
      <c r="F5" s="477" t="s">
        <v>31</v>
      </c>
      <c r="G5" s="469"/>
    </row>
    <row r="6" spans="1:12">
      <c r="A6" s="208" t="str">
        <f t="shared" ref="A6:A11" si="1">$A$1</f>
        <v>46.</v>
      </c>
      <c r="B6" s="7">
        <v>3</v>
      </c>
      <c r="C6" s="169" t="s">
        <v>1248</v>
      </c>
      <c r="D6" s="474"/>
      <c r="E6" s="475"/>
      <c r="F6" s="565"/>
      <c r="G6" s="564"/>
    </row>
    <row r="7" spans="1:12">
      <c r="A7" s="171"/>
      <c r="B7" s="4"/>
      <c r="C7" s="192" t="s">
        <v>16</v>
      </c>
      <c r="D7" s="477" t="s">
        <v>30</v>
      </c>
      <c r="E7" s="469"/>
      <c r="F7" s="477" t="s">
        <v>31</v>
      </c>
      <c r="G7" s="469"/>
    </row>
    <row r="8" spans="1:12" ht="25">
      <c r="A8" s="208" t="str">
        <f t="shared" si="1"/>
        <v>46.</v>
      </c>
      <c r="B8" s="7">
        <v>4</v>
      </c>
      <c r="C8" s="169" t="s">
        <v>1249</v>
      </c>
      <c r="D8" s="474"/>
      <c r="E8" s="475"/>
      <c r="F8" s="565"/>
      <c r="G8" s="564"/>
    </row>
    <row r="9" spans="1:12">
      <c r="A9" s="208" t="str">
        <f t="shared" si="1"/>
        <v>46.</v>
      </c>
      <c r="B9" s="7">
        <v>5</v>
      </c>
      <c r="C9" s="185" t="s">
        <v>1250</v>
      </c>
      <c r="D9" s="474"/>
      <c r="E9" s="475"/>
      <c r="F9" s="565"/>
      <c r="G9" s="564"/>
    </row>
    <row r="10" spans="1:12">
      <c r="A10" s="208" t="str">
        <f t="shared" si="1"/>
        <v>46.</v>
      </c>
      <c r="B10" s="7">
        <v>6</v>
      </c>
      <c r="C10" s="185" t="s">
        <v>1251</v>
      </c>
      <c r="D10" s="474"/>
      <c r="E10" s="475"/>
      <c r="F10" s="563"/>
      <c r="G10" s="564"/>
    </row>
    <row r="11" spans="1:12">
      <c r="A11" s="208" t="str">
        <f t="shared" si="1"/>
        <v>46.</v>
      </c>
      <c r="B11" s="7">
        <v>7</v>
      </c>
      <c r="C11" s="185" t="s">
        <v>1252</v>
      </c>
      <c r="D11" s="474"/>
      <c r="E11" s="475"/>
      <c r="F11" s="563"/>
      <c r="G11" s="564"/>
    </row>
  </sheetData>
  <mergeCells count="16">
    <mergeCell ref="A1:B1"/>
    <mergeCell ref="D1:G1"/>
    <mergeCell ref="D5:E5"/>
    <mergeCell ref="F5:G5"/>
    <mergeCell ref="D6:E6"/>
    <mergeCell ref="F6:G6"/>
    <mergeCell ref="D10:E10"/>
    <mergeCell ref="F10:G10"/>
    <mergeCell ref="D11:E11"/>
    <mergeCell ref="F11:G11"/>
    <mergeCell ref="D7:E7"/>
    <mergeCell ref="F7:G7"/>
    <mergeCell ref="D8:E8"/>
    <mergeCell ref="F8:G8"/>
    <mergeCell ref="D9:E9"/>
    <mergeCell ref="F9:G9"/>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M22"/>
  <sheetViews>
    <sheetView zoomScale="86" zoomScaleNormal="86" workbookViewId="0">
      <selection activeCell="D20" sqref="D20"/>
    </sheetView>
  </sheetViews>
  <sheetFormatPr defaultRowHeight="14.5"/>
  <cols>
    <col min="1" max="2" width="4.54296875" customWidth="1"/>
    <col min="3" max="3" width="71.453125" customWidth="1"/>
    <col min="4" max="4" width="45.1796875" customWidth="1"/>
    <col min="5" max="6" width="16.54296875" customWidth="1"/>
    <col min="7" max="7" width="18.54296875" customWidth="1"/>
  </cols>
  <sheetData>
    <row r="1" spans="1:13" ht="16.5" customHeight="1">
      <c r="A1" s="504" t="s">
        <v>272</v>
      </c>
      <c r="B1" s="462"/>
      <c r="C1" s="187" t="s">
        <v>1253</v>
      </c>
      <c r="D1" s="492" t="s">
        <v>1237</v>
      </c>
      <c r="E1" s="464"/>
      <c r="F1" s="464"/>
      <c r="G1" s="465"/>
    </row>
    <row r="2" spans="1:13" ht="37.5">
      <c r="A2" s="171"/>
      <c r="B2" s="4"/>
      <c r="C2" s="170" t="s">
        <v>34</v>
      </c>
      <c r="D2" s="178" t="s">
        <v>574</v>
      </c>
      <c r="E2" s="178" t="s">
        <v>646</v>
      </c>
      <c r="F2" s="178" t="s">
        <v>11</v>
      </c>
      <c r="G2" s="177" t="s">
        <v>12</v>
      </c>
    </row>
    <row r="3" spans="1:13">
      <c r="A3" s="208" t="s">
        <v>272</v>
      </c>
      <c r="B3" s="7">
        <v>1</v>
      </c>
      <c r="C3" s="169" t="s">
        <v>1254</v>
      </c>
      <c r="D3" s="176"/>
      <c r="E3" s="233"/>
      <c r="F3" s="181">
        <v>50</v>
      </c>
      <c r="G3" s="290"/>
      <c r="H3" s="59"/>
      <c r="I3" s="59"/>
      <c r="J3" s="59"/>
      <c r="K3" s="59"/>
      <c r="L3" s="59"/>
      <c r="M3" s="59"/>
    </row>
    <row r="4" spans="1:13">
      <c r="A4" s="208" t="s">
        <v>272</v>
      </c>
      <c r="B4" s="7">
        <v>2</v>
      </c>
      <c r="C4" s="169" t="s">
        <v>1255</v>
      </c>
      <c r="D4" s="176"/>
      <c r="E4" s="233"/>
      <c r="F4" s="181">
        <v>100</v>
      </c>
      <c r="G4" s="290"/>
      <c r="H4" s="59"/>
      <c r="I4" s="59"/>
      <c r="J4" s="59"/>
      <c r="K4" s="59"/>
      <c r="L4" s="59"/>
      <c r="M4" s="59"/>
    </row>
    <row r="5" spans="1:13">
      <c r="A5" s="208" t="s">
        <v>272</v>
      </c>
      <c r="B5" s="7">
        <v>3</v>
      </c>
      <c r="C5" s="169" t="s">
        <v>1256</v>
      </c>
      <c r="D5" s="176"/>
      <c r="E5" s="233"/>
      <c r="F5" s="181">
        <v>50</v>
      </c>
      <c r="G5" s="290"/>
      <c r="H5" s="59"/>
      <c r="I5" s="289"/>
      <c r="J5" s="289"/>
    </row>
    <row r="6" spans="1:13">
      <c r="A6" s="173"/>
      <c r="B6" s="81"/>
      <c r="C6" s="140"/>
      <c r="D6" s="141"/>
      <c r="E6" s="141"/>
      <c r="F6" s="142" t="str">
        <f>CONCATENATE("KOPĒJĀ CENA par ",A1,"pozīciju bez PVN, EUR:")</f>
        <v>KOPĒJĀ CENA par 47.pozīciju bez PVN, EUR:</v>
      </c>
      <c r="G6" s="172"/>
      <c r="I6" s="289"/>
      <c r="J6" s="289"/>
    </row>
    <row r="7" spans="1:13">
      <c r="A7" s="171"/>
      <c r="B7" s="4"/>
      <c r="C7" s="192" t="s">
        <v>1238</v>
      </c>
      <c r="D7" s="477" t="s">
        <v>30</v>
      </c>
      <c r="E7" s="469"/>
      <c r="F7" s="477" t="s">
        <v>31</v>
      </c>
      <c r="G7" s="469"/>
    </row>
    <row r="8" spans="1:13" ht="25">
      <c r="A8" s="208" t="str">
        <f t="shared" ref="A8:A16" si="0">$A$1</f>
        <v>47.</v>
      </c>
      <c r="B8" s="7">
        <v>4</v>
      </c>
      <c r="C8" s="169" t="s">
        <v>1257</v>
      </c>
      <c r="D8" s="474"/>
      <c r="E8" s="475"/>
      <c r="F8" s="565"/>
      <c r="G8" s="564"/>
    </row>
    <row r="9" spans="1:13">
      <c r="A9" s="171"/>
      <c r="B9" s="4"/>
      <c r="C9" s="192" t="s">
        <v>16</v>
      </c>
      <c r="D9" s="477" t="s">
        <v>30</v>
      </c>
      <c r="E9" s="469"/>
      <c r="F9" s="477" t="s">
        <v>31</v>
      </c>
      <c r="G9" s="469"/>
    </row>
    <row r="10" spans="1:13" ht="25">
      <c r="A10" s="208" t="str">
        <f t="shared" si="0"/>
        <v>47.</v>
      </c>
      <c r="B10" s="7">
        <v>5</v>
      </c>
      <c r="C10" s="222" t="s">
        <v>1258</v>
      </c>
      <c r="D10" s="474"/>
      <c r="E10" s="475"/>
      <c r="F10" s="565"/>
      <c r="G10" s="564"/>
    </row>
    <row r="11" spans="1:13">
      <c r="A11" s="208" t="str">
        <f t="shared" si="0"/>
        <v>47.</v>
      </c>
      <c r="B11" s="7">
        <v>6</v>
      </c>
      <c r="C11" s="292" t="s">
        <v>1259</v>
      </c>
      <c r="D11" s="566"/>
      <c r="E11" s="566"/>
      <c r="F11" s="568"/>
      <c r="G11" s="568"/>
    </row>
    <row r="12" spans="1:13">
      <c r="A12" s="208" t="str">
        <f t="shared" si="0"/>
        <v>47.</v>
      </c>
      <c r="B12" s="7">
        <v>7</v>
      </c>
      <c r="C12" s="292" t="s">
        <v>1260</v>
      </c>
      <c r="D12" s="566"/>
      <c r="E12" s="566"/>
      <c r="F12" s="567"/>
      <c r="G12" s="568"/>
    </row>
    <row r="13" spans="1:13">
      <c r="A13" s="208" t="str">
        <f t="shared" si="0"/>
        <v>47.</v>
      </c>
      <c r="B13" s="7">
        <v>8</v>
      </c>
      <c r="C13" s="292" t="s">
        <v>1261</v>
      </c>
      <c r="D13" s="474"/>
      <c r="E13" s="569"/>
      <c r="F13" s="563"/>
      <c r="G13" s="505"/>
    </row>
    <row r="14" spans="1:13">
      <c r="A14" s="208" t="str">
        <f t="shared" si="0"/>
        <v>47.</v>
      </c>
      <c r="B14" s="7">
        <v>9</v>
      </c>
      <c r="C14" s="294" t="s">
        <v>1262</v>
      </c>
      <c r="D14" s="474"/>
      <c r="E14" s="569"/>
      <c r="F14" s="563"/>
      <c r="G14" s="505"/>
    </row>
    <row r="15" spans="1:13">
      <c r="A15" s="208" t="str">
        <f t="shared" si="0"/>
        <v>47.</v>
      </c>
      <c r="B15" s="7">
        <v>10</v>
      </c>
      <c r="C15" s="294" t="s">
        <v>1263</v>
      </c>
      <c r="D15" s="566"/>
      <c r="E15" s="566"/>
      <c r="F15" s="567"/>
      <c r="G15" s="568"/>
    </row>
    <row r="16" spans="1:13">
      <c r="A16" s="208" t="str">
        <f t="shared" si="0"/>
        <v>47.</v>
      </c>
      <c r="B16" s="7">
        <v>11</v>
      </c>
      <c r="C16" s="294" t="s">
        <v>1264</v>
      </c>
      <c r="D16" s="566"/>
      <c r="E16" s="566"/>
      <c r="F16" s="567"/>
      <c r="G16" s="568"/>
    </row>
    <row r="19" spans="6:6">
      <c r="F19" s="291"/>
    </row>
    <row r="20" spans="6:6">
      <c r="F20" s="291"/>
    </row>
    <row r="21" spans="6:6">
      <c r="F21" s="291"/>
    </row>
    <row r="22" spans="6:6">
      <c r="F22" s="295"/>
    </row>
  </sheetData>
  <mergeCells count="22">
    <mergeCell ref="A1:B1"/>
    <mergeCell ref="D1:G1"/>
    <mergeCell ref="D7:E7"/>
    <mergeCell ref="F7:G7"/>
    <mergeCell ref="D8:E8"/>
    <mergeCell ref="F8:G8"/>
    <mergeCell ref="D9:E9"/>
    <mergeCell ref="F9:G9"/>
    <mergeCell ref="D10:E10"/>
    <mergeCell ref="F10:G10"/>
    <mergeCell ref="D11:E11"/>
    <mergeCell ref="F11:G11"/>
    <mergeCell ref="D15:E15"/>
    <mergeCell ref="F15:G15"/>
    <mergeCell ref="D16:E16"/>
    <mergeCell ref="F16:G16"/>
    <mergeCell ref="D12:E12"/>
    <mergeCell ref="F12:G12"/>
    <mergeCell ref="D13:E13"/>
    <mergeCell ref="F13:G13"/>
    <mergeCell ref="D14:E14"/>
    <mergeCell ref="F14:G14"/>
  </mergeCells>
  <pageMargins left="0.7" right="0.7" top="0.75" bottom="0.75" header="0.3" footer="0.3"/>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M21"/>
  <sheetViews>
    <sheetView zoomScale="83" zoomScaleNormal="83" workbookViewId="0">
      <selection activeCell="C15" sqref="C15"/>
    </sheetView>
  </sheetViews>
  <sheetFormatPr defaultRowHeight="14.5"/>
  <cols>
    <col min="1" max="2" width="4.54296875" customWidth="1"/>
    <col min="3" max="3" width="71.453125" customWidth="1"/>
    <col min="4" max="4" width="45.1796875" customWidth="1"/>
    <col min="5" max="6" width="16.54296875" customWidth="1"/>
    <col min="7" max="7" width="18.54296875" customWidth="1"/>
  </cols>
  <sheetData>
    <row r="1" spans="1:13" ht="16.5" customHeight="1">
      <c r="A1" s="504" t="s">
        <v>273</v>
      </c>
      <c r="B1" s="462"/>
      <c r="C1" s="187" t="s">
        <v>1265</v>
      </c>
      <c r="D1" s="492" t="s">
        <v>1237</v>
      </c>
      <c r="E1" s="464"/>
      <c r="F1" s="464"/>
      <c r="G1" s="465"/>
    </row>
    <row r="2" spans="1:13" ht="37.5">
      <c r="A2" s="171"/>
      <c r="B2" s="4"/>
      <c r="C2" s="170" t="s">
        <v>34</v>
      </c>
      <c r="D2" s="178" t="s">
        <v>574</v>
      </c>
      <c r="E2" s="178" t="s">
        <v>646</v>
      </c>
      <c r="F2" s="178" t="s">
        <v>11</v>
      </c>
      <c r="G2" s="177" t="s">
        <v>12</v>
      </c>
    </row>
    <row r="3" spans="1:13" ht="14.25" customHeight="1">
      <c r="A3" s="208" t="s">
        <v>273</v>
      </c>
      <c r="B3" s="7">
        <v>1</v>
      </c>
      <c r="C3" s="169" t="s">
        <v>1266</v>
      </c>
      <c r="D3" s="176"/>
      <c r="E3" s="233"/>
      <c r="F3" s="181">
        <v>100</v>
      </c>
      <c r="G3" s="290"/>
      <c r="H3" s="265"/>
      <c r="I3" s="59"/>
      <c r="J3" s="59"/>
      <c r="K3" s="59"/>
      <c r="L3" s="59"/>
      <c r="M3" s="59"/>
    </row>
    <row r="4" spans="1:13" ht="15" customHeight="1">
      <c r="A4" s="208" t="s">
        <v>273</v>
      </c>
      <c r="B4" s="7">
        <v>2</v>
      </c>
      <c r="C4" s="169" t="s">
        <v>1267</v>
      </c>
      <c r="D4" s="176"/>
      <c r="E4" s="233"/>
      <c r="F4" s="181">
        <v>100</v>
      </c>
      <c r="G4" s="290"/>
      <c r="H4" s="265"/>
      <c r="I4" s="59"/>
      <c r="J4" s="59"/>
      <c r="K4" s="59"/>
      <c r="L4" s="59"/>
      <c r="M4" s="59"/>
    </row>
    <row r="5" spans="1:13" ht="14.25" customHeight="1">
      <c r="A5" s="208" t="s">
        <v>273</v>
      </c>
      <c r="B5" s="7">
        <v>3</v>
      </c>
      <c r="C5" s="169" t="s">
        <v>1268</v>
      </c>
      <c r="D5" s="176"/>
      <c r="E5" s="233"/>
      <c r="F5" s="181">
        <v>50</v>
      </c>
      <c r="G5" s="290"/>
      <c r="H5" s="265"/>
      <c r="I5" s="289"/>
      <c r="J5" s="289"/>
    </row>
    <row r="6" spans="1:13">
      <c r="A6" s="173"/>
      <c r="B6" s="81"/>
      <c r="C6" s="140"/>
      <c r="D6" s="141"/>
      <c r="E6" s="141"/>
      <c r="F6" s="142" t="str">
        <f>CONCATENATE("KOPĒJĀ CENA par ",A1,"pozīciju bez PVN, EUR:")</f>
        <v>KOPĒJĀ CENA par 48.pozīciju bez PVN, EUR:</v>
      </c>
      <c r="G6" s="172"/>
      <c r="I6" s="289"/>
      <c r="J6" s="289"/>
    </row>
    <row r="7" spans="1:13">
      <c r="A7" s="171"/>
      <c r="B7" s="4"/>
      <c r="C7" s="192" t="s">
        <v>1238</v>
      </c>
      <c r="D7" s="477" t="s">
        <v>30</v>
      </c>
      <c r="E7" s="469"/>
      <c r="F7" s="477" t="s">
        <v>31</v>
      </c>
      <c r="G7" s="469"/>
    </row>
    <row r="8" spans="1:13" ht="25">
      <c r="A8" s="208" t="str">
        <f t="shared" ref="A8:A15" si="0">$A$1</f>
        <v>48.</v>
      </c>
      <c r="B8" s="7">
        <v>4</v>
      </c>
      <c r="C8" s="169" t="s">
        <v>1269</v>
      </c>
      <c r="D8" s="474"/>
      <c r="E8" s="475"/>
      <c r="F8" s="565"/>
      <c r="G8" s="564"/>
    </row>
    <row r="9" spans="1:13">
      <c r="A9" s="171"/>
      <c r="B9" s="4"/>
      <c r="C9" s="192" t="s">
        <v>16</v>
      </c>
      <c r="D9" s="477" t="s">
        <v>30</v>
      </c>
      <c r="E9" s="469"/>
      <c r="F9" s="477" t="s">
        <v>31</v>
      </c>
      <c r="G9" s="469"/>
    </row>
    <row r="10" spans="1:13" ht="15.75" customHeight="1">
      <c r="A10" s="208" t="str">
        <f t="shared" si="0"/>
        <v>48.</v>
      </c>
      <c r="B10" s="7">
        <v>5</v>
      </c>
      <c r="C10" s="345" t="s">
        <v>1270</v>
      </c>
      <c r="D10" s="474"/>
      <c r="E10" s="475"/>
      <c r="F10" s="565"/>
      <c r="G10" s="564"/>
    </row>
    <row r="11" spans="1:13">
      <c r="A11" s="208" t="str">
        <f t="shared" si="0"/>
        <v>48.</v>
      </c>
      <c r="B11" s="7">
        <v>6</v>
      </c>
      <c r="C11" s="346" t="s">
        <v>1271</v>
      </c>
      <c r="D11" s="566"/>
      <c r="E11" s="566"/>
      <c r="F11" s="568"/>
      <c r="G11" s="568"/>
    </row>
    <row r="12" spans="1:13">
      <c r="A12" s="208" t="str">
        <f t="shared" si="0"/>
        <v>48.</v>
      </c>
      <c r="B12" s="7">
        <v>7</v>
      </c>
      <c r="C12" s="222" t="s">
        <v>1272</v>
      </c>
      <c r="D12" s="566"/>
      <c r="E12" s="566"/>
      <c r="F12" s="567"/>
      <c r="G12" s="568"/>
    </row>
    <row r="13" spans="1:13">
      <c r="A13" s="208" t="str">
        <f t="shared" si="0"/>
        <v>48.</v>
      </c>
      <c r="B13" s="7">
        <v>8</v>
      </c>
      <c r="C13" s="292" t="s">
        <v>1273</v>
      </c>
      <c r="D13" s="474"/>
      <c r="E13" s="569"/>
      <c r="F13" s="563"/>
      <c r="G13" s="505"/>
    </row>
    <row r="14" spans="1:13" ht="26">
      <c r="A14" s="208" t="str">
        <f t="shared" si="0"/>
        <v>48.</v>
      </c>
      <c r="B14" s="7">
        <v>9</v>
      </c>
      <c r="C14" s="292" t="s">
        <v>1283</v>
      </c>
      <c r="D14" s="474"/>
      <c r="E14" s="569"/>
      <c r="F14" s="563"/>
      <c r="G14" s="505"/>
    </row>
    <row r="15" spans="1:13">
      <c r="A15" s="208" t="str">
        <f t="shared" si="0"/>
        <v>48.</v>
      </c>
      <c r="B15" s="7">
        <v>10</v>
      </c>
      <c r="C15" s="294" t="s">
        <v>1274</v>
      </c>
      <c r="D15" s="566"/>
      <c r="E15" s="566"/>
      <c r="F15" s="567"/>
      <c r="G15" s="568"/>
    </row>
    <row r="18" spans="6:6">
      <c r="F18" s="291"/>
    </row>
    <row r="19" spans="6:6">
      <c r="F19" s="291"/>
    </row>
    <row r="20" spans="6:6">
      <c r="F20" s="291"/>
    </row>
    <row r="21" spans="6:6">
      <c r="F21" s="295"/>
    </row>
  </sheetData>
  <mergeCells count="20">
    <mergeCell ref="A1:B1"/>
    <mergeCell ref="D1:G1"/>
    <mergeCell ref="D7:E7"/>
    <mergeCell ref="F7:G7"/>
    <mergeCell ref="D8:E8"/>
    <mergeCell ref="F8:G8"/>
    <mergeCell ref="D9:E9"/>
    <mergeCell ref="F9:G9"/>
    <mergeCell ref="D10:E10"/>
    <mergeCell ref="F10:G10"/>
    <mergeCell ref="D11:E11"/>
    <mergeCell ref="F11:G11"/>
    <mergeCell ref="D15:E15"/>
    <mergeCell ref="F15:G15"/>
    <mergeCell ref="D12:E12"/>
    <mergeCell ref="F12:G12"/>
    <mergeCell ref="D13:E13"/>
    <mergeCell ref="F13:G13"/>
    <mergeCell ref="D14:E14"/>
    <mergeCell ref="F14:G14"/>
  </mergeCells>
  <pageMargins left="0.7" right="0.7" top="0.75" bottom="0.75" header="0.3" footer="0.3"/>
  <pageSetup paperSize="9"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M21"/>
  <sheetViews>
    <sheetView zoomScale="87" zoomScaleNormal="87" workbookViewId="0">
      <selection activeCell="F17" sqref="F17"/>
    </sheetView>
  </sheetViews>
  <sheetFormatPr defaultRowHeight="14.5"/>
  <cols>
    <col min="1" max="2" width="4.54296875" customWidth="1"/>
    <col min="3" max="3" width="71.453125" customWidth="1"/>
    <col min="4" max="4" width="45.1796875" customWidth="1"/>
    <col min="5" max="6" width="16.54296875" customWidth="1"/>
    <col min="7" max="7" width="18.54296875" customWidth="1"/>
  </cols>
  <sheetData>
    <row r="1" spans="1:13" ht="16.5" customHeight="1">
      <c r="A1" s="504" t="s">
        <v>274</v>
      </c>
      <c r="B1" s="462"/>
      <c r="C1" s="187" t="s">
        <v>1275</v>
      </c>
      <c r="D1" s="492" t="s">
        <v>1237</v>
      </c>
      <c r="E1" s="464"/>
      <c r="F1" s="464"/>
      <c r="G1" s="465"/>
    </row>
    <row r="2" spans="1:13" ht="37.5">
      <c r="A2" s="171"/>
      <c r="B2" s="4"/>
      <c r="C2" s="170" t="s">
        <v>34</v>
      </c>
      <c r="D2" s="178" t="s">
        <v>574</v>
      </c>
      <c r="E2" s="178" t="s">
        <v>646</v>
      </c>
      <c r="F2" s="178" t="s">
        <v>11</v>
      </c>
      <c r="G2" s="177" t="s">
        <v>12</v>
      </c>
      <c r="K2" s="289"/>
    </row>
    <row r="3" spans="1:13">
      <c r="A3" s="208" t="s">
        <v>274</v>
      </c>
      <c r="B3" s="7">
        <v>1</v>
      </c>
      <c r="C3" s="169" t="s">
        <v>1276</v>
      </c>
      <c r="D3" s="176"/>
      <c r="E3" s="233"/>
      <c r="F3" s="181">
        <v>30</v>
      </c>
      <c r="G3" s="290"/>
      <c r="H3" s="265"/>
      <c r="I3" s="59"/>
      <c r="J3" s="59"/>
      <c r="K3" s="59"/>
      <c r="L3" s="59"/>
      <c r="M3" s="59"/>
    </row>
    <row r="4" spans="1:13">
      <c r="A4" s="208" t="s">
        <v>274</v>
      </c>
      <c r="B4" s="7">
        <v>2</v>
      </c>
      <c r="C4" s="169" t="s">
        <v>1277</v>
      </c>
      <c r="D4" s="176"/>
      <c r="E4" s="233"/>
      <c r="F4" s="181">
        <v>100</v>
      </c>
      <c r="G4" s="290"/>
      <c r="H4" s="265"/>
      <c r="I4" s="59"/>
      <c r="J4" s="59"/>
      <c r="K4" s="59"/>
      <c r="L4" s="59"/>
      <c r="M4" s="59"/>
    </row>
    <row r="5" spans="1:13">
      <c r="A5" s="208" t="s">
        <v>274</v>
      </c>
      <c r="B5" s="7">
        <v>3</v>
      </c>
      <c r="C5" s="169" t="s">
        <v>1278</v>
      </c>
      <c r="D5" s="176"/>
      <c r="E5" s="233"/>
      <c r="F5" s="181">
        <v>20</v>
      </c>
      <c r="G5" s="290"/>
      <c r="H5" s="265"/>
      <c r="I5" s="59"/>
      <c r="J5" s="59"/>
      <c r="K5" s="59"/>
      <c r="L5" s="59"/>
    </row>
    <row r="6" spans="1:13">
      <c r="A6" s="208" t="s">
        <v>274</v>
      </c>
      <c r="B6" s="7">
        <v>4</v>
      </c>
      <c r="C6" s="169" t="s">
        <v>1279</v>
      </c>
      <c r="D6" s="176"/>
      <c r="E6" s="233"/>
      <c r="F6" s="181">
        <v>50</v>
      </c>
      <c r="G6" s="290"/>
      <c r="H6" s="265"/>
      <c r="I6" s="59"/>
      <c r="J6" s="59"/>
      <c r="K6" s="59"/>
      <c r="L6" s="59"/>
    </row>
    <row r="7" spans="1:13">
      <c r="A7" s="208" t="s">
        <v>274</v>
      </c>
      <c r="B7" s="7">
        <v>5</v>
      </c>
      <c r="C7" s="169" t="s">
        <v>1280</v>
      </c>
      <c r="D7" s="176"/>
      <c r="E7" s="233"/>
      <c r="F7" s="181">
        <v>20</v>
      </c>
      <c r="G7" s="290"/>
      <c r="H7" s="265"/>
      <c r="I7" s="59"/>
      <c r="J7" s="59"/>
      <c r="K7" s="59"/>
      <c r="L7" s="59"/>
    </row>
    <row r="8" spans="1:13">
      <c r="A8" s="173"/>
      <c r="B8" s="81"/>
      <c r="C8" s="140"/>
      <c r="D8" s="141"/>
      <c r="E8" s="141"/>
      <c r="F8" s="142" t="str">
        <f>CONCATENATE("KOPĒJĀ CENA par ",A1,"pozīciju bez PVN, EUR:")</f>
        <v>KOPĒJĀ CENA par 49.pozīciju bez PVN, EUR:</v>
      </c>
      <c r="G8" s="172"/>
    </row>
    <row r="9" spans="1:13">
      <c r="A9" s="171"/>
      <c r="B9" s="4"/>
      <c r="C9" s="192" t="s">
        <v>1238</v>
      </c>
      <c r="D9" s="477" t="s">
        <v>30</v>
      </c>
      <c r="E9" s="469"/>
      <c r="F9" s="477" t="s">
        <v>31</v>
      </c>
      <c r="G9" s="469"/>
    </row>
    <row r="10" spans="1:13" ht="27.75" customHeight="1">
      <c r="A10" s="208" t="str">
        <f t="shared" ref="A10:A15" si="0">$A$1</f>
        <v>49.</v>
      </c>
      <c r="B10" s="7">
        <v>6</v>
      </c>
      <c r="C10" s="169" t="s">
        <v>1281</v>
      </c>
      <c r="D10" s="474"/>
      <c r="E10" s="475"/>
      <c r="F10" s="565"/>
      <c r="G10" s="564"/>
    </row>
    <row r="11" spans="1:13">
      <c r="A11" s="171"/>
      <c r="B11" s="4"/>
      <c r="C11" s="192" t="s">
        <v>16</v>
      </c>
      <c r="D11" s="477" t="s">
        <v>30</v>
      </c>
      <c r="E11" s="469"/>
      <c r="F11" s="477" t="s">
        <v>31</v>
      </c>
      <c r="G11" s="469"/>
    </row>
    <row r="12" spans="1:13" ht="26">
      <c r="A12" s="208" t="str">
        <f t="shared" si="0"/>
        <v>49.</v>
      </c>
      <c r="B12" s="7">
        <v>7</v>
      </c>
      <c r="C12" s="250" t="s">
        <v>1282</v>
      </c>
      <c r="D12" s="474"/>
      <c r="E12" s="475"/>
      <c r="F12" s="565"/>
      <c r="G12" s="564"/>
    </row>
    <row r="13" spans="1:13" ht="26">
      <c r="A13" s="208" t="str">
        <f t="shared" si="0"/>
        <v>49.</v>
      </c>
      <c r="B13" s="7">
        <v>8</v>
      </c>
      <c r="C13" s="292" t="s">
        <v>1283</v>
      </c>
      <c r="D13" s="566"/>
      <c r="E13" s="566"/>
      <c r="F13" s="568"/>
      <c r="G13" s="568"/>
    </row>
    <row r="14" spans="1:13">
      <c r="A14" s="208" t="str">
        <f t="shared" si="0"/>
        <v>49.</v>
      </c>
      <c r="B14" s="7">
        <v>9</v>
      </c>
      <c r="C14" s="222" t="s">
        <v>1284</v>
      </c>
      <c r="D14" s="566"/>
      <c r="E14" s="566"/>
      <c r="F14" s="567"/>
      <c r="G14" s="568"/>
    </row>
    <row r="15" spans="1:13">
      <c r="A15" s="208" t="str">
        <f t="shared" si="0"/>
        <v>49.</v>
      </c>
      <c r="B15" s="7">
        <v>10</v>
      </c>
      <c r="C15" s="268" t="s">
        <v>1285</v>
      </c>
      <c r="D15" s="474"/>
      <c r="E15" s="569"/>
      <c r="F15" s="563"/>
      <c r="G15" s="505"/>
    </row>
    <row r="18" spans="6:6">
      <c r="F18" s="291"/>
    </row>
    <row r="19" spans="6:6">
      <c r="F19" s="291"/>
    </row>
    <row r="20" spans="6:6">
      <c r="F20" s="291"/>
    </row>
    <row r="21" spans="6:6">
      <c r="F21" s="295"/>
    </row>
  </sheetData>
  <mergeCells count="16">
    <mergeCell ref="A1:B1"/>
    <mergeCell ref="D1:G1"/>
    <mergeCell ref="D9:E9"/>
    <mergeCell ref="F9:G9"/>
    <mergeCell ref="D10:E10"/>
    <mergeCell ref="F10:G10"/>
    <mergeCell ref="D14:E14"/>
    <mergeCell ref="F14:G14"/>
    <mergeCell ref="D15:E15"/>
    <mergeCell ref="F15:G15"/>
    <mergeCell ref="D11:E11"/>
    <mergeCell ref="F11:G11"/>
    <mergeCell ref="D12:E12"/>
    <mergeCell ref="F12:G12"/>
    <mergeCell ref="D13:E13"/>
    <mergeCell ref="F13:G13"/>
  </mergeCells>
  <pageMargins left="0.7" right="0.7" top="0.75" bottom="0.75" header="0.3" footer="0.3"/>
  <pageSetup paperSize="9"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H10"/>
  <sheetViews>
    <sheetView zoomScale="89" zoomScaleNormal="89" workbookViewId="0">
      <selection activeCell="H24" sqref="H24"/>
    </sheetView>
  </sheetViews>
  <sheetFormatPr defaultColWidth="9.453125" defaultRowHeight="12.5"/>
  <cols>
    <col min="1" max="2" width="4.54296875" style="20" customWidth="1"/>
    <col min="3" max="3" width="49" style="20" customWidth="1"/>
    <col min="4" max="4" width="23.453125" style="20" customWidth="1"/>
    <col min="5" max="5" width="20.453125" style="20" customWidth="1"/>
    <col min="6" max="6" width="16.54296875" style="20" customWidth="1"/>
    <col min="7" max="7" width="11.54296875" style="101" customWidth="1"/>
    <col min="8" max="16384" width="9.453125" style="20"/>
  </cols>
  <sheetData>
    <row r="1" spans="1:8" ht="31.4" customHeight="1">
      <c r="A1" s="504" t="s">
        <v>278</v>
      </c>
      <c r="B1" s="462"/>
      <c r="C1" s="179" t="s">
        <v>1286</v>
      </c>
      <c r="D1" s="492" t="s">
        <v>577</v>
      </c>
      <c r="E1" s="464"/>
      <c r="F1" s="464"/>
      <c r="G1" s="465"/>
    </row>
    <row r="2" spans="1:8" ht="37.5">
      <c r="A2" s="171"/>
      <c r="B2" s="4"/>
      <c r="C2" s="170" t="s">
        <v>34</v>
      </c>
      <c r="D2" s="178" t="s">
        <v>574</v>
      </c>
      <c r="E2" s="178" t="s">
        <v>646</v>
      </c>
      <c r="F2" s="178" t="s">
        <v>11</v>
      </c>
      <c r="G2" s="177" t="s">
        <v>12</v>
      </c>
    </row>
    <row r="3" spans="1:8">
      <c r="A3" s="225" t="str">
        <f>$A$1</f>
        <v>50.</v>
      </c>
      <c r="B3" s="7">
        <v>1</v>
      </c>
      <c r="C3" s="169" t="s">
        <v>1287</v>
      </c>
      <c r="D3" s="188"/>
      <c r="E3" s="18"/>
      <c r="F3" s="288">
        <v>100</v>
      </c>
      <c r="G3" s="198"/>
    </row>
    <row r="4" spans="1:8" ht="24.75" customHeight="1">
      <c r="A4" s="226"/>
      <c r="B4" s="88"/>
      <c r="C4" s="79"/>
      <c r="D4" s="79"/>
      <c r="E4" s="79"/>
      <c r="F4" s="83" t="str">
        <f>CONCATENATE("KOPĒJĀ CENA par ",A1,"pozīciju bez PVN, EUR:")</f>
        <v>KOPĒJĀ CENA par 50.pozīciju bez PVN, EUR:</v>
      </c>
      <c r="G4" s="172"/>
    </row>
    <row r="5" spans="1:8">
      <c r="A5" s="171"/>
      <c r="B5" s="4"/>
      <c r="C5" s="170" t="s">
        <v>14</v>
      </c>
      <c r="D5" s="477" t="s">
        <v>575</v>
      </c>
      <c r="E5" s="469"/>
      <c r="F5" s="477" t="s">
        <v>31</v>
      </c>
      <c r="G5" s="469"/>
    </row>
    <row r="6" spans="1:8">
      <c r="A6" s="225" t="str">
        <f>$A$1</f>
        <v>50.</v>
      </c>
      <c r="B6" s="7">
        <v>2</v>
      </c>
      <c r="C6" s="169" t="s">
        <v>1286</v>
      </c>
      <c r="D6" s="476"/>
      <c r="E6" s="460"/>
      <c r="F6" s="476"/>
      <c r="G6" s="460"/>
    </row>
    <row r="7" spans="1:8">
      <c r="A7" s="171"/>
      <c r="B7" s="4"/>
      <c r="C7" s="192" t="s">
        <v>16</v>
      </c>
      <c r="D7" s="477" t="s">
        <v>575</v>
      </c>
      <c r="E7" s="469"/>
      <c r="F7" s="477" t="s">
        <v>31</v>
      </c>
      <c r="G7" s="469"/>
    </row>
    <row r="8" spans="1:8">
      <c r="A8" s="225" t="str">
        <f t="shared" ref="A8:A10" si="0">$A$1</f>
        <v>50.</v>
      </c>
      <c r="B8" s="7">
        <v>3</v>
      </c>
      <c r="C8" s="185" t="s">
        <v>1288</v>
      </c>
      <c r="D8" s="476"/>
      <c r="E8" s="460"/>
      <c r="F8" s="476"/>
      <c r="G8" s="460"/>
    </row>
    <row r="9" spans="1:8">
      <c r="A9" s="225" t="str">
        <f t="shared" si="0"/>
        <v>50.</v>
      </c>
      <c r="B9" s="7">
        <v>4</v>
      </c>
      <c r="C9" s="185" t="s">
        <v>1289</v>
      </c>
      <c r="D9" s="476"/>
      <c r="E9" s="460"/>
      <c r="F9" s="476"/>
      <c r="G9" s="460"/>
    </row>
    <row r="10" spans="1:8">
      <c r="A10" s="225" t="str">
        <f t="shared" si="0"/>
        <v>50.</v>
      </c>
      <c r="B10" s="7">
        <v>5</v>
      </c>
      <c r="C10" s="169" t="s">
        <v>1290</v>
      </c>
      <c r="D10" s="476"/>
      <c r="E10" s="460"/>
      <c r="F10" s="476"/>
      <c r="G10" s="460"/>
      <c r="H10" s="72"/>
    </row>
  </sheetData>
  <mergeCells count="14">
    <mergeCell ref="A1:B1"/>
    <mergeCell ref="D1:G1"/>
    <mergeCell ref="D5:E5"/>
    <mergeCell ref="F5:G5"/>
    <mergeCell ref="D6:E6"/>
    <mergeCell ref="F6:G6"/>
    <mergeCell ref="D9:E9"/>
    <mergeCell ref="F9:G9"/>
    <mergeCell ref="D10:E10"/>
    <mergeCell ref="F10:G10"/>
    <mergeCell ref="D7:E7"/>
    <mergeCell ref="F7:G7"/>
    <mergeCell ref="D8:E8"/>
    <mergeCell ref="F8:G8"/>
  </mergeCells>
  <pageMargins left="0.7" right="0.7" top="0.75" bottom="0.75" header="0.3" footer="0.3"/>
  <pageSetup paperSize="9" orientation="portrait" verticalDpi="300"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K9"/>
  <sheetViews>
    <sheetView zoomScale="88" zoomScaleNormal="88" workbookViewId="0">
      <selection activeCell="C14" sqref="C14"/>
    </sheetView>
  </sheetViews>
  <sheetFormatPr defaultColWidth="9.453125" defaultRowHeight="12.5"/>
  <cols>
    <col min="1" max="2" width="4.54296875" style="20" customWidth="1"/>
    <col min="3" max="3" width="61.54296875" style="20" customWidth="1"/>
    <col min="4" max="4" width="35.54296875" style="20" customWidth="1"/>
    <col min="5" max="5" width="16.54296875" style="20" customWidth="1"/>
    <col min="6" max="6" width="16.54296875" style="101" customWidth="1"/>
    <col min="7" max="7" width="13.54296875" style="20" customWidth="1"/>
    <col min="8" max="16384" width="9.453125" style="20"/>
  </cols>
  <sheetData>
    <row r="1" spans="1:11" ht="26.15" customHeight="1">
      <c r="A1" s="504" t="s">
        <v>885</v>
      </c>
      <c r="B1" s="462"/>
      <c r="C1" s="179" t="s">
        <v>1401</v>
      </c>
      <c r="D1" s="492" t="s">
        <v>577</v>
      </c>
      <c r="E1" s="464"/>
      <c r="F1" s="464"/>
      <c r="G1" s="465"/>
    </row>
    <row r="2" spans="1:11" ht="41.15" customHeight="1">
      <c r="A2" s="313"/>
      <c r="B2" s="4"/>
      <c r="C2" s="170" t="s">
        <v>34</v>
      </c>
      <c r="D2" s="178" t="s">
        <v>574</v>
      </c>
      <c r="E2" s="178" t="s">
        <v>1400</v>
      </c>
      <c r="F2" s="178" t="s">
        <v>1399</v>
      </c>
      <c r="G2" s="177" t="s">
        <v>12</v>
      </c>
    </row>
    <row r="3" spans="1:11">
      <c r="A3" s="225" t="str">
        <f>$A$1</f>
        <v>51.</v>
      </c>
      <c r="B3" s="14" t="s">
        <v>13</v>
      </c>
      <c r="C3" s="169" t="s">
        <v>409</v>
      </c>
      <c r="D3" s="162"/>
      <c r="E3" s="175"/>
      <c r="F3" s="175">
        <v>100</v>
      </c>
      <c r="G3" s="314">
        <v>0</v>
      </c>
      <c r="I3" s="236"/>
      <c r="J3" s="236"/>
      <c r="K3" s="236"/>
    </row>
    <row r="4" spans="1:11">
      <c r="A4" s="225" t="str">
        <f>$A$1</f>
        <v>51.</v>
      </c>
      <c r="B4" s="14" t="s">
        <v>15</v>
      </c>
      <c r="C4" s="169" t="s">
        <v>1402</v>
      </c>
      <c r="D4" s="162"/>
      <c r="E4" s="175"/>
      <c r="F4" s="175">
        <v>100</v>
      </c>
      <c r="G4" s="314">
        <v>0</v>
      </c>
    </row>
    <row r="5" spans="1:11">
      <c r="A5" s="226"/>
      <c r="B5" s="88"/>
      <c r="C5" s="79"/>
      <c r="D5" s="79"/>
      <c r="E5" s="79"/>
      <c r="F5" s="83" t="str">
        <f>CONCATENATE("KOPĒJĀ CENA par ",A1,"pozīciju bez PVN, EUR:")</f>
        <v>KOPĒJĀ CENA par 51.pozīciju bez PVN, EUR:</v>
      </c>
      <c r="G5" s="172"/>
    </row>
    <row r="6" spans="1:11">
      <c r="A6" s="313"/>
      <c r="B6" s="4"/>
      <c r="C6" s="170" t="s">
        <v>14</v>
      </c>
      <c r="D6" s="477" t="s">
        <v>575</v>
      </c>
      <c r="E6" s="469"/>
      <c r="F6" s="477" t="s">
        <v>31</v>
      </c>
      <c r="G6" s="469"/>
    </row>
    <row r="7" spans="1:11" ht="37.5">
      <c r="A7" s="225" t="str">
        <f t="shared" ref="A7" si="0">$A$1</f>
        <v>51.</v>
      </c>
      <c r="B7" s="14" t="s">
        <v>17</v>
      </c>
      <c r="C7" s="169" t="s">
        <v>1741</v>
      </c>
      <c r="D7" s="476"/>
      <c r="E7" s="460"/>
      <c r="F7" s="476"/>
      <c r="G7" s="460"/>
    </row>
    <row r="8" spans="1:11">
      <c r="A8" s="313"/>
      <c r="B8" s="4"/>
      <c r="C8" s="192" t="s">
        <v>16</v>
      </c>
      <c r="D8" s="477" t="s">
        <v>575</v>
      </c>
      <c r="E8" s="469"/>
      <c r="F8" s="477" t="s">
        <v>31</v>
      </c>
      <c r="G8" s="469"/>
    </row>
    <row r="9" spans="1:11" ht="75">
      <c r="A9" s="225" t="str">
        <f t="shared" ref="A9" si="1">$A$1</f>
        <v>51.</v>
      </c>
      <c r="B9" s="14" t="s">
        <v>18</v>
      </c>
      <c r="C9" s="169" t="s">
        <v>1740</v>
      </c>
      <c r="D9" s="476"/>
      <c r="E9" s="460"/>
      <c r="F9" s="476"/>
      <c r="G9" s="460"/>
    </row>
  </sheetData>
  <mergeCells count="10">
    <mergeCell ref="D9:E9"/>
    <mergeCell ref="F9:G9"/>
    <mergeCell ref="A1:B1"/>
    <mergeCell ref="D1:G1"/>
    <mergeCell ref="D6:E6"/>
    <mergeCell ref="F6:G6"/>
    <mergeCell ref="D7:E7"/>
    <mergeCell ref="F7:G7"/>
    <mergeCell ref="D8:E8"/>
    <mergeCell ref="F8:G8"/>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I14"/>
  <sheetViews>
    <sheetView zoomScale="99" zoomScaleNormal="99" workbookViewId="0">
      <selection activeCell="E17" sqref="E17"/>
    </sheetView>
  </sheetViews>
  <sheetFormatPr defaultColWidth="9.453125" defaultRowHeight="12.5"/>
  <cols>
    <col min="1" max="2" width="4.54296875" style="20" customWidth="1"/>
    <col min="3" max="3" width="61.54296875" style="20" customWidth="1"/>
    <col min="4" max="4" width="35.54296875" style="20" customWidth="1"/>
    <col min="5" max="5" width="16.54296875" style="20" customWidth="1"/>
    <col min="6" max="6" width="16.54296875" style="101" customWidth="1"/>
    <col min="7" max="7" width="13.1796875" style="20" customWidth="1"/>
    <col min="8" max="16384" width="9.453125" style="20"/>
  </cols>
  <sheetData>
    <row r="1" spans="1:9" ht="28" customHeight="1">
      <c r="A1" s="504" t="s">
        <v>576</v>
      </c>
      <c r="B1" s="462"/>
      <c r="C1" s="179" t="s">
        <v>1404</v>
      </c>
      <c r="D1" s="492" t="s">
        <v>577</v>
      </c>
      <c r="E1" s="464"/>
      <c r="F1" s="464"/>
      <c r="G1" s="465"/>
    </row>
    <row r="2" spans="1:9" ht="37.5">
      <c r="A2" s="313"/>
      <c r="B2" s="4"/>
      <c r="C2" s="170" t="s">
        <v>34</v>
      </c>
      <c r="D2" s="178" t="s">
        <v>574</v>
      </c>
      <c r="E2" s="178" t="s">
        <v>1400</v>
      </c>
      <c r="F2" s="178" t="s">
        <v>1399</v>
      </c>
      <c r="G2" s="177" t="s">
        <v>12</v>
      </c>
    </row>
    <row r="3" spans="1:9">
      <c r="A3" s="225" t="str">
        <f>$A$1</f>
        <v>52.</v>
      </c>
      <c r="B3" s="14" t="s">
        <v>13</v>
      </c>
      <c r="C3" s="169" t="s">
        <v>1403</v>
      </c>
      <c r="D3" s="315"/>
      <c r="E3" s="215"/>
      <c r="F3" s="175">
        <v>50</v>
      </c>
      <c r="G3" s="314">
        <v>0</v>
      </c>
      <c r="H3" s="243"/>
      <c r="I3" s="318"/>
    </row>
    <row r="4" spans="1:9">
      <c r="A4" s="226"/>
      <c r="B4" s="88"/>
      <c r="C4" s="79"/>
      <c r="D4" s="79"/>
      <c r="E4" s="79"/>
      <c r="F4" s="83" t="s">
        <v>1689</v>
      </c>
      <c r="G4" s="172"/>
    </row>
    <row r="5" spans="1:9">
      <c r="A5" s="313"/>
      <c r="B5" s="4"/>
      <c r="C5" s="170" t="s">
        <v>14</v>
      </c>
      <c r="D5" s="477" t="s">
        <v>575</v>
      </c>
      <c r="E5" s="469"/>
      <c r="F5" s="477" t="s">
        <v>31</v>
      </c>
      <c r="G5" s="469"/>
    </row>
    <row r="6" spans="1:9">
      <c r="A6" s="225" t="str">
        <f t="shared" ref="A6" si="0">$A$1</f>
        <v>52.</v>
      </c>
      <c r="B6" s="14" t="s">
        <v>17</v>
      </c>
      <c r="C6" s="169" t="s">
        <v>1403</v>
      </c>
      <c r="D6" s="476"/>
      <c r="E6" s="460"/>
      <c r="F6" s="476"/>
      <c r="G6" s="460"/>
    </row>
    <row r="7" spans="1:9">
      <c r="A7" s="313"/>
      <c r="B7" s="4"/>
      <c r="C7" s="192" t="s">
        <v>16</v>
      </c>
      <c r="D7" s="477" t="s">
        <v>575</v>
      </c>
      <c r="E7" s="469"/>
      <c r="F7" s="477" t="s">
        <v>31</v>
      </c>
      <c r="G7" s="469"/>
    </row>
    <row r="8" spans="1:9">
      <c r="A8" s="225" t="str">
        <f t="shared" ref="A8:A10" si="1">$A$1</f>
        <v>52.</v>
      </c>
      <c r="B8" s="14" t="s">
        <v>18</v>
      </c>
      <c r="C8" s="169" t="s">
        <v>1405</v>
      </c>
      <c r="D8" s="476"/>
      <c r="E8" s="460"/>
      <c r="F8" s="476"/>
      <c r="G8" s="460"/>
    </row>
    <row r="9" spans="1:9">
      <c r="A9" s="225" t="str">
        <f t="shared" si="1"/>
        <v>52.</v>
      </c>
      <c r="B9" s="14" t="s">
        <v>19</v>
      </c>
      <c r="C9" s="169" t="s">
        <v>1406</v>
      </c>
      <c r="D9" s="476"/>
      <c r="E9" s="460"/>
      <c r="F9" s="476"/>
      <c r="G9" s="460"/>
    </row>
    <row r="10" spans="1:9">
      <c r="A10" s="225" t="str">
        <f t="shared" si="1"/>
        <v>52.</v>
      </c>
      <c r="B10" s="14" t="s">
        <v>20</v>
      </c>
      <c r="C10" s="169" t="s">
        <v>1407</v>
      </c>
      <c r="D10" s="476"/>
      <c r="E10" s="460"/>
      <c r="F10" s="476"/>
      <c r="G10" s="460"/>
    </row>
    <row r="13" spans="1:9" ht="14.5">
      <c r="C13" s="316"/>
    </row>
    <row r="14" spans="1:9" ht="13">
      <c r="C14" s="317"/>
    </row>
  </sheetData>
  <mergeCells count="14">
    <mergeCell ref="D6:E6"/>
    <mergeCell ref="F6:G6"/>
    <mergeCell ref="A1:B1"/>
    <mergeCell ref="D1:G1"/>
    <mergeCell ref="D5:E5"/>
    <mergeCell ref="F5:G5"/>
    <mergeCell ref="D10:E10"/>
    <mergeCell ref="F10:G10"/>
    <mergeCell ref="D7:E7"/>
    <mergeCell ref="F7:G7"/>
    <mergeCell ref="D8:E8"/>
    <mergeCell ref="F8:G8"/>
    <mergeCell ref="D9:E9"/>
    <mergeCell ref="F9:G9"/>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E1BF9-8BD3-4751-ABE1-E99D535CC111}">
  <dimension ref="A1:I20"/>
  <sheetViews>
    <sheetView zoomScale="77" zoomScaleNormal="77" workbookViewId="0">
      <selection activeCell="C11" sqref="C11"/>
    </sheetView>
  </sheetViews>
  <sheetFormatPr defaultColWidth="9.453125" defaultRowHeight="12.5"/>
  <cols>
    <col min="1" max="2" width="4.54296875" style="20" customWidth="1"/>
    <col min="3" max="3" width="61.54296875" style="20" customWidth="1"/>
    <col min="4" max="4" width="35.54296875" style="20" customWidth="1"/>
    <col min="5" max="5" width="16.54296875" style="20" customWidth="1"/>
    <col min="6" max="6" width="16.54296875" style="101" customWidth="1"/>
    <col min="7" max="7" width="16.81640625" style="20" customWidth="1"/>
    <col min="8" max="16384" width="9.453125" style="20"/>
  </cols>
  <sheetData>
    <row r="1" spans="1:9" ht="31" customHeight="1">
      <c r="A1" s="504" t="s">
        <v>283</v>
      </c>
      <c r="B1" s="462"/>
      <c r="C1" s="179" t="s">
        <v>1549</v>
      </c>
      <c r="D1" s="492" t="s">
        <v>577</v>
      </c>
      <c r="E1" s="464"/>
      <c r="F1" s="464"/>
      <c r="G1" s="465"/>
    </row>
    <row r="2" spans="1:9" ht="28.5" customHeight="1">
      <c r="A2" s="313"/>
      <c r="B2" s="4"/>
      <c r="C2" s="170" t="s">
        <v>34</v>
      </c>
      <c r="D2" s="178" t="s">
        <v>574</v>
      </c>
      <c r="E2" s="178" t="s">
        <v>1400</v>
      </c>
      <c r="F2" s="178" t="s">
        <v>1399</v>
      </c>
      <c r="G2" s="177" t="s">
        <v>12</v>
      </c>
    </row>
    <row r="3" spans="1:9">
      <c r="A3" s="225" t="s">
        <v>283</v>
      </c>
      <c r="B3" s="14" t="s">
        <v>13</v>
      </c>
      <c r="C3" s="169" t="s">
        <v>1559</v>
      </c>
      <c r="D3" s="388"/>
      <c r="E3" s="356"/>
      <c r="F3" s="181">
        <v>10</v>
      </c>
      <c r="G3" s="314"/>
      <c r="H3" s="243"/>
      <c r="I3" s="318"/>
    </row>
    <row r="4" spans="1:9">
      <c r="A4" s="225" t="s">
        <v>283</v>
      </c>
      <c r="B4" s="383" t="s">
        <v>15</v>
      </c>
      <c r="C4" s="169" t="s">
        <v>1560</v>
      </c>
      <c r="D4" s="395"/>
      <c r="E4" s="181"/>
      <c r="F4" s="181">
        <v>10</v>
      </c>
      <c r="G4" s="314"/>
      <c r="H4" s="243"/>
      <c r="I4" s="384"/>
    </row>
    <row r="5" spans="1:9">
      <c r="A5" s="226"/>
      <c r="B5" s="88"/>
      <c r="C5" s="79"/>
      <c r="D5" s="79"/>
      <c r="E5" s="79"/>
      <c r="F5" s="83" t="str">
        <f>CONCATENATE("KOPĒJĀ CENA par ",A1,"pozīciju bez PVN, EUR:")</f>
        <v>KOPĒJĀ CENA par 53.pozīciju bez PVN, EUR:</v>
      </c>
      <c r="G5" s="172"/>
    </row>
    <row r="6" spans="1:9">
      <c r="A6" s="313"/>
      <c r="B6" s="4"/>
      <c r="C6" s="170" t="s">
        <v>14</v>
      </c>
      <c r="D6" s="477" t="s">
        <v>575</v>
      </c>
      <c r="E6" s="469"/>
      <c r="F6" s="477" t="s">
        <v>31</v>
      </c>
      <c r="G6" s="469"/>
    </row>
    <row r="7" spans="1:9" ht="25">
      <c r="A7" s="225" t="str">
        <f t="shared" ref="A7" si="0">$A$1</f>
        <v>53.</v>
      </c>
      <c r="B7" s="14" t="s">
        <v>17</v>
      </c>
      <c r="C7" s="169" t="s">
        <v>1550</v>
      </c>
      <c r="D7" s="476"/>
      <c r="E7" s="460"/>
      <c r="F7" s="476"/>
      <c r="G7" s="460"/>
    </row>
    <row r="8" spans="1:9">
      <c r="A8" s="313"/>
      <c r="B8" s="4"/>
      <c r="C8" s="192" t="s">
        <v>16</v>
      </c>
      <c r="D8" s="477" t="s">
        <v>575</v>
      </c>
      <c r="E8" s="469"/>
      <c r="F8" s="477" t="s">
        <v>31</v>
      </c>
      <c r="G8" s="469"/>
    </row>
    <row r="9" spans="1:9">
      <c r="A9" s="225" t="str">
        <f t="shared" ref="A9:A15" si="1">$A$1</f>
        <v>53.</v>
      </c>
      <c r="B9" s="14" t="s">
        <v>18</v>
      </c>
      <c r="C9" s="169" t="s">
        <v>1551</v>
      </c>
      <c r="D9" s="476"/>
      <c r="E9" s="460"/>
      <c r="F9" s="476"/>
      <c r="G9" s="460"/>
    </row>
    <row r="10" spans="1:9" ht="25">
      <c r="A10" s="225" t="str">
        <f t="shared" si="1"/>
        <v>53.</v>
      </c>
      <c r="B10" s="14" t="s">
        <v>19</v>
      </c>
      <c r="C10" s="169" t="s">
        <v>1554</v>
      </c>
      <c r="D10" s="234"/>
      <c r="E10" s="233"/>
      <c r="F10" s="234"/>
      <c r="G10" s="233"/>
    </row>
    <row r="11" spans="1:9" ht="25">
      <c r="A11" s="225" t="str">
        <f t="shared" si="1"/>
        <v>53.</v>
      </c>
      <c r="B11" s="14" t="s">
        <v>20</v>
      </c>
      <c r="C11" s="20" t="s">
        <v>1552</v>
      </c>
      <c r="D11" s="476"/>
      <c r="E11" s="460"/>
      <c r="F11" s="476"/>
      <c r="G11" s="460"/>
    </row>
    <row r="12" spans="1:9" ht="25">
      <c r="A12" s="225" t="str">
        <f t="shared" si="1"/>
        <v>53.</v>
      </c>
      <c r="B12" s="14" t="s">
        <v>21</v>
      </c>
      <c r="C12" s="169" t="s">
        <v>1553</v>
      </c>
      <c r="D12" s="234"/>
      <c r="E12" s="233"/>
      <c r="F12" s="234"/>
      <c r="G12" s="233"/>
    </row>
    <row r="13" spans="1:9">
      <c r="A13" s="225" t="str">
        <f t="shared" si="1"/>
        <v>53.</v>
      </c>
      <c r="B13" s="14" t="s">
        <v>22</v>
      </c>
      <c r="C13" s="162" t="s">
        <v>1557</v>
      </c>
      <c r="D13" s="234"/>
      <c r="E13" s="233"/>
      <c r="F13" s="234"/>
      <c r="G13" s="233"/>
    </row>
    <row r="14" spans="1:9">
      <c r="A14" s="225" t="str">
        <f t="shared" si="1"/>
        <v>53.</v>
      </c>
      <c r="B14" s="14" t="s">
        <v>23</v>
      </c>
      <c r="C14" s="162" t="s">
        <v>1558</v>
      </c>
      <c r="D14" s="234"/>
      <c r="E14" s="233"/>
      <c r="F14" s="234"/>
      <c r="G14" s="233"/>
    </row>
    <row r="15" spans="1:9" ht="25">
      <c r="A15" s="225" t="str">
        <f t="shared" si="1"/>
        <v>53.</v>
      </c>
      <c r="B15" s="383" t="s">
        <v>24</v>
      </c>
      <c r="C15" s="169" t="s">
        <v>1555</v>
      </c>
      <c r="D15" s="476"/>
      <c r="E15" s="460"/>
      <c r="F15" s="476"/>
      <c r="G15" s="460"/>
    </row>
    <row r="16" spans="1:9">
      <c r="A16" s="412" t="s">
        <v>283</v>
      </c>
      <c r="B16" s="385" t="s">
        <v>25</v>
      </c>
      <c r="C16" s="162" t="s">
        <v>1556</v>
      </c>
      <c r="D16" s="476"/>
      <c r="E16" s="460"/>
      <c r="F16" s="476"/>
      <c r="G16" s="460"/>
    </row>
    <row r="17" spans="1:3">
      <c r="A17" s="249"/>
      <c r="B17" s="382"/>
    </row>
    <row r="19" spans="1:3" ht="14.5">
      <c r="C19" s="316"/>
    </row>
    <row r="20" spans="1:3" ht="13">
      <c r="C20" s="317"/>
    </row>
  </sheetData>
  <mergeCells count="16">
    <mergeCell ref="A1:B1"/>
    <mergeCell ref="D1:G1"/>
    <mergeCell ref="D6:E6"/>
    <mergeCell ref="F6:G6"/>
    <mergeCell ref="D7:E7"/>
    <mergeCell ref="F7:G7"/>
    <mergeCell ref="D15:E15"/>
    <mergeCell ref="F15:G15"/>
    <mergeCell ref="D16:E16"/>
    <mergeCell ref="F16:G16"/>
    <mergeCell ref="D8:E8"/>
    <mergeCell ref="F8:G8"/>
    <mergeCell ref="D9:E9"/>
    <mergeCell ref="F9:G9"/>
    <mergeCell ref="D11:E11"/>
    <mergeCell ref="F11:G11"/>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I13"/>
  <sheetViews>
    <sheetView zoomScale="86" zoomScaleNormal="86" workbookViewId="0">
      <selection activeCell="D20" sqref="D20"/>
    </sheetView>
  </sheetViews>
  <sheetFormatPr defaultColWidth="9.453125" defaultRowHeight="12.5"/>
  <cols>
    <col min="1" max="2" width="4.54296875" style="20" customWidth="1"/>
    <col min="3" max="3" width="64" style="20" customWidth="1"/>
    <col min="4" max="4" width="35.54296875" style="20" customWidth="1"/>
    <col min="5" max="5" width="19.54296875" style="20" customWidth="1"/>
    <col min="6" max="6" width="16.54296875" style="20" customWidth="1"/>
    <col min="7" max="7" width="16.54296875" style="101" customWidth="1"/>
    <col min="8" max="16384" width="9.453125" style="20"/>
  </cols>
  <sheetData>
    <row r="1" spans="1:9" ht="25.4" customHeight="1">
      <c r="A1" s="471" t="s">
        <v>537</v>
      </c>
      <c r="B1" s="462"/>
      <c r="C1" s="30" t="s">
        <v>279</v>
      </c>
      <c r="D1" s="463" t="s">
        <v>577</v>
      </c>
      <c r="E1" s="464"/>
      <c r="F1" s="464"/>
      <c r="G1" s="465"/>
    </row>
    <row r="2" spans="1:9" ht="37.5">
      <c r="A2" s="3"/>
      <c r="B2" s="4"/>
      <c r="C2" s="10" t="s">
        <v>34</v>
      </c>
      <c r="D2" s="5" t="s">
        <v>574</v>
      </c>
      <c r="E2" s="5" t="s">
        <v>646</v>
      </c>
      <c r="F2" s="5" t="s">
        <v>11</v>
      </c>
      <c r="G2" s="93" t="s">
        <v>12</v>
      </c>
      <c r="I2" s="236"/>
    </row>
    <row r="3" spans="1:9">
      <c r="A3" s="6" t="str">
        <f>$A$1</f>
        <v>54.</v>
      </c>
      <c r="B3" s="7">
        <v>1</v>
      </c>
      <c r="C3" s="8" t="s">
        <v>279</v>
      </c>
      <c r="D3" s="24"/>
      <c r="E3" s="18"/>
      <c r="F3" s="50">
        <v>1500</v>
      </c>
      <c r="G3" s="94"/>
      <c r="H3" s="244"/>
    </row>
    <row r="4" spans="1:9" ht="24.75" customHeight="1">
      <c r="A4" s="22"/>
      <c r="B4" s="81"/>
      <c r="C4" s="79"/>
      <c r="D4" s="79"/>
      <c r="E4" s="79"/>
      <c r="F4" s="80" t="str">
        <f>CONCATENATE("KOPĒJĀ CENA par ",A1,"pozīciju bez PVN, EUR:")</f>
        <v>KOPĒJĀ CENA par 54.pozīciju bez PVN, EUR:</v>
      </c>
      <c r="G4" s="95">
        <f>F3*G3</f>
        <v>0</v>
      </c>
    </row>
    <row r="5" spans="1:9" ht="12.75" customHeight="1">
      <c r="A5" s="3"/>
      <c r="B5" s="4"/>
      <c r="C5" s="10" t="s">
        <v>14</v>
      </c>
      <c r="D5" s="468" t="s">
        <v>575</v>
      </c>
      <c r="E5" s="469"/>
      <c r="F5" s="468" t="s">
        <v>31</v>
      </c>
      <c r="G5" s="469"/>
      <c r="I5" s="244"/>
    </row>
    <row r="6" spans="1:9">
      <c r="A6" s="6" t="str">
        <f>$A$1</f>
        <v>54.</v>
      </c>
      <c r="B6" s="7">
        <v>2</v>
      </c>
      <c r="C6" s="8" t="s">
        <v>279</v>
      </c>
      <c r="D6" s="459"/>
      <c r="E6" s="460"/>
      <c r="F6" s="459"/>
      <c r="G6" s="460"/>
      <c r="I6" s="243"/>
    </row>
    <row r="7" spans="1:9">
      <c r="A7" s="3"/>
      <c r="B7" s="4"/>
      <c r="C7" s="11" t="s">
        <v>16</v>
      </c>
      <c r="D7" s="468" t="s">
        <v>575</v>
      </c>
      <c r="E7" s="469"/>
      <c r="F7" s="468" t="s">
        <v>31</v>
      </c>
      <c r="G7" s="469"/>
      <c r="I7" s="243"/>
    </row>
    <row r="8" spans="1:9">
      <c r="A8" s="6" t="str">
        <f>$A$1</f>
        <v>54.</v>
      </c>
      <c r="B8" s="7">
        <v>3</v>
      </c>
      <c r="C8" s="347" t="s">
        <v>1369</v>
      </c>
      <c r="D8" s="459"/>
      <c r="E8" s="460"/>
      <c r="F8" s="459"/>
      <c r="G8" s="460"/>
      <c r="I8" s="243"/>
    </row>
    <row r="9" spans="1:9">
      <c r="A9" s="6" t="str">
        <f t="shared" ref="A9:A13" si="0">$A$1</f>
        <v>54.</v>
      </c>
      <c r="B9" s="7">
        <v>4</v>
      </c>
      <c r="C9" s="347" t="s">
        <v>1370</v>
      </c>
      <c r="D9" s="459"/>
      <c r="E9" s="460"/>
      <c r="F9" s="459"/>
      <c r="G9" s="460"/>
    </row>
    <row r="10" spans="1:9" ht="14.5" customHeight="1">
      <c r="A10" s="6" t="str">
        <f t="shared" si="0"/>
        <v>54.</v>
      </c>
      <c r="B10" s="7">
        <v>5</v>
      </c>
      <c r="C10" s="347" t="s">
        <v>1371</v>
      </c>
      <c r="D10" s="459"/>
      <c r="E10" s="460"/>
      <c r="F10" s="459"/>
      <c r="G10" s="460"/>
      <c r="H10" s="243"/>
      <c r="I10" s="244"/>
    </row>
    <row r="11" spans="1:9" ht="14.5" customHeight="1">
      <c r="A11" s="6" t="str">
        <f t="shared" si="0"/>
        <v>54.</v>
      </c>
      <c r="B11" s="7">
        <v>6</v>
      </c>
      <c r="C11" s="347" t="s">
        <v>1372</v>
      </c>
      <c r="D11" s="234"/>
      <c r="E11" s="233"/>
      <c r="F11" s="234"/>
      <c r="G11" s="233"/>
      <c r="H11" s="243"/>
      <c r="I11" s="244"/>
    </row>
    <row r="12" spans="1:9" ht="14.5" customHeight="1">
      <c r="A12" s="6" t="str">
        <f t="shared" si="0"/>
        <v>54.</v>
      </c>
      <c r="B12" s="7">
        <v>7</v>
      </c>
      <c r="C12" s="347" t="s">
        <v>1373</v>
      </c>
      <c r="D12" s="234"/>
      <c r="E12" s="233"/>
      <c r="F12" s="234"/>
      <c r="G12" s="233"/>
      <c r="H12" s="243"/>
      <c r="I12" s="244"/>
    </row>
    <row r="13" spans="1:9">
      <c r="A13" s="6" t="str">
        <f t="shared" si="0"/>
        <v>54.</v>
      </c>
      <c r="B13" s="7">
        <v>8</v>
      </c>
      <c r="C13" s="347" t="s">
        <v>1374</v>
      </c>
      <c r="D13" s="459"/>
      <c r="E13" s="460"/>
      <c r="F13" s="459"/>
      <c r="G13" s="460"/>
      <c r="I13" s="236"/>
    </row>
  </sheetData>
  <mergeCells count="16">
    <mergeCell ref="A1:B1"/>
    <mergeCell ref="D1:G1"/>
    <mergeCell ref="D5:E5"/>
    <mergeCell ref="F5:G5"/>
    <mergeCell ref="D10:E10"/>
    <mergeCell ref="F10:G10"/>
    <mergeCell ref="D6:E6"/>
    <mergeCell ref="F6:G6"/>
    <mergeCell ref="D13:E13"/>
    <mergeCell ref="F13:G13"/>
    <mergeCell ref="D7:E7"/>
    <mergeCell ref="F7:G7"/>
    <mergeCell ref="D8:E8"/>
    <mergeCell ref="F8:G8"/>
    <mergeCell ref="D9:E9"/>
    <mergeCell ref="F9:G9"/>
  </mergeCells>
  <pageMargins left="0.7" right="0.7" top="0.75" bottom="0.75" header="0.3" footer="0.3"/>
  <pageSetup paperSize="9" orientation="portrait" verticalDpi="0"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J9"/>
  <sheetViews>
    <sheetView zoomScale="86" zoomScaleNormal="86" workbookViewId="0">
      <selection activeCell="D16" sqref="D16"/>
    </sheetView>
  </sheetViews>
  <sheetFormatPr defaultColWidth="9.453125" defaultRowHeight="12.5"/>
  <cols>
    <col min="1" max="2" width="4.54296875" style="20" customWidth="1"/>
    <col min="3" max="3" width="61.54296875" style="20" customWidth="1"/>
    <col min="4" max="4" width="35.54296875" style="20" customWidth="1"/>
    <col min="5" max="6" width="16.54296875" style="20" customWidth="1"/>
    <col min="7" max="7" width="16.54296875" style="101" customWidth="1"/>
    <col min="8" max="16384" width="9.453125" style="20"/>
  </cols>
  <sheetData>
    <row r="1" spans="1:10" ht="23.25" customHeight="1">
      <c r="A1" s="471" t="s">
        <v>622</v>
      </c>
      <c r="B1" s="462"/>
      <c r="C1" s="30" t="s">
        <v>280</v>
      </c>
      <c r="D1" s="463" t="s">
        <v>577</v>
      </c>
      <c r="E1" s="464"/>
      <c r="F1" s="464"/>
      <c r="G1" s="465"/>
    </row>
    <row r="2" spans="1:10" ht="37.5">
      <c r="A2" s="3"/>
      <c r="B2" s="4"/>
      <c r="C2" s="10" t="s">
        <v>34</v>
      </c>
      <c r="D2" s="5" t="s">
        <v>574</v>
      </c>
      <c r="E2" s="5" t="s">
        <v>646</v>
      </c>
      <c r="F2" s="5" t="s">
        <v>11</v>
      </c>
      <c r="G2" s="93" t="s">
        <v>12</v>
      </c>
      <c r="I2" s="236"/>
      <c r="J2" s="244"/>
    </row>
    <row r="3" spans="1:10">
      <c r="A3" s="6" t="str">
        <f>$A$1</f>
        <v>55.</v>
      </c>
      <c r="B3" s="7">
        <v>1</v>
      </c>
      <c r="C3" s="8" t="s">
        <v>280</v>
      </c>
      <c r="D3" s="24"/>
      <c r="E3" s="18"/>
      <c r="F3" s="49">
        <v>2500</v>
      </c>
      <c r="G3" s="94"/>
      <c r="H3" s="243"/>
    </row>
    <row r="4" spans="1:10" ht="24.75" customHeight="1">
      <c r="A4" s="22"/>
      <c r="B4" s="81"/>
      <c r="C4" s="79"/>
      <c r="D4" s="79"/>
      <c r="E4" s="79"/>
      <c r="F4" s="80" t="str">
        <f>CONCATENATE("KOPĒJĀ CENA par ",A1,"pozīciju bez PVN, EUR:")</f>
        <v>KOPĒJĀ CENA par 55.pozīciju bez PVN, EUR:</v>
      </c>
      <c r="G4" s="95">
        <f>F3*G3</f>
        <v>0</v>
      </c>
    </row>
    <row r="5" spans="1:10" ht="12.75" customHeight="1">
      <c r="A5" s="3"/>
      <c r="B5" s="4"/>
      <c r="C5" s="10" t="s">
        <v>14</v>
      </c>
      <c r="D5" s="570" t="s">
        <v>575</v>
      </c>
      <c r="E5" s="571"/>
      <c r="F5" s="468" t="s">
        <v>31</v>
      </c>
      <c r="G5" s="469"/>
    </row>
    <row r="6" spans="1:10">
      <c r="A6" s="6" t="str">
        <f>$A$1</f>
        <v>55.</v>
      </c>
      <c r="B6" s="7">
        <v>2</v>
      </c>
      <c r="C6" s="8" t="s">
        <v>935</v>
      </c>
      <c r="D6" s="459"/>
      <c r="E6" s="460"/>
      <c r="F6" s="459"/>
      <c r="G6" s="460"/>
    </row>
    <row r="7" spans="1:10" ht="12.75" customHeight="1">
      <c r="A7" s="3"/>
      <c r="B7" s="4"/>
      <c r="C7" s="11" t="s">
        <v>16</v>
      </c>
      <c r="D7" s="570" t="s">
        <v>575</v>
      </c>
      <c r="E7" s="571"/>
      <c r="F7" s="468" t="s">
        <v>31</v>
      </c>
      <c r="G7" s="469"/>
    </row>
    <row r="8" spans="1:10" ht="37.5">
      <c r="A8" s="6" t="str">
        <f>$A$1</f>
        <v>55.</v>
      </c>
      <c r="B8" s="7">
        <v>3</v>
      </c>
      <c r="C8" s="162" t="s">
        <v>1375</v>
      </c>
      <c r="D8" s="459"/>
      <c r="E8" s="460"/>
      <c r="F8" s="459"/>
      <c r="G8" s="460"/>
    </row>
    <row r="9" spans="1:10" ht="13">
      <c r="A9" s="6" t="str">
        <f t="shared" ref="A9" si="0">$A$1</f>
        <v>55.</v>
      </c>
      <c r="B9" s="7">
        <v>4</v>
      </c>
      <c r="C9" s="162" t="s">
        <v>1376</v>
      </c>
      <c r="D9" s="459"/>
      <c r="E9" s="460"/>
      <c r="F9" s="459"/>
      <c r="G9" s="460"/>
    </row>
  </sheetData>
  <mergeCells count="12">
    <mergeCell ref="D9:E9"/>
    <mergeCell ref="F9:G9"/>
    <mergeCell ref="D6:E6"/>
    <mergeCell ref="F6:G6"/>
    <mergeCell ref="A1:B1"/>
    <mergeCell ref="D1:G1"/>
    <mergeCell ref="D5:E5"/>
    <mergeCell ref="F5:G5"/>
    <mergeCell ref="D7:E7"/>
    <mergeCell ref="F7:G7"/>
    <mergeCell ref="D8:E8"/>
    <mergeCell ref="F8:G8"/>
  </mergeCells>
  <pageMargins left="0.7" right="0.7" top="0.75" bottom="0.75" header="0.3" footer="0.3"/>
  <pageSetup paperSize="9" orientation="portrait" verticalDpi="0"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K31"/>
  <sheetViews>
    <sheetView zoomScale="90" zoomScaleNormal="90" workbookViewId="0">
      <selection activeCell="I15" sqref="I15"/>
    </sheetView>
  </sheetViews>
  <sheetFormatPr defaultColWidth="9.453125" defaultRowHeight="12.5"/>
  <cols>
    <col min="1" max="2" width="4.54296875" style="20" customWidth="1"/>
    <col min="3" max="3" width="49" style="20" customWidth="1"/>
    <col min="4" max="4" width="23.453125" style="20" customWidth="1"/>
    <col min="5" max="5" width="26.1796875" style="20" customWidth="1"/>
    <col min="6" max="6" width="16.54296875" style="20" customWidth="1"/>
    <col min="7" max="7" width="11.54296875" style="101" customWidth="1"/>
    <col min="8" max="16384" width="9.453125" style="20"/>
  </cols>
  <sheetData>
    <row r="1" spans="1:11" ht="26.15" customHeight="1">
      <c r="A1" s="471" t="s">
        <v>287</v>
      </c>
      <c r="B1" s="462"/>
      <c r="C1" s="30" t="s">
        <v>854</v>
      </c>
      <c r="D1" s="463" t="s">
        <v>577</v>
      </c>
      <c r="E1" s="464"/>
      <c r="F1" s="464"/>
      <c r="G1" s="465"/>
    </row>
    <row r="2" spans="1:11" ht="37.5">
      <c r="A2" s="3"/>
      <c r="B2" s="4"/>
      <c r="C2" s="10" t="s">
        <v>34</v>
      </c>
      <c r="D2" s="5" t="s">
        <v>574</v>
      </c>
      <c r="E2" s="5" t="s">
        <v>646</v>
      </c>
      <c r="F2" s="5" t="s">
        <v>11</v>
      </c>
      <c r="G2" s="93" t="s">
        <v>12</v>
      </c>
      <c r="I2" s="199"/>
      <c r="J2" s="264"/>
      <c r="K2" s="236"/>
    </row>
    <row r="3" spans="1:11">
      <c r="A3" s="9" t="str">
        <f>$A$1</f>
        <v>56.</v>
      </c>
      <c r="B3" s="7">
        <v>1</v>
      </c>
      <c r="C3" s="8" t="s">
        <v>1624</v>
      </c>
      <c r="D3" s="24"/>
      <c r="E3" s="18"/>
      <c r="F3" s="78">
        <v>100</v>
      </c>
      <c r="G3" s="106"/>
      <c r="H3" s="236"/>
      <c r="J3" s="244"/>
      <c r="K3" s="236"/>
    </row>
    <row r="4" spans="1:11" ht="24.75" customHeight="1">
      <c r="A4" s="86"/>
      <c r="B4" s="88"/>
      <c r="C4" s="79"/>
      <c r="D4" s="79"/>
      <c r="E4" s="79"/>
      <c r="F4" s="83" t="str">
        <f>CONCATENATE("KOPĒJĀ CENA par ",A1,"pozīciju bez PVN, EUR:")</f>
        <v>KOPĒJĀ CENA par 56.pozīciju bez PVN, EUR:</v>
      </c>
      <c r="G4" s="95">
        <f>SUMPRODUCT(F3*G3)</f>
        <v>0</v>
      </c>
      <c r="J4" s="236"/>
      <c r="K4" s="236"/>
    </row>
    <row r="5" spans="1:11">
      <c r="A5" s="3"/>
      <c r="B5" s="4"/>
      <c r="C5" s="10" t="s">
        <v>14</v>
      </c>
      <c r="D5" s="468" t="s">
        <v>575</v>
      </c>
      <c r="E5" s="469"/>
      <c r="F5" s="468" t="s">
        <v>31</v>
      </c>
      <c r="G5" s="469"/>
    </row>
    <row r="6" spans="1:11" ht="29.5" customHeight="1">
      <c r="A6" s="9" t="str">
        <f>$A$1</f>
        <v>56.</v>
      </c>
      <c r="B6" s="7">
        <v>2</v>
      </c>
      <c r="C6" s="8" t="s">
        <v>850</v>
      </c>
      <c r="D6" s="459"/>
      <c r="E6" s="460"/>
      <c r="F6" s="459"/>
      <c r="G6" s="460"/>
      <c r="K6" s="40"/>
    </row>
    <row r="7" spans="1:11">
      <c r="A7" s="3"/>
      <c r="B7" s="4"/>
      <c r="C7" s="11" t="s">
        <v>16</v>
      </c>
      <c r="D7" s="468" t="s">
        <v>575</v>
      </c>
      <c r="E7" s="469"/>
      <c r="F7" s="468" t="s">
        <v>31</v>
      </c>
      <c r="G7" s="469"/>
      <c r="K7" s="236"/>
    </row>
    <row r="8" spans="1:11">
      <c r="A8" s="9" t="str">
        <f>$A$1</f>
        <v>56.</v>
      </c>
      <c r="B8" s="7">
        <v>3</v>
      </c>
      <c r="C8" s="12" t="s">
        <v>1623</v>
      </c>
      <c r="D8" s="572"/>
      <c r="E8" s="573"/>
      <c r="F8" s="459"/>
      <c r="G8" s="460"/>
    </row>
    <row r="9" spans="1:11" ht="15" customHeight="1">
      <c r="A9" s="9" t="str">
        <f t="shared" ref="A9:A14" si="0">$A$1</f>
        <v>56.</v>
      </c>
      <c r="B9" s="7">
        <v>4</v>
      </c>
      <c r="C9" s="72" t="s">
        <v>1188</v>
      </c>
      <c r="D9" s="459"/>
      <c r="E9" s="460"/>
      <c r="F9" s="459"/>
      <c r="G9" s="460"/>
    </row>
    <row r="10" spans="1:11">
      <c r="A10" s="9" t="str">
        <f t="shared" si="0"/>
        <v>56.</v>
      </c>
      <c r="B10" s="7">
        <v>5</v>
      </c>
      <c r="C10" s="185" t="s">
        <v>824</v>
      </c>
      <c r="D10" s="459"/>
      <c r="E10" s="460"/>
      <c r="F10" s="459"/>
      <c r="G10" s="460"/>
    </row>
    <row r="11" spans="1:11">
      <c r="A11" s="9" t="str">
        <f t="shared" si="0"/>
        <v>56.</v>
      </c>
      <c r="B11" s="7">
        <v>6</v>
      </c>
      <c r="C11" s="162" t="s">
        <v>1187</v>
      </c>
      <c r="D11" s="459"/>
      <c r="E11" s="460"/>
      <c r="F11" s="459"/>
      <c r="G11" s="460"/>
    </row>
    <row r="12" spans="1:11">
      <c r="A12" s="9" t="str">
        <f t="shared" si="0"/>
        <v>56.</v>
      </c>
      <c r="B12" s="7">
        <v>7</v>
      </c>
      <c r="C12" s="197" t="s">
        <v>827</v>
      </c>
      <c r="D12" s="459"/>
      <c r="E12" s="460"/>
      <c r="F12" s="459"/>
      <c r="G12" s="460"/>
    </row>
    <row r="13" spans="1:11">
      <c r="A13" s="9" t="str">
        <f t="shared" si="0"/>
        <v>56.</v>
      </c>
      <c r="B13" s="7">
        <v>8</v>
      </c>
      <c r="C13" s="8" t="s">
        <v>826</v>
      </c>
      <c r="D13" s="459"/>
      <c r="E13" s="460"/>
      <c r="F13" s="459"/>
      <c r="G13" s="460"/>
    </row>
    <row r="14" spans="1:11">
      <c r="A14" s="9" t="str">
        <f t="shared" si="0"/>
        <v>56.</v>
      </c>
      <c r="B14" s="7">
        <v>9</v>
      </c>
      <c r="C14" s="8" t="s">
        <v>825</v>
      </c>
      <c r="D14" s="459"/>
      <c r="E14" s="460"/>
      <c r="F14" s="459"/>
      <c r="G14" s="460"/>
    </row>
    <row r="31" spans="4:4">
      <c r="D31" s="72"/>
    </row>
  </sheetData>
  <mergeCells count="22">
    <mergeCell ref="D11:E11"/>
    <mergeCell ref="F10:G10"/>
    <mergeCell ref="F11:G11"/>
    <mergeCell ref="D6:E6"/>
    <mergeCell ref="F6:G6"/>
    <mergeCell ref="D7:E7"/>
    <mergeCell ref="F7:G7"/>
    <mergeCell ref="D8:E8"/>
    <mergeCell ref="F8:G8"/>
    <mergeCell ref="D9:E9"/>
    <mergeCell ref="F9:G9"/>
    <mergeCell ref="A1:B1"/>
    <mergeCell ref="D1:G1"/>
    <mergeCell ref="D5:E5"/>
    <mergeCell ref="F5:G5"/>
    <mergeCell ref="D10:E10"/>
    <mergeCell ref="D12:E12"/>
    <mergeCell ref="F12:G12"/>
    <mergeCell ref="D13:E13"/>
    <mergeCell ref="F13:G13"/>
    <mergeCell ref="D14:E14"/>
    <mergeCell ref="F14:G14"/>
  </mergeCells>
  <pageMargins left="0.7" right="0.7" top="0.75" bottom="0.75" header="0.3" footer="0.3"/>
  <pageSetup paperSize="9" orientation="portrait" verticalDpi="300"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pageSetUpPr fitToPage="1"/>
  </sheetPr>
  <dimension ref="A1:H12"/>
  <sheetViews>
    <sheetView topLeftCell="A4" zoomScale="90" zoomScaleNormal="90" workbookViewId="0">
      <selection activeCell="C16" sqref="C16"/>
    </sheetView>
  </sheetViews>
  <sheetFormatPr defaultColWidth="9.453125" defaultRowHeight="14.5"/>
  <cols>
    <col min="1" max="2" width="4.54296875" style="19" customWidth="1"/>
    <col min="3" max="3" width="61.54296875" style="19" customWidth="1"/>
    <col min="4" max="4" width="35.54296875" style="19" customWidth="1"/>
    <col min="5" max="6" width="16.54296875" style="19" customWidth="1"/>
    <col min="7" max="7" width="16.54296875" style="110" customWidth="1"/>
    <col min="8" max="16384" width="9.453125" style="19"/>
  </cols>
  <sheetData>
    <row r="1" spans="1:8" ht="27.65" customHeight="1">
      <c r="A1" s="504" t="s">
        <v>624</v>
      </c>
      <c r="B1" s="462"/>
      <c r="C1" s="30" t="s">
        <v>839</v>
      </c>
      <c r="D1" s="492" t="s">
        <v>577</v>
      </c>
      <c r="E1" s="464"/>
      <c r="F1" s="464"/>
      <c r="G1" s="465"/>
    </row>
    <row r="2" spans="1:8" ht="38.25" customHeight="1">
      <c r="A2" s="3"/>
      <c r="B2" s="4"/>
      <c r="C2" s="10" t="s">
        <v>34</v>
      </c>
      <c r="D2" s="5" t="s">
        <v>574</v>
      </c>
      <c r="E2" s="5" t="s">
        <v>646</v>
      </c>
      <c r="F2" s="5" t="s">
        <v>11</v>
      </c>
      <c r="G2" s="109" t="s">
        <v>12</v>
      </c>
    </row>
    <row r="3" spans="1:8">
      <c r="A3" s="9" t="s">
        <v>624</v>
      </c>
      <c r="B3" s="7">
        <v>1</v>
      </c>
      <c r="C3" s="8" t="s">
        <v>397</v>
      </c>
      <c r="D3" s="24"/>
      <c r="E3" s="18"/>
      <c r="F3" s="48">
        <v>30</v>
      </c>
      <c r="G3" s="94"/>
      <c r="H3" s="254"/>
    </row>
    <row r="4" spans="1:8">
      <c r="A4" s="9" t="s">
        <v>624</v>
      </c>
      <c r="B4" s="7">
        <v>2</v>
      </c>
      <c r="C4" s="8" t="s">
        <v>398</v>
      </c>
      <c r="D4" s="176"/>
      <c r="E4" s="18"/>
      <c r="F4" s="48">
        <v>30</v>
      </c>
      <c r="G4" s="174"/>
      <c r="H4" s="254"/>
    </row>
    <row r="5" spans="1:8">
      <c r="A5" s="9" t="s">
        <v>624</v>
      </c>
      <c r="B5" s="7">
        <v>3</v>
      </c>
      <c r="C5" s="8" t="s">
        <v>399</v>
      </c>
      <c r="D5" s="24"/>
      <c r="E5" s="18"/>
      <c r="F5" s="348">
        <v>50</v>
      </c>
      <c r="G5" s="344"/>
      <c r="H5" s="254"/>
    </row>
    <row r="6" spans="1:8" s="20" customFormat="1" ht="23.15" customHeight="1">
      <c r="A6" s="22"/>
      <c r="B6" s="23"/>
      <c r="C6" s="472" t="str">
        <f>CONCATENATE("KOPĒJĀ CENA par 57.pozīciju bez PVN, EUR:")</f>
        <v>KOPĒJĀ CENA par 57.pozīciju bez PVN, EUR:</v>
      </c>
      <c r="D6" s="472"/>
      <c r="E6" s="472"/>
      <c r="F6" s="473"/>
      <c r="G6" s="95"/>
    </row>
    <row r="7" spans="1:8">
      <c r="A7" s="3"/>
      <c r="B7" s="4"/>
      <c r="C7" s="10" t="s">
        <v>14</v>
      </c>
      <c r="D7" s="468" t="s">
        <v>575</v>
      </c>
      <c r="E7" s="469"/>
      <c r="F7" s="468" t="s">
        <v>31</v>
      </c>
      <c r="G7" s="469"/>
    </row>
    <row r="8" spans="1:8">
      <c r="A8" s="9" t="s">
        <v>624</v>
      </c>
      <c r="B8" s="7">
        <v>4</v>
      </c>
      <c r="C8" s="8" t="s">
        <v>810</v>
      </c>
      <c r="D8" s="459"/>
      <c r="E8" s="460"/>
      <c r="F8" s="459"/>
      <c r="G8" s="460"/>
    </row>
    <row r="9" spans="1:8">
      <c r="A9" s="3"/>
      <c r="B9" s="4"/>
      <c r="C9" s="11" t="s">
        <v>16</v>
      </c>
      <c r="D9" s="468" t="s">
        <v>575</v>
      </c>
      <c r="E9" s="469"/>
      <c r="F9" s="468" t="s">
        <v>31</v>
      </c>
      <c r="G9" s="469"/>
    </row>
    <row r="10" spans="1:8" ht="50">
      <c r="A10" s="9" t="s">
        <v>624</v>
      </c>
      <c r="B10" s="7">
        <v>5</v>
      </c>
      <c r="C10" s="169" t="s">
        <v>1744</v>
      </c>
      <c r="D10" s="459"/>
      <c r="E10" s="460"/>
      <c r="F10" s="459"/>
      <c r="G10" s="460"/>
    </row>
    <row r="11" spans="1:8" ht="50">
      <c r="A11" s="9" t="s">
        <v>624</v>
      </c>
      <c r="B11" s="7">
        <v>6</v>
      </c>
      <c r="C11" s="169" t="s">
        <v>1743</v>
      </c>
      <c r="D11" s="234"/>
      <c r="E11" s="233"/>
      <c r="F11" s="234"/>
      <c r="G11" s="233"/>
    </row>
    <row r="12" spans="1:8" ht="50.25" customHeight="1">
      <c r="A12" s="9" t="s">
        <v>624</v>
      </c>
      <c r="B12" s="7">
        <v>7</v>
      </c>
      <c r="C12" s="284" t="s">
        <v>1742</v>
      </c>
      <c r="D12" s="459"/>
      <c r="E12" s="460"/>
      <c r="F12" s="459"/>
      <c r="G12" s="460"/>
    </row>
  </sheetData>
  <mergeCells count="13">
    <mergeCell ref="D12:E12"/>
    <mergeCell ref="F12:G12"/>
    <mergeCell ref="D8:E8"/>
    <mergeCell ref="F8:G8"/>
    <mergeCell ref="D9:E9"/>
    <mergeCell ref="F9:G9"/>
    <mergeCell ref="D10:E10"/>
    <mergeCell ref="F10:G10"/>
    <mergeCell ref="A1:B1"/>
    <mergeCell ref="D1:G1"/>
    <mergeCell ref="C6:F6"/>
    <mergeCell ref="D7:E7"/>
    <mergeCell ref="F7:G7"/>
  </mergeCells>
  <pageMargins left="0.25" right="0.25" top="0.75" bottom="0.75" header="0.3" footer="0.3"/>
  <pageSetup paperSize="9" scale="61" orientation="landscape" horizontalDpi="4294967294" verticalDpi="4294967294" r:id="rId1"/>
  <ignoredErrors>
    <ignoredError sqref="A6:A7 A9" numberStoredAsText="1"/>
  </ignoredError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I12"/>
  <sheetViews>
    <sheetView topLeftCell="A4" zoomScale="87" zoomScaleNormal="87" workbookViewId="0">
      <selection activeCell="C10" sqref="C10"/>
    </sheetView>
  </sheetViews>
  <sheetFormatPr defaultColWidth="9.453125" defaultRowHeight="12.5"/>
  <cols>
    <col min="1" max="2" width="4.54296875" style="20" customWidth="1"/>
    <col min="3" max="3" width="49" style="20" customWidth="1"/>
    <col min="4" max="4" width="23.453125" style="20" customWidth="1"/>
    <col min="5" max="5" width="42.453125" style="20" customWidth="1"/>
    <col min="6" max="6" width="16.54296875" style="20" customWidth="1"/>
    <col min="7" max="7" width="15" style="101" customWidth="1"/>
    <col min="8" max="16384" width="9.453125" style="20"/>
  </cols>
  <sheetData>
    <row r="1" spans="1:9" ht="30" customHeight="1">
      <c r="A1" s="471" t="s">
        <v>627</v>
      </c>
      <c r="B1" s="462"/>
      <c r="C1" s="30" t="s">
        <v>853</v>
      </c>
      <c r="D1" s="463" t="s">
        <v>577</v>
      </c>
      <c r="E1" s="464"/>
      <c r="F1" s="464"/>
      <c r="G1" s="465"/>
    </row>
    <row r="2" spans="1:9" ht="37.5">
      <c r="A2" s="3"/>
      <c r="B2" s="4"/>
      <c r="C2" s="10" t="s">
        <v>34</v>
      </c>
      <c r="D2" s="5" t="s">
        <v>574</v>
      </c>
      <c r="E2" s="5" t="s">
        <v>646</v>
      </c>
      <c r="F2" s="5" t="s">
        <v>11</v>
      </c>
      <c r="G2" s="93" t="s">
        <v>12</v>
      </c>
      <c r="H2" s="236"/>
      <c r="I2" s="236"/>
    </row>
    <row r="3" spans="1:9">
      <c r="A3" s="9" t="str">
        <f>$A$1</f>
        <v>58.</v>
      </c>
      <c r="B3" s="7">
        <v>1</v>
      </c>
      <c r="C3" s="163" t="s">
        <v>852</v>
      </c>
      <c r="D3" s="193"/>
      <c r="E3" s="194"/>
      <c r="F3" s="193">
        <v>70</v>
      </c>
      <c r="G3" s="195"/>
      <c r="H3" s="243"/>
      <c r="I3" s="244"/>
    </row>
    <row r="4" spans="1:9">
      <c r="A4" s="9" t="str">
        <f>$A$1</f>
        <v>58.</v>
      </c>
      <c r="B4" s="7">
        <v>2</v>
      </c>
      <c r="C4" s="8" t="s">
        <v>851</v>
      </c>
      <c r="D4" s="24"/>
      <c r="E4" s="18"/>
      <c r="F4" s="78">
        <v>70</v>
      </c>
      <c r="G4" s="106"/>
      <c r="H4" s="243"/>
      <c r="I4" s="244"/>
    </row>
    <row r="5" spans="1:9" ht="13.5" customHeight="1">
      <c r="A5" s="9" t="str">
        <f>$A$1</f>
        <v>58.</v>
      </c>
      <c r="B5" s="7">
        <v>3</v>
      </c>
      <c r="C5" s="8" t="s">
        <v>1184</v>
      </c>
      <c r="D5" s="273"/>
      <c r="E5" s="274"/>
      <c r="F5" s="349">
        <v>50</v>
      </c>
      <c r="G5" s="275"/>
      <c r="H5" s="243"/>
      <c r="I5" s="244"/>
    </row>
    <row r="6" spans="1:9">
      <c r="A6" s="86"/>
      <c r="B6" s="88"/>
      <c r="C6" s="79"/>
      <c r="D6" s="79"/>
      <c r="E6" s="79"/>
      <c r="F6" s="83" t="str">
        <f>CONCATENATE("KOPĒJĀ CENA par ",A1,"pozīciju bez PVN, EUR:")</f>
        <v>KOPĒJĀ CENA par 58.pozīciju bez PVN, EUR:</v>
      </c>
      <c r="G6" s="95">
        <f>F3*G3+F5*G5</f>
        <v>0</v>
      </c>
    </row>
    <row r="7" spans="1:9" ht="17.5" customHeight="1">
      <c r="A7" s="3"/>
      <c r="B7" s="4"/>
      <c r="C7" s="10" t="s">
        <v>14</v>
      </c>
      <c r="D7" s="468" t="s">
        <v>575</v>
      </c>
      <c r="E7" s="469"/>
      <c r="F7" s="468" t="s">
        <v>31</v>
      </c>
      <c r="G7" s="469"/>
    </row>
    <row r="8" spans="1:9" ht="25">
      <c r="A8" s="9" t="str">
        <f>$A$1</f>
        <v>58.</v>
      </c>
      <c r="B8" s="7">
        <v>4</v>
      </c>
      <c r="C8" s="8" t="s">
        <v>1745</v>
      </c>
      <c r="D8" s="459"/>
      <c r="E8" s="460"/>
      <c r="F8" s="459"/>
      <c r="G8" s="460"/>
    </row>
    <row r="9" spans="1:9" ht="18" customHeight="1">
      <c r="A9" s="3"/>
      <c r="B9" s="4"/>
      <c r="C9" s="11" t="s">
        <v>16</v>
      </c>
      <c r="D9" s="468" t="s">
        <v>575</v>
      </c>
      <c r="E9" s="469"/>
      <c r="F9" s="468" t="s">
        <v>31</v>
      </c>
      <c r="G9" s="469"/>
    </row>
    <row r="10" spans="1:9" ht="83.15" customHeight="1">
      <c r="A10" s="9" t="str">
        <f>$A$1</f>
        <v>58.</v>
      </c>
      <c r="B10" s="7">
        <v>5</v>
      </c>
      <c r="C10" s="12" t="s">
        <v>1185</v>
      </c>
      <c r="D10" s="521"/>
      <c r="E10" s="507"/>
      <c r="F10" s="459"/>
      <c r="G10" s="460"/>
    </row>
    <row r="11" spans="1:9" ht="75">
      <c r="A11" s="9" t="str">
        <f t="shared" ref="A11:A12" si="0">$A$1</f>
        <v>58.</v>
      </c>
      <c r="B11" s="7">
        <v>6</v>
      </c>
      <c r="C11" s="12" t="s">
        <v>1186</v>
      </c>
      <c r="D11" s="521"/>
      <c r="E11" s="507"/>
      <c r="F11" s="459"/>
      <c r="G11" s="460"/>
    </row>
    <row r="12" spans="1:9" ht="75">
      <c r="A12" s="9" t="str">
        <f t="shared" si="0"/>
        <v>58.</v>
      </c>
      <c r="B12" s="7">
        <v>7</v>
      </c>
      <c r="C12" s="12" t="s">
        <v>1424</v>
      </c>
      <c r="D12" s="521"/>
      <c r="E12" s="507"/>
      <c r="F12" s="459"/>
      <c r="G12" s="460"/>
    </row>
  </sheetData>
  <mergeCells count="14">
    <mergeCell ref="D12:E12"/>
    <mergeCell ref="F12:G12"/>
    <mergeCell ref="D8:E8"/>
    <mergeCell ref="F8:G8"/>
    <mergeCell ref="A1:B1"/>
    <mergeCell ref="D1:G1"/>
    <mergeCell ref="D7:E7"/>
    <mergeCell ref="F7:G7"/>
    <mergeCell ref="D9:E9"/>
    <mergeCell ref="F9:G9"/>
    <mergeCell ref="D10:E10"/>
    <mergeCell ref="F10:G10"/>
    <mergeCell ref="D11:E11"/>
    <mergeCell ref="F11:G11"/>
  </mergeCells>
  <pageMargins left="0.7" right="0.7" top="0.75" bottom="0.75" header="0.3" footer="0.3"/>
  <pageSetup paperSize="9" orientation="portrait" verticalDpi="300"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N11"/>
  <sheetViews>
    <sheetView zoomScale="74" zoomScaleNormal="74" workbookViewId="0">
      <selection activeCell="E15" sqref="E15"/>
    </sheetView>
  </sheetViews>
  <sheetFormatPr defaultColWidth="9.453125" defaultRowHeight="12.5"/>
  <cols>
    <col min="1" max="2" width="4.54296875" style="20" customWidth="1"/>
    <col min="3" max="3" width="57.453125" style="20" customWidth="1"/>
    <col min="4" max="4" width="23.453125" style="20" customWidth="1"/>
    <col min="5" max="5" width="33.54296875" style="20" customWidth="1"/>
    <col min="6" max="6" width="16.54296875" style="20" customWidth="1"/>
    <col min="7" max="7" width="11.54296875" style="101" customWidth="1"/>
    <col min="8" max="8" width="9.453125" style="20"/>
    <col min="9" max="9" width="11.54296875" style="20" customWidth="1"/>
    <col min="10" max="16384" width="9.453125" style="20"/>
  </cols>
  <sheetData>
    <row r="1" spans="1:14" ht="26.5" customHeight="1">
      <c r="A1" s="471" t="s">
        <v>891</v>
      </c>
      <c r="B1" s="462"/>
      <c r="C1" s="30" t="s">
        <v>856</v>
      </c>
      <c r="D1" s="463" t="s">
        <v>577</v>
      </c>
      <c r="E1" s="464"/>
      <c r="F1" s="464"/>
      <c r="G1" s="465"/>
      <c r="H1" s="236"/>
      <c r="I1" s="236"/>
      <c r="J1" s="236"/>
    </row>
    <row r="2" spans="1:14" ht="37.5">
      <c r="A2" s="3"/>
      <c r="B2" s="4"/>
      <c r="C2" s="10" t="s">
        <v>34</v>
      </c>
      <c r="D2" s="5" t="s">
        <v>574</v>
      </c>
      <c r="E2" s="5" t="s">
        <v>646</v>
      </c>
      <c r="F2" s="5" t="s">
        <v>11</v>
      </c>
      <c r="G2" s="93" t="s">
        <v>12</v>
      </c>
      <c r="H2" s="236"/>
      <c r="I2" s="262"/>
      <c r="J2" s="263"/>
      <c r="K2" s="72"/>
      <c r="L2" s="72"/>
      <c r="M2" s="72"/>
      <c r="N2" s="72"/>
    </row>
    <row r="3" spans="1:14">
      <c r="A3" s="9" t="str">
        <f>$A$1</f>
        <v>59.</v>
      </c>
      <c r="B3" s="7">
        <v>1</v>
      </c>
      <c r="C3" s="8" t="s">
        <v>823</v>
      </c>
      <c r="D3" s="24"/>
      <c r="E3" s="18"/>
      <c r="F3" s="78">
        <v>100</v>
      </c>
      <c r="G3" s="106"/>
      <c r="H3" s="243"/>
      <c r="I3" s="244"/>
      <c r="J3" s="236"/>
      <c r="K3" s="236"/>
    </row>
    <row r="4" spans="1:14">
      <c r="A4" s="9" t="str">
        <f>$A$1</f>
        <v>59.</v>
      </c>
      <c r="B4" s="7">
        <v>2</v>
      </c>
      <c r="C4" s="183" t="s">
        <v>822</v>
      </c>
      <c r="D4" s="24"/>
      <c r="E4" s="18"/>
      <c r="F4" s="78">
        <v>100</v>
      </c>
      <c r="G4" s="106"/>
      <c r="H4" s="243"/>
      <c r="I4" s="236"/>
      <c r="J4" s="236"/>
      <c r="K4" s="236"/>
    </row>
    <row r="5" spans="1:14" ht="24.75" customHeight="1">
      <c r="A5" s="86"/>
      <c r="B5" s="88"/>
      <c r="C5" s="79"/>
      <c r="D5" s="79"/>
      <c r="E5" s="79"/>
      <c r="F5" s="83" t="str">
        <f>CONCATENATE("KOPĒJĀ CENA par ",A1,"pozīciju bez PVN, EUR:")</f>
        <v>KOPĒJĀ CENA par 59.pozīciju bez PVN, EUR:</v>
      </c>
      <c r="G5" s="95">
        <f>SUMPRODUCT(F3*G3)+F4*G4</f>
        <v>0</v>
      </c>
      <c r="H5" s="236"/>
      <c r="I5" s="236"/>
      <c r="J5" s="236"/>
    </row>
    <row r="6" spans="1:14">
      <c r="A6" s="3"/>
      <c r="B6" s="4"/>
      <c r="C6" s="10" t="s">
        <v>14</v>
      </c>
      <c r="D6" s="468" t="s">
        <v>575</v>
      </c>
      <c r="E6" s="469"/>
      <c r="F6" s="468" t="s">
        <v>31</v>
      </c>
      <c r="G6" s="469"/>
    </row>
    <row r="7" spans="1:14" ht="19.399999999999999" customHeight="1">
      <c r="A7" s="9" t="str">
        <f>$A$1</f>
        <v>59.</v>
      </c>
      <c r="B7" s="7">
        <v>3</v>
      </c>
      <c r="C7" s="8" t="s">
        <v>857</v>
      </c>
      <c r="D7" s="459"/>
      <c r="E7" s="460"/>
      <c r="F7" s="459"/>
      <c r="G7" s="460"/>
    </row>
    <row r="8" spans="1:14">
      <c r="A8" s="3"/>
      <c r="B8" s="4"/>
      <c r="C8" s="11" t="s">
        <v>16</v>
      </c>
      <c r="D8" s="468" t="s">
        <v>575</v>
      </c>
      <c r="E8" s="469"/>
      <c r="F8" s="468" t="s">
        <v>31</v>
      </c>
      <c r="G8" s="469"/>
    </row>
    <row r="9" spans="1:14" ht="19.399999999999999" customHeight="1">
      <c r="A9" s="9" t="str">
        <f>$A$1</f>
        <v>59.</v>
      </c>
      <c r="B9" s="7">
        <v>4</v>
      </c>
      <c r="C9" s="12" t="s">
        <v>411</v>
      </c>
      <c r="D9" s="459"/>
      <c r="E9" s="460"/>
      <c r="F9" s="459"/>
      <c r="G9" s="460"/>
    </row>
    <row r="10" spans="1:14" ht="96" customHeight="1">
      <c r="A10" s="9" t="str">
        <f t="shared" ref="A10:A11" si="0">$A$1</f>
        <v>59.</v>
      </c>
      <c r="B10" s="7">
        <v>5</v>
      </c>
      <c r="C10" s="12" t="s">
        <v>883</v>
      </c>
      <c r="D10" s="459"/>
      <c r="E10" s="460"/>
      <c r="F10" s="459"/>
      <c r="G10" s="460"/>
    </row>
    <row r="11" spans="1:14" ht="66.650000000000006" customHeight="1">
      <c r="A11" s="9" t="str">
        <f t="shared" si="0"/>
        <v>59.</v>
      </c>
      <c r="B11" s="7">
        <v>6</v>
      </c>
      <c r="C11" s="12" t="s">
        <v>884</v>
      </c>
      <c r="D11" s="459"/>
      <c r="E11" s="460"/>
      <c r="F11" s="459"/>
      <c r="G11" s="460"/>
    </row>
  </sheetData>
  <mergeCells count="14">
    <mergeCell ref="D7:E7"/>
    <mergeCell ref="F7:G7"/>
    <mergeCell ref="A1:B1"/>
    <mergeCell ref="D1:G1"/>
    <mergeCell ref="D6:E6"/>
    <mergeCell ref="F6:G6"/>
    <mergeCell ref="D11:E11"/>
    <mergeCell ref="F11:G11"/>
    <mergeCell ref="D8:E8"/>
    <mergeCell ref="F8:G8"/>
    <mergeCell ref="D9:E9"/>
    <mergeCell ref="F9:G9"/>
    <mergeCell ref="D10:E10"/>
    <mergeCell ref="F10:G10"/>
  </mergeCells>
  <pageMargins left="0.7" right="0.7" top="0.75" bottom="0.75" header="0.3" footer="0.3"/>
  <pageSetup paperSize="9" orientation="portrait" verticalDpi="300"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pageSetUpPr fitToPage="1"/>
  </sheetPr>
  <dimension ref="A1:G9"/>
  <sheetViews>
    <sheetView zoomScale="87" zoomScaleNormal="87" workbookViewId="0">
      <selection activeCell="C9" sqref="C9"/>
    </sheetView>
  </sheetViews>
  <sheetFormatPr defaultRowHeight="14.5"/>
  <cols>
    <col min="1" max="2" width="4.54296875" customWidth="1"/>
    <col min="3" max="3" width="55.54296875" customWidth="1"/>
    <col min="4" max="4" width="35.54296875" customWidth="1"/>
    <col min="5" max="6" width="16.54296875" customWidth="1"/>
    <col min="7" max="7" width="16.54296875" style="98" customWidth="1"/>
  </cols>
  <sheetData>
    <row r="1" spans="1:7" ht="19.399999999999999" customHeight="1">
      <c r="A1" s="471" t="s">
        <v>650</v>
      </c>
      <c r="B1" s="462"/>
      <c r="C1" s="2" t="s">
        <v>858</v>
      </c>
      <c r="D1" s="463" t="s">
        <v>577</v>
      </c>
      <c r="E1" s="464"/>
      <c r="F1" s="464"/>
      <c r="G1" s="465"/>
    </row>
    <row r="2" spans="1:7" ht="37.5">
      <c r="A2" s="54"/>
      <c r="B2" s="55"/>
      <c r="C2" s="10" t="s">
        <v>181</v>
      </c>
      <c r="D2" s="5" t="s">
        <v>574</v>
      </c>
      <c r="E2" s="5" t="s">
        <v>646</v>
      </c>
      <c r="F2" s="5" t="s">
        <v>11</v>
      </c>
      <c r="G2" s="93" t="s">
        <v>12</v>
      </c>
    </row>
    <row r="3" spans="1:7">
      <c r="A3" s="6" t="str">
        <f>$A$1</f>
        <v>60.</v>
      </c>
      <c r="B3" s="7">
        <v>1</v>
      </c>
      <c r="C3" s="8" t="s">
        <v>822</v>
      </c>
      <c r="D3" s="57"/>
      <c r="E3" s="58"/>
      <c r="F3" s="202">
        <v>50</v>
      </c>
      <c r="G3" s="97"/>
    </row>
    <row r="4" spans="1:7" ht="15.75" customHeight="1">
      <c r="A4" s="22"/>
      <c r="B4" s="81"/>
      <c r="C4" s="140"/>
      <c r="D4" s="141"/>
      <c r="E4" s="141"/>
      <c r="F4" s="142" t="str">
        <f>CONCATENATE("KOPĒJĀ CENA par ",A1,"pozīciju bez PVN, EUR:")</f>
        <v>KOPĒJĀ CENA par 60.pozīciju bez PVN, EUR:</v>
      </c>
      <c r="G4" s="154">
        <f>F3*G3</f>
        <v>0</v>
      </c>
    </row>
    <row r="5" spans="1:7">
      <c r="A5" s="3"/>
      <c r="B5" s="4"/>
      <c r="C5" s="11" t="s">
        <v>16</v>
      </c>
      <c r="D5" s="468" t="s">
        <v>575</v>
      </c>
      <c r="E5" s="469"/>
      <c r="F5" s="468" t="s">
        <v>31</v>
      </c>
      <c r="G5" s="469"/>
    </row>
    <row r="6" spans="1:7" ht="40.4" customHeight="1">
      <c r="A6" s="6" t="str">
        <f>$A$1</f>
        <v>60.</v>
      </c>
      <c r="B6" s="7">
        <v>2</v>
      </c>
      <c r="C6" s="8" t="s">
        <v>859</v>
      </c>
      <c r="D6" s="574"/>
      <c r="E6" s="575"/>
      <c r="F6" s="576"/>
      <c r="G6" s="577"/>
    </row>
    <row r="7" spans="1:7" ht="16.399999999999999" customHeight="1">
      <c r="A7" s="6" t="str">
        <f>$A$1</f>
        <v>60.</v>
      </c>
      <c r="B7" s="7">
        <v>3</v>
      </c>
      <c r="C7" s="8" t="s">
        <v>860</v>
      </c>
      <c r="D7" s="576"/>
      <c r="E7" s="577"/>
      <c r="F7" s="576"/>
      <c r="G7" s="577"/>
    </row>
    <row r="8" spans="1:7">
      <c r="A8" s="6" t="str">
        <f>$A$1</f>
        <v>60.</v>
      </c>
      <c r="B8" s="7">
        <v>4</v>
      </c>
      <c r="C8" s="8" t="s">
        <v>886</v>
      </c>
      <c r="D8" s="576"/>
      <c r="E8" s="577"/>
      <c r="F8" s="576"/>
      <c r="G8" s="577"/>
    </row>
    <row r="9" spans="1:7">
      <c r="A9" s="6" t="str">
        <f>$A$1</f>
        <v>60.</v>
      </c>
      <c r="B9" s="7">
        <v>5</v>
      </c>
      <c r="C9" s="8" t="s">
        <v>861</v>
      </c>
      <c r="D9" s="576"/>
      <c r="E9" s="577"/>
      <c r="F9" s="576"/>
      <c r="G9" s="577"/>
    </row>
  </sheetData>
  <mergeCells count="12">
    <mergeCell ref="D7:E7"/>
    <mergeCell ref="F7:G7"/>
    <mergeCell ref="D8:E8"/>
    <mergeCell ref="F8:G8"/>
    <mergeCell ref="D9:E9"/>
    <mergeCell ref="F9:G9"/>
    <mergeCell ref="A1:B1"/>
    <mergeCell ref="D1:G1"/>
    <mergeCell ref="D5:E5"/>
    <mergeCell ref="F5:G5"/>
    <mergeCell ref="D6:E6"/>
    <mergeCell ref="F6:G6"/>
  </mergeCells>
  <pageMargins left="0.7" right="0.7" top="0.75" bottom="0.75" header="0.3" footer="0.3"/>
  <pageSetup paperSize="9" scale="57" fitToHeight="0" orientation="portrait" verticalDpi="300"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G15"/>
  <sheetViews>
    <sheetView topLeftCell="A4" zoomScale="90" zoomScaleNormal="90" workbookViewId="0">
      <selection activeCell="D9" sqref="D9:E9"/>
    </sheetView>
  </sheetViews>
  <sheetFormatPr defaultColWidth="9.453125" defaultRowHeight="12.5"/>
  <cols>
    <col min="1" max="2" width="4.54296875" style="20" customWidth="1"/>
    <col min="3" max="3" width="61.54296875" style="20" customWidth="1"/>
    <col min="4" max="4" width="35.54296875" style="20" customWidth="1"/>
    <col min="5" max="6" width="16.54296875" style="20" customWidth="1"/>
    <col min="7" max="7" width="16.54296875" style="101" customWidth="1"/>
    <col min="8" max="16384" width="9.453125" style="20"/>
  </cols>
  <sheetData>
    <row r="1" spans="1:7" ht="23.25" customHeight="1">
      <c r="A1" s="471" t="s">
        <v>893</v>
      </c>
      <c r="B1" s="462"/>
      <c r="C1" s="30" t="s">
        <v>855</v>
      </c>
      <c r="D1" s="463" t="s">
        <v>577</v>
      </c>
      <c r="E1" s="464"/>
      <c r="F1" s="464"/>
      <c r="G1" s="465"/>
    </row>
    <row r="2" spans="1:7" ht="38.25" customHeight="1">
      <c r="A2" s="3"/>
      <c r="B2" s="4"/>
      <c r="C2" s="10" t="s">
        <v>34</v>
      </c>
      <c r="D2" s="5" t="s">
        <v>574</v>
      </c>
      <c r="E2" s="5" t="s">
        <v>646</v>
      </c>
      <c r="F2" s="5" t="s">
        <v>11</v>
      </c>
      <c r="G2" s="93" t="s">
        <v>12</v>
      </c>
    </row>
    <row r="3" spans="1:7" ht="25">
      <c r="A3" s="6" t="str">
        <f>$A$1</f>
        <v>61.</v>
      </c>
      <c r="B3" s="7">
        <v>1</v>
      </c>
      <c r="C3" s="8" t="s">
        <v>362</v>
      </c>
      <c r="D3" s="24"/>
      <c r="E3" s="18"/>
      <c r="F3" s="49">
        <v>750</v>
      </c>
      <c r="G3" s="94"/>
    </row>
    <row r="4" spans="1:7" ht="24.75" customHeight="1">
      <c r="A4" s="22"/>
      <c r="B4" s="81"/>
      <c r="C4" s="79"/>
      <c r="D4" s="79"/>
      <c r="E4" s="79"/>
      <c r="F4" s="80" t="str">
        <f>CONCATENATE("KOPĒJĀ CENA par ",A1,"pozīciju bez PVN, EUR:")</f>
        <v>KOPĒJĀ CENA par 61.pozīciju bez PVN, EUR:</v>
      </c>
      <c r="G4" s="95">
        <f>F3*G3</f>
        <v>0</v>
      </c>
    </row>
    <row r="5" spans="1:7" ht="12.75" customHeight="1">
      <c r="A5" s="3"/>
      <c r="B5" s="4"/>
      <c r="C5" s="10" t="s">
        <v>14</v>
      </c>
      <c r="D5" s="570" t="s">
        <v>575</v>
      </c>
      <c r="E5" s="571"/>
      <c r="F5" s="468" t="s">
        <v>31</v>
      </c>
      <c r="G5" s="469"/>
    </row>
    <row r="6" spans="1:7" ht="25">
      <c r="A6" s="6" t="str">
        <f>$A$1</f>
        <v>61.</v>
      </c>
      <c r="B6" s="7">
        <v>2</v>
      </c>
      <c r="C6" s="8" t="s">
        <v>888</v>
      </c>
      <c r="D6" s="459"/>
      <c r="E6" s="460"/>
      <c r="F6" s="459"/>
      <c r="G6" s="460"/>
    </row>
    <row r="7" spans="1:7" ht="12.75" customHeight="1">
      <c r="A7" s="3"/>
      <c r="B7" s="4"/>
      <c r="C7" s="10" t="s">
        <v>16</v>
      </c>
      <c r="D7" s="570" t="s">
        <v>575</v>
      </c>
      <c r="E7" s="571"/>
      <c r="F7" s="468" t="s">
        <v>31</v>
      </c>
      <c r="G7" s="469"/>
    </row>
    <row r="8" spans="1:7" ht="25">
      <c r="A8" s="6" t="str">
        <f>$A$1</f>
        <v>61.</v>
      </c>
      <c r="B8" s="7">
        <v>3</v>
      </c>
      <c r="C8" s="8" t="s">
        <v>363</v>
      </c>
      <c r="D8" s="459"/>
      <c r="E8" s="460"/>
      <c r="F8" s="459"/>
      <c r="G8" s="460"/>
    </row>
    <row r="9" spans="1:7" ht="79" customHeight="1">
      <c r="A9" s="208" t="s">
        <v>273</v>
      </c>
      <c r="B9" s="276">
        <v>4</v>
      </c>
      <c r="C9" s="169" t="s">
        <v>1746</v>
      </c>
      <c r="D9" s="476"/>
      <c r="E9" s="460"/>
      <c r="F9" s="234"/>
      <c r="G9" s="233"/>
    </row>
    <row r="10" spans="1:7" ht="50">
      <c r="A10" s="208" t="s">
        <v>273</v>
      </c>
      <c r="B10" s="276">
        <v>5</v>
      </c>
      <c r="C10" s="169" t="s">
        <v>1747</v>
      </c>
      <c r="D10" s="476"/>
      <c r="E10" s="460"/>
      <c r="F10" s="234"/>
      <c r="G10" s="233"/>
    </row>
    <row r="11" spans="1:7" ht="26.25" customHeight="1">
      <c r="A11" s="132"/>
      <c r="B11" s="133"/>
      <c r="C11" s="122" t="s">
        <v>181</v>
      </c>
      <c r="D11" s="545" t="s">
        <v>267</v>
      </c>
      <c r="E11" s="546"/>
      <c r="F11" s="545" t="s">
        <v>620</v>
      </c>
      <c r="G11" s="546"/>
    </row>
    <row r="12" spans="1:7">
      <c r="A12" s="6" t="str">
        <f>$A$1</f>
        <v>61.</v>
      </c>
      <c r="B12" s="7">
        <v>6</v>
      </c>
      <c r="C12" s="8" t="s">
        <v>284</v>
      </c>
      <c r="D12" s="459">
        <v>1</v>
      </c>
      <c r="E12" s="460"/>
      <c r="F12" s="459"/>
      <c r="G12" s="460"/>
    </row>
    <row r="13" spans="1:7">
      <c r="A13" s="6" t="str">
        <f t="shared" ref="A13:A15" si="0">$A$1</f>
        <v>61.</v>
      </c>
      <c r="B13" s="7">
        <v>7</v>
      </c>
      <c r="C13" s="8" t="s">
        <v>285</v>
      </c>
      <c r="D13" s="459">
        <v>1</v>
      </c>
      <c r="E13" s="460"/>
      <c r="F13" s="459"/>
      <c r="G13" s="460"/>
    </row>
    <row r="14" spans="1:7" ht="25.5" customHeight="1">
      <c r="A14" s="6" t="str">
        <f t="shared" si="0"/>
        <v>61.</v>
      </c>
      <c r="B14" s="7">
        <v>8</v>
      </c>
      <c r="C14" s="8" t="s">
        <v>887</v>
      </c>
      <c r="D14" s="459">
        <v>1</v>
      </c>
      <c r="E14" s="460"/>
      <c r="F14" s="459"/>
      <c r="G14" s="460"/>
    </row>
    <row r="15" spans="1:7">
      <c r="A15" s="6" t="str">
        <f t="shared" si="0"/>
        <v>61.</v>
      </c>
      <c r="B15" s="7">
        <v>9</v>
      </c>
      <c r="C15" s="169" t="s">
        <v>1209</v>
      </c>
      <c r="D15" s="459">
        <v>1</v>
      </c>
      <c r="E15" s="460"/>
      <c r="F15" s="459"/>
      <c r="G15" s="460"/>
    </row>
  </sheetData>
  <mergeCells count="22">
    <mergeCell ref="A1:B1"/>
    <mergeCell ref="D1:G1"/>
    <mergeCell ref="D5:E5"/>
    <mergeCell ref="F5:G5"/>
    <mergeCell ref="D7:E7"/>
    <mergeCell ref="F7:G7"/>
    <mergeCell ref="D11:E11"/>
    <mergeCell ref="F11:G11"/>
    <mergeCell ref="D15:E15"/>
    <mergeCell ref="F15:G15"/>
    <mergeCell ref="D12:E12"/>
    <mergeCell ref="F12:G12"/>
    <mergeCell ref="D13:E13"/>
    <mergeCell ref="F13:G13"/>
    <mergeCell ref="D14:E14"/>
    <mergeCell ref="F14:G14"/>
    <mergeCell ref="D9:E9"/>
    <mergeCell ref="D10:E10"/>
    <mergeCell ref="D6:E6"/>
    <mergeCell ref="F6:G6"/>
    <mergeCell ref="D8:E8"/>
    <mergeCell ref="F8:G8"/>
  </mergeCells>
  <pageMargins left="0.7" right="0.7" top="0.75" bottom="0.75" header="0.3" footer="0.3"/>
  <pageSetup paperSize="9" orientation="portrait" verticalDpi="0"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H53"/>
  <sheetViews>
    <sheetView topLeftCell="A36" zoomScale="89" zoomScaleNormal="89" workbookViewId="0">
      <selection activeCell="C48" sqref="C48"/>
    </sheetView>
  </sheetViews>
  <sheetFormatPr defaultColWidth="9.453125" defaultRowHeight="12.5"/>
  <cols>
    <col min="1" max="2" width="4.54296875" style="20" customWidth="1"/>
    <col min="3" max="3" width="61.54296875" style="20" customWidth="1"/>
    <col min="4" max="4" width="35.54296875" style="20" customWidth="1"/>
    <col min="5" max="5" width="24.453125" style="20" customWidth="1"/>
    <col min="6" max="6" width="16.54296875" style="20" customWidth="1"/>
    <col min="7" max="7" width="16.54296875" style="101" customWidth="1"/>
    <col min="8" max="16384" width="9.453125" style="20"/>
  </cols>
  <sheetData>
    <row r="1" spans="1:8" ht="23.25" customHeight="1">
      <c r="A1" s="471" t="s">
        <v>651</v>
      </c>
      <c r="B1" s="462"/>
      <c r="C1" s="179" t="s">
        <v>697</v>
      </c>
      <c r="D1" s="492" t="s">
        <v>577</v>
      </c>
      <c r="E1" s="464"/>
      <c r="F1" s="464"/>
      <c r="G1" s="465"/>
    </row>
    <row r="2" spans="1:8" ht="37.5">
      <c r="A2" s="171"/>
      <c r="B2" s="4"/>
      <c r="C2" s="170" t="s">
        <v>34</v>
      </c>
      <c r="D2" s="178" t="s">
        <v>574</v>
      </c>
      <c r="E2" s="178" t="s">
        <v>646</v>
      </c>
      <c r="F2" s="178" t="s">
        <v>11</v>
      </c>
      <c r="G2" s="177" t="s">
        <v>12</v>
      </c>
      <c r="H2" s="236"/>
    </row>
    <row r="3" spans="1:8">
      <c r="A3" s="208" t="s">
        <v>651</v>
      </c>
      <c r="B3" s="7">
        <v>1</v>
      </c>
      <c r="C3" s="169" t="s">
        <v>991</v>
      </c>
      <c r="D3" s="176"/>
      <c r="E3" s="18"/>
      <c r="F3" s="175">
        <v>300</v>
      </c>
      <c r="G3" s="174"/>
      <c r="H3" s="236"/>
    </row>
    <row r="4" spans="1:8" ht="24.75" customHeight="1">
      <c r="A4" s="173"/>
      <c r="B4" s="81"/>
      <c r="C4" s="79"/>
      <c r="D4" s="79"/>
      <c r="E4" s="79"/>
      <c r="F4" s="80" t="str">
        <f>CONCATENATE("KOPĒJĀ CENA par ",A1,"pozīciju bez PVN, EUR:")</f>
        <v>KOPĒJĀ CENA par 62.pozīciju bez PVN, EUR:</v>
      </c>
      <c r="G4" s="172">
        <f>F3*G3</f>
        <v>0</v>
      </c>
      <c r="H4" s="236"/>
    </row>
    <row r="5" spans="1:8" ht="12.75" customHeight="1">
      <c r="A5" s="171"/>
      <c r="B5" s="4"/>
      <c r="C5" s="170" t="s">
        <v>14</v>
      </c>
      <c r="D5" s="582" t="s">
        <v>575</v>
      </c>
      <c r="E5" s="571"/>
      <c r="F5" s="477" t="s">
        <v>31</v>
      </c>
      <c r="G5" s="469"/>
      <c r="H5" s="236"/>
    </row>
    <row r="6" spans="1:8" ht="21" customHeight="1">
      <c r="A6" s="208" t="s">
        <v>651</v>
      </c>
      <c r="B6" s="7">
        <v>2</v>
      </c>
      <c r="C6" s="169" t="s">
        <v>992</v>
      </c>
      <c r="D6" s="476"/>
      <c r="E6" s="460"/>
      <c r="F6" s="476"/>
      <c r="G6" s="460"/>
      <c r="H6" s="236"/>
    </row>
    <row r="7" spans="1:8" ht="12.75" customHeight="1">
      <c r="A7" s="171"/>
      <c r="B7" s="4"/>
      <c r="C7" s="170" t="s">
        <v>16</v>
      </c>
      <c r="D7" s="582" t="s">
        <v>575</v>
      </c>
      <c r="E7" s="571"/>
      <c r="F7" s="477" t="s">
        <v>31</v>
      </c>
      <c r="G7" s="469"/>
      <c r="H7" s="236"/>
    </row>
    <row r="8" spans="1:8" ht="25">
      <c r="A8" s="208" t="s">
        <v>651</v>
      </c>
      <c r="B8" s="7">
        <v>3</v>
      </c>
      <c r="C8" s="169" t="s">
        <v>993</v>
      </c>
      <c r="D8" s="476"/>
      <c r="E8" s="460"/>
      <c r="F8" s="476"/>
      <c r="G8" s="460"/>
    </row>
    <row r="9" spans="1:8" ht="25">
      <c r="A9" s="208" t="s">
        <v>651</v>
      </c>
      <c r="B9" s="7">
        <v>4</v>
      </c>
      <c r="C9" s="169" t="s">
        <v>994</v>
      </c>
      <c r="D9" s="476"/>
      <c r="E9" s="460"/>
      <c r="F9" s="476"/>
      <c r="G9" s="460"/>
    </row>
    <row r="10" spans="1:8" ht="26.25" customHeight="1">
      <c r="A10" s="208" t="s">
        <v>651</v>
      </c>
      <c r="B10" s="7">
        <v>5</v>
      </c>
      <c r="C10" s="182" t="s">
        <v>995</v>
      </c>
      <c r="D10" s="476"/>
      <c r="E10" s="460"/>
      <c r="F10" s="476"/>
      <c r="G10" s="460"/>
    </row>
    <row r="11" spans="1:8" ht="25">
      <c r="A11" s="208" t="s">
        <v>651</v>
      </c>
      <c r="B11" s="7">
        <v>6</v>
      </c>
      <c r="C11" s="169" t="s">
        <v>996</v>
      </c>
      <c r="D11" s="476"/>
      <c r="E11" s="460"/>
      <c r="F11" s="476"/>
      <c r="G11" s="460"/>
    </row>
    <row r="12" spans="1:8">
      <c r="A12" s="208" t="s">
        <v>651</v>
      </c>
      <c r="B12" s="7">
        <v>7</v>
      </c>
      <c r="C12" s="169" t="s">
        <v>696</v>
      </c>
      <c r="D12" s="476"/>
      <c r="E12" s="460"/>
      <c r="F12" s="476"/>
      <c r="G12" s="460"/>
    </row>
    <row r="13" spans="1:8" ht="14.5" customHeight="1">
      <c r="A13" s="208" t="s">
        <v>651</v>
      </c>
      <c r="B13" s="7">
        <v>8</v>
      </c>
      <c r="C13" s="169" t="s">
        <v>997</v>
      </c>
      <c r="D13" s="476"/>
      <c r="E13" s="460"/>
      <c r="F13" s="476"/>
      <c r="G13" s="460"/>
    </row>
    <row r="14" spans="1:8" ht="23.5" customHeight="1">
      <c r="A14" s="171"/>
      <c r="B14" s="4"/>
      <c r="C14" s="170" t="s">
        <v>181</v>
      </c>
      <c r="D14" s="477" t="s">
        <v>620</v>
      </c>
      <c r="E14" s="469"/>
      <c r="F14" s="477" t="s">
        <v>998</v>
      </c>
      <c r="G14" s="469"/>
    </row>
    <row r="15" spans="1:8" ht="16.399999999999999" customHeight="1">
      <c r="A15" s="208" t="s">
        <v>651</v>
      </c>
      <c r="B15" s="7">
        <v>9</v>
      </c>
      <c r="C15" s="182" t="s">
        <v>695</v>
      </c>
      <c r="D15" s="578"/>
      <c r="E15" s="579"/>
      <c r="F15" s="578"/>
      <c r="G15" s="579"/>
    </row>
    <row r="16" spans="1:8">
      <c r="A16" s="208" t="s">
        <v>651</v>
      </c>
      <c r="B16" s="7">
        <v>10</v>
      </c>
      <c r="C16" s="20" t="s">
        <v>698</v>
      </c>
      <c r="D16" s="578"/>
      <c r="E16" s="579"/>
      <c r="F16" s="583"/>
      <c r="G16" s="584"/>
    </row>
    <row r="17" spans="1:7">
      <c r="A17" s="208" t="s">
        <v>651</v>
      </c>
      <c r="B17" s="7">
        <v>11</v>
      </c>
      <c r="C17" s="182" t="s">
        <v>694</v>
      </c>
      <c r="D17" s="578"/>
      <c r="E17" s="579"/>
      <c r="F17" s="583"/>
      <c r="G17" s="584"/>
    </row>
    <row r="18" spans="1:7">
      <c r="A18" s="208" t="s">
        <v>651</v>
      </c>
      <c r="B18" s="7">
        <v>12</v>
      </c>
      <c r="C18" s="162" t="s">
        <v>693</v>
      </c>
      <c r="D18" s="578"/>
      <c r="E18" s="579"/>
      <c r="F18" s="583"/>
      <c r="G18" s="584"/>
    </row>
    <row r="19" spans="1:7">
      <c r="A19" s="208" t="s">
        <v>651</v>
      </c>
      <c r="B19" s="7">
        <v>13</v>
      </c>
      <c r="C19" s="20" t="s">
        <v>999</v>
      </c>
      <c r="D19" s="578"/>
      <c r="E19" s="579"/>
      <c r="F19" s="583"/>
      <c r="G19" s="584"/>
    </row>
    <row r="20" spans="1:7">
      <c r="A20" s="208" t="s">
        <v>651</v>
      </c>
      <c r="B20" s="7">
        <v>14</v>
      </c>
      <c r="C20" s="182" t="s">
        <v>699</v>
      </c>
      <c r="D20" s="476"/>
      <c r="E20" s="460"/>
      <c r="F20" s="585"/>
      <c r="G20" s="586"/>
    </row>
    <row r="21" spans="1:7" ht="14.5" customHeight="1">
      <c r="A21" s="171"/>
      <c r="B21" s="4"/>
      <c r="C21" s="170" t="s">
        <v>1000</v>
      </c>
      <c r="D21" s="582" t="s">
        <v>575</v>
      </c>
      <c r="E21" s="571"/>
      <c r="F21" s="477" t="s">
        <v>31</v>
      </c>
      <c r="G21" s="469"/>
    </row>
    <row r="22" spans="1:7" ht="69" customHeight="1">
      <c r="A22" s="208" t="s">
        <v>651</v>
      </c>
      <c r="B22" s="7">
        <v>15</v>
      </c>
      <c r="C22" s="169" t="s">
        <v>1748</v>
      </c>
      <c r="D22" s="476"/>
      <c r="E22" s="460"/>
      <c r="F22" s="476"/>
      <c r="G22" s="460"/>
    </row>
    <row r="23" spans="1:7" ht="62.5">
      <c r="A23" s="208" t="s">
        <v>651</v>
      </c>
      <c r="B23" s="7">
        <v>16</v>
      </c>
      <c r="C23" s="169" t="s">
        <v>1749</v>
      </c>
      <c r="D23" s="476"/>
      <c r="E23" s="460"/>
      <c r="F23" s="476"/>
      <c r="G23" s="460"/>
    </row>
    <row r="24" spans="1:7">
      <c r="A24" s="208" t="s">
        <v>651</v>
      </c>
      <c r="B24" s="7">
        <v>17</v>
      </c>
      <c r="C24" s="185" t="s">
        <v>1750</v>
      </c>
      <c r="D24" s="476"/>
      <c r="E24" s="460"/>
      <c r="F24" s="476"/>
      <c r="G24" s="460"/>
    </row>
    <row r="25" spans="1:7" ht="25">
      <c r="A25" s="208" t="s">
        <v>651</v>
      </c>
      <c r="B25" s="7">
        <v>18</v>
      </c>
      <c r="C25" s="185" t="s">
        <v>1001</v>
      </c>
      <c r="D25" s="476"/>
      <c r="E25" s="460"/>
      <c r="F25" s="476"/>
      <c r="G25" s="460"/>
    </row>
    <row r="26" spans="1:7" ht="25">
      <c r="A26" s="208" t="s">
        <v>651</v>
      </c>
      <c r="B26" s="7">
        <v>19</v>
      </c>
      <c r="C26" s="185" t="s">
        <v>1751</v>
      </c>
      <c r="D26" s="476"/>
      <c r="E26" s="460"/>
      <c r="F26" s="476"/>
      <c r="G26" s="460"/>
    </row>
    <row r="27" spans="1:7" ht="37.5">
      <c r="A27" s="208" t="s">
        <v>651</v>
      </c>
      <c r="B27" s="7">
        <v>20</v>
      </c>
      <c r="C27" s="169" t="s">
        <v>1002</v>
      </c>
      <c r="D27" s="476"/>
      <c r="E27" s="460"/>
      <c r="F27" s="476"/>
      <c r="G27" s="460"/>
    </row>
    <row r="28" spans="1:7" ht="25">
      <c r="A28" s="208" t="s">
        <v>651</v>
      </c>
      <c r="B28" s="7">
        <v>21</v>
      </c>
      <c r="C28" s="209" t="s">
        <v>1003</v>
      </c>
      <c r="D28" s="476"/>
      <c r="E28" s="460"/>
      <c r="F28" s="476"/>
      <c r="G28" s="460"/>
    </row>
    <row r="29" spans="1:7">
      <c r="A29" s="208" t="s">
        <v>651</v>
      </c>
      <c r="B29" s="7" t="s">
        <v>579</v>
      </c>
      <c r="C29" s="169" t="s">
        <v>1004</v>
      </c>
      <c r="D29" s="476"/>
      <c r="E29" s="460"/>
      <c r="F29" s="476"/>
      <c r="G29" s="460"/>
    </row>
    <row r="30" spans="1:7" ht="13">
      <c r="A30" s="208" t="s">
        <v>651</v>
      </c>
      <c r="B30" s="7" t="s">
        <v>580</v>
      </c>
      <c r="C30" s="169" t="s">
        <v>1005</v>
      </c>
      <c r="D30" s="476"/>
      <c r="E30" s="460"/>
      <c r="F30" s="476"/>
      <c r="G30" s="460"/>
    </row>
    <row r="31" spans="1:7">
      <c r="A31" s="208" t="s">
        <v>651</v>
      </c>
      <c r="B31" s="7">
        <v>22</v>
      </c>
      <c r="C31" s="169" t="s">
        <v>1006</v>
      </c>
      <c r="D31" s="476"/>
      <c r="E31" s="460"/>
      <c r="F31" s="476"/>
      <c r="G31" s="460"/>
    </row>
    <row r="32" spans="1:7" ht="37.5">
      <c r="A32" s="208" t="s">
        <v>651</v>
      </c>
      <c r="B32" s="7">
        <v>23</v>
      </c>
      <c r="C32" s="169" t="s">
        <v>1007</v>
      </c>
      <c r="D32" s="476"/>
      <c r="E32" s="460"/>
      <c r="F32" s="476"/>
      <c r="G32" s="460"/>
    </row>
    <row r="33" spans="1:7">
      <c r="A33" s="208" t="s">
        <v>651</v>
      </c>
      <c r="B33" s="7">
        <v>24</v>
      </c>
      <c r="C33" s="209" t="s">
        <v>1008</v>
      </c>
      <c r="D33" s="476"/>
      <c r="E33" s="460"/>
      <c r="F33" s="476"/>
      <c r="G33" s="460"/>
    </row>
    <row r="34" spans="1:7">
      <c r="A34" s="208" t="s">
        <v>651</v>
      </c>
      <c r="B34" s="7" t="s">
        <v>581</v>
      </c>
      <c r="C34" s="169" t="s">
        <v>1009</v>
      </c>
      <c r="D34" s="476"/>
      <c r="E34" s="460"/>
      <c r="F34" s="476"/>
      <c r="G34" s="460"/>
    </row>
    <row r="35" spans="1:7">
      <c r="A35" s="208" t="s">
        <v>651</v>
      </c>
      <c r="B35" s="7" t="s">
        <v>582</v>
      </c>
      <c r="C35" s="169" t="s">
        <v>1010</v>
      </c>
      <c r="D35" s="476"/>
      <c r="E35" s="460"/>
      <c r="F35" s="476"/>
      <c r="G35" s="460"/>
    </row>
    <row r="36" spans="1:7" ht="25">
      <c r="A36" s="208" t="s">
        <v>651</v>
      </c>
      <c r="B36" s="7" t="s">
        <v>583</v>
      </c>
      <c r="C36" s="169" t="s">
        <v>1011</v>
      </c>
      <c r="D36" s="476"/>
      <c r="E36" s="460"/>
      <c r="F36" s="476"/>
      <c r="G36" s="460"/>
    </row>
    <row r="37" spans="1:7" ht="29.5" customHeight="1">
      <c r="A37" s="208" t="s">
        <v>651</v>
      </c>
      <c r="B37" s="7">
        <v>25</v>
      </c>
      <c r="C37" s="169" t="s">
        <v>1012</v>
      </c>
      <c r="D37" s="476"/>
      <c r="E37" s="460"/>
      <c r="F37" s="476"/>
      <c r="G37" s="460"/>
    </row>
    <row r="38" spans="1:7" ht="25">
      <c r="A38" s="208" t="s">
        <v>651</v>
      </c>
      <c r="B38" s="7">
        <v>26</v>
      </c>
      <c r="C38" s="209" t="s">
        <v>1013</v>
      </c>
      <c r="D38" s="476"/>
      <c r="E38" s="460"/>
      <c r="F38" s="476"/>
      <c r="G38" s="460"/>
    </row>
    <row r="39" spans="1:7">
      <c r="A39" s="208" t="s">
        <v>651</v>
      </c>
      <c r="B39" s="7" t="s">
        <v>1034</v>
      </c>
      <c r="C39" s="169" t="s">
        <v>1015</v>
      </c>
      <c r="D39" s="476"/>
      <c r="E39" s="460"/>
      <c r="F39" s="476"/>
      <c r="G39" s="460"/>
    </row>
    <row r="40" spans="1:7" ht="25">
      <c r="A40" s="208" t="s">
        <v>651</v>
      </c>
      <c r="B40" s="7" t="s">
        <v>1035</v>
      </c>
      <c r="C40" s="169" t="s">
        <v>1017</v>
      </c>
      <c r="D40" s="476"/>
      <c r="E40" s="460"/>
      <c r="F40" s="476"/>
      <c r="G40" s="460"/>
    </row>
    <row r="41" spans="1:7">
      <c r="A41" s="208" t="s">
        <v>651</v>
      </c>
      <c r="B41" s="7">
        <v>27</v>
      </c>
      <c r="C41" s="209" t="s">
        <v>1018</v>
      </c>
      <c r="D41" s="476"/>
      <c r="E41" s="460"/>
      <c r="F41" s="476"/>
      <c r="G41" s="460"/>
    </row>
    <row r="42" spans="1:7">
      <c r="A42" s="208" t="s">
        <v>651</v>
      </c>
      <c r="B42" s="7" t="s">
        <v>1014</v>
      </c>
      <c r="C42" s="169" t="s">
        <v>1020</v>
      </c>
      <c r="D42" s="476"/>
      <c r="E42" s="460"/>
      <c r="F42" s="476"/>
      <c r="G42" s="460"/>
    </row>
    <row r="43" spans="1:7" ht="25">
      <c r="A43" s="208" t="s">
        <v>651</v>
      </c>
      <c r="B43" s="7" t="s">
        <v>1016</v>
      </c>
      <c r="C43" s="169" t="s">
        <v>1022</v>
      </c>
      <c r="D43" s="476"/>
      <c r="E43" s="460"/>
      <c r="F43" s="476"/>
      <c r="G43" s="460"/>
    </row>
    <row r="44" spans="1:7" ht="25">
      <c r="A44" s="208" t="s">
        <v>651</v>
      </c>
      <c r="B44" s="7" t="s">
        <v>1036</v>
      </c>
      <c r="C44" s="169" t="s">
        <v>1024</v>
      </c>
      <c r="D44" s="476"/>
      <c r="E44" s="460"/>
      <c r="F44" s="476"/>
      <c r="G44" s="460"/>
    </row>
    <row r="45" spans="1:7">
      <c r="A45" s="208" t="s">
        <v>651</v>
      </c>
      <c r="B45" s="7">
        <v>28</v>
      </c>
      <c r="C45" s="209" t="s">
        <v>1025</v>
      </c>
      <c r="D45" s="476"/>
      <c r="E45" s="460"/>
      <c r="F45" s="476"/>
      <c r="G45" s="460"/>
    </row>
    <row r="46" spans="1:7">
      <c r="A46" s="208" t="s">
        <v>651</v>
      </c>
      <c r="B46" s="7" t="s">
        <v>1019</v>
      </c>
      <c r="C46" s="169" t="s">
        <v>1026</v>
      </c>
      <c r="D46" s="476"/>
      <c r="E46" s="460"/>
      <c r="F46" s="476"/>
      <c r="G46" s="460"/>
    </row>
    <row r="47" spans="1:7">
      <c r="A47" s="208" t="s">
        <v>651</v>
      </c>
      <c r="B47" s="7" t="s">
        <v>1021</v>
      </c>
      <c r="C47" s="169" t="s">
        <v>1027</v>
      </c>
      <c r="D47" s="476"/>
      <c r="E47" s="460"/>
      <c r="F47" s="476"/>
      <c r="G47" s="460"/>
    </row>
    <row r="48" spans="1:7">
      <c r="A48" s="208" t="s">
        <v>651</v>
      </c>
      <c r="B48" s="7" t="s">
        <v>1023</v>
      </c>
      <c r="C48" s="169" t="s">
        <v>1028</v>
      </c>
      <c r="D48" s="476"/>
      <c r="E48" s="460"/>
      <c r="F48" s="476"/>
      <c r="G48" s="460"/>
    </row>
    <row r="49" spans="1:7">
      <c r="A49" s="171"/>
      <c r="B49" s="4"/>
      <c r="C49" s="170" t="s">
        <v>1029</v>
      </c>
      <c r="D49" s="477" t="s">
        <v>620</v>
      </c>
      <c r="E49" s="469"/>
      <c r="F49" s="477" t="s">
        <v>998</v>
      </c>
      <c r="G49" s="469"/>
    </row>
    <row r="50" spans="1:7" ht="14.5">
      <c r="A50" s="208" t="s">
        <v>651</v>
      </c>
      <c r="B50" s="7">
        <v>29</v>
      </c>
      <c r="C50" s="182" t="s">
        <v>1030</v>
      </c>
      <c r="D50" s="578"/>
      <c r="E50" s="579"/>
      <c r="F50" s="580"/>
      <c r="G50" s="581"/>
    </row>
    <row r="51" spans="1:7" ht="14.5">
      <c r="A51" s="208" t="s">
        <v>651</v>
      </c>
      <c r="B51" s="7">
        <v>30</v>
      </c>
      <c r="C51" s="20" t="s">
        <v>1031</v>
      </c>
      <c r="D51" s="578"/>
      <c r="E51" s="579"/>
      <c r="F51" s="580"/>
      <c r="G51" s="581"/>
    </row>
    <row r="52" spans="1:7" ht="14.5">
      <c r="A52" s="208" t="s">
        <v>651</v>
      </c>
      <c r="B52" s="7">
        <v>31</v>
      </c>
      <c r="C52" s="182" t="s">
        <v>1032</v>
      </c>
      <c r="D52" s="578"/>
      <c r="E52" s="579"/>
      <c r="F52" s="580"/>
      <c r="G52" s="581"/>
    </row>
    <row r="53" spans="1:7" ht="14.5">
      <c r="A53" s="208" t="s">
        <v>651</v>
      </c>
      <c r="B53" s="7">
        <v>32</v>
      </c>
      <c r="C53" s="162" t="s">
        <v>1033</v>
      </c>
      <c r="D53" s="580"/>
      <c r="E53" s="581"/>
      <c r="F53" s="580"/>
      <c r="G53" s="581"/>
    </row>
  </sheetData>
  <mergeCells count="95">
    <mergeCell ref="F15:G20"/>
    <mergeCell ref="F21:G21"/>
    <mergeCell ref="D20:E20"/>
    <mergeCell ref="D21:E21"/>
    <mergeCell ref="D15:E15"/>
    <mergeCell ref="D16:E16"/>
    <mergeCell ref="D17:E17"/>
    <mergeCell ref="D18:E18"/>
    <mergeCell ref="D19:E19"/>
    <mergeCell ref="A1:B1"/>
    <mergeCell ref="D1:G1"/>
    <mergeCell ref="D5:E5"/>
    <mergeCell ref="F5:G5"/>
    <mergeCell ref="D6:E6"/>
    <mergeCell ref="F6:G6"/>
    <mergeCell ref="D7:E7"/>
    <mergeCell ref="F7:G7"/>
    <mergeCell ref="D8:E8"/>
    <mergeCell ref="F8:G8"/>
    <mergeCell ref="D9:E9"/>
    <mergeCell ref="F9:G9"/>
    <mergeCell ref="D13:E13"/>
    <mergeCell ref="F13:G13"/>
    <mergeCell ref="D14:E14"/>
    <mergeCell ref="F14:G14"/>
    <mergeCell ref="D10:E10"/>
    <mergeCell ref="F10:G10"/>
    <mergeCell ref="D11:E11"/>
    <mergeCell ref="F11:G11"/>
    <mergeCell ref="D12:E12"/>
    <mergeCell ref="F12:G12"/>
    <mergeCell ref="D22:E22"/>
    <mergeCell ref="F22:G22"/>
    <mergeCell ref="D23:E23"/>
    <mergeCell ref="F23:G23"/>
    <mergeCell ref="D24:E24"/>
    <mergeCell ref="F24:G24"/>
    <mergeCell ref="D25:E25"/>
    <mergeCell ref="F25:G25"/>
    <mergeCell ref="D26:E26"/>
    <mergeCell ref="F26:G26"/>
    <mergeCell ref="D27:E27"/>
    <mergeCell ref="F27:G27"/>
    <mergeCell ref="D28:E28"/>
    <mergeCell ref="F28:G28"/>
    <mergeCell ref="D29:E29"/>
    <mergeCell ref="F29:G29"/>
    <mergeCell ref="D30:E30"/>
    <mergeCell ref="F30:G30"/>
    <mergeCell ref="D31:E31"/>
    <mergeCell ref="F31:G31"/>
    <mergeCell ref="D32:E32"/>
    <mergeCell ref="F32:G32"/>
    <mergeCell ref="D33:E33"/>
    <mergeCell ref="F33:G33"/>
    <mergeCell ref="D34:E34"/>
    <mergeCell ref="F34:G34"/>
    <mergeCell ref="D35:E35"/>
    <mergeCell ref="F35:G35"/>
    <mergeCell ref="D36:E36"/>
    <mergeCell ref="F36:G36"/>
    <mergeCell ref="D37:E37"/>
    <mergeCell ref="F37:G37"/>
    <mergeCell ref="D38:E38"/>
    <mergeCell ref="F38:G38"/>
    <mergeCell ref="D39:E39"/>
    <mergeCell ref="F39:G39"/>
    <mergeCell ref="D40:E40"/>
    <mergeCell ref="F40:G40"/>
    <mergeCell ref="D41:E41"/>
    <mergeCell ref="F41:G41"/>
    <mergeCell ref="D42:E42"/>
    <mergeCell ref="F42:G42"/>
    <mergeCell ref="D43:E43"/>
    <mergeCell ref="F43:G43"/>
    <mergeCell ref="D44:E44"/>
    <mergeCell ref="F44:G44"/>
    <mergeCell ref="D45:E45"/>
    <mergeCell ref="F45:G45"/>
    <mergeCell ref="D46:E46"/>
    <mergeCell ref="F46:G46"/>
    <mergeCell ref="D47:E47"/>
    <mergeCell ref="F47:G47"/>
    <mergeCell ref="D48:E48"/>
    <mergeCell ref="F48:G48"/>
    <mergeCell ref="D52:E52"/>
    <mergeCell ref="F52:G52"/>
    <mergeCell ref="D53:E53"/>
    <mergeCell ref="F53:G53"/>
    <mergeCell ref="D49:E49"/>
    <mergeCell ref="F49:G49"/>
    <mergeCell ref="D50:E50"/>
    <mergeCell ref="F50:G50"/>
    <mergeCell ref="D51:E51"/>
    <mergeCell ref="F51:G51"/>
  </mergeCells>
  <pageMargins left="0.7" right="0.7" top="0.75" bottom="0.75" header="0.3" footer="0.3"/>
  <pageSetup paperSize="9" orientation="portrait" verticalDpi="300" r:id="rId1"/>
  <ignoredErrors>
    <ignoredError sqref="B34:B36 B29:B30 B39:B40 B42:B44 B46:B48 A7 A14" numberStoredAsText="1"/>
  </ignoredError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pageSetUpPr fitToPage="1"/>
  </sheetPr>
  <dimension ref="A1:G22"/>
  <sheetViews>
    <sheetView topLeftCell="A19" zoomScale="85" zoomScaleNormal="85" workbookViewId="0">
      <selection activeCell="C22" sqref="C22"/>
    </sheetView>
  </sheetViews>
  <sheetFormatPr defaultRowHeight="14.5"/>
  <cols>
    <col min="1" max="2" width="4.54296875" customWidth="1"/>
    <col min="3" max="3" width="55.54296875" customWidth="1"/>
    <col min="4" max="4" width="35.54296875" customWidth="1"/>
    <col min="5" max="5" width="32.81640625" customWidth="1"/>
    <col min="6" max="6" width="16.54296875" customWidth="1"/>
    <col min="7" max="7" width="16.54296875" style="98" customWidth="1"/>
  </cols>
  <sheetData>
    <row r="1" spans="1:7" ht="30">
      <c r="A1" s="471" t="s">
        <v>896</v>
      </c>
      <c r="B1" s="462"/>
      <c r="C1" s="2" t="s">
        <v>963</v>
      </c>
      <c r="D1" s="463" t="s">
        <v>577</v>
      </c>
      <c r="E1" s="464"/>
      <c r="F1" s="464"/>
      <c r="G1" s="465"/>
    </row>
    <row r="2" spans="1:7" ht="37.5">
      <c r="A2" s="3"/>
      <c r="B2" s="4"/>
      <c r="C2" s="10" t="s">
        <v>34</v>
      </c>
      <c r="D2" s="5" t="s">
        <v>574</v>
      </c>
      <c r="E2" s="5" t="s">
        <v>646</v>
      </c>
      <c r="F2" s="5" t="s">
        <v>11</v>
      </c>
      <c r="G2" s="93" t="s">
        <v>12</v>
      </c>
    </row>
    <row r="3" spans="1:7" ht="25">
      <c r="A3" s="6" t="str">
        <f>$A$1</f>
        <v>63.</v>
      </c>
      <c r="B3" s="7">
        <v>1</v>
      </c>
      <c r="C3" s="169" t="s">
        <v>967</v>
      </c>
      <c r="D3" s="24"/>
      <c r="E3" s="18"/>
      <c r="F3" s="48">
        <v>10</v>
      </c>
      <c r="G3" s="94"/>
    </row>
    <row r="4" spans="1:7" ht="25">
      <c r="A4" s="6" t="str">
        <f t="shared" ref="A4:A9" si="0">$A$1</f>
        <v>63.</v>
      </c>
      <c r="B4" s="7">
        <v>2</v>
      </c>
      <c r="C4" s="169" t="s">
        <v>964</v>
      </c>
      <c r="D4" s="176"/>
      <c r="E4" s="18"/>
      <c r="F4" s="181">
        <v>20</v>
      </c>
      <c r="G4" s="174"/>
    </row>
    <row r="5" spans="1:7" ht="25">
      <c r="A5" s="6" t="str">
        <f t="shared" si="0"/>
        <v>63.</v>
      </c>
      <c r="B5" s="7">
        <v>3</v>
      </c>
      <c r="C5" s="169" t="s">
        <v>965</v>
      </c>
      <c r="D5" s="176"/>
      <c r="E5" s="18"/>
      <c r="F5" s="181">
        <v>20</v>
      </c>
      <c r="G5" s="174"/>
    </row>
    <row r="6" spans="1:7">
      <c r="A6" s="6" t="str">
        <f t="shared" si="0"/>
        <v>63.</v>
      </c>
      <c r="B6" s="7">
        <v>4</v>
      </c>
      <c r="C6" s="169" t="s">
        <v>969</v>
      </c>
      <c r="D6" s="176"/>
      <c r="E6" s="18"/>
      <c r="F6" s="181">
        <v>10</v>
      </c>
      <c r="G6" s="174"/>
    </row>
    <row r="7" spans="1:7" ht="25">
      <c r="A7" s="6" t="str">
        <f t="shared" si="0"/>
        <v>63.</v>
      </c>
      <c r="B7" s="7">
        <v>5</v>
      </c>
      <c r="C7" s="169" t="s">
        <v>966</v>
      </c>
      <c r="D7" s="176"/>
      <c r="E7" s="18"/>
      <c r="F7" s="181">
        <v>10</v>
      </c>
      <c r="G7" s="174"/>
    </row>
    <row r="8" spans="1:7">
      <c r="A8" s="6" t="str">
        <f t="shared" si="0"/>
        <v>63.</v>
      </c>
      <c r="B8" s="7">
        <v>6</v>
      </c>
      <c r="C8" s="169" t="s">
        <v>970</v>
      </c>
      <c r="D8" s="176"/>
      <c r="E8" s="18"/>
      <c r="F8" s="181">
        <v>2</v>
      </c>
      <c r="G8" s="174"/>
    </row>
    <row r="9" spans="1:7">
      <c r="A9" s="6" t="str">
        <f t="shared" si="0"/>
        <v>63.</v>
      </c>
      <c r="B9" s="7">
        <v>7</v>
      </c>
      <c r="C9" s="183" t="s">
        <v>971</v>
      </c>
      <c r="D9" s="24"/>
      <c r="E9" s="18"/>
      <c r="F9" s="48">
        <v>3</v>
      </c>
      <c r="G9" s="94"/>
    </row>
    <row r="10" spans="1:7" ht="15.75" customHeight="1">
      <c r="A10" s="22"/>
      <c r="B10" s="81"/>
      <c r="C10" s="79"/>
      <c r="D10" s="79"/>
      <c r="E10" s="79"/>
      <c r="F10" s="80" t="str">
        <f>CONCATENATE("KOPĒJĀ CENA par ",A1,"pozīciju bez PVN, EUR:")</f>
        <v>KOPĒJĀ CENA par 63.pozīciju bez PVN, EUR:</v>
      </c>
      <c r="G10" s="172">
        <f>F3*G3+F4*G4+F5*G5+F6*G6+F7*G7+F8*G8+F9*G9</f>
        <v>0</v>
      </c>
    </row>
    <row r="11" spans="1:7">
      <c r="A11" s="3"/>
      <c r="B11" s="4"/>
      <c r="C11" s="11" t="s">
        <v>16</v>
      </c>
      <c r="D11" s="468" t="s">
        <v>575</v>
      </c>
      <c r="E11" s="469"/>
      <c r="F11" s="468" t="s">
        <v>31</v>
      </c>
      <c r="G11" s="469"/>
    </row>
    <row r="12" spans="1:7" ht="25">
      <c r="A12" s="6" t="str">
        <f>$A$1</f>
        <v>63.</v>
      </c>
      <c r="B12" s="7">
        <v>8</v>
      </c>
      <c r="C12" s="28" t="s">
        <v>424</v>
      </c>
      <c r="D12" s="459"/>
      <c r="E12" s="460"/>
      <c r="F12" s="459"/>
      <c r="G12" s="460"/>
    </row>
    <row r="13" spans="1:7" ht="21" customHeight="1">
      <c r="A13" s="6" t="str">
        <f t="shared" ref="A13:A22" si="1">$A$1</f>
        <v>63.</v>
      </c>
      <c r="B13" s="7">
        <v>9</v>
      </c>
      <c r="C13" s="143" t="s">
        <v>960</v>
      </c>
      <c r="D13" s="459"/>
      <c r="E13" s="460"/>
      <c r="F13" s="459"/>
      <c r="G13" s="460"/>
    </row>
    <row r="14" spans="1:7" ht="31.4" customHeight="1">
      <c r="A14" s="6" t="str">
        <f t="shared" si="1"/>
        <v>63.</v>
      </c>
      <c r="B14" s="7">
        <v>10</v>
      </c>
      <c r="C14" s="143" t="s">
        <v>961</v>
      </c>
      <c r="D14" s="459"/>
      <c r="E14" s="460"/>
      <c r="F14" s="459"/>
      <c r="G14" s="460"/>
    </row>
    <row r="15" spans="1:7" ht="65.5" customHeight="1">
      <c r="A15" s="6" t="str">
        <f t="shared" si="1"/>
        <v>63.</v>
      </c>
      <c r="B15" s="7">
        <v>11</v>
      </c>
      <c r="C15" s="143" t="s">
        <v>1625</v>
      </c>
      <c r="D15" s="459"/>
      <c r="E15" s="460"/>
      <c r="F15" s="459"/>
      <c r="G15" s="460"/>
    </row>
    <row r="16" spans="1:7" ht="37.5">
      <c r="A16" s="6" t="str">
        <f t="shared" si="1"/>
        <v>63.</v>
      </c>
      <c r="B16" s="7">
        <v>12</v>
      </c>
      <c r="C16" s="143" t="s">
        <v>1626</v>
      </c>
      <c r="D16" s="459"/>
      <c r="E16" s="460"/>
      <c r="F16" s="459"/>
      <c r="G16" s="460"/>
    </row>
    <row r="17" spans="1:7" ht="40.4" customHeight="1">
      <c r="A17" s="6" t="str">
        <f t="shared" si="1"/>
        <v>63.</v>
      </c>
      <c r="B17" s="7">
        <v>13</v>
      </c>
      <c r="C17" s="143" t="s">
        <v>962</v>
      </c>
      <c r="D17" s="459"/>
      <c r="E17" s="460"/>
      <c r="F17" s="459"/>
      <c r="G17" s="460"/>
    </row>
    <row r="18" spans="1:7" ht="45" customHeight="1">
      <c r="A18" s="6" t="str">
        <f t="shared" si="1"/>
        <v>63.</v>
      </c>
      <c r="B18" s="7">
        <v>14</v>
      </c>
      <c r="C18" s="143" t="s">
        <v>1627</v>
      </c>
      <c r="D18" s="459"/>
      <c r="E18" s="460"/>
      <c r="F18" s="459"/>
      <c r="G18" s="460"/>
    </row>
    <row r="19" spans="1:7" ht="47.5" customHeight="1">
      <c r="A19" s="6" t="str">
        <f t="shared" si="1"/>
        <v>63.</v>
      </c>
      <c r="B19" s="7">
        <v>15</v>
      </c>
      <c r="C19" s="143" t="s">
        <v>972</v>
      </c>
      <c r="D19" s="459"/>
      <c r="E19" s="460"/>
      <c r="F19" s="459"/>
      <c r="G19" s="460"/>
    </row>
    <row r="20" spans="1:7" ht="101.5" customHeight="1">
      <c r="A20" s="6" t="str">
        <f t="shared" si="1"/>
        <v>63.</v>
      </c>
      <c r="B20" s="7">
        <v>16</v>
      </c>
      <c r="C20" s="143" t="s">
        <v>1037</v>
      </c>
      <c r="D20" s="459"/>
      <c r="E20" s="460"/>
      <c r="F20" s="459"/>
      <c r="G20" s="460"/>
    </row>
    <row r="21" spans="1:7">
      <c r="A21" s="6" t="str">
        <f t="shared" si="1"/>
        <v>63.</v>
      </c>
      <c r="B21" s="7">
        <v>17</v>
      </c>
      <c r="C21" s="143" t="s">
        <v>889</v>
      </c>
      <c r="D21" s="459"/>
      <c r="E21" s="460"/>
      <c r="F21" s="459"/>
      <c r="G21" s="460"/>
    </row>
    <row r="22" spans="1:7" ht="175">
      <c r="A22" s="352" t="str">
        <f t="shared" si="1"/>
        <v>63.</v>
      </c>
      <c r="B22" s="354">
        <v>18</v>
      </c>
      <c r="C22" s="437" t="s">
        <v>1756</v>
      </c>
      <c r="D22" s="580"/>
      <c r="E22" s="581"/>
      <c r="F22" s="580"/>
      <c r="G22" s="581"/>
    </row>
  </sheetData>
  <mergeCells count="26">
    <mergeCell ref="D22:E22"/>
    <mergeCell ref="F22:G22"/>
    <mergeCell ref="A1:B1"/>
    <mergeCell ref="D1:G1"/>
    <mergeCell ref="D11:E11"/>
    <mergeCell ref="F11:G11"/>
    <mergeCell ref="D12:E12"/>
    <mergeCell ref="F12:G12"/>
    <mergeCell ref="D13:E13"/>
    <mergeCell ref="F13:G13"/>
    <mergeCell ref="D14:E14"/>
    <mergeCell ref="F14:G14"/>
    <mergeCell ref="D15:E15"/>
    <mergeCell ref="F15:G15"/>
    <mergeCell ref="D19:E19"/>
    <mergeCell ref="F19:G19"/>
    <mergeCell ref="D21:E21"/>
    <mergeCell ref="F21:G21"/>
    <mergeCell ref="D16:E16"/>
    <mergeCell ref="F16:G16"/>
    <mergeCell ref="D17:E17"/>
    <mergeCell ref="F17:G17"/>
    <mergeCell ref="D18:E18"/>
    <mergeCell ref="F18:G18"/>
    <mergeCell ref="D20:E20"/>
    <mergeCell ref="F20:G20"/>
  </mergeCells>
  <pageMargins left="0.7" right="0.7" top="0.75" bottom="0.75" header="0.3" footer="0.3"/>
  <pageSetup paperSize="9" scale="57" fitToHeight="0" orientation="portrait" verticalDpi="300"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dimension ref="A1:G12"/>
  <sheetViews>
    <sheetView zoomScale="90" zoomScaleNormal="90" workbookViewId="0">
      <selection activeCell="E17" sqref="E17"/>
    </sheetView>
  </sheetViews>
  <sheetFormatPr defaultColWidth="9.453125" defaultRowHeight="12.5"/>
  <cols>
    <col min="1" max="2" width="4.54296875" style="20" customWidth="1"/>
    <col min="3" max="3" width="61.54296875" style="20" customWidth="1"/>
    <col min="4" max="4" width="35.54296875" style="20" customWidth="1"/>
    <col min="5" max="6" width="16.54296875" style="20" customWidth="1"/>
    <col min="7" max="7" width="16.54296875" style="101" customWidth="1"/>
    <col min="8" max="16384" width="9.453125" style="20"/>
  </cols>
  <sheetData>
    <row r="1" spans="1:7" ht="23.25" customHeight="1">
      <c r="A1" s="471" t="s">
        <v>894</v>
      </c>
      <c r="B1" s="462"/>
      <c r="C1" s="30" t="s">
        <v>682</v>
      </c>
      <c r="D1" s="463" t="s">
        <v>577</v>
      </c>
      <c r="E1" s="464"/>
      <c r="F1" s="464"/>
      <c r="G1" s="465"/>
    </row>
    <row r="2" spans="1:7" ht="37.5">
      <c r="A2" s="3"/>
      <c r="B2" s="4"/>
      <c r="C2" s="10" t="s">
        <v>34</v>
      </c>
      <c r="D2" s="5" t="s">
        <v>574</v>
      </c>
      <c r="E2" s="5" t="s">
        <v>646</v>
      </c>
      <c r="F2" s="5" t="s">
        <v>11</v>
      </c>
      <c r="G2" s="93" t="s">
        <v>12</v>
      </c>
    </row>
    <row r="3" spans="1:7" ht="17.149999999999999" customHeight="1">
      <c r="A3" s="6" t="str">
        <f t="shared" ref="A3" si="0">$A$1</f>
        <v>64.</v>
      </c>
      <c r="B3" s="7">
        <v>1</v>
      </c>
      <c r="C3" s="8" t="s">
        <v>683</v>
      </c>
      <c r="D3" s="273"/>
      <c r="E3" s="18"/>
      <c r="F3" s="48">
        <v>400</v>
      </c>
      <c r="G3" s="94"/>
    </row>
    <row r="4" spans="1:7" ht="19.399999999999999" customHeight="1">
      <c r="A4" s="22"/>
      <c r="B4" s="81"/>
      <c r="C4" s="140"/>
      <c r="D4" s="141"/>
      <c r="E4" s="141"/>
      <c r="F4" s="142" t="str">
        <f>CONCATENATE("KOPĒJĀ CENA par ",A1,"pozīciju bez PVN, EUR:")</f>
        <v>KOPĒJĀ CENA par 64.pozīciju bez PVN, EUR:</v>
      </c>
      <c r="G4" s="95">
        <f>F3*G3</f>
        <v>0</v>
      </c>
    </row>
    <row r="5" spans="1:7" ht="12.75" customHeight="1">
      <c r="A5" s="3"/>
      <c r="B5" s="4"/>
      <c r="C5" s="11" t="s">
        <v>16</v>
      </c>
      <c r="D5" s="468" t="s">
        <v>575</v>
      </c>
      <c r="E5" s="469"/>
      <c r="F5" s="468" t="s">
        <v>31</v>
      </c>
      <c r="G5" s="469"/>
    </row>
    <row r="6" spans="1:7">
      <c r="A6" s="62" t="str">
        <f t="shared" ref="A6:A12" si="1">$A$1</f>
        <v>64.</v>
      </c>
      <c r="B6" s="123">
        <v>2</v>
      </c>
      <c r="C6" s="27" t="s">
        <v>684</v>
      </c>
      <c r="D6" s="459"/>
      <c r="E6" s="460"/>
      <c r="F6" s="459"/>
      <c r="G6" s="460"/>
    </row>
    <row r="7" spans="1:7">
      <c r="A7" s="62" t="str">
        <f t="shared" si="1"/>
        <v>64.</v>
      </c>
      <c r="B7" s="123">
        <v>3</v>
      </c>
      <c r="C7" s="27" t="s">
        <v>685</v>
      </c>
      <c r="D7" s="459"/>
      <c r="E7" s="460"/>
      <c r="F7" s="459"/>
      <c r="G7" s="460"/>
    </row>
    <row r="8" spans="1:7">
      <c r="A8" s="62" t="str">
        <f t="shared" si="1"/>
        <v>64.</v>
      </c>
      <c r="B8" s="123">
        <v>4</v>
      </c>
      <c r="C8" s="27" t="s">
        <v>686</v>
      </c>
      <c r="D8" s="459"/>
      <c r="E8" s="460"/>
      <c r="F8" s="459"/>
      <c r="G8" s="460"/>
    </row>
    <row r="9" spans="1:7">
      <c r="A9" s="62" t="str">
        <f t="shared" si="1"/>
        <v>64.</v>
      </c>
      <c r="B9" s="123">
        <v>5</v>
      </c>
      <c r="C9" s="201" t="s">
        <v>687</v>
      </c>
      <c r="D9" s="459"/>
      <c r="E9" s="460"/>
      <c r="F9" s="459"/>
      <c r="G9" s="460"/>
    </row>
    <row r="10" spans="1:7">
      <c r="A10" s="62" t="str">
        <f t="shared" si="1"/>
        <v>64.</v>
      </c>
      <c r="B10" s="123">
        <v>6</v>
      </c>
      <c r="C10" s="201" t="s">
        <v>688</v>
      </c>
      <c r="D10" s="459"/>
      <c r="E10" s="460"/>
      <c r="F10" s="459"/>
      <c r="G10" s="460"/>
    </row>
    <row r="11" spans="1:7">
      <c r="A11" s="62" t="str">
        <f t="shared" si="1"/>
        <v>64.</v>
      </c>
      <c r="B11" s="123">
        <v>7</v>
      </c>
      <c r="C11" s="201" t="s">
        <v>907</v>
      </c>
      <c r="D11" s="459"/>
      <c r="E11" s="460"/>
      <c r="F11" s="459"/>
      <c r="G11" s="460"/>
    </row>
    <row r="12" spans="1:7">
      <c r="A12" s="62" t="str">
        <f t="shared" si="1"/>
        <v>64.</v>
      </c>
      <c r="B12" s="123">
        <v>8</v>
      </c>
      <c r="C12" s="201" t="s">
        <v>829</v>
      </c>
      <c r="D12" s="459"/>
      <c r="E12" s="460"/>
      <c r="F12" s="459"/>
      <c r="G12" s="460"/>
    </row>
  </sheetData>
  <mergeCells count="18">
    <mergeCell ref="D7:E7"/>
    <mergeCell ref="F7:G7"/>
    <mergeCell ref="D8:E8"/>
    <mergeCell ref="F8:G8"/>
    <mergeCell ref="A1:B1"/>
    <mergeCell ref="D1:G1"/>
    <mergeCell ref="D5:E5"/>
    <mergeCell ref="F5:G5"/>
    <mergeCell ref="D6:E6"/>
    <mergeCell ref="F6:G6"/>
    <mergeCell ref="D9:E9"/>
    <mergeCell ref="D10:E10"/>
    <mergeCell ref="D11:E11"/>
    <mergeCell ref="D12:E12"/>
    <mergeCell ref="F9:G9"/>
    <mergeCell ref="F10:G10"/>
    <mergeCell ref="F11:G11"/>
    <mergeCell ref="F12:G12"/>
  </mergeCells>
  <pageMargins left="0.7" right="0.7" top="0.75" bottom="0.75" header="0.3" footer="0.3"/>
  <pageSetup paperSize="9" orientation="portrait" verticalDpi="0"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pageSetUpPr fitToPage="1"/>
  </sheetPr>
  <dimension ref="A1:G17"/>
  <sheetViews>
    <sheetView zoomScale="90" zoomScaleNormal="90" workbookViewId="0">
      <selection activeCell="D14" sqref="D14:E14"/>
    </sheetView>
  </sheetViews>
  <sheetFormatPr defaultColWidth="9.453125" defaultRowHeight="12.5"/>
  <cols>
    <col min="1" max="2" width="4.54296875" style="20" customWidth="1"/>
    <col min="3" max="3" width="49.453125" style="20" customWidth="1"/>
    <col min="4" max="4" width="35.54296875" style="20" customWidth="1"/>
    <col min="5" max="5" width="33" style="20" customWidth="1"/>
    <col min="6" max="6" width="16.54296875" style="20" customWidth="1"/>
    <col min="7" max="7" width="16.54296875" style="101" customWidth="1"/>
    <col min="8" max="16384" width="9.453125" style="20"/>
  </cols>
  <sheetData>
    <row r="1" spans="1:7" ht="23.25" customHeight="1">
      <c r="A1" s="471" t="s">
        <v>631</v>
      </c>
      <c r="B1" s="462"/>
      <c r="C1" s="30" t="s">
        <v>1377</v>
      </c>
      <c r="D1" s="463" t="s">
        <v>577</v>
      </c>
      <c r="E1" s="464"/>
      <c r="F1" s="464"/>
      <c r="G1" s="465"/>
    </row>
    <row r="2" spans="1:7" ht="37.5">
      <c r="A2" s="3"/>
      <c r="B2" s="4"/>
      <c r="C2" s="10" t="s">
        <v>34</v>
      </c>
      <c r="D2" s="5" t="s">
        <v>574</v>
      </c>
      <c r="E2" s="5" t="s">
        <v>646</v>
      </c>
      <c r="F2" s="5" t="s">
        <v>794</v>
      </c>
      <c r="G2" s="93" t="s">
        <v>12</v>
      </c>
    </row>
    <row r="3" spans="1:7">
      <c r="A3" s="6" t="str">
        <f>$A$1</f>
        <v>65.</v>
      </c>
      <c r="B3" s="7">
        <v>1</v>
      </c>
      <c r="C3" s="169" t="s">
        <v>1377</v>
      </c>
      <c r="D3" s="24"/>
      <c r="E3" s="18"/>
      <c r="F3" s="48">
        <v>3000</v>
      </c>
      <c r="G3" s="94"/>
    </row>
    <row r="4" spans="1:7">
      <c r="A4" s="22"/>
      <c r="B4" s="81"/>
      <c r="D4" s="79"/>
      <c r="E4" s="79"/>
      <c r="F4" s="80" t="str">
        <f>CONCATENATE("KOPĒJĀ CENA par ",A1,"pozīciju bez PVN, EUR:")</f>
        <v>KOPĒJĀ CENA par 65.pozīciju bez PVN, EUR:</v>
      </c>
      <c r="G4" s="95">
        <f>F3*G3</f>
        <v>0</v>
      </c>
    </row>
    <row r="5" spans="1:7">
      <c r="A5" s="3"/>
      <c r="B5" s="4"/>
      <c r="C5" s="10" t="s">
        <v>14</v>
      </c>
      <c r="D5" s="468" t="s">
        <v>575</v>
      </c>
      <c r="E5" s="469"/>
      <c r="F5" s="468" t="s">
        <v>31</v>
      </c>
      <c r="G5" s="469"/>
    </row>
    <row r="6" spans="1:7">
      <c r="A6" s="6" t="str">
        <f>$A$1</f>
        <v>65.</v>
      </c>
      <c r="B6" s="7">
        <v>2</v>
      </c>
      <c r="C6" s="169" t="s">
        <v>1378</v>
      </c>
      <c r="D6" s="459"/>
      <c r="E6" s="460"/>
      <c r="F6" s="459"/>
      <c r="G6" s="460"/>
    </row>
    <row r="7" spans="1:7">
      <c r="A7" s="3"/>
      <c r="B7" s="4"/>
      <c r="C7" s="11" t="s">
        <v>16</v>
      </c>
      <c r="D7" s="468" t="s">
        <v>575</v>
      </c>
      <c r="E7" s="469"/>
      <c r="F7" s="468" t="s">
        <v>31</v>
      </c>
      <c r="G7" s="469"/>
    </row>
    <row r="8" spans="1:7">
      <c r="A8" s="6" t="str">
        <f>$A$1</f>
        <v>65.</v>
      </c>
      <c r="B8" s="7">
        <v>3</v>
      </c>
      <c r="C8" s="169" t="s">
        <v>1379</v>
      </c>
      <c r="D8" s="459"/>
      <c r="E8" s="460"/>
      <c r="F8" s="459"/>
      <c r="G8" s="460"/>
    </row>
    <row r="9" spans="1:7" ht="25.5" customHeight="1">
      <c r="A9" s="6" t="str">
        <f t="shared" ref="A9:A17" si="0">$A$1</f>
        <v>65.</v>
      </c>
      <c r="B9" s="7">
        <v>4</v>
      </c>
      <c r="C9" s="169" t="s">
        <v>1380</v>
      </c>
      <c r="D9" s="459"/>
      <c r="E9" s="460"/>
      <c r="F9" s="459"/>
      <c r="G9" s="460"/>
    </row>
    <row r="10" spans="1:7">
      <c r="A10" s="6" t="str">
        <f t="shared" si="0"/>
        <v>65.</v>
      </c>
      <c r="B10" s="7">
        <v>5</v>
      </c>
      <c r="C10" s="169" t="s">
        <v>292</v>
      </c>
      <c r="D10" s="459"/>
      <c r="E10" s="460"/>
      <c r="F10" s="459"/>
      <c r="G10" s="460"/>
    </row>
    <row r="11" spans="1:7">
      <c r="A11" s="6" t="str">
        <f t="shared" si="0"/>
        <v>65.</v>
      </c>
      <c r="B11" s="7">
        <v>6</v>
      </c>
      <c r="C11" s="169" t="s">
        <v>293</v>
      </c>
      <c r="D11" s="459"/>
      <c r="E11" s="460"/>
      <c r="F11" s="459"/>
      <c r="G11" s="460"/>
    </row>
    <row r="12" spans="1:7" ht="14.5" customHeight="1">
      <c r="A12" s="6" t="str">
        <f t="shared" si="0"/>
        <v>65.</v>
      </c>
      <c r="B12" s="7">
        <v>7</v>
      </c>
      <c r="C12" s="169" t="s">
        <v>1628</v>
      </c>
      <c r="D12" s="459"/>
      <c r="E12" s="460"/>
      <c r="F12" s="459"/>
      <c r="G12" s="460"/>
    </row>
    <row r="13" spans="1:7" ht="25">
      <c r="A13" s="6" t="str">
        <f t="shared" si="0"/>
        <v>65.</v>
      </c>
      <c r="B13" s="7">
        <v>8</v>
      </c>
      <c r="C13" s="169" t="s">
        <v>1381</v>
      </c>
      <c r="D13" s="459"/>
      <c r="E13" s="460"/>
      <c r="F13" s="459"/>
      <c r="G13" s="460"/>
    </row>
    <row r="14" spans="1:7" ht="37.5">
      <c r="A14" s="6" t="str">
        <f t="shared" si="0"/>
        <v>65.</v>
      </c>
      <c r="B14" s="7">
        <v>9</v>
      </c>
      <c r="C14" s="169" t="s">
        <v>1382</v>
      </c>
      <c r="D14" s="459"/>
      <c r="E14" s="460"/>
      <c r="F14" s="459"/>
      <c r="G14" s="460"/>
    </row>
    <row r="15" spans="1:7" ht="25">
      <c r="A15" s="6" t="str">
        <f t="shared" si="0"/>
        <v>65.</v>
      </c>
      <c r="B15" s="7">
        <v>10</v>
      </c>
      <c r="C15" s="169" t="s">
        <v>1383</v>
      </c>
      <c r="D15" s="459"/>
      <c r="E15" s="460"/>
      <c r="F15" s="459"/>
      <c r="G15" s="460"/>
    </row>
    <row r="16" spans="1:7" ht="25">
      <c r="A16" s="6" t="str">
        <f t="shared" si="0"/>
        <v>65.</v>
      </c>
      <c r="B16" s="7">
        <v>11</v>
      </c>
      <c r="C16" s="169" t="s">
        <v>1384</v>
      </c>
      <c r="D16" s="459"/>
      <c r="E16" s="460"/>
      <c r="F16" s="459"/>
      <c r="G16" s="460"/>
    </row>
    <row r="17" spans="1:7">
      <c r="A17" s="6" t="str">
        <f t="shared" si="0"/>
        <v>65.</v>
      </c>
      <c r="B17" s="7">
        <v>12</v>
      </c>
      <c r="C17" s="169" t="s">
        <v>1385</v>
      </c>
      <c r="D17" s="459"/>
      <c r="E17" s="460"/>
      <c r="F17" s="459"/>
      <c r="G17" s="460"/>
    </row>
  </sheetData>
  <mergeCells count="28">
    <mergeCell ref="D17:E17"/>
    <mergeCell ref="F17:G17"/>
    <mergeCell ref="D14:E14"/>
    <mergeCell ref="F14:G14"/>
    <mergeCell ref="D15:E15"/>
    <mergeCell ref="F15:G15"/>
    <mergeCell ref="D16:E16"/>
    <mergeCell ref="F16:G16"/>
    <mergeCell ref="D6:E6"/>
    <mergeCell ref="F6:G6"/>
    <mergeCell ref="A1:B1"/>
    <mergeCell ref="D1:G1"/>
    <mergeCell ref="D5:E5"/>
    <mergeCell ref="F5:G5"/>
    <mergeCell ref="D10:E10"/>
    <mergeCell ref="F10:G10"/>
    <mergeCell ref="D7:E7"/>
    <mergeCell ref="F7:G7"/>
    <mergeCell ref="D8:E8"/>
    <mergeCell ref="F8:G8"/>
    <mergeCell ref="D9:E9"/>
    <mergeCell ref="F9:G9"/>
    <mergeCell ref="D11:E11"/>
    <mergeCell ref="F11:G11"/>
    <mergeCell ref="D12:E12"/>
    <mergeCell ref="F12:G12"/>
    <mergeCell ref="D13:E13"/>
    <mergeCell ref="F13:G13"/>
  </mergeCells>
  <pageMargins left="0.7" right="0.7" top="0.75" bottom="0.75" header="0.3" footer="0.3"/>
  <pageSetup paperSize="9" scale="66" orientation="landscape" horizontalDpi="4294967294" verticalDpi="4294967294"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A1:G19"/>
  <sheetViews>
    <sheetView topLeftCell="A4" zoomScale="87" zoomScaleNormal="87" workbookViewId="0">
      <selection activeCell="C19" sqref="C19"/>
    </sheetView>
  </sheetViews>
  <sheetFormatPr defaultColWidth="9.453125" defaultRowHeight="12.5"/>
  <cols>
    <col min="1" max="2" width="4.54296875" style="20" customWidth="1"/>
    <col min="3" max="3" width="61.54296875" style="20" customWidth="1"/>
    <col min="4" max="4" width="35.54296875" style="20" customWidth="1"/>
    <col min="5" max="5" width="25.1796875" style="20" customWidth="1"/>
    <col min="6" max="6" width="16.54296875" style="20" customWidth="1"/>
    <col min="7" max="7" width="16.54296875" style="101" customWidth="1"/>
    <col min="8" max="16384" width="9.453125" style="20"/>
  </cols>
  <sheetData>
    <row r="1" spans="1:7" ht="31.5" customHeight="1">
      <c r="A1" s="471" t="s">
        <v>632</v>
      </c>
      <c r="B1" s="462"/>
      <c r="C1" s="30" t="s">
        <v>294</v>
      </c>
      <c r="D1" s="463" t="s">
        <v>577</v>
      </c>
      <c r="E1" s="464"/>
      <c r="F1" s="464"/>
      <c r="G1" s="465"/>
    </row>
    <row r="2" spans="1:7" ht="37.5">
      <c r="A2" s="3"/>
      <c r="B2" s="4"/>
      <c r="C2" s="10" t="s">
        <v>34</v>
      </c>
      <c r="D2" s="5" t="s">
        <v>574</v>
      </c>
      <c r="E2" s="5" t="s">
        <v>646</v>
      </c>
      <c r="F2" s="5" t="s">
        <v>11</v>
      </c>
      <c r="G2" s="93" t="s">
        <v>12</v>
      </c>
    </row>
    <row r="3" spans="1:7">
      <c r="A3" s="6" t="str">
        <f>$A$1</f>
        <v>66.</v>
      </c>
      <c r="B3" s="7">
        <v>1</v>
      </c>
      <c r="C3" s="8" t="s">
        <v>305</v>
      </c>
      <c r="D3" s="24"/>
      <c r="E3" s="18"/>
      <c r="F3" s="48">
        <v>3000</v>
      </c>
      <c r="G3" s="94"/>
    </row>
    <row r="4" spans="1:7" ht="24.75" customHeight="1">
      <c r="A4" s="22"/>
      <c r="B4" s="81"/>
      <c r="C4" s="79"/>
      <c r="D4" s="79"/>
      <c r="E4" s="79"/>
      <c r="F4" s="80" t="str">
        <f>CONCATENATE("KOPĒJĀ CENA par ",A1,"pozīciju bez PVN, EUR:")</f>
        <v>KOPĒJĀ CENA par 66.pozīciju bez PVN, EUR:</v>
      </c>
      <c r="G4" s="95">
        <f>F3*G3</f>
        <v>0</v>
      </c>
    </row>
    <row r="5" spans="1:7" ht="12.75" customHeight="1">
      <c r="A5" s="3"/>
      <c r="B5" s="4"/>
      <c r="C5" s="10" t="s">
        <v>14</v>
      </c>
      <c r="D5" s="570" t="s">
        <v>575</v>
      </c>
      <c r="E5" s="571"/>
      <c r="F5" s="468" t="s">
        <v>31</v>
      </c>
      <c r="G5" s="469"/>
    </row>
    <row r="6" spans="1:7" ht="25">
      <c r="A6" s="6" t="str">
        <f t="shared" ref="A6:A19" si="0">$A$1</f>
        <v>66.</v>
      </c>
      <c r="B6" s="7">
        <v>2</v>
      </c>
      <c r="C6" s="8" t="s">
        <v>289</v>
      </c>
      <c r="D6" s="459"/>
      <c r="E6" s="460"/>
      <c r="F6" s="459"/>
      <c r="G6" s="460"/>
    </row>
    <row r="7" spans="1:7" ht="12.75" customHeight="1">
      <c r="A7" s="3"/>
      <c r="B7" s="4"/>
      <c r="C7" s="11" t="s">
        <v>16</v>
      </c>
      <c r="D7" s="570" t="s">
        <v>575</v>
      </c>
      <c r="E7" s="571"/>
      <c r="F7" s="468" t="s">
        <v>31</v>
      </c>
      <c r="G7" s="469"/>
    </row>
    <row r="8" spans="1:7">
      <c r="A8" s="6" t="str">
        <f t="shared" si="0"/>
        <v>66.</v>
      </c>
      <c r="B8" s="7">
        <v>3</v>
      </c>
      <c r="C8" s="8" t="s">
        <v>296</v>
      </c>
      <c r="D8" s="459"/>
      <c r="E8" s="460"/>
      <c r="F8" s="459"/>
      <c r="G8" s="460"/>
    </row>
    <row r="9" spans="1:7" ht="25">
      <c r="A9" s="6" t="str">
        <f t="shared" si="0"/>
        <v>66.</v>
      </c>
      <c r="B9" s="7">
        <v>4</v>
      </c>
      <c r="C9" s="8" t="s">
        <v>297</v>
      </c>
      <c r="D9" s="459"/>
      <c r="E9" s="460"/>
      <c r="F9" s="459"/>
      <c r="G9" s="460"/>
    </row>
    <row r="10" spans="1:7">
      <c r="A10" s="6" t="str">
        <f t="shared" si="0"/>
        <v>66.</v>
      </c>
      <c r="B10" s="7">
        <v>5</v>
      </c>
      <c r="C10" s="8" t="s">
        <v>298</v>
      </c>
      <c r="D10" s="459"/>
      <c r="E10" s="460"/>
      <c r="F10" s="459"/>
      <c r="G10" s="460"/>
    </row>
    <row r="11" spans="1:7">
      <c r="A11" s="6" t="str">
        <f t="shared" si="0"/>
        <v>66.</v>
      </c>
      <c r="B11" s="7">
        <v>6</v>
      </c>
      <c r="C11" s="8" t="s">
        <v>299</v>
      </c>
      <c r="D11" s="459"/>
      <c r="E11" s="460"/>
      <c r="F11" s="459"/>
      <c r="G11" s="460"/>
    </row>
    <row r="12" spans="1:7" ht="25">
      <c r="A12" s="6" t="str">
        <f t="shared" si="0"/>
        <v>66.</v>
      </c>
      <c r="B12" s="7">
        <v>7</v>
      </c>
      <c r="C12" s="8" t="s">
        <v>300</v>
      </c>
      <c r="D12" s="459"/>
      <c r="E12" s="460"/>
      <c r="F12" s="459"/>
      <c r="G12" s="460"/>
    </row>
    <row r="13" spans="1:7">
      <c r="A13" s="6" t="str">
        <f t="shared" si="0"/>
        <v>66.</v>
      </c>
      <c r="B13" s="7">
        <v>8</v>
      </c>
      <c r="C13" s="77" t="s">
        <v>295</v>
      </c>
      <c r="D13" s="459"/>
      <c r="E13" s="460"/>
      <c r="F13" s="459"/>
      <c r="G13" s="460"/>
    </row>
    <row r="14" spans="1:7" ht="37.5">
      <c r="A14" s="6" t="str">
        <f t="shared" si="0"/>
        <v>66.</v>
      </c>
      <c r="B14" s="7">
        <v>9</v>
      </c>
      <c r="C14" s="8" t="s">
        <v>301</v>
      </c>
      <c r="D14" s="493"/>
      <c r="E14" s="493"/>
      <c r="F14" s="493"/>
      <c r="G14" s="493"/>
    </row>
    <row r="15" spans="1:7" ht="25">
      <c r="A15" s="6" t="str">
        <f t="shared" si="0"/>
        <v>66.</v>
      </c>
      <c r="B15" s="7">
        <v>10</v>
      </c>
      <c r="C15" s="8" t="s">
        <v>302</v>
      </c>
      <c r="D15" s="459"/>
      <c r="E15" s="460"/>
      <c r="F15" s="459"/>
      <c r="G15" s="460"/>
    </row>
    <row r="16" spans="1:7">
      <c r="A16" s="6" t="str">
        <f t="shared" si="0"/>
        <v>66.</v>
      </c>
      <c r="B16" s="7">
        <v>11</v>
      </c>
      <c r="C16" s="8" t="s">
        <v>303</v>
      </c>
      <c r="D16" s="459"/>
      <c r="E16" s="460"/>
      <c r="F16" s="459"/>
      <c r="G16" s="460"/>
    </row>
    <row r="17" spans="1:7">
      <c r="A17" s="6" t="str">
        <f t="shared" si="0"/>
        <v>66.</v>
      </c>
      <c r="B17" s="7">
        <v>12</v>
      </c>
      <c r="C17" s="8" t="s">
        <v>304</v>
      </c>
      <c r="D17" s="459"/>
      <c r="E17" s="460"/>
      <c r="F17" s="459"/>
      <c r="G17" s="460"/>
    </row>
    <row r="18" spans="1:7">
      <c r="A18" s="6" t="str">
        <f t="shared" si="0"/>
        <v>66.</v>
      </c>
      <c r="B18" s="7">
        <v>13</v>
      </c>
      <c r="C18" s="8" t="s">
        <v>936</v>
      </c>
      <c r="D18" s="578"/>
      <c r="E18" s="579"/>
      <c r="F18" s="578"/>
      <c r="G18" s="579"/>
    </row>
    <row r="19" spans="1:7">
      <c r="A19" s="6" t="str">
        <f t="shared" si="0"/>
        <v>66.</v>
      </c>
      <c r="B19" s="7">
        <v>14</v>
      </c>
      <c r="C19" s="46" t="s">
        <v>621</v>
      </c>
      <c r="D19" s="459"/>
      <c r="E19" s="460"/>
      <c r="F19" s="459"/>
      <c r="G19" s="460"/>
    </row>
  </sheetData>
  <mergeCells count="32">
    <mergeCell ref="D19:E19"/>
    <mergeCell ref="F19:G19"/>
    <mergeCell ref="D17:E17"/>
    <mergeCell ref="F17:G17"/>
    <mergeCell ref="D13:E13"/>
    <mergeCell ref="F13:G13"/>
    <mergeCell ref="D14:E14"/>
    <mergeCell ref="F14:G14"/>
    <mergeCell ref="D15:E15"/>
    <mergeCell ref="F15:G15"/>
    <mergeCell ref="D6:E6"/>
    <mergeCell ref="F6:G6"/>
    <mergeCell ref="A1:B1"/>
    <mergeCell ref="D1:G1"/>
    <mergeCell ref="D5:E5"/>
    <mergeCell ref="F5:G5"/>
    <mergeCell ref="D7:E7"/>
    <mergeCell ref="F7:G7"/>
    <mergeCell ref="D18:E18"/>
    <mergeCell ref="F18:G18"/>
    <mergeCell ref="D8:E8"/>
    <mergeCell ref="F8:G8"/>
    <mergeCell ref="D9:E9"/>
    <mergeCell ref="F9:G9"/>
    <mergeCell ref="D10:E10"/>
    <mergeCell ref="F10:G10"/>
    <mergeCell ref="D11:E11"/>
    <mergeCell ref="F11:G11"/>
    <mergeCell ref="D12:E12"/>
    <mergeCell ref="F12:G12"/>
    <mergeCell ref="D16:E16"/>
    <mergeCell ref="F16:G16"/>
  </mergeCells>
  <pageMargins left="0.7" right="0.7" top="0.75" bottom="0.75" header="0.3" footer="0.3"/>
  <pageSetup paperSize="9" orientation="portrait" verticalDpi="0"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A1:G16"/>
  <sheetViews>
    <sheetView zoomScale="84" zoomScaleNormal="84" workbookViewId="0">
      <selection activeCell="D19" sqref="D19"/>
    </sheetView>
  </sheetViews>
  <sheetFormatPr defaultColWidth="9.453125" defaultRowHeight="12.5"/>
  <cols>
    <col min="1" max="2" width="4.54296875" style="20" customWidth="1"/>
    <col min="3" max="3" width="69.54296875" style="20" customWidth="1"/>
    <col min="4" max="4" width="35.54296875" style="20" customWidth="1"/>
    <col min="5" max="5" width="18.453125" style="20" customWidth="1"/>
    <col min="6" max="6" width="30.1796875" style="20" customWidth="1"/>
    <col min="7" max="7" width="12.54296875" style="101" customWidth="1"/>
    <col min="8" max="16384" width="9.453125" style="20"/>
  </cols>
  <sheetData>
    <row r="1" spans="1:7" ht="23.25" customHeight="1">
      <c r="A1" s="471" t="s">
        <v>633</v>
      </c>
      <c r="B1" s="462"/>
      <c r="C1" s="30" t="s">
        <v>1071</v>
      </c>
      <c r="D1" s="463" t="s">
        <v>577</v>
      </c>
      <c r="E1" s="464"/>
      <c r="F1" s="464"/>
      <c r="G1" s="465"/>
    </row>
    <row r="2" spans="1:7" ht="37.5">
      <c r="A2" s="3"/>
      <c r="B2" s="4"/>
      <c r="C2" s="10" t="s">
        <v>511</v>
      </c>
      <c r="D2" s="5" t="s">
        <v>574</v>
      </c>
      <c r="E2" s="5" t="s">
        <v>646</v>
      </c>
      <c r="F2" s="5" t="s">
        <v>11</v>
      </c>
      <c r="G2" s="93" t="s">
        <v>12</v>
      </c>
    </row>
    <row r="3" spans="1:7">
      <c r="A3" s="352" t="str">
        <f>$A$1</f>
        <v>67.</v>
      </c>
      <c r="B3" s="354">
        <v>1</v>
      </c>
      <c r="C3" s="169" t="s">
        <v>306</v>
      </c>
      <c r="D3" s="176"/>
      <c r="E3" s="176"/>
      <c r="F3" s="373">
        <v>7000</v>
      </c>
      <c r="G3" s="174"/>
    </row>
    <row r="4" spans="1:7" ht="24.75" customHeight="1">
      <c r="A4" s="22"/>
      <c r="B4" s="81"/>
      <c r="C4" s="79"/>
      <c r="D4" s="79"/>
      <c r="E4" s="79"/>
      <c r="F4" s="80" t="str">
        <f>CONCATENATE("KOPĒJĀ CENA par ",A3,"pozīciju bez PVN, EUR:")</f>
        <v>KOPĒJĀ CENA par 67.pozīciju bez PVN, EUR:</v>
      </c>
      <c r="G4" s="95">
        <f>F3*G3</f>
        <v>0</v>
      </c>
    </row>
    <row r="5" spans="1:7" ht="12.75" customHeight="1">
      <c r="A5" s="3"/>
      <c r="B5" s="4"/>
      <c r="C5" s="10" t="s">
        <v>14</v>
      </c>
      <c r="D5" s="570" t="s">
        <v>575</v>
      </c>
      <c r="E5" s="571"/>
      <c r="F5" s="468" t="s">
        <v>31</v>
      </c>
      <c r="G5" s="469"/>
    </row>
    <row r="6" spans="1:7" ht="15" customHeight="1">
      <c r="A6" s="6" t="s">
        <v>633</v>
      </c>
      <c r="B6" s="7">
        <v>2</v>
      </c>
      <c r="C6" s="8" t="s">
        <v>1055</v>
      </c>
      <c r="D6" s="459"/>
      <c r="E6" s="460"/>
      <c r="F6" s="459"/>
      <c r="G6" s="460"/>
    </row>
    <row r="7" spans="1:7" ht="12.75" customHeight="1">
      <c r="A7" s="3"/>
      <c r="B7" s="4"/>
      <c r="C7" s="11" t="s">
        <v>16</v>
      </c>
      <c r="D7" s="570" t="s">
        <v>575</v>
      </c>
      <c r="E7" s="571"/>
      <c r="F7" s="468" t="s">
        <v>31</v>
      </c>
      <c r="G7" s="469"/>
    </row>
    <row r="8" spans="1:7" ht="17.5" customHeight="1">
      <c r="A8" s="6" t="str">
        <f>$A$1</f>
        <v>67.</v>
      </c>
      <c r="B8" s="7">
        <v>3</v>
      </c>
      <c r="C8" s="8" t="s">
        <v>1067</v>
      </c>
      <c r="D8" s="459"/>
      <c r="E8" s="460"/>
      <c r="F8" s="459"/>
      <c r="G8" s="460"/>
    </row>
    <row r="9" spans="1:7" ht="17.149999999999999" customHeight="1">
      <c r="A9" s="6" t="str">
        <f t="shared" ref="A9:A16" si="0">$A$1</f>
        <v>67.</v>
      </c>
      <c r="B9" s="7">
        <v>4</v>
      </c>
      <c r="C9" s="8" t="s">
        <v>1064</v>
      </c>
      <c r="D9" s="459"/>
      <c r="E9" s="460"/>
      <c r="F9" s="459"/>
      <c r="G9" s="460"/>
    </row>
    <row r="10" spans="1:7" ht="17.149999999999999" customHeight="1">
      <c r="A10" s="6" t="str">
        <f t="shared" si="0"/>
        <v>67.</v>
      </c>
      <c r="B10" s="7">
        <v>5</v>
      </c>
      <c r="C10" s="169" t="s">
        <v>1065</v>
      </c>
      <c r="D10" s="459"/>
      <c r="E10" s="460"/>
      <c r="F10" s="459"/>
      <c r="G10" s="460"/>
    </row>
    <row r="11" spans="1:7" ht="20.149999999999999" customHeight="1">
      <c r="A11" s="6" t="str">
        <f t="shared" si="0"/>
        <v>67.</v>
      </c>
      <c r="B11" s="7">
        <v>6</v>
      </c>
      <c r="C11" s="169" t="s">
        <v>1053</v>
      </c>
      <c r="D11" s="459"/>
      <c r="E11" s="460"/>
      <c r="F11" s="459"/>
      <c r="G11" s="460"/>
    </row>
    <row r="12" spans="1:7" ht="20.149999999999999" customHeight="1">
      <c r="A12" s="6" t="str">
        <f t="shared" si="0"/>
        <v>67.</v>
      </c>
      <c r="B12" s="7">
        <v>7</v>
      </c>
      <c r="C12" s="169" t="s">
        <v>1068</v>
      </c>
      <c r="D12" s="459"/>
      <c r="E12" s="460"/>
      <c r="F12" s="459"/>
      <c r="G12" s="460"/>
    </row>
    <row r="13" spans="1:7" ht="20.149999999999999" customHeight="1">
      <c r="A13" s="6" t="str">
        <f t="shared" si="0"/>
        <v>67.</v>
      </c>
      <c r="B13" s="7">
        <v>8</v>
      </c>
      <c r="C13" s="169" t="s">
        <v>1054</v>
      </c>
      <c r="D13" s="459"/>
      <c r="E13" s="460"/>
      <c r="F13" s="459"/>
      <c r="G13" s="460"/>
    </row>
    <row r="14" spans="1:7" ht="20.149999999999999" customHeight="1">
      <c r="A14" s="6" t="str">
        <f t="shared" si="0"/>
        <v>67.</v>
      </c>
      <c r="B14" s="7">
        <v>9</v>
      </c>
      <c r="C14" s="169" t="s">
        <v>1063</v>
      </c>
      <c r="D14" s="459"/>
      <c r="E14" s="460"/>
      <c r="F14" s="459"/>
      <c r="G14" s="460"/>
    </row>
    <row r="15" spans="1:7" ht="20.149999999999999" customHeight="1">
      <c r="A15" s="6" t="str">
        <f t="shared" si="0"/>
        <v>67.</v>
      </c>
      <c r="B15" s="7">
        <v>10</v>
      </c>
      <c r="C15" s="8" t="s">
        <v>1052</v>
      </c>
      <c r="D15" s="459"/>
      <c r="E15" s="460"/>
      <c r="F15" s="459"/>
      <c r="G15" s="460"/>
    </row>
    <row r="16" spans="1:7" ht="20.149999999999999" customHeight="1">
      <c r="A16" s="6" t="str">
        <f t="shared" si="0"/>
        <v>67.</v>
      </c>
      <c r="B16" s="7">
        <v>11</v>
      </c>
      <c r="C16" s="169" t="s">
        <v>1066</v>
      </c>
      <c r="D16" s="459"/>
      <c r="E16" s="460"/>
      <c r="F16" s="459"/>
      <c r="G16" s="460"/>
    </row>
  </sheetData>
  <mergeCells count="26">
    <mergeCell ref="D15:E15"/>
    <mergeCell ref="D16:E16"/>
    <mergeCell ref="F15:G15"/>
    <mergeCell ref="F16:G16"/>
    <mergeCell ref="D7:E7"/>
    <mergeCell ref="F7:G7"/>
    <mergeCell ref="D8:E8"/>
    <mergeCell ref="F8:G8"/>
    <mergeCell ref="D9:E9"/>
    <mergeCell ref="F9:G9"/>
    <mergeCell ref="D10:E10"/>
    <mergeCell ref="F10:G10"/>
    <mergeCell ref="D14:E14"/>
    <mergeCell ref="F14:G14"/>
    <mergeCell ref="D11:E11"/>
    <mergeCell ref="F11:G11"/>
    <mergeCell ref="D12:E12"/>
    <mergeCell ref="F12:G12"/>
    <mergeCell ref="D13:E13"/>
    <mergeCell ref="F13:G13"/>
    <mergeCell ref="A1:B1"/>
    <mergeCell ref="D1:G1"/>
    <mergeCell ref="D5:E5"/>
    <mergeCell ref="F5:G5"/>
    <mergeCell ref="D6:E6"/>
    <mergeCell ref="F6:G6"/>
  </mergeCells>
  <pageMargins left="0.7" right="0.7" top="0.75" bottom="0.75" header="0.3" footer="0.3"/>
  <pageSetup paperSize="9" orientation="portrait" verticalDpi="300"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A1:G13"/>
  <sheetViews>
    <sheetView zoomScale="90" zoomScaleNormal="90" workbookViewId="0">
      <selection activeCell="C17" sqref="C17"/>
    </sheetView>
  </sheetViews>
  <sheetFormatPr defaultColWidth="9.453125" defaultRowHeight="12.5"/>
  <cols>
    <col min="1" max="2" width="4.54296875" style="20" customWidth="1"/>
    <col min="3" max="3" width="69.54296875" style="20" customWidth="1"/>
    <col min="4" max="4" width="35.54296875" style="20" customWidth="1"/>
    <col min="5" max="5" width="20.453125" style="20" customWidth="1"/>
    <col min="6" max="6" width="30.1796875" style="20" customWidth="1"/>
    <col min="7" max="7" width="13.1796875" style="101" customWidth="1"/>
    <col min="8" max="16384" width="9.453125" style="20"/>
  </cols>
  <sheetData>
    <row r="1" spans="1:7" ht="23.25" customHeight="1">
      <c r="A1" s="471" t="s">
        <v>634</v>
      </c>
      <c r="B1" s="462"/>
      <c r="C1" s="30" t="s">
        <v>307</v>
      </c>
      <c r="D1" s="463" t="s">
        <v>577</v>
      </c>
      <c r="E1" s="464"/>
      <c r="F1" s="464"/>
      <c r="G1" s="465"/>
    </row>
    <row r="2" spans="1:7" ht="37.5">
      <c r="A2" s="3"/>
      <c r="B2" s="4"/>
      <c r="C2" s="10" t="s">
        <v>511</v>
      </c>
      <c r="D2" s="5" t="s">
        <v>574</v>
      </c>
      <c r="E2" s="5" t="s">
        <v>646</v>
      </c>
      <c r="F2" s="5" t="s">
        <v>11</v>
      </c>
      <c r="G2" s="93" t="s">
        <v>12</v>
      </c>
    </row>
    <row r="3" spans="1:7">
      <c r="A3" s="352" t="str">
        <f>$A$1</f>
        <v>68.</v>
      </c>
      <c r="B3" s="354">
        <v>1</v>
      </c>
      <c r="C3" s="169" t="s">
        <v>307</v>
      </c>
      <c r="D3" s="176"/>
      <c r="E3" s="176"/>
      <c r="F3" s="373">
        <v>2000</v>
      </c>
      <c r="G3" s="174"/>
    </row>
    <row r="4" spans="1:7" ht="24.75" customHeight="1">
      <c r="A4" s="22"/>
      <c r="B4" s="81"/>
      <c r="C4" s="79"/>
      <c r="D4" s="79"/>
      <c r="E4" s="79"/>
      <c r="F4" s="80" t="str">
        <f>CONCATENATE("KOPĒJĀ CENA par ",A3,"pozīciju bez PVN, EUR:")</f>
        <v>KOPĒJĀ CENA par 68.pozīciju bez PVN, EUR:</v>
      </c>
      <c r="G4" s="95">
        <f>F3*G3</f>
        <v>0</v>
      </c>
    </row>
    <row r="5" spans="1:7" ht="12.75" customHeight="1">
      <c r="A5" s="3"/>
      <c r="B5" s="4"/>
      <c r="C5" s="10" t="s">
        <v>14</v>
      </c>
      <c r="D5" s="570" t="s">
        <v>575</v>
      </c>
      <c r="E5" s="571"/>
      <c r="F5" s="468" t="s">
        <v>31</v>
      </c>
      <c r="G5" s="469"/>
    </row>
    <row r="6" spans="1:7" ht="15" customHeight="1">
      <c r="A6" s="6" t="str">
        <f>$A$1</f>
        <v>68.</v>
      </c>
      <c r="B6" s="7">
        <v>2</v>
      </c>
      <c r="C6" s="8" t="s">
        <v>1056</v>
      </c>
      <c r="D6" s="459"/>
      <c r="E6" s="460"/>
      <c r="F6" s="459"/>
      <c r="G6" s="460"/>
    </row>
    <row r="7" spans="1:7" ht="12.75" customHeight="1">
      <c r="A7" s="3"/>
      <c r="B7" s="4"/>
      <c r="C7" s="11" t="s">
        <v>16</v>
      </c>
      <c r="D7" s="570" t="s">
        <v>575</v>
      </c>
      <c r="E7" s="571"/>
      <c r="F7" s="468" t="s">
        <v>31</v>
      </c>
      <c r="G7" s="469"/>
    </row>
    <row r="8" spans="1:7" ht="27.65" customHeight="1">
      <c r="A8" s="6" t="str">
        <f>$A$1</f>
        <v>68.</v>
      </c>
      <c r="B8" s="7">
        <v>3</v>
      </c>
      <c r="C8" s="8" t="s">
        <v>1069</v>
      </c>
      <c r="D8" s="459"/>
      <c r="E8" s="460"/>
      <c r="F8" s="459"/>
      <c r="G8" s="460"/>
    </row>
    <row r="9" spans="1:7" ht="20.149999999999999" customHeight="1">
      <c r="A9" s="6" t="str">
        <f t="shared" ref="A9:A13" si="0">$A$1</f>
        <v>68.</v>
      </c>
      <c r="B9" s="7">
        <v>4</v>
      </c>
      <c r="C9" s="8" t="s">
        <v>1057</v>
      </c>
      <c r="D9" s="459"/>
      <c r="E9" s="460"/>
      <c r="F9" s="459"/>
      <c r="G9" s="460"/>
    </row>
    <row r="10" spans="1:7" ht="20.149999999999999" customHeight="1">
      <c r="A10" s="6" t="str">
        <f t="shared" si="0"/>
        <v>68.</v>
      </c>
      <c r="B10" s="7">
        <v>5</v>
      </c>
      <c r="C10" s="8" t="s">
        <v>1062</v>
      </c>
      <c r="D10" s="459"/>
      <c r="E10" s="460"/>
      <c r="F10" s="459"/>
      <c r="G10" s="460"/>
    </row>
    <row r="11" spans="1:7" ht="20.149999999999999" customHeight="1">
      <c r="A11" s="6" t="str">
        <f t="shared" si="0"/>
        <v>68.</v>
      </c>
      <c r="B11" s="7">
        <v>6</v>
      </c>
      <c r="C11" s="169" t="s">
        <v>1128</v>
      </c>
      <c r="D11" s="459"/>
      <c r="E11" s="460"/>
      <c r="F11" s="459"/>
      <c r="G11" s="460"/>
    </row>
    <row r="12" spans="1:7" ht="29.15" customHeight="1">
      <c r="A12" s="6" t="str">
        <f t="shared" si="0"/>
        <v>68.</v>
      </c>
      <c r="B12" s="7">
        <v>7</v>
      </c>
      <c r="C12" s="169" t="s">
        <v>1061</v>
      </c>
      <c r="D12" s="459"/>
      <c r="E12" s="460"/>
      <c r="F12" s="459"/>
      <c r="G12" s="460"/>
    </row>
    <row r="13" spans="1:7" ht="20.149999999999999" customHeight="1">
      <c r="A13" s="6" t="str">
        <f t="shared" si="0"/>
        <v>68.</v>
      </c>
      <c r="B13" s="7">
        <v>8</v>
      </c>
      <c r="C13" s="169" t="s">
        <v>320</v>
      </c>
      <c r="D13" s="459"/>
      <c r="E13" s="460"/>
      <c r="F13" s="459"/>
      <c r="G13" s="460"/>
    </row>
  </sheetData>
  <mergeCells count="20">
    <mergeCell ref="D10:E10"/>
    <mergeCell ref="F10:G10"/>
    <mergeCell ref="D11:E11"/>
    <mergeCell ref="D13:E13"/>
    <mergeCell ref="F11:G11"/>
    <mergeCell ref="F13:G13"/>
    <mergeCell ref="D12:E12"/>
    <mergeCell ref="F12:G12"/>
    <mergeCell ref="D7:E7"/>
    <mergeCell ref="F7:G7"/>
    <mergeCell ref="D8:E8"/>
    <mergeCell ref="F8:G8"/>
    <mergeCell ref="D9:E9"/>
    <mergeCell ref="F9:G9"/>
    <mergeCell ref="A1:B1"/>
    <mergeCell ref="D1:G1"/>
    <mergeCell ref="D5:E5"/>
    <mergeCell ref="F5:G5"/>
    <mergeCell ref="D6:E6"/>
    <mergeCell ref="F6:G6"/>
  </mergeCells>
  <pageMargins left="0.7" right="0.7" top="0.75" bottom="0.75" header="0.3" footer="0.3"/>
  <pageSetup paperSize="9" orientation="portrait" verticalDpi="0"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dimension ref="A1:G9"/>
  <sheetViews>
    <sheetView zoomScale="90" zoomScaleNormal="90" workbookViewId="0">
      <selection activeCell="C13" sqref="C13"/>
    </sheetView>
  </sheetViews>
  <sheetFormatPr defaultColWidth="9.453125" defaultRowHeight="12.5"/>
  <cols>
    <col min="1" max="2" width="4.54296875" style="20" customWidth="1"/>
    <col min="3" max="3" width="69.54296875" style="20" customWidth="1"/>
    <col min="4" max="4" width="35.54296875" style="20" customWidth="1"/>
    <col min="5" max="5" width="18.453125" style="20" customWidth="1"/>
    <col min="6" max="6" width="30.1796875" style="20" customWidth="1"/>
    <col min="7" max="7" width="9.81640625" style="101" customWidth="1"/>
    <col min="8" max="16384" width="9.453125" style="20"/>
  </cols>
  <sheetData>
    <row r="1" spans="1:7" ht="23.25" customHeight="1">
      <c r="A1" s="471" t="s">
        <v>908</v>
      </c>
      <c r="B1" s="462"/>
      <c r="C1" s="30" t="s">
        <v>308</v>
      </c>
      <c r="D1" s="463" t="s">
        <v>577</v>
      </c>
      <c r="E1" s="464"/>
      <c r="F1" s="464"/>
      <c r="G1" s="465"/>
    </row>
    <row r="2" spans="1:7" ht="37.5">
      <c r="A2" s="3"/>
      <c r="B2" s="4"/>
      <c r="C2" s="10" t="s">
        <v>511</v>
      </c>
      <c r="D2" s="5" t="s">
        <v>574</v>
      </c>
      <c r="E2" s="5" t="s">
        <v>646</v>
      </c>
      <c r="F2" s="5" t="s">
        <v>11</v>
      </c>
      <c r="G2" s="93" t="s">
        <v>12</v>
      </c>
    </row>
    <row r="3" spans="1:7">
      <c r="A3" s="6" t="str">
        <f>$A$1</f>
        <v>69.</v>
      </c>
      <c r="B3" s="7">
        <v>1</v>
      </c>
      <c r="C3" s="8" t="s">
        <v>308</v>
      </c>
      <c r="D3" s="24"/>
      <c r="E3" s="18"/>
      <c r="F3" s="196">
        <v>5000</v>
      </c>
      <c r="G3" s="94"/>
    </row>
    <row r="4" spans="1:7" ht="24.75" customHeight="1">
      <c r="A4" s="22"/>
      <c r="B4" s="81"/>
      <c r="C4" s="79"/>
      <c r="D4" s="79"/>
      <c r="E4" s="79"/>
      <c r="F4" s="80" t="str">
        <f>CONCATENATE("KOPĒJĀ CENA par ",A3,"pozīciju bez PVN, EUR:")</f>
        <v>KOPĒJĀ CENA par 69.pozīciju bez PVN, EUR:</v>
      </c>
      <c r="G4" s="95">
        <f>F3*G3</f>
        <v>0</v>
      </c>
    </row>
    <row r="5" spans="1:7" ht="12.75" customHeight="1">
      <c r="A5" s="3"/>
      <c r="B5" s="4"/>
      <c r="C5" s="10" t="s">
        <v>14</v>
      </c>
      <c r="D5" s="570" t="s">
        <v>575</v>
      </c>
      <c r="E5" s="571"/>
      <c r="F5" s="468" t="s">
        <v>31</v>
      </c>
      <c r="G5" s="469"/>
    </row>
    <row r="6" spans="1:7" ht="15" customHeight="1">
      <c r="A6" s="6" t="str">
        <f>$A$1</f>
        <v>69.</v>
      </c>
      <c r="B6" s="7">
        <v>2</v>
      </c>
      <c r="C6" s="8" t="s">
        <v>1051</v>
      </c>
      <c r="D6" s="459"/>
      <c r="E6" s="460"/>
      <c r="F6" s="459"/>
      <c r="G6" s="460"/>
    </row>
    <row r="7" spans="1:7" ht="12.75" customHeight="1">
      <c r="A7" s="3"/>
      <c r="B7" s="4"/>
      <c r="C7" s="11" t="s">
        <v>16</v>
      </c>
      <c r="D7" s="570" t="s">
        <v>575</v>
      </c>
      <c r="E7" s="571"/>
      <c r="F7" s="468" t="s">
        <v>31</v>
      </c>
      <c r="G7" s="469"/>
    </row>
    <row r="8" spans="1:7" ht="15.65" customHeight="1">
      <c r="A8" s="6" t="str">
        <f>$A$1</f>
        <v>69.</v>
      </c>
      <c r="B8" s="7">
        <v>3</v>
      </c>
      <c r="C8" s="8" t="s">
        <v>1070</v>
      </c>
      <c r="D8" s="459"/>
      <c r="E8" s="460"/>
      <c r="F8" s="459"/>
      <c r="G8" s="460"/>
    </row>
    <row r="9" spans="1:7" ht="17.5" customHeight="1">
      <c r="A9" s="6" t="str">
        <f t="shared" ref="A9" si="0">$A$1</f>
        <v>69.</v>
      </c>
      <c r="B9" s="7">
        <v>4</v>
      </c>
      <c r="C9" s="8" t="s">
        <v>1058</v>
      </c>
      <c r="D9" s="459"/>
      <c r="E9" s="460"/>
      <c r="F9" s="459"/>
      <c r="G9" s="460"/>
    </row>
  </sheetData>
  <mergeCells count="12">
    <mergeCell ref="D7:E7"/>
    <mergeCell ref="F7:G7"/>
    <mergeCell ref="D8:E8"/>
    <mergeCell ref="F8:G8"/>
    <mergeCell ref="D9:E9"/>
    <mergeCell ref="F9:G9"/>
    <mergeCell ref="A1:B1"/>
    <mergeCell ref="D1:G1"/>
    <mergeCell ref="D5:E5"/>
    <mergeCell ref="F5:G5"/>
    <mergeCell ref="D6:E6"/>
    <mergeCell ref="F6:G6"/>
  </mergeCells>
  <pageMargins left="0.7" right="0.7" top="0.75" bottom="0.75" header="0.3" footer="0.3"/>
  <pageSetup paperSize="9" orientation="portrait" verticalDpi="0"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G10"/>
  <sheetViews>
    <sheetView zoomScale="89" zoomScaleNormal="89" workbookViewId="0">
      <selection activeCell="G14" sqref="G14"/>
    </sheetView>
  </sheetViews>
  <sheetFormatPr defaultColWidth="9.453125" defaultRowHeight="12.5"/>
  <cols>
    <col min="1" max="2" width="4.54296875" style="20" customWidth="1"/>
    <col min="3" max="3" width="66.453125" style="20" customWidth="1"/>
    <col min="4" max="4" width="35.54296875" style="20" customWidth="1"/>
    <col min="5" max="5" width="21.453125" style="20" customWidth="1"/>
    <col min="6" max="6" width="16.54296875" style="20" customWidth="1"/>
    <col min="7" max="7" width="19.81640625" style="101" customWidth="1"/>
    <col min="8" max="16384" width="9.453125" style="20"/>
  </cols>
  <sheetData>
    <row r="1" spans="1:7" ht="23.25" customHeight="1">
      <c r="A1" s="471" t="s">
        <v>909</v>
      </c>
      <c r="B1" s="462"/>
      <c r="C1" s="30" t="s">
        <v>1072</v>
      </c>
      <c r="D1" s="463" t="s">
        <v>577</v>
      </c>
      <c r="E1" s="464"/>
      <c r="F1" s="464"/>
      <c r="G1" s="465"/>
    </row>
    <row r="2" spans="1:7" ht="37.5">
      <c r="A2" s="3"/>
      <c r="B2" s="4"/>
      <c r="C2" s="10" t="s">
        <v>34</v>
      </c>
      <c r="D2" s="5" t="s">
        <v>574</v>
      </c>
      <c r="E2" s="5" t="s">
        <v>646</v>
      </c>
      <c r="F2" s="5" t="s">
        <v>11</v>
      </c>
      <c r="G2" s="5" t="s">
        <v>12</v>
      </c>
    </row>
    <row r="3" spans="1:7">
      <c r="A3" s="6" t="str">
        <f t="shared" ref="A3:A4" si="0">$A$1</f>
        <v>70.</v>
      </c>
      <c r="B3" s="7">
        <v>1</v>
      </c>
      <c r="C3" s="8" t="s">
        <v>483</v>
      </c>
      <c r="D3" s="24"/>
      <c r="E3" s="18"/>
      <c r="F3" s="196">
        <v>10000</v>
      </c>
      <c r="G3" s="94"/>
    </row>
    <row r="4" spans="1:7">
      <c r="A4" s="6" t="str">
        <f t="shared" si="0"/>
        <v>70.</v>
      </c>
      <c r="B4" s="7">
        <v>2</v>
      </c>
      <c r="C4" s="8" t="s">
        <v>484</v>
      </c>
      <c r="D4" s="24"/>
      <c r="E4" s="18"/>
      <c r="F4" s="196">
        <v>2000</v>
      </c>
      <c r="G4" s="94"/>
    </row>
    <row r="5" spans="1:7">
      <c r="A5" s="22"/>
      <c r="B5" s="81"/>
      <c r="C5" s="79"/>
      <c r="D5" s="79"/>
      <c r="E5" s="79"/>
      <c r="F5" s="80" t="str">
        <f>CONCATENATE("KOPĒJĀ CENA par ",A3,"pozīciju bez PVN, EUR:")</f>
        <v>KOPĒJĀ CENA par 70.pozīciju bez PVN, EUR:</v>
      </c>
      <c r="G5" s="95">
        <f>SUMPRODUCT(F3:F4,G3:G4)</f>
        <v>0</v>
      </c>
    </row>
    <row r="6" spans="1:7">
      <c r="A6" s="3"/>
      <c r="B6" s="4"/>
      <c r="C6" s="10" t="s">
        <v>14</v>
      </c>
      <c r="D6" s="468" t="s">
        <v>575</v>
      </c>
      <c r="E6" s="469"/>
      <c r="F6" s="468" t="s">
        <v>31</v>
      </c>
      <c r="G6" s="469"/>
    </row>
    <row r="7" spans="1:7">
      <c r="A7" s="6" t="str">
        <f t="shared" ref="A7" si="1">$A$1</f>
        <v>70.</v>
      </c>
      <c r="B7" s="7">
        <v>3</v>
      </c>
      <c r="C7" s="8" t="s">
        <v>1060</v>
      </c>
      <c r="D7" s="459"/>
      <c r="E7" s="460"/>
      <c r="F7" s="459"/>
      <c r="G7" s="460"/>
    </row>
    <row r="8" spans="1:7">
      <c r="A8" s="3"/>
      <c r="B8" s="4"/>
      <c r="C8" s="11" t="s">
        <v>16</v>
      </c>
      <c r="D8" s="468" t="s">
        <v>575</v>
      </c>
      <c r="E8" s="469"/>
      <c r="F8" s="468" t="s">
        <v>31</v>
      </c>
      <c r="G8" s="469"/>
    </row>
    <row r="9" spans="1:7" ht="50">
      <c r="A9" s="6" t="str">
        <f t="shared" ref="A9:A10" si="2">$A$1</f>
        <v>70.</v>
      </c>
      <c r="B9" s="7">
        <v>4</v>
      </c>
      <c r="C9" s="66" t="s">
        <v>989</v>
      </c>
      <c r="D9" s="459"/>
      <c r="E9" s="460"/>
      <c r="F9" s="459"/>
      <c r="G9" s="460"/>
    </row>
    <row r="10" spans="1:7" ht="55.4" customHeight="1">
      <c r="A10" s="6" t="str">
        <f t="shared" si="2"/>
        <v>70.</v>
      </c>
      <c r="B10" s="7">
        <v>5</v>
      </c>
      <c r="C10" s="52" t="s">
        <v>1080</v>
      </c>
      <c r="D10" s="459"/>
      <c r="E10" s="460"/>
      <c r="F10" s="459"/>
      <c r="G10" s="460"/>
    </row>
  </sheetData>
  <mergeCells count="12">
    <mergeCell ref="A1:B1"/>
    <mergeCell ref="D1:G1"/>
    <mergeCell ref="D6:E6"/>
    <mergeCell ref="F6:G6"/>
    <mergeCell ref="D7:E7"/>
    <mergeCell ref="F7:G7"/>
    <mergeCell ref="D10:E10"/>
    <mergeCell ref="F10:G10"/>
    <mergeCell ref="D8:E8"/>
    <mergeCell ref="F8:G8"/>
    <mergeCell ref="D9:E9"/>
    <mergeCell ref="F9:G9"/>
  </mergeCells>
  <pageMargins left="0.7" right="0.7" top="0.75" bottom="0.75" header="0.3" footer="0.3"/>
  <pageSetup paperSize="9" orientation="portrait" verticalDpi="300"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A1:I23"/>
  <sheetViews>
    <sheetView topLeftCell="A4" zoomScale="88" zoomScaleNormal="88" workbookViewId="0">
      <selection activeCell="D15" sqref="D15:E15"/>
    </sheetView>
  </sheetViews>
  <sheetFormatPr defaultColWidth="9.453125" defaultRowHeight="12.5"/>
  <cols>
    <col min="1" max="2" width="4.54296875" style="20" customWidth="1"/>
    <col min="3" max="3" width="66.453125" style="20" customWidth="1"/>
    <col min="4" max="4" width="35.54296875" style="20" customWidth="1"/>
    <col min="5" max="5" width="19.54296875" style="20" customWidth="1"/>
    <col min="6" max="6" width="16.54296875" style="20" customWidth="1"/>
    <col min="7" max="7" width="16.54296875" style="101" customWidth="1"/>
    <col min="8" max="8" width="8.81640625" style="20" customWidth="1"/>
    <col min="9" max="16384" width="9.453125" style="20"/>
  </cols>
  <sheetData>
    <row r="1" spans="1:7" ht="23.25" customHeight="1">
      <c r="A1" s="471" t="s">
        <v>941</v>
      </c>
      <c r="B1" s="462"/>
      <c r="C1" s="30" t="s">
        <v>1073</v>
      </c>
      <c r="D1" s="463" t="s">
        <v>577</v>
      </c>
      <c r="E1" s="464"/>
      <c r="F1" s="464"/>
      <c r="G1" s="465"/>
    </row>
    <row r="2" spans="1:7" ht="25">
      <c r="A2" s="3"/>
      <c r="B2" s="4"/>
      <c r="C2" s="10" t="s">
        <v>34</v>
      </c>
      <c r="D2" s="5" t="s">
        <v>574</v>
      </c>
      <c r="E2" s="5" t="s">
        <v>646</v>
      </c>
      <c r="F2" s="5"/>
      <c r="G2" s="5" t="s">
        <v>12</v>
      </c>
    </row>
    <row r="3" spans="1:7">
      <c r="A3" s="6" t="str">
        <f>$A$1</f>
        <v>71.</v>
      </c>
      <c r="B3" s="7">
        <v>1</v>
      </c>
      <c r="C3" s="8" t="s">
        <v>976</v>
      </c>
      <c r="D3" s="24"/>
      <c r="E3" s="18"/>
      <c r="F3" s="196">
        <v>1000</v>
      </c>
      <c r="G3" s="94"/>
    </row>
    <row r="4" spans="1:7">
      <c r="A4" s="6" t="str">
        <f t="shared" ref="A4:A12" si="0">$A$1</f>
        <v>71.</v>
      </c>
      <c r="B4" s="7">
        <v>2</v>
      </c>
      <c r="C4" s="8" t="s">
        <v>977</v>
      </c>
      <c r="D4" s="24"/>
      <c r="E4" s="18"/>
      <c r="F4" s="196">
        <v>1000</v>
      </c>
      <c r="G4" s="94"/>
    </row>
    <row r="5" spans="1:7">
      <c r="A5" s="6" t="str">
        <f t="shared" si="0"/>
        <v>71.</v>
      </c>
      <c r="B5" s="7">
        <v>3</v>
      </c>
      <c r="C5" s="8" t="s">
        <v>978</v>
      </c>
      <c r="D5" s="24"/>
      <c r="E5" s="18"/>
      <c r="F5" s="196">
        <v>1000</v>
      </c>
      <c r="G5" s="94"/>
    </row>
    <row r="6" spans="1:7">
      <c r="A6" s="6" t="str">
        <f t="shared" si="0"/>
        <v>71.</v>
      </c>
      <c r="B6" s="7">
        <v>4</v>
      </c>
      <c r="C6" s="8" t="s">
        <v>979</v>
      </c>
      <c r="D6" s="24"/>
      <c r="E6" s="18"/>
      <c r="F6" s="196">
        <v>1000</v>
      </c>
      <c r="G6" s="94"/>
    </row>
    <row r="7" spans="1:7">
      <c r="A7" s="6" t="str">
        <f t="shared" si="0"/>
        <v>71.</v>
      </c>
      <c r="B7" s="7">
        <v>5</v>
      </c>
      <c r="C7" s="8" t="s">
        <v>980</v>
      </c>
      <c r="D7" s="24"/>
      <c r="E7" s="18"/>
      <c r="F7" s="196">
        <v>1000</v>
      </c>
      <c r="G7" s="94"/>
    </row>
    <row r="8" spans="1:7">
      <c r="A8" s="6" t="str">
        <f t="shared" si="0"/>
        <v>71.</v>
      </c>
      <c r="B8" s="7">
        <v>6</v>
      </c>
      <c r="C8" s="8" t="s">
        <v>981</v>
      </c>
      <c r="D8" s="176"/>
      <c r="E8" s="18"/>
      <c r="F8" s="196">
        <v>1000</v>
      </c>
      <c r="G8" s="174"/>
    </row>
    <row r="9" spans="1:7">
      <c r="A9" s="6" t="str">
        <f t="shared" si="0"/>
        <v>71.</v>
      </c>
      <c r="B9" s="7">
        <v>7</v>
      </c>
      <c r="C9" s="8" t="s">
        <v>982</v>
      </c>
      <c r="D9" s="176"/>
      <c r="E9" s="18"/>
      <c r="F9" s="196">
        <v>1000</v>
      </c>
      <c r="G9" s="174"/>
    </row>
    <row r="10" spans="1:7">
      <c r="A10" s="6" t="str">
        <f t="shared" si="0"/>
        <v>71.</v>
      </c>
      <c r="B10" s="7">
        <v>8</v>
      </c>
      <c r="C10" s="8" t="s">
        <v>983</v>
      </c>
      <c r="D10" s="176"/>
      <c r="E10" s="18"/>
      <c r="F10" s="196">
        <v>1000</v>
      </c>
      <c r="G10" s="174"/>
    </row>
    <row r="11" spans="1:7">
      <c r="A11" s="6" t="str">
        <f t="shared" si="0"/>
        <v>71.</v>
      </c>
      <c r="B11" s="7">
        <v>9</v>
      </c>
      <c r="C11" s="8" t="s">
        <v>984</v>
      </c>
      <c r="D11" s="176"/>
      <c r="E11" s="18"/>
      <c r="F11" s="196">
        <v>1000</v>
      </c>
      <c r="G11" s="174"/>
    </row>
    <row r="12" spans="1:7">
      <c r="A12" s="6" t="str">
        <f t="shared" si="0"/>
        <v>71.</v>
      </c>
      <c r="B12" s="7">
        <v>10</v>
      </c>
      <c r="C12" s="8" t="s">
        <v>985</v>
      </c>
      <c r="D12" s="176"/>
      <c r="E12" s="18"/>
      <c r="F12" s="196">
        <v>1000</v>
      </c>
      <c r="G12" s="174"/>
    </row>
    <row r="13" spans="1:7">
      <c r="A13" s="208" t="s">
        <v>941</v>
      </c>
      <c r="B13" s="7">
        <v>11</v>
      </c>
      <c r="C13" s="8" t="s">
        <v>1425</v>
      </c>
      <c r="D13" s="176"/>
      <c r="E13" s="18"/>
      <c r="F13" s="196">
        <v>1000</v>
      </c>
      <c r="G13" s="174"/>
    </row>
    <row r="14" spans="1:7">
      <c r="A14" s="22"/>
      <c r="B14" s="81"/>
      <c r="C14" s="79"/>
      <c r="D14" s="79"/>
      <c r="E14" s="79"/>
      <c r="F14" s="80" t="str">
        <f>CONCATENATE("KOPĒJĀ CENA par ",A6,"pozīciju bez PVN, EUR:")</f>
        <v>KOPĒJĀ CENA par 71.pozīciju bez PVN, EUR:</v>
      </c>
      <c r="G14" s="95"/>
    </row>
    <row r="15" spans="1:7">
      <c r="A15" s="3"/>
      <c r="B15" s="4"/>
      <c r="C15" s="10" t="s">
        <v>14</v>
      </c>
      <c r="D15" s="468" t="s">
        <v>575</v>
      </c>
      <c r="E15" s="469"/>
      <c r="F15" s="468" t="s">
        <v>31</v>
      </c>
      <c r="G15" s="469"/>
    </row>
    <row r="16" spans="1:7">
      <c r="A16" s="6" t="str">
        <f t="shared" ref="A16" si="1">$A$1</f>
        <v>71.</v>
      </c>
      <c r="B16" s="7">
        <v>12</v>
      </c>
      <c r="C16" s="8" t="s">
        <v>1059</v>
      </c>
      <c r="D16" s="459"/>
      <c r="E16" s="460"/>
      <c r="F16" s="459"/>
      <c r="G16" s="460"/>
    </row>
    <row r="17" spans="1:9">
      <c r="A17" s="3"/>
      <c r="B17" s="4"/>
      <c r="C17" s="11" t="s">
        <v>16</v>
      </c>
      <c r="D17" s="468" t="s">
        <v>575</v>
      </c>
      <c r="E17" s="469"/>
      <c r="F17" s="468" t="s">
        <v>31</v>
      </c>
      <c r="G17" s="469"/>
    </row>
    <row r="18" spans="1:9" ht="75" customHeight="1">
      <c r="A18" s="6" t="str">
        <f t="shared" ref="A18:A19" si="2">$A$1</f>
        <v>71.</v>
      </c>
      <c r="B18" s="7">
        <v>13</v>
      </c>
      <c r="C18" s="396" t="s">
        <v>1630</v>
      </c>
      <c r="D18" s="476"/>
      <c r="E18" s="460"/>
      <c r="F18" s="587"/>
      <c r="G18" s="588"/>
    </row>
    <row r="19" spans="1:9" ht="74.5" customHeight="1">
      <c r="A19" s="6" t="str">
        <f t="shared" si="2"/>
        <v>71.</v>
      </c>
      <c r="B19" s="7">
        <v>14</v>
      </c>
      <c r="C19" s="42" t="s">
        <v>1629</v>
      </c>
      <c r="D19" s="459"/>
      <c r="E19" s="460"/>
      <c r="F19" s="506"/>
      <c r="G19" s="507"/>
    </row>
    <row r="23" spans="1:9">
      <c r="I23" s="267"/>
    </row>
  </sheetData>
  <mergeCells count="12">
    <mergeCell ref="A1:B1"/>
    <mergeCell ref="D1:G1"/>
    <mergeCell ref="D15:E15"/>
    <mergeCell ref="F15:G15"/>
    <mergeCell ref="D16:E16"/>
    <mergeCell ref="F16:G16"/>
    <mergeCell ref="D19:E19"/>
    <mergeCell ref="D18:E18"/>
    <mergeCell ref="F19:G19"/>
    <mergeCell ref="D17:E17"/>
    <mergeCell ref="F17:G17"/>
    <mergeCell ref="F18:G18"/>
  </mergeCells>
  <pageMargins left="0.7" right="0.7" top="0.75" bottom="0.75" header="0.3" footer="0.3"/>
  <pageSetup paperSize="9" orientation="portrait" verticalDpi="300"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M23"/>
  <sheetViews>
    <sheetView topLeftCell="A10" zoomScale="84" zoomScaleNormal="84" workbookViewId="0">
      <selection activeCell="D12" sqref="D12:E12"/>
    </sheetView>
  </sheetViews>
  <sheetFormatPr defaultColWidth="9.453125" defaultRowHeight="14"/>
  <cols>
    <col min="1" max="2" width="4.54296875" style="41" customWidth="1"/>
    <col min="3" max="3" width="56.54296875" style="41" customWidth="1"/>
    <col min="4" max="4" width="35.54296875" style="41" customWidth="1"/>
    <col min="5" max="5" width="26.1796875" style="41" customWidth="1"/>
    <col min="6" max="6" width="16.54296875" style="41" customWidth="1"/>
    <col min="7" max="7" width="16.54296875" style="100" customWidth="1"/>
    <col min="8" max="16384" width="9.453125" style="41"/>
  </cols>
  <sheetData>
    <row r="1" spans="1:13" ht="16.5">
      <c r="A1" s="471" t="s">
        <v>910</v>
      </c>
      <c r="B1" s="462"/>
      <c r="C1" s="2" t="s">
        <v>625</v>
      </c>
      <c r="D1" s="463" t="s">
        <v>577</v>
      </c>
      <c r="E1" s="464"/>
      <c r="F1" s="464"/>
      <c r="G1" s="465"/>
    </row>
    <row r="2" spans="1:13" ht="37.5">
      <c r="A2" s="3"/>
      <c r="B2" s="4"/>
      <c r="C2" s="152" t="s">
        <v>34</v>
      </c>
      <c r="D2" s="5" t="s">
        <v>574</v>
      </c>
      <c r="E2" s="5" t="s">
        <v>646</v>
      </c>
      <c r="F2" s="5" t="s">
        <v>11</v>
      </c>
      <c r="G2" s="93" t="s">
        <v>12</v>
      </c>
    </row>
    <row r="3" spans="1:13">
      <c r="A3" s="6" t="str">
        <f t="shared" ref="A3:A8" si="0">$A$1</f>
        <v>72.</v>
      </c>
      <c r="B3" s="7">
        <v>1</v>
      </c>
      <c r="C3" s="169" t="s">
        <v>469</v>
      </c>
      <c r="D3" s="176"/>
      <c r="E3" s="176"/>
      <c r="F3" s="181">
        <v>6500</v>
      </c>
      <c r="G3" s="174"/>
    </row>
    <row r="4" spans="1:13">
      <c r="A4" s="6" t="str">
        <f t="shared" si="0"/>
        <v>72.</v>
      </c>
      <c r="B4" s="7">
        <v>2</v>
      </c>
      <c r="C4" s="8" t="s">
        <v>470</v>
      </c>
      <c r="D4" s="24"/>
      <c r="E4" s="18"/>
      <c r="F4" s="48">
        <v>8000</v>
      </c>
      <c r="G4" s="94"/>
    </row>
    <row r="5" spans="1:13">
      <c r="A5" s="6" t="str">
        <f t="shared" si="0"/>
        <v>72.</v>
      </c>
      <c r="B5" s="7">
        <v>3</v>
      </c>
      <c r="C5" s="8" t="s">
        <v>471</v>
      </c>
      <c r="D5" s="24"/>
      <c r="E5" s="18"/>
      <c r="F5" s="48">
        <v>7000</v>
      </c>
      <c r="G5" s="94"/>
    </row>
    <row r="6" spans="1:13">
      <c r="A6" s="6" t="str">
        <f t="shared" si="0"/>
        <v>72.</v>
      </c>
      <c r="B6" s="7">
        <v>4</v>
      </c>
      <c r="C6" s="8" t="s">
        <v>472</v>
      </c>
      <c r="D6" s="24"/>
      <c r="E6" s="18"/>
      <c r="F6" s="48">
        <v>7000</v>
      </c>
      <c r="G6" s="94"/>
    </row>
    <row r="7" spans="1:13">
      <c r="A7" s="6" t="str">
        <f t="shared" si="0"/>
        <v>72.</v>
      </c>
      <c r="B7" s="7">
        <v>5</v>
      </c>
      <c r="C7" s="8" t="s">
        <v>473</v>
      </c>
      <c r="D7" s="24"/>
      <c r="E7" s="18"/>
      <c r="F7" s="48">
        <v>1000</v>
      </c>
      <c r="G7" s="94"/>
    </row>
    <row r="8" spans="1:13">
      <c r="A8" s="6" t="str">
        <f t="shared" si="0"/>
        <v>72.</v>
      </c>
      <c r="B8" s="7">
        <v>6</v>
      </c>
      <c r="C8" s="8" t="s">
        <v>474</v>
      </c>
      <c r="D8" s="24"/>
      <c r="E8" s="18"/>
      <c r="F8" s="48">
        <v>500</v>
      </c>
      <c r="G8" s="94"/>
    </row>
    <row r="9" spans="1:13">
      <c r="A9" s="22"/>
      <c r="B9" s="81"/>
      <c r="C9" s="79"/>
      <c r="D9" s="79"/>
      <c r="E9" s="79"/>
      <c r="F9" s="80" t="str">
        <f>CONCATENATE("KOPĒJĀ CENA par ",A1,"pozīciju bez PVN, EUR:")</f>
        <v>KOPĒJĀ CENA par 72.pozīciju bez PVN, EUR:</v>
      </c>
      <c r="G9" s="95">
        <f>SUMPRODUCT(F3:F8,G3:G8)</f>
        <v>0</v>
      </c>
    </row>
    <row r="10" spans="1:13">
      <c r="A10" s="3"/>
      <c r="B10" s="4"/>
      <c r="C10" s="11" t="s">
        <v>16</v>
      </c>
      <c r="D10" s="468" t="s">
        <v>575</v>
      </c>
      <c r="E10" s="469"/>
      <c r="F10" s="468" t="s">
        <v>31</v>
      </c>
      <c r="G10" s="469"/>
    </row>
    <row r="11" spans="1:13" ht="15.65" customHeight="1">
      <c r="A11" s="6" t="str">
        <f t="shared" ref="A11:A23" si="1">$A$1</f>
        <v>72.</v>
      </c>
      <c r="B11" s="7">
        <v>7</v>
      </c>
      <c r="C11" s="8" t="s">
        <v>309</v>
      </c>
      <c r="D11" s="459"/>
      <c r="E11" s="460"/>
      <c r="F11" s="459"/>
      <c r="G11" s="460"/>
    </row>
    <row r="12" spans="1:13" ht="54" customHeight="1">
      <c r="A12" s="6" t="str">
        <f t="shared" si="1"/>
        <v>72.</v>
      </c>
      <c r="B12" s="7">
        <v>8</v>
      </c>
      <c r="C12" s="42" t="s">
        <v>662</v>
      </c>
      <c r="D12" s="459"/>
      <c r="E12" s="460"/>
      <c r="F12" s="459"/>
      <c r="G12" s="460"/>
      <c r="H12" s="257"/>
      <c r="I12" s="257"/>
      <c r="J12" s="257"/>
      <c r="K12" s="257"/>
      <c r="L12" s="257"/>
      <c r="M12" s="257"/>
    </row>
    <row r="13" spans="1:13" ht="25">
      <c r="A13" s="6" t="str">
        <f t="shared" si="1"/>
        <v>72.</v>
      </c>
      <c r="B13" s="7">
        <v>9</v>
      </c>
      <c r="C13" s="42" t="s">
        <v>310</v>
      </c>
      <c r="D13" s="459"/>
      <c r="E13" s="460"/>
      <c r="F13" s="459"/>
      <c r="G13" s="460"/>
    </row>
    <row r="14" spans="1:13" ht="25">
      <c r="A14" s="6" t="str">
        <f t="shared" si="1"/>
        <v>72.</v>
      </c>
      <c r="B14" s="7">
        <v>10</v>
      </c>
      <c r="C14" s="42" t="s">
        <v>660</v>
      </c>
      <c r="D14" s="459"/>
      <c r="E14" s="460"/>
      <c r="F14" s="459"/>
      <c r="G14" s="460"/>
    </row>
    <row r="15" spans="1:13" ht="25">
      <c r="A15" s="6" t="str">
        <f t="shared" si="1"/>
        <v>72.</v>
      </c>
      <c r="B15" s="7">
        <v>11</v>
      </c>
      <c r="C15" s="42" t="s">
        <v>663</v>
      </c>
      <c r="D15" s="459"/>
      <c r="E15" s="460"/>
      <c r="F15" s="459"/>
      <c r="G15" s="460"/>
    </row>
    <row r="16" spans="1:13" ht="25">
      <c r="A16" s="6" t="str">
        <f t="shared" si="1"/>
        <v>72.</v>
      </c>
      <c r="B16" s="7">
        <v>12</v>
      </c>
      <c r="C16" s="42" t="s">
        <v>665</v>
      </c>
      <c r="D16" s="459"/>
      <c r="E16" s="460"/>
      <c r="F16" s="459"/>
      <c r="G16" s="460"/>
    </row>
    <row r="17" spans="1:7">
      <c r="A17" s="6" t="str">
        <f t="shared" si="1"/>
        <v>72.</v>
      </c>
      <c r="B17" s="7">
        <v>13</v>
      </c>
      <c r="C17" s="42" t="s">
        <v>312</v>
      </c>
      <c r="D17" s="459"/>
      <c r="E17" s="460"/>
      <c r="F17" s="459"/>
      <c r="G17" s="460"/>
    </row>
    <row r="18" spans="1:7">
      <c r="A18" s="6" t="str">
        <f t="shared" si="1"/>
        <v>72.</v>
      </c>
      <c r="B18" s="7">
        <v>14</v>
      </c>
      <c r="C18" s="42" t="s">
        <v>892</v>
      </c>
      <c r="D18" s="459"/>
      <c r="E18" s="460"/>
      <c r="F18" s="459"/>
      <c r="G18" s="460"/>
    </row>
    <row r="19" spans="1:7" ht="30" customHeight="1">
      <c r="A19" s="6" t="str">
        <f t="shared" si="1"/>
        <v>72.</v>
      </c>
      <c r="B19" s="7">
        <v>15</v>
      </c>
      <c r="C19" s="161" t="s">
        <v>661</v>
      </c>
      <c r="D19" s="459"/>
      <c r="E19" s="460"/>
      <c r="F19" s="459"/>
      <c r="G19" s="460"/>
    </row>
    <row r="20" spans="1:7" ht="25">
      <c r="A20" s="6" t="str">
        <f t="shared" si="1"/>
        <v>72.</v>
      </c>
      <c r="B20" s="7">
        <v>16</v>
      </c>
      <c r="C20" s="161" t="s">
        <v>664</v>
      </c>
      <c r="D20" s="459"/>
      <c r="E20" s="460"/>
      <c r="F20" s="459"/>
      <c r="G20" s="460"/>
    </row>
    <row r="21" spans="1:7" ht="25">
      <c r="A21" s="6" t="str">
        <f t="shared" si="1"/>
        <v>72.</v>
      </c>
      <c r="B21" s="7">
        <v>17</v>
      </c>
      <c r="C21" s="161" t="s">
        <v>1150</v>
      </c>
      <c r="D21" s="459"/>
      <c r="E21" s="460"/>
      <c r="F21" s="459"/>
      <c r="G21" s="460"/>
    </row>
    <row r="22" spans="1:7">
      <c r="A22" s="6" t="str">
        <f t="shared" si="1"/>
        <v>72.</v>
      </c>
      <c r="B22" s="7">
        <v>18</v>
      </c>
      <c r="C22" s="161" t="s">
        <v>890</v>
      </c>
      <c r="D22" s="459"/>
      <c r="E22" s="460"/>
      <c r="F22" s="459"/>
      <c r="G22" s="460"/>
    </row>
    <row r="23" spans="1:7" ht="37.5">
      <c r="A23" s="6" t="str">
        <f t="shared" si="1"/>
        <v>72.</v>
      </c>
      <c r="B23" s="7">
        <v>19</v>
      </c>
      <c r="C23" s="161" t="s">
        <v>467</v>
      </c>
      <c r="D23" s="459"/>
      <c r="E23" s="460"/>
      <c r="F23" s="459"/>
      <c r="G23" s="460"/>
    </row>
  </sheetData>
  <mergeCells count="30">
    <mergeCell ref="F20:G20"/>
    <mergeCell ref="D21:E21"/>
    <mergeCell ref="F21:G21"/>
    <mergeCell ref="D17:E17"/>
    <mergeCell ref="F17:G17"/>
    <mergeCell ref="D18:E18"/>
    <mergeCell ref="D19:E19"/>
    <mergeCell ref="F19:G19"/>
    <mergeCell ref="D23:E23"/>
    <mergeCell ref="F23:G23"/>
    <mergeCell ref="D12:E12"/>
    <mergeCell ref="F12:G12"/>
    <mergeCell ref="D13:E13"/>
    <mergeCell ref="F13:G13"/>
    <mergeCell ref="D14:E14"/>
    <mergeCell ref="F14:G14"/>
    <mergeCell ref="F18:G18"/>
    <mergeCell ref="D15:E15"/>
    <mergeCell ref="F15:G15"/>
    <mergeCell ref="D22:E22"/>
    <mergeCell ref="F22:G22"/>
    <mergeCell ref="D16:E16"/>
    <mergeCell ref="F16:G16"/>
    <mergeCell ref="D20:E20"/>
    <mergeCell ref="A1:B1"/>
    <mergeCell ref="D1:G1"/>
    <mergeCell ref="D10:E10"/>
    <mergeCell ref="F10:G10"/>
    <mergeCell ref="D11:E11"/>
    <mergeCell ref="F11:G11"/>
  </mergeCells>
  <pageMargins left="0.7" right="0.7" top="0.75" bottom="0.75" header="0.3" footer="0.3"/>
  <pageSetup paperSize="9" orientation="portrait" verticalDpi="0"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dimension ref="A1:N34"/>
  <sheetViews>
    <sheetView zoomScale="88" zoomScaleNormal="88" workbookViewId="0">
      <selection activeCell="D17" sqref="D17:E17"/>
    </sheetView>
  </sheetViews>
  <sheetFormatPr defaultColWidth="9.453125" defaultRowHeight="14"/>
  <cols>
    <col min="1" max="2" width="4.54296875" style="41" customWidth="1"/>
    <col min="3" max="3" width="50.453125" style="41" customWidth="1"/>
    <col min="4" max="4" width="29.453125" style="41" customWidth="1"/>
    <col min="5" max="5" width="25.54296875" style="41" customWidth="1"/>
    <col min="6" max="6" width="16.54296875" style="41" customWidth="1"/>
    <col min="7" max="7" width="16.54296875" style="100" customWidth="1"/>
    <col min="8" max="11" width="9.453125" style="41"/>
    <col min="12" max="12" width="13.26953125" style="41" customWidth="1"/>
    <col min="13" max="16384" width="9.453125" style="41"/>
  </cols>
  <sheetData>
    <row r="1" spans="1:14" ht="16.5">
      <c r="A1" s="471" t="s">
        <v>641</v>
      </c>
      <c r="B1" s="462"/>
      <c r="C1" s="2" t="s">
        <v>626</v>
      </c>
      <c r="D1" s="463" t="s">
        <v>577</v>
      </c>
      <c r="E1" s="464"/>
      <c r="F1" s="464"/>
      <c r="G1" s="465"/>
    </row>
    <row r="2" spans="1:14" ht="37.5">
      <c r="A2" s="3"/>
      <c r="B2" s="39"/>
      <c r="C2" s="152" t="s">
        <v>34</v>
      </c>
      <c r="D2" s="5" t="s">
        <v>574</v>
      </c>
      <c r="E2" s="5" t="s">
        <v>646</v>
      </c>
      <c r="F2" s="5" t="s">
        <v>11</v>
      </c>
      <c r="G2" s="93" t="s">
        <v>12</v>
      </c>
      <c r="H2" s="238"/>
      <c r="I2" s="239"/>
      <c r="J2" s="239"/>
      <c r="K2" s="239"/>
      <c r="L2" s="239"/>
      <c r="M2" s="239"/>
      <c r="N2" s="239"/>
    </row>
    <row r="3" spans="1:14">
      <c r="A3" s="6" t="str">
        <f t="shared" ref="A3:A9" si="0">$A$1</f>
        <v>73.</v>
      </c>
      <c r="B3" s="7">
        <v>1</v>
      </c>
      <c r="C3" s="8" t="s">
        <v>468</v>
      </c>
      <c r="D3" s="24"/>
      <c r="E3" s="18"/>
      <c r="F3" s="48">
        <v>500</v>
      </c>
      <c r="G3" s="148"/>
      <c r="H3" s="239"/>
      <c r="I3" s="239"/>
      <c r="J3" s="239"/>
      <c r="K3" s="239"/>
      <c r="L3" s="238"/>
      <c r="M3" s="239"/>
      <c r="N3" s="239"/>
    </row>
    <row r="4" spans="1:14">
      <c r="A4" s="6" t="str">
        <f t="shared" si="0"/>
        <v>73.</v>
      </c>
      <c r="B4" s="7">
        <v>2</v>
      </c>
      <c r="C4" s="8" t="s">
        <v>469</v>
      </c>
      <c r="D4" s="24"/>
      <c r="E4" s="18"/>
      <c r="F4" s="48">
        <v>500</v>
      </c>
      <c r="G4" s="148"/>
      <c r="H4" s="239"/>
      <c r="I4" s="239"/>
      <c r="J4" s="239"/>
      <c r="K4" s="239"/>
      <c r="L4" s="239"/>
      <c r="M4" s="239"/>
      <c r="N4" s="239"/>
    </row>
    <row r="5" spans="1:14">
      <c r="A5" s="6" t="str">
        <f t="shared" si="0"/>
        <v>73.</v>
      </c>
      <c r="B5" s="7">
        <v>3</v>
      </c>
      <c r="C5" s="8" t="s">
        <v>470</v>
      </c>
      <c r="D5" s="24"/>
      <c r="E5" s="18"/>
      <c r="F5" s="48">
        <v>500</v>
      </c>
      <c r="G5" s="148"/>
      <c r="H5" s="239"/>
      <c r="I5" s="239"/>
      <c r="J5" s="239"/>
      <c r="K5" s="239"/>
      <c r="L5" s="239"/>
      <c r="M5" s="239"/>
      <c r="N5" s="239"/>
    </row>
    <row r="6" spans="1:14">
      <c r="A6" s="6" t="str">
        <f t="shared" si="0"/>
        <v>73.</v>
      </c>
      <c r="B6" s="7">
        <v>4</v>
      </c>
      <c r="C6" s="8" t="s">
        <v>471</v>
      </c>
      <c r="D6" s="24"/>
      <c r="E6" s="18"/>
      <c r="F6" s="48">
        <v>600</v>
      </c>
      <c r="G6" s="148"/>
      <c r="H6" s="239"/>
      <c r="I6" s="239"/>
      <c r="J6" s="239"/>
      <c r="K6" s="239"/>
      <c r="L6" s="239"/>
      <c r="M6" s="239"/>
      <c r="N6" s="239"/>
    </row>
    <row r="7" spans="1:14">
      <c r="A7" s="6" t="str">
        <f t="shared" si="0"/>
        <v>73.</v>
      </c>
      <c r="B7" s="7">
        <v>5</v>
      </c>
      <c r="C7" s="8" t="s">
        <v>472</v>
      </c>
      <c r="D7" s="24"/>
      <c r="E7" s="18"/>
      <c r="F7" s="48">
        <v>1000</v>
      </c>
      <c r="G7" s="148"/>
      <c r="H7" s="239"/>
      <c r="I7" s="239"/>
      <c r="J7" s="239"/>
      <c r="K7" s="239"/>
      <c r="L7" s="239"/>
      <c r="M7" s="239"/>
      <c r="N7" s="239"/>
    </row>
    <row r="8" spans="1:14">
      <c r="A8" s="6" t="str">
        <f t="shared" si="0"/>
        <v>73.</v>
      </c>
      <c r="B8" s="7">
        <v>6</v>
      </c>
      <c r="C8" s="8" t="s">
        <v>473</v>
      </c>
      <c r="D8" s="24"/>
      <c r="E8" s="18"/>
      <c r="F8" s="48">
        <v>500</v>
      </c>
      <c r="G8" s="148"/>
      <c r="H8" s="239"/>
      <c r="I8" s="239"/>
      <c r="J8" s="239"/>
      <c r="K8" s="239"/>
      <c r="L8" s="239"/>
      <c r="M8" s="239"/>
      <c r="N8" s="239"/>
    </row>
    <row r="9" spans="1:14">
      <c r="A9" s="6" t="str">
        <f t="shared" si="0"/>
        <v>73.</v>
      </c>
      <c r="B9" s="7">
        <v>7</v>
      </c>
      <c r="C9" s="8" t="s">
        <v>474</v>
      </c>
      <c r="D9" s="24"/>
      <c r="E9" s="18"/>
      <c r="F9" s="48">
        <v>100</v>
      </c>
      <c r="G9" s="148"/>
      <c r="H9" s="239"/>
      <c r="I9" s="239"/>
      <c r="J9" s="239"/>
      <c r="K9" s="239"/>
      <c r="L9" s="239"/>
      <c r="M9" s="239"/>
      <c r="N9" s="239"/>
    </row>
    <row r="10" spans="1:14">
      <c r="A10" s="22"/>
      <c r="B10" s="81"/>
      <c r="C10" s="589" t="str">
        <f>CONCATENATE("KOPĒJĀ CENA par ",A1,"pozīciju bez PVN, EUR:")</f>
        <v>KOPĒJĀ CENA par 73.pozīciju bez PVN, EUR:</v>
      </c>
      <c r="D10" s="589"/>
      <c r="E10" s="589"/>
      <c r="F10" s="590"/>
      <c r="G10" s="149">
        <f>SUMPRODUCT(F3:F9,G3:G9)</f>
        <v>0</v>
      </c>
    </row>
    <row r="11" spans="1:14">
      <c r="A11" s="3"/>
      <c r="B11" s="4"/>
      <c r="C11" s="11" t="s">
        <v>16</v>
      </c>
      <c r="D11" s="468" t="s">
        <v>575</v>
      </c>
      <c r="E11" s="469"/>
      <c r="F11" s="468" t="s">
        <v>31</v>
      </c>
      <c r="G11" s="469"/>
    </row>
    <row r="12" spans="1:14">
      <c r="A12" s="6" t="str">
        <f t="shared" ref="A12:A34" si="1">$A$1</f>
        <v>73.</v>
      </c>
      <c r="B12" s="7">
        <v>8</v>
      </c>
      <c r="C12" s="8" t="s">
        <v>309</v>
      </c>
      <c r="D12" s="459"/>
      <c r="E12" s="460"/>
      <c r="F12" s="459"/>
      <c r="G12" s="460"/>
    </row>
    <row r="13" spans="1:14" ht="25">
      <c r="A13" s="6" t="str">
        <f t="shared" si="1"/>
        <v>73.</v>
      </c>
      <c r="B13" s="7">
        <v>9</v>
      </c>
      <c r="C13" s="16" t="s">
        <v>475</v>
      </c>
      <c r="D13" s="459"/>
      <c r="E13" s="460"/>
      <c r="F13" s="459"/>
      <c r="G13" s="460"/>
    </row>
    <row r="14" spans="1:14" ht="29.15" customHeight="1">
      <c r="A14" s="6" t="str">
        <f t="shared" si="1"/>
        <v>73.</v>
      </c>
      <c r="B14" s="7">
        <v>10</v>
      </c>
      <c r="C14" s="16" t="s">
        <v>476</v>
      </c>
      <c r="D14" s="459"/>
      <c r="E14" s="460"/>
      <c r="F14" s="459"/>
      <c r="G14" s="460"/>
    </row>
    <row r="15" spans="1:14" ht="17.149999999999999" customHeight="1">
      <c r="A15" s="6" t="str">
        <f t="shared" si="1"/>
        <v>73.</v>
      </c>
      <c r="B15" s="7">
        <v>11</v>
      </c>
      <c r="C15" s="16" t="s">
        <v>952</v>
      </c>
      <c r="D15" s="459"/>
      <c r="E15" s="460"/>
      <c r="F15" s="459"/>
      <c r="G15" s="460"/>
    </row>
    <row r="16" spans="1:14" ht="18.649999999999999" customHeight="1">
      <c r="A16" s="6" t="str">
        <f t="shared" si="1"/>
        <v>73.</v>
      </c>
      <c r="B16" s="7">
        <v>12</v>
      </c>
      <c r="C16" s="16" t="s">
        <v>311</v>
      </c>
      <c r="D16" s="459"/>
      <c r="E16" s="460"/>
      <c r="F16" s="459"/>
      <c r="G16" s="460"/>
    </row>
    <row r="17" spans="1:7" ht="41.5" customHeight="1">
      <c r="A17" s="6" t="str">
        <f t="shared" si="1"/>
        <v>73.</v>
      </c>
      <c r="B17" s="7">
        <v>13</v>
      </c>
      <c r="C17" s="16" t="s">
        <v>478</v>
      </c>
      <c r="D17" s="459"/>
      <c r="E17" s="460"/>
      <c r="F17" s="459"/>
      <c r="G17" s="460"/>
    </row>
    <row r="18" spans="1:7" s="150" customFormat="1" ht="17.149999999999999" customHeight="1">
      <c r="A18" s="6" t="str">
        <f t="shared" si="1"/>
        <v>73.</v>
      </c>
      <c r="B18" s="7">
        <v>14</v>
      </c>
      <c r="C18" s="151" t="s">
        <v>479</v>
      </c>
      <c r="D18" s="591"/>
      <c r="E18" s="592"/>
      <c r="F18" s="591"/>
      <c r="G18" s="592"/>
    </row>
    <row r="19" spans="1:7" s="150" customFormat="1" ht="27.65" customHeight="1">
      <c r="A19" s="6" t="str">
        <f t="shared" si="1"/>
        <v>73.</v>
      </c>
      <c r="B19" s="7">
        <v>15</v>
      </c>
      <c r="C19" s="151" t="s">
        <v>480</v>
      </c>
      <c r="D19" s="591"/>
      <c r="E19" s="592"/>
      <c r="F19" s="591"/>
      <c r="G19" s="592"/>
    </row>
    <row r="20" spans="1:7" s="150" customFormat="1" ht="25">
      <c r="A20" s="6" t="str">
        <f t="shared" si="1"/>
        <v>73.</v>
      </c>
      <c r="B20" s="7">
        <v>16</v>
      </c>
      <c r="C20" s="64" t="s">
        <v>481</v>
      </c>
      <c r="D20" s="591"/>
      <c r="E20" s="592"/>
      <c r="F20" s="591"/>
      <c r="G20" s="592"/>
    </row>
    <row r="21" spans="1:7">
      <c r="A21" s="6" t="str">
        <f t="shared" si="1"/>
        <v>73.</v>
      </c>
      <c r="B21" s="7">
        <v>17</v>
      </c>
      <c r="C21" s="16" t="s">
        <v>951</v>
      </c>
      <c r="D21" s="459"/>
      <c r="E21" s="460"/>
      <c r="F21" s="459"/>
      <c r="G21" s="460"/>
    </row>
    <row r="22" spans="1:7" ht="25">
      <c r="A22" s="6" t="str">
        <f t="shared" si="1"/>
        <v>73.</v>
      </c>
      <c r="B22" s="7">
        <v>18</v>
      </c>
      <c r="C22" s="15" t="s">
        <v>953</v>
      </c>
      <c r="D22" s="459"/>
      <c r="E22" s="460"/>
      <c r="F22" s="459"/>
      <c r="G22" s="460"/>
    </row>
    <row r="23" spans="1:7" ht="29.5" customHeight="1">
      <c r="A23" s="6" t="str">
        <f t="shared" si="1"/>
        <v>73.</v>
      </c>
      <c r="B23" s="7">
        <v>19</v>
      </c>
      <c r="C23" s="15" t="s">
        <v>482</v>
      </c>
      <c r="D23" s="459"/>
      <c r="E23" s="460"/>
      <c r="F23" s="459"/>
      <c r="G23" s="460"/>
    </row>
    <row r="24" spans="1:7" ht="25">
      <c r="A24" s="6" t="str">
        <f t="shared" si="1"/>
        <v>73.</v>
      </c>
      <c r="B24" s="7">
        <v>20</v>
      </c>
      <c r="C24" s="15" t="s">
        <v>477</v>
      </c>
      <c r="D24" s="459"/>
      <c r="E24" s="460"/>
      <c r="F24" s="459"/>
      <c r="G24" s="460"/>
    </row>
    <row r="25" spans="1:7" ht="25">
      <c r="A25" s="6" t="str">
        <f t="shared" si="1"/>
        <v>73.</v>
      </c>
      <c r="B25" s="7">
        <v>21</v>
      </c>
      <c r="C25" s="15" t="s">
        <v>954</v>
      </c>
      <c r="D25" s="459"/>
      <c r="E25" s="460"/>
      <c r="F25" s="459"/>
      <c r="G25" s="460"/>
    </row>
    <row r="26" spans="1:7">
      <c r="A26" s="6" t="str">
        <f t="shared" si="1"/>
        <v>73.</v>
      </c>
      <c r="B26" s="7">
        <v>22</v>
      </c>
      <c r="C26" s="15" t="s">
        <v>814</v>
      </c>
      <c r="D26" s="459"/>
      <c r="E26" s="460"/>
      <c r="F26" s="459"/>
      <c r="G26" s="460"/>
    </row>
    <row r="27" spans="1:7" ht="37.5">
      <c r="A27" s="6" t="str">
        <f t="shared" si="1"/>
        <v>73.</v>
      </c>
      <c r="B27" s="7">
        <v>23</v>
      </c>
      <c r="C27" s="15" t="s">
        <v>467</v>
      </c>
      <c r="D27" s="459"/>
      <c r="E27" s="460"/>
      <c r="F27" s="459"/>
      <c r="G27" s="460"/>
    </row>
    <row r="28" spans="1:7" ht="18" customHeight="1">
      <c r="A28" s="6" t="str">
        <f t="shared" si="1"/>
        <v>73.</v>
      </c>
      <c r="B28" s="7">
        <v>24</v>
      </c>
      <c r="C28" s="65" t="s">
        <v>955</v>
      </c>
      <c r="D28" s="459"/>
      <c r="E28" s="460"/>
      <c r="F28" s="459"/>
      <c r="G28" s="460"/>
    </row>
    <row r="29" spans="1:7" ht="17.149999999999999" customHeight="1">
      <c r="A29" s="6" t="str">
        <f t="shared" si="1"/>
        <v>73.</v>
      </c>
      <c r="B29" s="7">
        <v>25</v>
      </c>
      <c r="C29" s="65" t="s">
        <v>956</v>
      </c>
      <c r="D29" s="459"/>
      <c r="E29" s="460"/>
      <c r="F29" s="459"/>
      <c r="G29" s="460"/>
    </row>
    <row r="30" spans="1:7" ht="16.399999999999999" customHeight="1">
      <c r="A30" s="6" t="str">
        <f t="shared" si="1"/>
        <v>73.</v>
      </c>
      <c r="B30" s="7">
        <v>26</v>
      </c>
      <c r="C30" s="65" t="s">
        <v>957</v>
      </c>
      <c r="D30" s="459"/>
      <c r="E30" s="460"/>
      <c r="F30" s="459"/>
      <c r="G30" s="460"/>
    </row>
    <row r="31" spans="1:7" ht="17.5" customHeight="1">
      <c r="A31" s="6" t="str">
        <f t="shared" si="1"/>
        <v>73.</v>
      </c>
      <c r="B31" s="7">
        <v>27</v>
      </c>
      <c r="C31" s="65" t="s">
        <v>958</v>
      </c>
      <c r="D31" s="459"/>
      <c r="E31" s="460"/>
      <c r="F31" s="459"/>
      <c r="G31" s="460"/>
    </row>
    <row r="32" spans="1:7" ht="18" customHeight="1">
      <c r="A32" s="6" t="str">
        <f t="shared" si="1"/>
        <v>73.</v>
      </c>
      <c r="B32" s="7">
        <v>28</v>
      </c>
      <c r="C32" s="65" t="s">
        <v>1149</v>
      </c>
      <c r="D32" s="459"/>
      <c r="E32" s="460"/>
      <c r="F32" s="459"/>
      <c r="G32" s="460"/>
    </row>
    <row r="33" spans="1:7" ht="18.649999999999999" customHeight="1">
      <c r="A33" s="6" t="str">
        <f t="shared" si="1"/>
        <v>73.</v>
      </c>
      <c r="B33" s="7">
        <v>29</v>
      </c>
      <c r="C33" s="65" t="s">
        <v>959</v>
      </c>
      <c r="D33" s="459"/>
      <c r="E33" s="460"/>
      <c r="F33" s="459"/>
      <c r="G33" s="460"/>
    </row>
    <row r="34" spans="1:7" ht="20.149999999999999" customHeight="1">
      <c r="A34" s="6" t="str">
        <f t="shared" si="1"/>
        <v>73.</v>
      </c>
      <c r="B34" s="7">
        <v>30</v>
      </c>
      <c r="C34" s="65" t="s">
        <v>1151</v>
      </c>
      <c r="D34" s="459"/>
      <c r="E34" s="460"/>
      <c r="F34" s="459"/>
      <c r="G34" s="460"/>
    </row>
  </sheetData>
  <mergeCells count="51">
    <mergeCell ref="D34:E34"/>
    <mergeCell ref="D33:E33"/>
    <mergeCell ref="D32:E32"/>
    <mergeCell ref="D31:E31"/>
    <mergeCell ref="D30:E30"/>
    <mergeCell ref="F31:G31"/>
    <mergeCell ref="F32:G32"/>
    <mergeCell ref="F33:G33"/>
    <mergeCell ref="F34:G34"/>
    <mergeCell ref="F15:G15"/>
    <mergeCell ref="F26:G26"/>
    <mergeCell ref="F27:G27"/>
    <mergeCell ref="F19:G19"/>
    <mergeCell ref="D25:E25"/>
    <mergeCell ref="F25:G25"/>
    <mergeCell ref="F23:G23"/>
    <mergeCell ref="D23:E23"/>
    <mergeCell ref="F30:G30"/>
    <mergeCell ref="D29:E29"/>
    <mergeCell ref="D28:E28"/>
    <mergeCell ref="D26:E26"/>
    <mergeCell ref="D27:E27"/>
    <mergeCell ref="D13:E13"/>
    <mergeCell ref="F24:G24"/>
    <mergeCell ref="D24:E24"/>
    <mergeCell ref="D22:E22"/>
    <mergeCell ref="F22:G22"/>
    <mergeCell ref="D15:E15"/>
    <mergeCell ref="F20:G20"/>
    <mergeCell ref="D20:E20"/>
    <mergeCell ref="D19:E19"/>
    <mergeCell ref="D16:E16"/>
    <mergeCell ref="F16:G16"/>
    <mergeCell ref="D17:E17"/>
    <mergeCell ref="F17:G17"/>
    <mergeCell ref="A1:B1"/>
    <mergeCell ref="D1:G1"/>
    <mergeCell ref="F28:G28"/>
    <mergeCell ref="F29:G29"/>
    <mergeCell ref="F13:G13"/>
    <mergeCell ref="D14:E14"/>
    <mergeCell ref="F14:G14"/>
    <mergeCell ref="D11:E11"/>
    <mergeCell ref="F11:G11"/>
    <mergeCell ref="C10:F10"/>
    <mergeCell ref="D18:E18"/>
    <mergeCell ref="F18:G18"/>
    <mergeCell ref="D21:E21"/>
    <mergeCell ref="F21:G21"/>
    <mergeCell ref="D12:E12"/>
    <mergeCell ref="F12:G12"/>
  </mergeCells>
  <pageMargins left="0.7" right="0.7" top="0.75" bottom="0.75" header="0.3" footer="0.3"/>
  <pageSetup paperSize="9" orientation="portrait" verticalDpi="300"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A1:G28"/>
  <sheetViews>
    <sheetView zoomScale="89" zoomScaleNormal="89" workbookViewId="0">
      <selection activeCell="C14" sqref="C14"/>
    </sheetView>
  </sheetViews>
  <sheetFormatPr defaultColWidth="9.453125" defaultRowHeight="12.5"/>
  <cols>
    <col min="1" max="2" width="4.54296875" style="20" customWidth="1"/>
    <col min="3" max="3" width="78.453125" style="20" customWidth="1"/>
    <col min="4" max="4" width="35.54296875" style="20" customWidth="1"/>
    <col min="5" max="6" width="16.54296875" style="20" customWidth="1"/>
    <col min="7" max="7" width="16.54296875" style="101" customWidth="1"/>
    <col min="8" max="8" width="7.54296875" style="20" customWidth="1"/>
    <col min="9" max="16384" width="9.453125" style="20"/>
  </cols>
  <sheetData>
    <row r="1" spans="1:7" ht="27" customHeight="1">
      <c r="A1" s="504" t="s">
        <v>642</v>
      </c>
      <c r="B1" s="462"/>
      <c r="C1" s="179" t="s">
        <v>1165</v>
      </c>
      <c r="D1" s="492" t="s">
        <v>577</v>
      </c>
      <c r="E1" s="464"/>
      <c r="F1" s="464"/>
      <c r="G1" s="465"/>
    </row>
    <row r="2" spans="1:7" ht="37.5">
      <c r="A2" s="171"/>
      <c r="B2" s="39"/>
      <c r="C2" s="281" t="s">
        <v>34</v>
      </c>
      <c r="D2" s="178" t="s">
        <v>574</v>
      </c>
      <c r="E2" s="178" t="s">
        <v>646</v>
      </c>
      <c r="F2" s="178" t="s">
        <v>11</v>
      </c>
      <c r="G2" s="177" t="s">
        <v>12</v>
      </c>
    </row>
    <row r="3" spans="1:7">
      <c r="A3" s="208" t="str">
        <f t="shared" ref="A3" si="0">$A$1</f>
        <v>74.</v>
      </c>
      <c r="B3" s="7">
        <v>1</v>
      </c>
      <c r="C3" s="169" t="s">
        <v>1165</v>
      </c>
      <c r="D3" s="176"/>
      <c r="E3" s="18"/>
      <c r="F3" s="181">
        <v>800</v>
      </c>
      <c r="G3" s="282"/>
    </row>
    <row r="4" spans="1:7">
      <c r="A4" s="173"/>
      <c r="B4" s="81"/>
      <c r="C4" s="589" t="str">
        <f>CONCATENATE("KOPĒJĀ CENA par ",A1,"daļu bez PVN, EUR:")</f>
        <v>KOPĒJĀ CENA par 74.daļu bez PVN, EUR:</v>
      </c>
      <c r="D4" s="589"/>
      <c r="E4" s="589"/>
      <c r="F4" s="590"/>
      <c r="G4" s="283">
        <f>F3*G3</f>
        <v>0</v>
      </c>
    </row>
    <row r="5" spans="1:7" ht="12.75" customHeight="1">
      <c r="A5" s="171"/>
      <c r="B5" s="4"/>
      <c r="C5" s="192" t="s">
        <v>16</v>
      </c>
      <c r="D5" s="477" t="s">
        <v>575</v>
      </c>
      <c r="E5" s="469"/>
      <c r="F5" s="477" t="s">
        <v>31</v>
      </c>
      <c r="G5" s="469"/>
    </row>
    <row r="6" spans="1:7">
      <c r="A6" s="208" t="str">
        <f t="shared" ref="A6:A28" si="1">$A$1</f>
        <v>74.</v>
      </c>
      <c r="B6" s="7">
        <v>2</v>
      </c>
      <c r="C6" s="169" t="s">
        <v>313</v>
      </c>
      <c r="D6" s="476"/>
      <c r="E6" s="460"/>
      <c r="F6" s="476"/>
      <c r="G6" s="460"/>
    </row>
    <row r="7" spans="1:7">
      <c r="A7" s="208" t="s">
        <v>650</v>
      </c>
      <c r="B7" s="7">
        <v>3</v>
      </c>
      <c r="C7" s="169" t="s">
        <v>520</v>
      </c>
      <c r="D7" s="234"/>
      <c r="E7" s="233"/>
      <c r="F7" s="234"/>
      <c r="G7" s="233"/>
    </row>
    <row r="8" spans="1:7">
      <c r="A8" s="208" t="str">
        <f t="shared" si="1"/>
        <v>74.</v>
      </c>
      <c r="B8" s="7">
        <v>4</v>
      </c>
      <c r="C8" s="15" t="s">
        <v>314</v>
      </c>
      <c r="D8" s="476"/>
      <c r="E8" s="460"/>
      <c r="F8" s="476"/>
      <c r="G8" s="460"/>
    </row>
    <row r="9" spans="1:7" ht="25">
      <c r="A9" s="208" t="str">
        <f t="shared" si="1"/>
        <v>74.</v>
      </c>
      <c r="B9" s="7">
        <v>5</v>
      </c>
      <c r="C9" s="15" t="s">
        <v>1752</v>
      </c>
      <c r="D9" s="476"/>
      <c r="E9" s="460"/>
      <c r="F9" s="476"/>
      <c r="G9" s="460"/>
    </row>
    <row r="10" spans="1:7" ht="39.75" customHeight="1">
      <c r="A10" s="277"/>
      <c r="B10" s="133"/>
      <c r="C10" s="278" t="s">
        <v>181</v>
      </c>
      <c r="D10" s="557" t="s">
        <v>267</v>
      </c>
      <c r="E10" s="546"/>
      <c r="F10" s="557" t="s">
        <v>628</v>
      </c>
      <c r="G10" s="546"/>
    </row>
    <row r="11" spans="1:7" s="40" customFormat="1">
      <c r="A11" s="208" t="str">
        <f t="shared" si="1"/>
        <v>74.</v>
      </c>
      <c r="B11" s="7">
        <v>6</v>
      </c>
      <c r="C11" s="284" t="s">
        <v>1212</v>
      </c>
      <c r="D11" s="476">
        <v>1</v>
      </c>
      <c r="E11" s="460"/>
      <c r="F11" s="476"/>
      <c r="G11" s="460"/>
    </row>
    <row r="12" spans="1:7" s="40" customFormat="1">
      <c r="A12" s="208" t="str">
        <f t="shared" si="1"/>
        <v>74.</v>
      </c>
      <c r="B12" s="7">
        <v>7</v>
      </c>
      <c r="C12" s="284" t="s">
        <v>1213</v>
      </c>
      <c r="D12" s="476">
        <v>3</v>
      </c>
      <c r="E12" s="460"/>
      <c r="F12" s="476"/>
      <c r="G12" s="460"/>
    </row>
    <row r="13" spans="1:7" s="40" customFormat="1" ht="75">
      <c r="A13" s="208" t="str">
        <f t="shared" si="1"/>
        <v>74.</v>
      </c>
      <c r="B13" s="7">
        <v>8</v>
      </c>
      <c r="C13" s="284" t="s">
        <v>1214</v>
      </c>
      <c r="D13" s="476">
        <v>1</v>
      </c>
      <c r="E13" s="460"/>
      <c r="F13" s="476"/>
      <c r="G13" s="460"/>
    </row>
    <row r="14" spans="1:7" s="40" customFormat="1" ht="25">
      <c r="A14" s="208" t="str">
        <f t="shared" si="1"/>
        <v>74.</v>
      </c>
      <c r="B14" s="7">
        <v>9</v>
      </c>
      <c r="C14" s="284" t="s">
        <v>1215</v>
      </c>
      <c r="D14" s="476">
        <v>4</v>
      </c>
      <c r="E14" s="460"/>
      <c r="F14" s="476"/>
      <c r="G14" s="460"/>
    </row>
    <row r="15" spans="1:7" s="40" customFormat="1" ht="25">
      <c r="A15" s="208" t="str">
        <f t="shared" si="1"/>
        <v>74.</v>
      </c>
      <c r="B15" s="7">
        <v>10</v>
      </c>
      <c r="C15" s="285" t="s">
        <v>570</v>
      </c>
      <c r="D15" s="476">
        <v>2</v>
      </c>
      <c r="E15" s="460"/>
      <c r="F15" s="476"/>
      <c r="G15" s="460"/>
    </row>
    <row r="16" spans="1:7" s="40" customFormat="1">
      <c r="A16" s="208" t="str">
        <f t="shared" si="1"/>
        <v>74.</v>
      </c>
      <c r="B16" s="7">
        <v>11</v>
      </c>
      <c r="C16" s="211" t="s">
        <v>1152</v>
      </c>
      <c r="D16" s="476">
        <v>3</v>
      </c>
      <c r="E16" s="460"/>
      <c r="F16" s="476"/>
      <c r="G16" s="460"/>
    </row>
    <row r="17" spans="1:7" s="40" customFormat="1" ht="25">
      <c r="A17" s="208" t="str">
        <f t="shared" si="1"/>
        <v>74.</v>
      </c>
      <c r="B17" s="7">
        <v>12</v>
      </c>
      <c r="C17" s="211" t="s">
        <v>1632</v>
      </c>
      <c r="D17" s="476">
        <v>1</v>
      </c>
      <c r="E17" s="460"/>
      <c r="F17" s="476"/>
      <c r="G17" s="460"/>
    </row>
    <row r="18" spans="1:7" s="40" customFormat="1">
      <c r="A18" s="208" t="str">
        <f t="shared" si="1"/>
        <v>74.</v>
      </c>
      <c r="B18" s="7">
        <v>13</v>
      </c>
      <c r="C18" s="211" t="s">
        <v>1216</v>
      </c>
      <c r="D18" s="476">
        <v>1</v>
      </c>
      <c r="E18" s="460"/>
      <c r="F18" s="476"/>
      <c r="G18" s="460"/>
    </row>
    <row r="19" spans="1:7" s="40" customFormat="1" ht="25">
      <c r="A19" s="208" t="str">
        <f t="shared" si="1"/>
        <v>74.</v>
      </c>
      <c r="B19" s="7">
        <v>14</v>
      </c>
      <c r="C19" s="211" t="s">
        <v>1153</v>
      </c>
      <c r="D19" s="476">
        <v>1</v>
      </c>
      <c r="E19" s="460"/>
      <c r="F19" s="476"/>
      <c r="G19" s="460"/>
    </row>
    <row r="20" spans="1:7" s="40" customFormat="1">
      <c r="A20" s="208" t="str">
        <f t="shared" si="1"/>
        <v>74.</v>
      </c>
      <c r="B20" s="7">
        <v>15</v>
      </c>
      <c r="C20" s="211" t="s">
        <v>1154</v>
      </c>
      <c r="D20" s="476">
        <v>1</v>
      </c>
      <c r="E20" s="460"/>
      <c r="F20" s="476"/>
      <c r="G20" s="460"/>
    </row>
    <row r="21" spans="1:7" s="40" customFormat="1">
      <c r="A21" s="208" t="str">
        <f t="shared" si="1"/>
        <v>74.</v>
      </c>
      <c r="B21" s="7">
        <v>16</v>
      </c>
      <c r="C21" s="284" t="s">
        <v>522</v>
      </c>
      <c r="D21" s="476">
        <v>2</v>
      </c>
      <c r="E21" s="460"/>
      <c r="F21" s="476"/>
      <c r="G21" s="460"/>
    </row>
    <row r="22" spans="1:7" s="40" customFormat="1">
      <c r="A22" s="208" t="str">
        <f t="shared" si="1"/>
        <v>74.</v>
      </c>
      <c r="B22" s="7">
        <v>17</v>
      </c>
      <c r="C22" s="284" t="s">
        <v>1217</v>
      </c>
      <c r="D22" s="476">
        <v>1</v>
      </c>
      <c r="E22" s="460"/>
      <c r="F22" s="476"/>
      <c r="G22" s="460"/>
    </row>
    <row r="23" spans="1:7" s="40" customFormat="1">
      <c r="A23" s="208" t="str">
        <f t="shared" si="1"/>
        <v>74.</v>
      </c>
      <c r="B23" s="7">
        <v>18</v>
      </c>
      <c r="C23" s="284" t="s">
        <v>523</v>
      </c>
      <c r="D23" s="476">
        <v>1</v>
      </c>
      <c r="E23" s="460"/>
      <c r="F23" s="476"/>
      <c r="G23" s="460"/>
    </row>
    <row r="24" spans="1:7" s="40" customFormat="1" ht="91.4" customHeight="1">
      <c r="A24" s="208" t="str">
        <f t="shared" si="1"/>
        <v>74.</v>
      </c>
      <c r="B24" s="7">
        <v>19</v>
      </c>
      <c r="C24" s="284" t="s">
        <v>1631</v>
      </c>
      <c r="D24" s="556">
        <v>1</v>
      </c>
      <c r="E24" s="556"/>
      <c r="F24" s="556"/>
      <c r="G24" s="556"/>
    </row>
    <row r="25" spans="1:7" ht="15" customHeight="1">
      <c r="A25" s="208" t="str">
        <f t="shared" si="1"/>
        <v>74.</v>
      </c>
      <c r="B25" s="7">
        <v>20</v>
      </c>
      <c r="C25" s="284" t="s">
        <v>466</v>
      </c>
      <c r="D25" s="593">
        <v>1</v>
      </c>
      <c r="E25" s="594"/>
      <c r="F25" s="593"/>
      <c r="G25" s="594"/>
    </row>
    <row r="26" spans="1:7" s="40" customFormat="1" ht="15" customHeight="1">
      <c r="A26" s="208" t="str">
        <f t="shared" si="1"/>
        <v>74.</v>
      </c>
      <c r="B26" s="7">
        <v>21</v>
      </c>
      <c r="C26" s="284" t="s">
        <v>1155</v>
      </c>
      <c r="D26" s="476">
        <v>1</v>
      </c>
      <c r="E26" s="460"/>
      <c r="F26" s="476"/>
      <c r="G26" s="460"/>
    </row>
    <row r="27" spans="1:7" s="40" customFormat="1">
      <c r="A27" s="208" t="str">
        <f t="shared" si="1"/>
        <v>74.</v>
      </c>
      <c r="B27" s="7">
        <v>22</v>
      </c>
      <c r="C27" s="284" t="s">
        <v>1156</v>
      </c>
      <c r="D27" s="476">
        <v>3</v>
      </c>
      <c r="E27" s="460"/>
      <c r="F27" s="476"/>
      <c r="G27" s="460"/>
    </row>
    <row r="28" spans="1:7" s="40" customFormat="1">
      <c r="A28" s="208" t="str">
        <f t="shared" si="1"/>
        <v>74.</v>
      </c>
      <c r="B28" s="7">
        <v>23</v>
      </c>
      <c r="C28" s="284" t="s">
        <v>1157</v>
      </c>
      <c r="D28" s="476">
        <v>2</v>
      </c>
      <c r="E28" s="460"/>
      <c r="F28" s="476"/>
      <c r="G28" s="460"/>
    </row>
  </sheetData>
  <mergeCells count="49">
    <mergeCell ref="D28:E28"/>
    <mergeCell ref="F28:G28"/>
    <mergeCell ref="D24:E24"/>
    <mergeCell ref="F24:G24"/>
    <mergeCell ref="D23:E23"/>
    <mergeCell ref="F23:G23"/>
    <mergeCell ref="D26:E26"/>
    <mergeCell ref="F26:G26"/>
    <mergeCell ref="D27:E27"/>
    <mergeCell ref="F27:G27"/>
    <mergeCell ref="D25:E25"/>
    <mergeCell ref="F25:G25"/>
    <mergeCell ref="D21:E21"/>
    <mergeCell ref="F21:G21"/>
    <mergeCell ref="D22:E22"/>
    <mergeCell ref="F22:G22"/>
    <mergeCell ref="D17:E17"/>
    <mergeCell ref="F17:G17"/>
    <mergeCell ref="D18:E18"/>
    <mergeCell ref="F18:G18"/>
    <mergeCell ref="D19:E19"/>
    <mergeCell ref="F19:G19"/>
    <mergeCell ref="D20:E20"/>
    <mergeCell ref="F20:G20"/>
    <mergeCell ref="D14:E14"/>
    <mergeCell ref="F14:G14"/>
    <mergeCell ref="D15:E15"/>
    <mergeCell ref="F15:G15"/>
    <mergeCell ref="D16:E16"/>
    <mergeCell ref="F16:G16"/>
    <mergeCell ref="D11:E11"/>
    <mergeCell ref="F11:G11"/>
    <mergeCell ref="D12:E12"/>
    <mergeCell ref="F12:G12"/>
    <mergeCell ref="D13:E13"/>
    <mergeCell ref="F13:G13"/>
    <mergeCell ref="D10:E10"/>
    <mergeCell ref="F10:G10"/>
    <mergeCell ref="D9:E9"/>
    <mergeCell ref="F9:G9"/>
    <mergeCell ref="D6:E6"/>
    <mergeCell ref="F6:G6"/>
    <mergeCell ref="D8:E8"/>
    <mergeCell ref="F8:G8"/>
    <mergeCell ref="A1:B1"/>
    <mergeCell ref="D1:G1"/>
    <mergeCell ref="C4:F4"/>
    <mergeCell ref="D5:E5"/>
    <mergeCell ref="F5:G5"/>
  </mergeCells>
  <pageMargins left="0.7" right="0.7" top="0.75" bottom="0.75" header="0.3" footer="0.3"/>
  <pageSetup paperSize="9" orientation="portrait" horizontalDpi="4294967294" verticalDpi="4294967294"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A1:G28"/>
  <sheetViews>
    <sheetView zoomScale="83" zoomScaleNormal="83" workbookViewId="0">
      <selection activeCell="C7" sqref="C7"/>
    </sheetView>
  </sheetViews>
  <sheetFormatPr defaultColWidth="9.453125" defaultRowHeight="12.5"/>
  <cols>
    <col min="1" max="2" width="4.54296875" style="20" customWidth="1"/>
    <col min="3" max="3" width="75.453125" style="20" customWidth="1"/>
    <col min="4" max="4" width="35.54296875" style="20" customWidth="1"/>
    <col min="5" max="6" width="16.54296875" style="20" customWidth="1"/>
    <col min="7" max="7" width="16.54296875" style="101" customWidth="1"/>
    <col min="8" max="16384" width="9.453125" style="20"/>
  </cols>
  <sheetData>
    <row r="1" spans="1:7" ht="21.75" customHeight="1">
      <c r="A1" s="504" t="s">
        <v>643</v>
      </c>
      <c r="B1" s="462"/>
      <c r="C1" s="179" t="s">
        <v>315</v>
      </c>
      <c r="D1" s="492" t="s">
        <v>577</v>
      </c>
      <c r="E1" s="464"/>
      <c r="F1" s="464"/>
      <c r="G1" s="465"/>
    </row>
    <row r="2" spans="1:7" ht="37.5">
      <c r="A2" s="171"/>
      <c r="B2" s="39"/>
      <c r="C2" s="281" t="s">
        <v>181</v>
      </c>
      <c r="D2" s="178" t="s">
        <v>574</v>
      </c>
      <c r="E2" s="178" t="s">
        <v>646</v>
      </c>
      <c r="F2" s="178" t="s">
        <v>11</v>
      </c>
      <c r="G2" s="177" t="s">
        <v>12</v>
      </c>
    </row>
    <row r="3" spans="1:7">
      <c r="A3" s="208" t="str">
        <f t="shared" ref="A3" si="0">$A$1</f>
        <v>75.</v>
      </c>
      <c r="B3" s="7">
        <v>1</v>
      </c>
      <c r="C3" s="169" t="s">
        <v>315</v>
      </c>
      <c r="D3" s="176"/>
      <c r="E3" s="18"/>
      <c r="F3" s="181">
        <v>1000</v>
      </c>
      <c r="G3" s="282"/>
    </row>
    <row r="4" spans="1:7">
      <c r="A4" s="173"/>
      <c r="B4" s="81"/>
      <c r="C4" s="589" t="str">
        <f>CONCATENATE("KOPĒJĀ CENA par ",A1,"daļu bez PVN, EUR:")</f>
        <v>KOPĒJĀ CENA par 75.daļu bez PVN, EUR:</v>
      </c>
      <c r="D4" s="589"/>
      <c r="E4" s="589"/>
      <c r="F4" s="590"/>
      <c r="G4" s="283">
        <f>F3*G3</f>
        <v>0</v>
      </c>
    </row>
    <row r="5" spans="1:7" ht="12.75" customHeight="1">
      <c r="A5" s="171"/>
      <c r="B5" s="4"/>
      <c r="C5" s="192" t="s">
        <v>16</v>
      </c>
      <c r="D5" s="477" t="s">
        <v>575</v>
      </c>
      <c r="E5" s="469"/>
      <c r="F5" s="477" t="s">
        <v>31</v>
      </c>
      <c r="G5" s="469"/>
    </row>
    <row r="6" spans="1:7">
      <c r="A6" s="208" t="str">
        <f t="shared" ref="A6:A28" si="1">$A$1</f>
        <v>75.</v>
      </c>
      <c r="B6" s="7">
        <v>2</v>
      </c>
      <c r="C6" s="169" t="s">
        <v>313</v>
      </c>
      <c r="D6" s="476"/>
      <c r="E6" s="460"/>
      <c r="F6" s="476"/>
      <c r="G6" s="460"/>
    </row>
    <row r="7" spans="1:7" ht="25">
      <c r="A7" s="208" t="s">
        <v>643</v>
      </c>
      <c r="B7" s="7">
        <v>3</v>
      </c>
      <c r="C7" s="15" t="s">
        <v>1752</v>
      </c>
      <c r="D7" s="234"/>
      <c r="E7" s="233"/>
      <c r="F7" s="234"/>
      <c r="G7" s="233"/>
    </row>
    <row r="8" spans="1:7">
      <c r="A8" s="208" t="str">
        <f t="shared" si="1"/>
        <v>75.</v>
      </c>
      <c r="B8" s="7">
        <v>4</v>
      </c>
      <c r="C8" s="13" t="s">
        <v>314</v>
      </c>
      <c r="D8" s="476"/>
      <c r="E8" s="460"/>
      <c r="F8" s="476"/>
      <c r="G8" s="460"/>
    </row>
    <row r="9" spans="1:7" ht="30.75" customHeight="1">
      <c r="A9" s="277"/>
      <c r="B9" s="133"/>
      <c r="C9" s="278" t="s">
        <v>181</v>
      </c>
      <c r="D9" s="557" t="s">
        <v>267</v>
      </c>
      <c r="E9" s="546"/>
      <c r="F9" s="557" t="s">
        <v>623</v>
      </c>
      <c r="G9" s="546"/>
    </row>
    <row r="10" spans="1:7" s="40" customFormat="1">
      <c r="A10" s="208" t="str">
        <f t="shared" si="1"/>
        <v>75.</v>
      </c>
      <c r="B10" s="7">
        <v>5</v>
      </c>
      <c r="C10" s="284" t="s">
        <v>1635</v>
      </c>
      <c r="D10" s="476">
        <v>1</v>
      </c>
      <c r="E10" s="460"/>
      <c r="F10" s="476"/>
      <c r="G10" s="460"/>
    </row>
    <row r="11" spans="1:7" s="40" customFormat="1">
      <c r="A11" s="208" t="str">
        <f t="shared" si="1"/>
        <v>75.</v>
      </c>
      <c r="B11" s="7">
        <v>6</v>
      </c>
      <c r="C11" s="284" t="s">
        <v>1634</v>
      </c>
      <c r="D11" s="476">
        <v>3</v>
      </c>
      <c r="E11" s="460"/>
      <c r="F11" s="476"/>
      <c r="G11" s="460"/>
    </row>
    <row r="12" spans="1:7" s="40" customFormat="1" ht="66" customHeight="1">
      <c r="A12" s="225" t="str">
        <f>$A$1</f>
        <v>75.</v>
      </c>
      <c r="B12" s="7">
        <v>7</v>
      </c>
      <c r="C12" s="284" t="s">
        <v>1633</v>
      </c>
      <c r="D12" s="595">
        <v>1</v>
      </c>
      <c r="E12" s="596"/>
      <c r="F12" s="595"/>
      <c r="G12" s="596"/>
    </row>
    <row r="13" spans="1:7" s="40" customFormat="1">
      <c r="A13" s="208" t="str">
        <f t="shared" si="1"/>
        <v>75.</v>
      </c>
      <c r="B13" s="7">
        <v>8</v>
      </c>
      <c r="C13" s="286" t="s">
        <v>1218</v>
      </c>
      <c r="D13" s="476">
        <v>4</v>
      </c>
      <c r="E13" s="460"/>
      <c r="F13" s="476"/>
      <c r="G13" s="460"/>
    </row>
    <row r="14" spans="1:7" s="40" customFormat="1" ht="25">
      <c r="A14" s="208" t="str">
        <f t="shared" si="1"/>
        <v>75.</v>
      </c>
      <c r="B14" s="7">
        <v>9</v>
      </c>
      <c r="C14" s="284" t="s">
        <v>1636</v>
      </c>
      <c r="D14" s="476">
        <v>1</v>
      </c>
      <c r="E14" s="460"/>
      <c r="F14" s="476"/>
      <c r="G14" s="460"/>
    </row>
    <row r="15" spans="1:7" s="40" customFormat="1">
      <c r="A15" s="208" t="str">
        <f t="shared" si="1"/>
        <v>75.</v>
      </c>
      <c r="B15" s="7">
        <v>10</v>
      </c>
      <c r="C15" s="284" t="s">
        <v>1637</v>
      </c>
      <c r="D15" s="476">
        <v>5</v>
      </c>
      <c r="E15" s="460"/>
      <c r="F15" s="476"/>
      <c r="G15" s="460"/>
    </row>
    <row r="16" spans="1:7" s="40" customFormat="1" ht="25">
      <c r="A16" s="208" t="str">
        <f t="shared" si="1"/>
        <v>75.</v>
      </c>
      <c r="B16" s="7">
        <v>11</v>
      </c>
      <c r="C16" s="284" t="s">
        <v>521</v>
      </c>
      <c r="D16" s="476">
        <v>1</v>
      </c>
      <c r="E16" s="460"/>
      <c r="F16" s="476"/>
      <c r="G16" s="460"/>
    </row>
    <row r="17" spans="1:7" s="40" customFormat="1">
      <c r="A17" s="208" t="str">
        <f t="shared" si="1"/>
        <v>75.</v>
      </c>
      <c r="B17" s="7">
        <v>12</v>
      </c>
      <c r="C17" s="284" t="s">
        <v>1219</v>
      </c>
      <c r="D17" s="476">
        <v>1</v>
      </c>
      <c r="E17" s="460"/>
      <c r="F17" s="476"/>
      <c r="G17" s="460"/>
    </row>
    <row r="18" spans="1:7" s="40" customFormat="1">
      <c r="A18" s="208" t="str">
        <f t="shared" si="1"/>
        <v>75.</v>
      </c>
      <c r="B18" s="7">
        <v>13</v>
      </c>
      <c r="C18" s="284" t="s">
        <v>523</v>
      </c>
      <c r="D18" s="476">
        <v>1</v>
      </c>
      <c r="E18" s="460"/>
      <c r="F18" s="476"/>
      <c r="G18" s="460"/>
    </row>
    <row r="19" spans="1:7" s="40" customFormat="1">
      <c r="A19" s="208" t="str">
        <f t="shared" si="1"/>
        <v>75.</v>
      </c>
      <c r="B19" s="7">
        <v>14</v>
      </c>
      <c r="C19" s="284" t="s">
        <v>1220</v>
      </c>
      <c r="D19" s="476">
        <v>1</v>
      </c>
      <c r="E19" s="460"/>
      <c r="F19" s="476"/>
      <c r="G19" s="460"/>
    </row>
    <row r="20" spans="1:7" s="40" customFormat="1">
      <c r="A20" s="208" t="str">
        <f t="shared" si="1"/>
        <v>75.</v>
      </c>
      <c r="B20" s="7">
        <v>15</v>
      </c>
      <c r="C20" s="71" t="s">
        <v>524</v>
      </c>
      <c r="D20" s="476">
        <v>4</v>
      </c>
      <c r="E20" s="460"/>
      <c r="F20" s="476"/>
      <c r="G20" s="460"/>
    </row>
    <row r="21" spans="1:7" s="40" customFormat="1" ht="25">
      <c r="A21" s="208" t="str">
        <f t="shared" si="1"/>
        <v>75.</v>
      </c>
      <c r="B21" s="7">
        <v>16</v>
      </c>
      <c r="C21" s="284" t="s">
        <v>1221</v>
      </c>
      <c r="D21" s="476">
        <v>1</v>
      </c>
      <c r="E21" s="460"/>
      <c r="F21" s="476"/>
      <c r="G21" s="460"/>
    </row>
    <row r="22" spans="1:7" s="40" customFormat="1">
      <c r="A22" s="208" t="str">
        <f t="shared" si="1"/>
        <v>75.</v>
      </c>
      <c r="B22" s="7">
        <v>17</v>
      </c>
      <c r="C22" s="284" t="s">
        <v>460</v>
      </c>
      <c r="D22" s="476">
        <v>2</v>
      </c>
      <c r="E22" s="460"/>
      <c r="F22" s="476"/>
      <c r="G22" s="460"/>
    </row>
    <row r="23" spans="1:7" s="40" customFormat="1" ht="96" customHeight="1">
      <c r="A23" s="208" t="str">
        <f t="shared" si="1"/>
        <v>75.</v>
      </c>
      <c r="B23" s="7">
        <v>18</v>
      </c>
      <c r="C23" s="284" t="s">
        <v>1222</v>
      </c>
      <c r="D23" s="476">
        <v>1</v>
      </c>
      <c r="E23" s="460"/>
      <c r="F23" s="476"/>
      <c r="G23" s="460"/>
    </row>
    <row r="24" spans="1:7" s="40" customFormat="1">
      <c r="A24" s="208" t="str">
        <f t="shared" si="1"/>
        <v>75.</v>
      </c>
      <c r="B24" s="7">
        <v>19</v>
      </c>
      <c r="C24" s="284" t="s">
        <v>1223</v>
      </c>
      <c r="D24" s="476">
        <v>4</v>
      </c>
      <c r="E24" s="460"/>
      <c r="F24" s="476"/>
      <c r="G24" s="460"/>
    </row>
    <row r="25" spans="1:7">
      <c r="A25" s="208" t="str">
        <f t="shared" si="1"/>
        <v>75.</v>
      </c>
      <c r="B25" s="7">
        <v>20</v>
      </c>
      <c r="C25" s="284" t="s">
        <v>461</v>
      </c>
      <c r="D25" s="597">
        <v>1</v>
      </c>
      <c r="E25" s="597"/>
      <c r="F25" s="593"/>
      <c r="G25" s="594"/>
    </row>
    <row r="26" spans="1:7">
      <c r="A26" s="208" t="str">
        <f t="shared" si="1"/>
        <v>75.</v>
      </c>
      <c r="B26" s="7">
        <v>21</v>
      </c>
      <c r="C26" s="284" t="s">
        <v>527</v>
      </c>
      <c r="D26" s="597">
        <v>1</v>
      </c>
      <c r="E26" s="597"/>
      <c r="F26" s="593"/>
      <c r="G26" s="594"/>
    </row>
    <row r="27" spans="1:7">
      <c r="A27" s="208" t="str">
        <f t="shared" si="1"/>
        <v>75.</v>
      </c>
      <c r="B27" s="7">
        <v>22</v>
      </c>
      <c r="C27" s="284" t="s">
        <v>462</v>
      </c>
      <c r="D27" s="597">
        <v>1</v>
      </c>
      <c r="E27" s="597"/>
      <c r="F27" s="593"/>
      <c r="G27" s="594"/>
    </row>
    <row r="28" spans="1:7" s="40" customFormat="1" ht="25">
      <c r="A28" s="208" t="str">
        <f t="shared" si="1"/>
        <v>75.</v>
      </c>
      <c r="B28" s="7">
        <v>23</v>
      </c>
      <c r="C28" s="284" t="s">
        <v>1158</v>
      </c>
      <c r="D28" s="476">
        <v>2</v>
      </c>
      <c r="E28" s="460"/>
      <c r="F28" s="476"/>
      <c r="G28" s="460"/>
    </row>
  </sheetData>
  <mergeCells count="49">
    <mergeCell ref="F27:G27"/>
    <mergeCell ref="D21:E21"/>
    <mergeCell ref="F21:G21"/>
    <mergeCell ref="D22:E22"/>
    <mergeCell ref="F22:G22"/>
    <mergeCell ref="D25:E25"/>
    <mergeCell ref="D28:E28"/>
    <mergeCell ref="F28:G28"/>
    <mergeCell ref="D18:E18"/>
    <mergeCell ref="F18:G18"/>
    <mergeCell ref="D19:E19"/>
    <mergeCell ref="F19:G19"/>
    <mergeCell ref="D23:E23"/>
    <mergeCell ref="F23:G23"/>
    <mergeCell ref="D24:E24"/>
    <mergeCell ref="F24:G24"/>
    <mergeCell ref="D20:E20"/>
    <mergeCell ref="F20:G20"/>
    <mergeCell ref="D26:E26"/>
    <mergeCell ref="F26:G26"/>
    <mergeCell ref="F25:G25"/>
    <mergeCell ref="D27:E27"/>
    <mergeCell ref="D17:E17"/>
    <mergeCell ref="F17:G17"/>
    <mergeCell ref="D10:E10"/>
    <mergeCell ref="F10:G10"/>
    <mergeCell ref="D11:E11"/>
    <mergeCell ref="F11:G11"/>
    <mergeCell ref="D13:E13"/>
    <mergeCell ref="F13:G13"/>
    <mergeCell ref="D12:E12"/>
    <mergeCell ref="F12:G12"/>
    <mergeCell ref="D14:E14"/>
    <mergeCell ref="F14:G14"/>
    <mergeCell ref="D15:E15"/>
    <mergeCell ref="F15:G15"/>
    <mergeCell ref="D16:E16"/>
    <mergeCell ref="F16:G16"/>
    <mergeCell ref="D8:E8"/>
    <mergeCell ref="F8:G8"/>
    <mergeCell ref="D9:E9"/>
    <mergeCell ref="F9:G9"/>
    <mergeCell ref="D6:E6"/>
    <mergeCell ref="F6:G6"/>
    <mergeCell ref="A1:B1"/>
    <mergeCell ref="D1:G1"/>
    <mergeCell ref="C4:F4"/>
    <mergeCell ref="D5:E5"/>
    <mergeCell ref="F5:G5"/>
  </mergeCells>
  <pageMargins left="0.7" right="0.7" top="0.75" bottom="0.75" header="0.3" footer="0.3"/>
  <pageSetup paperSize="9" orientation="portrait" horizontalDpi="4294967294" verticalDpi="4294967294"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A1:H59"/>
  <sheetViews>
    <sheetView zoomScale="82" zoomScaleNormal="82" workbookViewId="0">
      <selection activeCell="C7" sqref="C7"/>
    </sheetView>
  </sheetViews>
  <sheetFormatPr defaultColWidth="8.54296875" defaultRowHeight="14"/>
  <cols>
    <col min="1" max="1" width="6.453125" style="1" customWidth="1"/>
    <col min="2" max="2" width="4.54296875" style="1" customWidth="1"/>
    <col min="3" max="3" width="74" style="1" customWidth="1"/>
    <col min="4" max="4" width="35.54296875" style="1" customWidth="1"/>
    <col min="5" max="6" width="16.54296875" style="1" customWidth="1"/>
    <col min="7" max="7" width="16.54296875" style="102" customWidth="1"/>
    <col min="8" max="8" width="10.1796875" style="1" bestFit="1" customWidth="1"/>
    <col min="9" max="16384" width="8.54296875" style="1"/>
  </cols>
  <sheetData>
    <row r="1" spans="1:8" ht="21" customHeight="1">
      <c r="A1" s="504" t="s">
        <v>915</v>
      </c>
      <c r="B1" s="462"/>
      <c r="C1" s="30" t="s">
        <v>528</v>
      </c>
      <c r="D1" s="463" t="s">
        <v>577</v>
      </c>
      <c r="E1" s="464"/>
      <c r="F1" s="464"/>
      <c r="G1" s="465"/>
    </row>
    <row r="2" spans="1:8" ht="24.75" customHeight="1">
      <c r="A2" s="461" t="s">
        <v>1690</v>
      </c>
      <c r="B2" s="603"/>
      <c r="C2" s="30" t="s">
        <v>530</v>
      </c>
      <c r="D2" s="463"/>
      <c r="E2" s="464"/>
      <c r="F2" s="464"/>
      <c r="G2" s="465"/>
    </row>
    <row r="3" spans="1:8" ht="37.5">
      <c r="A3" s="3"/>
      <c r="B3" s="39"/>
      <c r="C3" s="152" t="s">
        <v>492</v>
      </c>
      <c r="D3" s="5" t="s">
        <v>574</v>
      </c>
      <c r="E3" s="5" t="s">
        <v>646</v>
      </c>
      <c r="F3" s="5" t="s">
        <v>11</v>
      </c>
      <c r="G3" s="93" t="s">
        <v>12</v>
      </c>
    </row>
    <row r="4" spans="1:8" ht="21" customHeight="1">
      <c r="A4" s="6" t="str">
        <f t="shared" ref="A4" si="0">$A$2</f>
        <v>76.1.</v>
      </c>
      <c r="B4" s="7">
        <v>1</v>
      </c>
      <c r="C4" s="8" t="s">
        <v>530</v>
      </c>
      <c r="D4" s="24"/>
      <c r="E4" s="18"/>
      <c r="F4" s="48">
        <v>500</v>
      </c>
      <c r="G4" s="94"/>
    </row>
    <row r="5" spans="1:8">
      <c r="A5" s="22"/>
      <c r="B5" s="81"/>
      <c r="C5" s="589" t="str">
        <f>CONCATENATE("KOPĒJĀ CENA par ",A2,"pozīciju bez PVN, EUR:")</f>
        <v>KOPĒJĀ CENA par 76.1.pozīciju bez PVN, EUR:</v>
      </c>
      <c r="D5" s="589"/>
      <c r="E5" s="589"/>
      <c r="F5" s="590"/>
      <c r="G5" s="103">
        <f>F4*G4</f>
        <v>0</v>
      </c>
    </row>
    <row r="6" spans="1:8" ht="44.25" customHeight="1">
      <c r="A6" s="3"/>
      <c r="B6" s="4"/>
      <c r="C6" s="10" t="s">
        <v>181</v>
      </c>
      <c r="D6" s="468" t="s">
        <v>267</v>
      </c>
      <c r="E6" s="469"/>
      <c r="F6" s="468" t="s">
        <v>623</v>
      </c>
      <c r="G6" s="469"/>
    </row>
    <row r="7" spans="1:8" ht="94" customHeight="1">
      <c r="A7" s="62" t="str">
        <f t="shared" ref="A7:A27" si="1">$A$2</f>
        <v>76.1.</v>
      </c>
      <c r="B7" s="123">
        <v>2</v>
      </c>
      <c r="C7" s="36" t="s">
        <v>987</v>
      </c>
      <c r="D7" s="602"/>
      <c r="E7" s="602"/>
      <c r="F7" s="493"/>
      <c r="G7" s="493"/>
    </row>
    <row r="8" spans="1:8" ht="51" customHeight="1">
      <c r="A8" s="62" t="str">
        <f t="shared" si="1"/>
        <v>76.1.</v>
      </c>
      <c r="B8" s="123">
        <v>3</v>
      </c>
      <c r="C8" s="284" t="s">
        <v>1224</v>
      </c>
      <c r="D8" s="493">
        <v>1</v>
      </c>
      <c r="E8" s="493"/>
      <c r="F8" s="493"/>
      <c r="G8" s="493"/>
    </row>
    <row r="9" spans="1:8" ht="52" customHeight="1">
      <c r="A9" s="62" t="str">
        <f t="shared" si="1"/>
        <v>76.1.</v>
      </c>
      <c r="B9" s="123">
        <v>4</v>
      </c>
      <c r="C9" s="284" t="s">
        <v>1225</v>
      </c>
      <c r="D9" s="493">
        <v>3</v>
      </c>
      <c r="E9" s="493"/>
      <c r="F9" s="493"/>
      <c r="G9" s="493"/>
    </row>
    <row r="10" spans="1:8" ht="90" customHeight="1">
      <c r="A10" s="62" t="str">
        <f t="shared" si="1"/>
        <v>76.1.</v>
      </c>
      <c r="B10" s="123">
        <v>5</v>
      </c>
      <c r="C10" s="284" t="s">
        <v>1226</v>
      </c>
      <c r="D10" s="493">
        <v>1</v>
      </c>
      <c r="E10" s="493"/>
      <c r="F10" s="493"/>
      <c r="G10" s="493"/>
      <c r="H10" s="238"/>
    </row>
    <row r="11" spans="1:8" ht="247.4" customHeight="1">
      <c r="A11" s="210"/>
      <c r="B11" s="123"/>
      <c r="C11" s="211"/>
      <c r="D11" s="599"/>
      <c r="E11" s="600"/>
      <c r="F11" s="600"/>
      <c r="G11" s="601"/>
    </row>
    <row r="12" spans="1:8">
      <c r="A12" s="62" t="str">
        <f t="shared" si="1"/>
        <v>76.1.</v>
      </c>
      <c r="B12" s="123">
        <v>6</v>
      </c>
      <c r="C12" s="70" t="s">
        <v>531</v>
      </c>
      <c r="D12" s="493">
        <v>4</v>
      </c>
      <c r="E12" s="493"/>
      <c r="F12" s="493"/>
      <c r="G12" s="493"/>
    </row>
    <row r="13" spans="1:8" ht="25">
      <c r="A13" s="62" t="str">
        <f t="shared" si="1"/>
        <v>76.1.</v>
      </c>
      <c r="B13" s="123">
        <v>7</v>
      </c>
      <c r="C13" s="52" t="s">
        <v>532</v>
      </c>
      <c r="D13" s="493">
        <v>2</v>
      </c>
      <c r="E13" s="493"/>
      <c r="F13" s="493"/>
      <c r="G13" s="493"/>
    </row>
    <row r="14" spans="1:8">
      <c r="A14" s="62" t="str">
        <f t="shared" si="1"/>
        <v>76.1.</v>
      </c>
      <c r="B14" s="123">
        <v>8</v>
      </c>
      <c r="C14" s="52" t="s">
        <v>1159</v>
      </c>
      <c r="D14" s="493">
        <v>3</v>
      </c>
      <c r="E14" s="493"/>
      <c r="F14" s="493"/>
      <c r="G14" s="493"/>
    </row>
    <row r="15" spans="1:8" ht="25">
      <c r="A15" s="62" t="str">
        <f t="shared" si="1"/>
        <v>76.1.</v>
      </c>
      <c r="B15" s="123">
        <v>9</v>
      </c>
      <c r="C15" s="284" t="s">
        <v>1638</v>
      </c>
      <c r="D15" s="493">
        <v>1</v>
      </c>
      <c r="E15" s="493"/>
      <c r="F15" s="493"/>
      <c r="G15" s="493"/>
    </row>
    <row r="16" spans="1:8">
      <c r="A16" s="62" t="str">
        <f t="shared" si="1"/>
        <v>76.1.</v>
      </c>
      <c r="B16" s="123">
        <v>10</v>
      </c>
      <c r="C16" s="286" t="s">
        <v>1641</v>
      </c>
      <c r="D16" s="493">
        <v>1</v>
      </c>
      <c r="E16" s="493"/>
      <c r="F16" s="493"/>
      <c r="G16" s="493"/>
    </row>
    <row r="17" spans="1:7">
      <c r="A17" s="62" t="str">
        <f t="shared" si="1"/>
        <v>76.1.</v>
      </c>
      <c r="B17" s="123">
        <v>11</v>
      </c>
      <c r="C17" s="16" t="s">
        <v>1160</v>
      </c>
      <c r="D17" s="493">
        <v>1</v>
      </c>
      <c r="E17" s="493"/>
      <c r="F17" s="493"/>
      <c r="G17" s="493"/>
    </row>
    <row r="18" spans="1:7" ht="25">
      <c r="A18" s="62" t="str">
        <f t="shared" si="1"/>
        <v>76.1.</v>
      </c>
      <c r="B18" s="123">
        <v>12</v>
      </c>
      <c r="C18" s="16" t="s">
        <v>1642</v>
      </c>
      <c r="D18" s="493">
        <v>1</v>
      </c>
      <c r="E18" s="493"/>
      <c r="F18" s="493"/>
      <c r="G18" s="493"/>
    </row>
    <row r="19" spans="1:7">
      <c r="A19" s="62" t="str">
        <f t="shared" si="1"/>
        <v>76.1.</v>
      </c>
      <c r="B19" s="123">
        <v>13</v>
      </c>
      <c r="C19" s="286" t="s">
        <v>1227</v>
      </c>
      <c r="D19" s="493">
        <v>2</v>
      </c>
      <c r="E19" s="493"/>
      <c r="F19" s="493"/>
      <c r="G19" s="493"/>
    </row>
    <row r="20" spans="1:7">
      <c r="A20" s="62" t="str">
        <f t="shared" si="1"/>
        <v>76.1.</v>
      </c>
      <c r="B20" s="123">
        <v>14</v>
      </c>
      <c r="C20" s="70" t="s">
        <v>571</v>
      </c>
      <c r="D20" s="493">
        <v>1</v>
      </c>
      <c r="E20" s="493"/>
      <c r="F20" s="493"/>
      <c r="G20" s="493"/>
    </row>
    <row r="21" spans="1:7" ht="25">
      <c r="A21" s="62" t="str">
        <f t="shared" si="1"/>
        <v>76.1.</v>
      </c>
      <c r="B21" s="123">
        <v>15</v>
      </c>
      <c r="C21" s="284" t="s">
        <v>1228</v>
      </c>
      <c r="D21" s="493">
        <v>1</v>
      </c>
      <c r="E21" s="493"/>
      <c r="F21" s="493"/>
      <c r="G21" s="493"/>
    </row>
    <row r="22" spans="1:7">
      <c r="A22" s="62" t="str">
        <f t="shared" si="1"/>
        <v>76.1.</v>
      </c>
      <c r="B22" s="123">
        <v>16</v>
      </c>
      <c r="C22" s="70" t="s">
        <v>1161</v>
      </c>
      <c r="D22" s="493">
        <v>3</v>
      </c>
      <c r="E22" s="493"/>
      <c r="F22" s="493"/>
      <c r="G22" s="493"/>
    </row>
    <row r="23" spans="1:7">
      <c r="A23" s="62" t="str">
        <f t="shared" si="1"/>
        <v>76.1.</v>
      </c>
      <c r="B23" s="123">
        <v>17</v>
      </c>
      <c r="C23" s="286" t="s">
        <v>1229</v>
      </c>
      <c r="D23" s="493">
        <v>3</v>
      </c>
      <c r="E23" s="493"/>
      <c r="F23" s="493"/>
      <c r="G23" s="493"/>
    </row>
    <row r="24" spans="1:7">
      <c r="A24" s="62" t="str">
        <f t="shared" si="1"/>
        <v>76.1.</v>
      </c>
      <c r="B24" s="123">
        <v>18</v>
      </c>
      <c r="C24" s="52" t="s">
        <v>462</v>
      </c>
      <c r="D24" s="493">
        <v>1</v>
      </c>
      <c r="E24" s="493"/>
      <c r="F24" s="493"/>
      <c r="G24" s="493"/>
    </row>
    <row r="25" spans="1:7">
      <c r="A25" s="62" t="str">
        <f t="shared" si="1"/>
        <v>76.1.</v>
      </c>
      <c r="B25" s="123">
        <v>19</v>
      </c>
      <c r="C25" s="52" t="s">
        <v>536</v>
      </c>
      <c r="D25" s="493">
        <v>1</v>
      </c>
      <c r="E25" s="493"/>
      <c r="F25" s="493"/>
      <c r="G25" s="493"/>
    </row>
    <row r="26" spans="1:7" ht="50">
      <c r="A26" s="62" t="str">
        <f t="shared" si="1"/>
        <v>76.1.</v>
      </c>
      <c r="B26" s="123">
        <v>20</v>
      </c>
      <c r="C26" s="284" t="s">
        <v>533</v>
      </c>
      <c r="D26" s="493">
        <v>1</v>
      </c>
      <c r="E26" s="493"/>
      <c r="F26" s="493"/>
      <c r="G26" s="493"/>
    </row>
    <row r="27" spans="1:7">
      <c r="A27" s="62" t="str">
        <f t="shared" si="1"/>
        <v>76.1.</v>
      </c>
      <c r="B27" s="123">
        <v>22</v>
      </c>
      <c r="C27" s="52" t="s">
        <v>527</v>
      </c>
      <c r="D27" s="493">
        <v>1</v>
      </c>
      <c r="E27" s="493"/>
      <c r="F27" s="493"/>
      <c r="G27" s="493"/>
    </row>
    <row r="28" spans="1:7">
      <c r="G28" s="1"/>
    </row>
    <row r="29" spans="1:7" ht="24.75" customHeight="1">
      <c r="A29" s="461" t="s">
        <v>1691</v>
      </c>
      <c r="B29" s="603"/>
      <c r="C29" s="30" t="s">
        <v>529</v>
      </c>
      <c r="D29" s="463"/>
      <c r="E29" s="464"/>
      <c r="F29" s="464"/>
      <c r="G29" s="465"/>
    </row>
    <row r="30" spans="1:7" ht="50">
      <c r="A30" s="3"/>
      <c r="B30" s="39"/>
      <c r="C30" s="5" t="s">
        <v>492</v>
      </c>
      <c r="D30" s="89" t="s">
        <v>574</v>
      </c>
      <c r="E30" s="5" t="s">
        <v>10</v>
      </c>
      <c r="F30" s="5" t="s">
        <v>11</v>
      </c>
      <c r="G30" s="93" t="s">
        <v>12</v>
      </c>
    </row>
    <row r="31" spans="1:7">
      <c r="A31" s="6" t="str">
        <f>$A$29</f>
        <v>76.2.</v>
      </c>
      <c r="B31" s="7">
        <v>1</v>
      </c>
      <c r="C31" s="8" t="s">
        <v>529</v>
      </c>
      <c r="D31" s="24"/>
      <c r="E31" s="18"/>
      <c r="F31" s="48">
        <v>500</v>
      </c>
      <c r="G31" s="94"/>
    </row>
    <row r="32" spans="1:7">
      <c r="A32" s="22"/>
      <c r="B32" s="81"/>
      <c r="C32" s="589" t="str">
        <f>CONCATENATE("KOPĒJĀ CENA par ",A29,"pozīciju bez PVN, EUR:")</f>
        <v>KOPĒJĀ CENA par 76.2.pozīciju bez PVN, EUR:</v>
      </c>
      <c r="D32" s="589"/>
      <c r="E32" s="589"/>
      <c r="F32" s="590"/>
      <c r="G32" s="103">
        <f>F31*G31</f>
        <v>0</v>
      </c>
    </row>
    <row r="33" spans="1:7" ht="26.25" customHeight="1">
      <c r="A33" s="3"/>
      <c r="B33" s="4"/>
      <c r="C33" s="10" t="s">
        <v>181</v>
      </c>
      <c r="D33" s="468" t="s">
        <v>267</v>
      </c>
      <c r="E33" s="469"/>
      <c r="F33" s="468" t="s">
        <v>623</v>
      </c>
      <c r="G33" s="469"/>
    </row>
    <row r="34" spans="1:7" ht="94.4" customHeight="1">
      <c r="A34" s="6" t="str">
        <f>$A$29</f>
        <v>76.2.</v>
      </c>
      <c r="B34" s="123">
        <v>2</v>
      </c>
      <c r="C34" s="69" t="s">
        <v>987</v>
      </c>
      <c r="D34" s="602"/>
      <c r="E34" s="602"/>
      <c r="F34" s="493"/>
      <c r="G34" s="493"/>
    </row>
    <row r="35" spans="1:7" ht="51" customHeight="1">
      <c r="A35" s="6" t="str">
        <f>$A$29</f>
        <v>76.2.</v>
      </c>
      <c r="B35" s="123">
        <v>3</v>
      </c>
      <c r="C35" s="284" t="s">
        <v>1230</v>
      </c>
      <c r="D35" s="493">
        <v>1</v>
      </c>
      <c r="E35" s="493"/>
      <c r="F35" s="493"/>
      <c r="G35" s="493"/>
    </row>
    <row r="36" spans="1:7" ht="50">
      <c r="A36" s="6" t="str">
        <f t="shared" ref="A36:A54" si="2">$A$29</f>
        <v>76.2.</v>
      </c>
      <c r="B36" s="123">
        <v>4</v>
      </c>
      <c r="C36" s="284" t="s">
        <v>1231</v>
      </c>
      <c r="D36" s="493">
        <v>3</v>
      </c>
      <c r="E36" s="493"/>
      <c r="F36" s="493"/>
      <c r="G36" s="493"/>
    </row>
    <row r="37" spans="1:7" ht="107.25" customHeight="1">
      <c r="A37" s="6" t="str">
        <f t="shared" si="2"/>
        <v>76.2.</v>
      </c>
      <c r="B37" s="123">
        <v>5</v>
      </c>
      <c r="C37" s="284" t="s">
        <v>1232</v>
      </c>
      <c r="D37" s="493">
        <v>1</v>
      </c>
      <c r="E37" s="493"/>
      <c r="F37" s="493"/>
      <c r="G37" s="493"/>
    </row>
    <row r="38" spans="1:7" ht="246" customHeight="1">
      <c r="A38" s="208"/>
      <c r="B38" s="123"/>
      <c r="C38" s="211"/>
      <c r="D38" s="599"/>
      <c r="E38" s="600"/>
      <c r="F38" s="600"/>
      <c r="G38" s="601"/>
    </row>
    <row r="39" spans="1:7" s="41" customFormat="1" ht="18.649999999999999" customHeight="1">
      <c r="A39" s="6" t="str">
        <f t="shared" si="2"/>
        <v>76.2.</v>
      </c>
      <c r="B39" s="123">
        <v>6</v>
      </c>
      <c r="C39" s="284" t="s">
        <v>1640</v>
      </c>
      <c r="D39" s="608">
        <v>1</v>
      </c>
      <c r="E39" s="609"/>
      <c r="F39" s="606"/>
      <c r="G39" s="606"/>
    </row>
    <row r="40" spans="1:7" s="41" customFormat="1">
      <c r="A40" s="6" t="str">
        <f t="shared" si="2"/>
        <v>76.2.</v>
      </c>
      <c r="B40" s="123">
        <v>7</v>
      </c>
      <c r="C40" s="284" t="s">
        <v>1233</v>
      </c>
      <c r="D40" s="556">
        <v>4</v>
      </c>
      <c r="E40" s="556"/>
      <c r="F40" s="493"/>
      <c r="G40" s="493"/>
    </row>
    <row r="41" spans="1:7" s="41" customFormat="1" ht="25">
      <c r="A41" s="6" t="str">
        <f t="shared" si="2"/>
        <v>76.2.</v>
      </c>
      <c r="B41" s="123">
        <v>8</v>
      </c>
      <c r="C41" s="211" t="s">
        <v>534</v>
      </c>
      <c r="D41" s="556">
        <v>1</v>
      </c>
      <c r="E41" s="556"/>
      <c r="F41" s="493"/>
      <c r="G41" s="493"/>
    </row>
    <row r="42" spans="1:7">
      <c r="A42" s="6" t="str">
        <f t="shared" si="2"/>
        <v>76.2.</v>
      </c>
      <c r="B42" s="123">
        <v>9</v>
      </c>
      <c r="C42" s="211" t="s">
        <v>1162</v>
      </c>
      <c r="D42" s="556">
        <v>5</v>
      </c>
      <c r="E42" s="556"/>
      <c r="F42" s="493"/>
      <c r="G42" s="493"/>
    </row>
    <row r="43" spans="1:7" ht="25">
      <c r="A43" s="62" t="str">
        <f t="shared" si="2"/>
        <v>76.2.</v>
      </c>
      <c r="B43" s="123">
        <v>10</v>
      </c>
      <c r="C43" s="284" t="s">
        <v>1638</v>
      </c>
      <c r="D43" s="556">
        <v>1</v>
      </c>
      <c r="E43" s="556"/>
      <c r="F43" s="604"/>
      <c r="G43" s="604"/>
    </row>
    <row r="44" spans="1:7">
      <c r="A44" s="62" t="str">
        <f t="shared" si="2"/>
        <v>76.2.</v>
      </c>
      <c r="B44" s="123">
        <v>11</v>
      </c>
      <c r="C44" s="286" t="s">
        <v>1639</v>
      </c>
      <c r="D44" s="598">
        <v>1</v>
      </c>
      <c r="E44" s="598"/>
      <c r="F44" s="604"/>
      <c r="G44" s="604"/>
    </row>
    <row r="45" spans="1:7">
      <c r="A45" s="62" t="str">
        <f t="shared" si="2"/>
        <v>76.2.</v>
      </c>
      <c r="B45" s="123">
        <v>12</v>
      </c>
      <c r="C45" s="287" t="s">
        <v>571</v>
      </c>
      <c r="D45" s="598">
        <v>1</v>
      </c>
      <c r="E45" s="598"/>
      <c r="F45" s="604"/>
      <c r="G45" s="604"/>
    </row>
    <row r="46" spans="1:7" ht="19.399999999999999" customHeight="1">
      <c r="A46" s="62" t="str">
        <f t="shared" si="2"/>
        <v>76.2.</v>
      </c>
      <c r="B46" s="123">
        <v>13</v>
      </c>
      <c r="C46" s="287" t="s">
        <v>1163</v>
      </c>
      <c r="D46" s="598">
        <v>1</v>
      </c>
      <c r="E46" s="598"/>
      <c r="F46" s="604"/>
      <c r="G46" s="604"/>
    </row>
    <row r="47" spans="1:7" ht="18.649999999999999" customHeight="1">
      <c r="A47" s="62" t="str">
        <f t="shared" si="2"/>
        <v>76.2.</v>
      </c>
      <c r="B47" s="123">
        <v>14</v>
      </c>
      <c r="C47" s="153" t="s">
        <v>535</v>
      </c>
      <c r="D47" s="598">
        <v>4</v>
      </c>
      <c r="E47" s="598"/>
      <c r="F47" s="604"/>
      <c r="G47" s="604"/>
    </row>
    <row r="48" spans="1:7" ht="25">
      <c r="A48" s="62" t="str">
        <f t="shared" si="2"/>
        <v>76.2.</v>
      </c>
      <c r="B48" s="123">
        <v>15</v>
      </c>
      <c r="C48" s="211" t="s">
        <v>1234</v>
      </c>
      <c r="D48" s="598">
        <v>1</v>
      </c>
      <c r="E48" s="598"/>
      <c r="F48" s="604"/>
      <c r="G48" s="604"/>
    </row>
    <row r="49" spans="1:7" ht="32.15" customHeight="1">
      <c r="A49" s="6" t="str">
        <f t="shared" si="2"/>
        <v>76.2.</v>
      </c>
      <c r="B49" s="123">
        <v>16</v>
      </c>
      <c r="C49" s="287" t="s">
        <v>1235</v>
      </c>
      <c r="D49" s="605">
        <v>6</v>
      </c>
      <c r="E49" s="605"/>
      <c r="F49" s="606"/>
      <c r="G49" s="606"/>
    </row>
    <row r="50" spans="1:7" ht="50.25" customHeight="1">
      <c r="A50" s="62" t="str">
        <f t="shared" si="2"/>
        <v>76.2.</v>
      </c>
      <c r="B50" s="123">
        <v>17</v>
      </c>
      <c r="C50" s="69" t="s">
        <v>533</v>
      </c>
      <c r="D50" s="556">
        <v>1</v>
      </c>
      <c r="E50" s="556"/>
      <c r="F50" s="604"/>
      <c r="G50" s="604"/>
    </row>
    <row r="51" spans="1:7">
      <c r="A51" s="62" t="str">
        <f t="shared" si="2"/>
        <v>76.2.</v>
      </c>
      <c r="B51" s="123">
        <v>18</v>
      </c>
      <c r="C51" s="287" t="s">
        <v>1164</v>
      </c>
      <c r="D51" s="598">
        <v>4</v>
      </c>
      <c r="E51" s="598"/>
      <c r="F51" s="604"/>
      <c r="G51" s="604"/>
    </row>
    <row r="52" spans="1:7">
      <c r="A52" s="62" t="str">
        <f t="shared" si="2"/>
        <v>76.2.</v>
      </c>
      <c r="B52" s="123">
        <v>19</v>
      </c>
      <c r="C52" s="287" t="s">
        <v>536</v>
      </c>
      <c r="D52" s="598">
        <v>1</v>
      </c>
      <c r="E52" s="598"/>
      <c r="F52" s="604"/>
      <c r="G52" s="604"/>
    </row>
    <row r="53" spans="1:7">
      <c r="A53" s="62" t="str">
        <f t="shared" si="2"/>
        <v>76.2.</v>
      </c>
      <c r="B53" s="123">
        <v>20</v>
      </c>
      <c r="C53" s="287" t="s">
        <v>527</v>
      </c>
      <c r="D53" s="598">
        <v>1</v>
      </c>
      <c r="E53" s="598"/>
      <c r="F53" s="555"/>
      <c r="G53" s="491"/>
    </row>
    <row r="54" spans="1:7">
      <c r="A54" s="62" t="str">
        <f t="shared" si="2"/>
        <v>76.2.</v>
      </c>
      <c r="B54" s="123">
        <v>21</v>
      </c>
      <c r="C54" s="287" t="s">
        <v>462</v>
      </c>
      <c r="D54" s="598">
        <v>1</v>
      </c>
      <c r="E54" s="598"/>
      <c r="F54" s="555"/>
      <c r="G54" s="491"/>
    </row>
    <row r="56" spans="1:7">
      <c r="A56" s="74"/>
      <c r="B56" s="74"/>
      <c r="C56" s="75" t="s">
        <v>1692</v>
      </c>
      <c r="D56" s="530">
        <f>G5</f>
        <v>0</v>
      </c>
      <c r="E56" s="530"/>
      <c r="F56" s="530"/>
      <c r="G56" s="530"/>
    </row>
    <row r="57" spans="1:7">
      <c r="A57" s="74"/>
      <c r="B57" s="74"/>
      <c r="C57" s="75" t="s">
        <v>1693</v>
      </c>
      <c r="D57" s="530">
        <f>G32</f>
        <v>0</v>
      </c>
      <c r="E57" s="530"/>
      <c r="F57" s="530"/>
      <c r="G57" s="530"/>
    </row>
    <row r="58" spans="1:7">
      <c r="A58" s="74"/>
      <c r="B58" s="74"/>
      <c r="C58" s="527" t="s">
        <v>1694</v>
      </c>
      <c r="D58" s="607">
        <f>SUM(D56:G57)</f>
        <v>0</v>
      </c>
      <c r="E58" s="607"/>
      <c r="F58" s="607"/>
      <c r="G58" s="607"/>
    </row>
    <row r="59" spans="1:7">
      <c r="A59" s="74"/>
      <c r="B59" s="74"/>
      <c r="C59" s="527"/>
      <c r="D59" s="607"/>
      <c r="E59" s="607"/>
      <c r="F59" s="607"/>
      <c r="G59" s="607"/>
    </row>
  </sheetData>
  <mergeCells count="98">
    <mergeCell ref="D26:E26"/>
    <mergeCell ref="F26:G26"/>
    <mergeCell ref="D27:E27"/>
    <mergeCell ref="F27:G27"/>
    <mergeCell ref="D21:E21"/>
    <mergeCell ref="F21:G21"/>
    <mergeCell ref="D22:E22"/>
    <mergeCell ref="F22:G22"/>
    <mergeCell ref="D23:E23"/>
    <mergeCell ref="F23:G23"/>
    <mergeCell ref="F34:G34"/>
    <mergeCell ref="A29:B29"/>
    <mergeCell ref="D29:G29"/>
    <mergeCell ref="D42:E42"/>
    <mergeCell ref="F42:G42"/>
    <mergeCell ref="D43:E43"/>
    <mergeCell ref="F43:G43"/>
    <mergeCell ref="D33:E33"/>
    <mergeCell ref="F33:G33"/>
    <mergeCell ref="D35:E35"/>
    <mergeCell ref="F35:G35"/>
    <mergeCell ref="D36:E36"/>
    <mergeCell ref="F36:G36"/>
    <mergeCell ref="D37:E37"/>
    <mergeCell ref="F37:G37"/>
    <mergeCell ref="D39:E39"/>
    <mergeCell ref="F39:G39"/>
    <mergeCell ref="F41:G41"/>
    <mergeCell ref="D40:E40"/>
    <mergeCell ref="F40:G40"/>
    <mergeCell ref="D34:E34"/>
    <mergeCell ref="D56:G56"/>
    <mergeCell ref="D57:G57"/>
    <mergeCell ref="C58:C59"/>
    <mergeCell ref="D58:G59"/>
    <mergeCell ref="C5:F5"/>
    <mergeCell ref="C32:F32"/>
    <mergeCell ref="D44:E44"/>
    <mergeCell ref="D54:E54"/>
    <mergeCell ref="F54:G54"/>
    <mergeCell ref="D50:E50"/>
    <mergeCell ref="F50:G50"/>
    <mergeCell ref="D51:E51"/>
    <mergeCell ref="F51:G51"/>
    <mergeCell ref="D52:E52"/>
    <mergeCell ref="F52:G52"/>
    <mergeCell ref="D41:E41"/>
    <mergeCell ref="D48:E48"/>
    <mergeCell ref="F48:G48"/>
    <mergeCell ref="D49:E49"/>
    <mergeCell ref="F49:G49"/>
    <mergeCell ref="F44:G44"/>
    <mergeCell ref="D45:E45"/>
    <mergeCell ref="F45:G45"/>
    <mergeCell ref="D46:E46"/>
    <mergeCell ref="F46:G46"/>
    <mergeCell ref="D47:E47"/>
    <mergeCell ref="F47:G47"/>
    <mergeCell ref="F18:G18"/>
    <mergeCell ref="D19:E19"/>
    <mergeCell ref="F19:G19"/>
    <mergeCell ref="D20:E20"/>
    <mergeCell ref="F20:G20"/>
    <mergeCell ref="A1:B1"/>
    <mergeCell ref="D1:G1"/>
    <mergeCell ref="A2:B2"/>
    <mergeCell ref="D2:G2"/>
    <mergeCell ref="D6:E6"/>
    <mergeCell ref="F6:G6"/>
    <mergeCell ref="D7:E7"/>
    <mergeCell ref="F7:G7"/>
    <mergeCell ref="D12:E12"/>
    <mergeCell ref="F12:G12"/>
    <mergeCell ref="D13:E13"/>
    <mergeCell ref="F13:G13"/>
    <mergeCell ref="D8:E8"/>
    <mergeCell ref="F8:G8"/>
    <mergeCell ref="D9:E9"/>
    <mergeCell ref="F9:G9"/>
    <mergeCell ref="D10:E10"/>
    <mergeCell ref="F10:G10"/>
    <mergeCell ref="D11:G11"/>
    <mergeCell ref="D53:E53"/>
    <mergeCell ref="F53:G53"/>
    <mergeCell ref="D38:G38"/>
    <mergeCell ref="D14:E14"/>
    <mergeCell ref="F14:G14"/>
    <mergeCell ref="D24:E24"/>
    <mergeCell ref="F24:G24"/>
    <mergeCell ref="D25:E25"/>
    <mergeCell ref="F25:G25"/>
    <mergeCell ref="D15:E15"/>
    <mergeCell ref="F15:G15"/>
    <mergeCell ref="D16:E16"/>
    <mergeCell ref="F16:G16"/>
    <mergeCell ref="D17:E17"/>
    <mergeCell ref="F17:G17"/>
    <mergeCell ref="D18:E18"/>
  </mergeCells>
  <pageMargins left="0.7" right="0.7" top="0.75" bottom="0.75" header="0.3" footer="0.3"/>
  <pageSetup paperSize="9" orientation="portrait" verticalDpi="300" r:id="rId1"/>
  <drawing r:id="rId2"/>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dimension ref="A1:G16"/>
  <sheetViews>
    <sheetView zoomScale="82" zoomScaleNormal="82" workbookViewId="0">
      <selection activeCell="D12" sqref="D12:E12"/>
    </sheetView>
  </sheetViews>
  <sheetFormatPr defaultColWidth="8.54296875" defaultRowHeight="14"/>
  <cols>
    <col min="1" max="2" width="4.54296875" style="1" customWidth="1"/>
    <col min="3" max="3" width="70.54296875" style="1" customWidth="1"/>
    <col min="4" max="4" width="35.54296875" style="1" customWidth="1"/>
    <col min="5" max="6" width="16.54296875" style="1" customWidth="1"/>
    <col min="7" max="7" width="16.54296875" style="102" customWidth="1"/>
    <col min="8" max="16384" width="8.54296875" style="1"/>
  </cols>
  <sheetData>
    <row r="1" spans="1:7" ht="24.75" customHeight="1">
      <c r="A1" s="471" t="s">
        <v>916</v>
      </c>
      <c r="B1" s="462"/>
      <c r="C1" s="30" t="s">
        <v>572</v>
      </c>
      <c r="D1" s="463" t="s">
        <v>577</v>
      </c>
      <c r="E1" s="464"/>
      <c r="F1" s="464"/>
      <c r="G1" s="465"/>
    </row>
    <row r="2" spans="1:7" ht="37.5">
      <c r="A2" s="3"/>
      <c r="B2" s="39"/>
      <c r="C2" s="5" t="s">
        <v>181</v>
      </c>
      <c r="D2" s="5" t="s">
        <v>574</v>
      </c>
      <c r="E2" s="5" t="s">
        <v>646</v>
      </c>
      <c r="F2" s="5" t="s">
        <v>11</v>
      </c>
      <c r="G2" s="93" t="s">
        <v>12</v>
      </c>
    </row>
    <row r="3" spans="1:7">
      <c r="A3" s="6" t="str">
        <f t="shared" ref="A3" si="0">$A$1</f>
        <v>77.</v>
      </c>
      <c r="B3" s="7">
        <v>1</v>
      </c>
      <c r="C3" s="77" t="s">
        <v>413</v>
      </c>
      <c r="D3" s="24"/>
      <c r="E3" s="18"/>
      <c r="F3" s="48">
        <v>500</v>
      </c>
      <c r="G3" s="94"/>
    </row>
    <row r="4" spans="1:7">
      <c r="A4" s="22"/>
      <c r="B4" s="81"/>
      <c r="C4" s="589" t="str">
        <f>CONCATENATE("KOPĒJĀ CENA par ",A1,"pozīciju bez PVN, EUR:")</f>
        <v>KOPĒJĀ CENA par 77.pozīciju bez PVN, EUR:</v>
      </c>
      <c r="D4" s="589"/>
      <c r="E4" s="589"/>
      <c r="F4" s="590"/>
      <c r="G4" s="95">
        <f>F3*G3</f>
        <v>0</v>
      </c>
    </row>
    <row r="5" spans="1:7" ht="29.25" customHeight="1">
      <c r="A5" s="3"/>
      <c r="B5" s="4"/>
      <c r="C5" s="11" t="s">
        <v>16</v>
      </c>
      <c r="D5" s="468" t="s">
        <v>575</v>
      </c>
      <c r="E5" s="469"/>
      <c r="F5" s="468" t="s">
        <v>31</v>
      </c>
      <c r="G5" s="469"/>
    </row>
    <row r="6" spans="1:7">
      <c r="A6" s="62" t="str">
        <f t="shared" ref="A6:A15" si="1">$A$1</f>
        <v>77.</v>
      </c>
      <c r="B6" s="123">
        <v>2</v>
      </c>
      <c r="C6" s="53" t="s">
        <v>487</v>
      </c>
      <c r="D6" s="493"/>
      <c r="E6" s="493"/>
      <c r="F6" s="493"/>
      <c r="G6" s="493"/>
    </row>
    <row r="7" spans="1:7">
      <c r="A7" s="62" t="str">
        <f t="shared" si="1"/>
        <v>77.</v>
      </c>
      <c r="B7" s="123">
        <v>3</v>
      </c>
      <c r="C7" s="350" t="s">
        <v>1426</v>
      </c>
      <c r="D7" s="493"/>
      <c r="E7" s="493"/>
      <c r="F7" s="493"/>
      <c r="G7" s="493"/>
    </row>
    <row r="8" spans="1:7" ht="37.5">
      <c r="A8" s="62" t="str">
        <f t="shared" si="1"/>
        <v>77.</v>
      </c>
      <c r="B8" s="123">
        <v>4</v>
      </c>
      <c r="C8" s="53" t="s">
        <v>1050</v>
      </c>
      <c r="D8" s="493"/>
      <c r="E8" s="493"/>
      <c r="F8" s="493"/>
      <c r="G8" s="493"/>
    </row>
    <row r="9" spans="1:7">
      <c r="A9" s="62" t="str">
        <f t="shared" si="1"/>
        <v>77.</v>
      </c>
      <c r="B9" s="123">
        <v>5</v>
      </c>
      <c r="C9" s="53" t="s">
        <v>488</v>
      </c>
      <c r="D9" s="493"/>
      <c r="E9" s="493"/>
      <c r="F9" s="493"/>
      <c r="G9" s="493"/>
    </row>
    <row r="10" spans="1:7">
      <c r="A10" s="62" t="str">
        <f t="shared" si="1"/>
        <v>77.</v>
      </c>
      <c r="B10" s="123">
        <v>6</v>
      </c>
      <c r="C10" s="53" t="s">
        <v>895</v>
      </c>
      <c r="D10" s="493"/>
      <c r="E10" s="493"/>
      <c r="F10" s="493"/>
      <c r="G10" s="493"/>
    </row>
    <row r="11" spans="1:7" ht="25">
      <c r="A11" s="62" t="str">
        <f t="shared" si="1"/>
        <v>77.</v>
      </c>
      <c r="B11" s="123">
        <v>7</v>
      </c>
      <c r="C11" s="53" t="s">
        <v>374</v>
      </c>
      <c r="D11" s="493"/>
      <c r="E11" s="493"/>
      <c r="F11" s="493"/>
      <c r="G11" s="493"/>
    </row>
    <row r="12" spans="1:7">
      <c r="A12" s="62" t="str">
        <f t="shared" si="1"/>
        <v>77.</v>
      </c>
      <c r="B12" s="123">
        <v>8</v>
      </c>
      <c r="C12" s="53" t="s">
        <v>375</v>
      </c>
      <c r="D12" s="493"/>
      <c r="E12" s="493"/>
      <c r="F12" s="493"/>
      <c r="G12" s="493"/>
    </row>
    <row r="13" spans="1:7">
      <c r="A13" s="62" t="str">
        <f t="shared" si="1"/>
        <v>77.</v>
      </c>
      <c r="B13" s="123">
        <v>9</v>
      </c>
      <c r="C13" s="53" t="s">
        <v>376</v>
      </c>
      <c r="D13" s="493"/>
      <c r="E13" s="493"/>
      <c r="F13" s="493"/>
      <c r="G13" s="493"/>
    </row>
    <row r="14" spans="1:7">
      <c r="A14" s="62" t="str">
        <f t="shared" si="1"/>
        <v>77.</v>
      </c>
      <c r="B14" s="123">
        <v>10</v>
      </c>
      <c r="C14" s="53" t="s">
        <v>377</v>
      </c>
      <c r="D14" s="493"/>
      <c r="E14" s="493"/>
      <c r="F14" s="493"/>
      <c r="G14" s="493"/>
    </row>
    <row r="15" spans="1:7">
      <c r="A15" s="62" t="str">
        <f t="shared" si="1"/>
        <v>77.</v>
      </c>
      <c r="B15" s="123">
        <v>11</v>
      </c>
      <c r="C15" s="53" t="s">
        <v>489</v>
      </c>
      <c r="D15" s="493"/>
      <c r="E15" s="493"/>
      <c r="F15" s="493"/>
      <c r="G15" s="493"/>
    </row>
    <row r="16" spans="1:7" ht="268.5" customHeight="1">
      <c r="A16" s="140"/>
      <c r="B16" s="140"/>
      <c r="C16" s="164"/>
      <c r="D16" s="556"/>
      <c r="E16" s="556"/>
      <c r="F16" s="556"/>
      <c r="G16" s="556"/>
    </row>
  </sheetData>
  <mergeCells count="27">
    <mergeCell ref="D16:E16"/>
    <mergeCell ref="F16:G16"/>
    <mergeCell ref="A1:B1"/>
    <mergeCell ref="D1:G1"/>
    <mergeCell ref="C4:F4"/>
    <mergeCell ref="D5:E5"/>
    <mergeCell ref="F5:G5"/>
    <mergeCell ref="D7:E7"/>
    <mergeCell ref="F7:G7"/>
    <mergeCell ref="D8:E8"/>
    <mergeCell ref="F8:G8"/>
    <mergeCell ref="D6:E6"/>
    <mergeCell ref="F6:G6"/>
    <mergeCell ref="D9:E9"/>
    <mergeCell ref="F9:G9"/>
    <mergeCell ref="D10:E10"/>
    <mergeCell ref="F10:G10"/>
    <mergeCell ref="D11:E11"/>
    <mergeCell ref="F11:G11"/>
    <mergeCell ref="D15:E15"/>
    <mergeCell ref="F15:G15"/>
    <mergeCell ref="D12:E12"/>
    <mergeCell ref="F12:G12"/>
    <mergeCell ref="D13:E13"/>
    <mergeCell ref="F13:G13"/>
    <mergeCell ref="D14:E14"/>
    <mergeCell ref="F14:G14"/>
  </mergeCells>
  <pageMargins left="0.7" right="0.7" top="0.75" bottom="0.75" header="0.3" footer="0.3"/>
  <pageSetup paperSize="9" orientation="portrait"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dimension ref="A1:I49"/>
  <sheetViews>
    <sheetView zoomScale="81" zoomScaleNormal="81" workbookViewId="0">
      <selection activeCell="D48" sqref="D48:G49"/>
    </sheetView>
  </sheetViews>
  <sheetFormatPr defaultColWidth="8.54296875" defaultRowHeight="14"/>
  <cols>
    <col min="1" max="2" width="4.54296875" style="1" customWidth="1"/>
    <col min="3" max="3" width="53.54296875" style="1" customWidth="1"/>
    <col min="4" max="4" width="35.54296875" style="1" customWidth="1"/>
    <col min="5" max="6" width="16.54296875" style="1" customWidth="1"/>
    <col min="7" max="7" width="16.54296875" style="102" customWidth="1"/>
    <col min="8" max="8" width="8.54296875" style="1"/>
    <col min="9" max="9" width="25.81640625" style="1" customWidth="1"/>
    <col min="10" max="16384" width="8.54296875" style="1"/>
  </cols>
  <sheetData>
    <row r="1" spans="1:8" ht="21.65" customHeight="1">
      <c r="A1" s="471" t="s">
        <v>917</v>
      </c>
      <c r="B1" s="462"/>
      <c r="C1" s="30" t="s">
        <v>504</v>
      </c>
      <c r="D1" s="463" t="s">
        <v>577</v>
      </c>
      <c r="E1" s="464"/>
      <c r="F1" s="464"/>
      <c r="G1" s="465"/>
    </row>
    <row r="2" spans="1:8" ht="24.75" customHeight="1">
      <c r="A2" s="461" t="s">
        <v>1695</v>
      </c>
      <c r="B2" s="603"/>
      <c r="C2" s="30" t="s">
        <v>490</v>
      </c>
      <c r="D2" s="463"/>
      <c r="E2" s="464"/>
      <c r="F2" s="464"/>
      <c r="G2" s="465"/>
    </row>
    <row r="3" spans="1:8" ht="37.5">
      <c r="A3" s="3"/>
      <c r="B3" s="39"/>
      <c r="C3" s="152" t="s">
        <v>492</v>
      </c>
      <c r="D3" s="5" t="s">
        <v>574</v>
      </c>
      <c r="E3" s="5" t="s">
        <v>646</v>
      </c>
      <c r="F3" s="5" t="s">
        <v>11</v>
      </c>
      <c r="G3" s="93" t="s">
        <v>12</v>
      </c>
      <c r="H3" s="239"/>
    </row>
    <row r="4" spans="1:8" ht="68.25" customHeight="1">
      <c r="A4" s="6" t="str">
        <f t="shared" ref="A4" si="0">$A$2</f>
        <v>78.1.</v>
      </c>
      <c r="B4" s="7">
        <v>1</v>
      </c>
      <c r="C4" s="8" t="s">
        <v>490</v>
      </c>
      <c r="D4" s="24"/>
      <c r="E4" s="18"/>
      <c r="F4" s="48">
        <v>3000</v>
      </c>
      <c r="G4" s="94"/>
      <c r="H4" s="239"/>
    </row>
    <row r="5" spans="1:8">
      <c r="A5" s="22"/>
      <c r="B5" s="81"/>
      <c r="C5" s="589" t="str">
        <f>CONCATENATE("KOPĒJĀ CENA par ",A2,"pozīciju bez PVN, EUR:")</f>
        <v>KOPĒJĀ CENA par 78.1.pozīciju bez PVN, EUR:</v>
      </c>
      <c r="D5" s="589"/>
      <c r="E5" s="589"/>
      <c r="F5" s="590"/>
      <c r="G5" s="103">
        <f>F4*G4</f>
        <v>0</v>
      </c>
      <c r="H5" s="239"/>
    </row>
    <row r="6" spans="1:8">
      <c r="A6" s="3"/>
      <c r="B6" s="4"/>
      <c r="C6" s="11" t="s">
        <v>16</v>
      </c>
      <c r="D6" s="468" t="s">
        <v>575</v>
      </c>
      <c r="E6" s="469"/>
      <c r="F6" s="468" t="s">
        <v>31</v>
      </c>
      <c r="G6" s="469"/>
      <c r="H6" s="239"/>
    </row>
    <row r="7" spans="1:8">
      <c r="A7" s="62" t="str">
        <f t="shared" ref="A7:A24" si="1">$A$2</f>
        <v>78.1.</v>
      </c>
      <c r="B7" s="123">
        <v>2</v>
      </c>
      <c r="C7" s="44" t="s">
        <v>988</v>
      </c>
      <c r="D7" s="493"/>
      <c r="E7" s="493"/>
      <c r="F7" s="493"/>
      <c r="G7" s="493"/>
      <c r="H7" s="239"/>
    </row>
    <row r="8" spans="1:8" ht="62.5">
      <c r="A8" s="62" t="str">
        <f t="shared" si="1"/>
        <v>78.1.</v>
      </c>
      <c r="B8" s="123">
        <v>3</v>
      </c>
      <c r="C8" s="44" t="s">
        <v>1429</v>
      </c>
      <c r="D8" s="493"/>
      <c r="E8" s="493"/>
      <c r="F8" s="493"/>
      <c r="G8" s="493"/>
    </row>
    <row r="9" spans="1:8">
      <c r="A9" s="62" t="str">
        <f t="shared" si="1"/>
        <v>78.1.</v>
      </c>
      <c r="B9" s="123">
        <v>4</v>
      </c>
      <c r="C9" s="351" t="s">
        <v>493</v>
      </c>
      <c r="D9" s="493"/>
      <c r="E9" s="493"/>
      <c r="F9" s="493"/>
      <c r="G9" s="493"/>
    </row>
    <row r="10" spans="1:8" ht="25.75" customHeight="1">
      <c r="A10" s="62" t="str">
        <f t="shared" si="1"/>
        <v>78.1.</v>
      </c>
      <c r="B10" s="123">
        <v>5</v>
      </c>
      <c r="C10" s="44" t="s">
        <v>1430</v>
      </c>
      <c r="D10" s="493"/>
      <c r="E10" s="493"/>
      <c r="F10" s="493"/>
      <c r="G10" s="493"/>
    </row>
    <row r="11" spans="1:8">
      <c r="A11" s="62" t="str">
        <f t="shared" si="1"/>
        <v>78.1.</v>
      </c>
      <c r="B11" s="123">
        <v>6</v>
      </c>
      <c r="C11" s="68" t="s">
        <v>494</v>
      </c>
      <c r="D11" s="493"/>
      <c r="E11" s="493"/>
      <c r="F11" s="493"/>
      <c r="G11" s="493"/>
    </row>
    <row r="12" spans="1:8">
      <c r="A12" s="62" t="str">
        <f t="shared" si="1"/>
        <v>78.1.</v>
      </c>
      <c r="B12" s="123">
        <v>7</v>
      </c>
      <c r="C12" s="68" t="s">
        <v>495</v>
      </c>
      <c r="D12" s="493"/>
      <c r="E12" s="493"/>
      <c r="F12" s="493"/>
      <c r="G12" s="493"/>
    </row>
    <row r="13" spans="1:8" ht="15.65" customHeight="1">
      <c r="A13" s="62" t="str">
        <f t="shared" si="1"/>
        <v>78.1.</v>
      </c>
      <c r="B13" s="123">
        <v>8</v>
      </c>
      <c r="C13" s="67" t="s">
        <v>496</v>
      </c>
      <c r="D13" s="493"/>
      <c r="E13" s="493"/>
      <c r="F13" s="493"/>
      <c r="G13" s="493"/>
    </row>
    <row r="14" spans="1:8">
      <c r="A14" s="62" t="str">
        <f t="shared" si="1"/>
        <v>78.1.</v>
      </c>
      <c r="B14" s="123">
        <v>9</v>
      </c>
      <c r="C14" s="67" t="s">
        <v>497</v>
      </c>
      <c r="D14" s="493"/>
      <c r="E14" s="493"/>
      <c r="F14" s="493"/>
      <c r="G14" s="493"/>
    </row>
    <row r="15" spans="1:8" ht="26.5" customHeight="1">
      <c r="A15" s="62" t="str">
        <f t="shared" si="1"/>
        <v>78.1.</v>
      </c>
      <c r="B15" s="123">
        <v>10</v>
      </c>
      <c r="C15" s="52" t="s">
        <v>1643</v>
      </c>
      <c r="D15" s="493"/>
      <c r="E15" s="493"/>
      <c r="F15" s="606"/>
      <c r="G15" s="606"/>
    </row>
    <row r="16" spans="1:8" ht="25">
      <c r="A16" s="62" t="str">
        <f t="shared" si="1"/>
        <v>78.1.</v>
      </c>
      <c r="B16" s="123">
        <v>11</v>
      </c>
      <c r="C16" s="67" t="s">
        <v>498</v>
      </c>
      <c r="D16" s="493"/>
      <c r="E16" s="493"/>
      <c r="F16" s="493"/>
      <c r="G16" s="493"/>
    </row>
    <row r="17" spans="1:7" ht="15.65" customHeight="1">
      <c r="A17" s="62" t="str">
        <f t="shared" si="1"/>
        <v>78.1.</v>
      </c>
      <c r="B17" s="123">
        <v>12</v>
      </c>
      <c r="C17" s="67" t="s">
        <v>499</v>
      </c>
      <c r="D17" s="493"/>
      <c r="E17" s="493"/>
      <c r="F17" s="493"/>
      <c r="G17" s="493"/>
    </row>
    <row r="18" spans="1:7" ht="29.5" customHeight="1">
      <c r="A18" s="62" t="str">
        <f t="shared" si="1"/>
        <v>78.1.</v>
      </c>
      <c r="B18" s="123">
        <v>13</v>
      </c>
      <c r="C18" s="67" t="s">
        <v>500</v>
      </c>
      <c r="D18" s="493"/>
      <c r="E18" s="493"/>
      <c r="F18" s="493"/>
      <c r="G18" s="493"/>
    </row>
    <row r="19" spans="1:7" ht="18" customHeight="1">
      <c r="A19" s="62" t="str">
        <f t="shared" si="1"/>
        <v>78.1.</v>
      </c>
      <c r="B19" s="123">
        <v>14</v>
      </c>
      <c r="C19" s="67" t="s">
        <v>501</v>
      </c>
      <c r="D19" s="493"/>
      <c r="E19" s="493"/>
      <c r="F19" s="493"/>
      <c r="G19" s="493"/>
    </row>
    <row r="20" spans="1:7" ht="25">
      <c r="A20" s="62" t="str">
        <f t="shared" si="1"/>
        <v>78.1.</v>
      </c>
      <c r="B20" s="123">
        <v>15</v>
      </c>
      <c r="C20" s="67" t="s">
        <v>502</v>
      </c>
      <c r="D20" s="493"/>
      <c r="E20" s="493"/>
      <c r="F20" s="493"/>
      <c r="G20" s="493"/>
    </row>
    <row r="21" spans="1:7">
      <c r="A21" s="62" t="str">
        <f t="shared" si="1"/>
        <v>78.1.</v>
      </c>
      <c r="B21" s="123">
        <v>16</v>
      </c>
      <c r="C21" s="67" t="s">
        <v>503</v>
      </c>
      <c r="D21" s="493"/>
      <c r="E21" s="493"/>
      <c r="F21" s="493"/>
      <c r="G21" s="493"/>
    </row>
    <row r="22" spans="1:7" ht="26.5" customHeight="1">
      <c r="A22" s="62" t="str">
        <f t="shared" si="1"/>
        <v>78.1.</v>
      </c>
      <c r="B22" s="123">
        <v>17</v>
      </c>
      <c r="C22" s="44" t="s">
        <v>1428</v>
      </c>
      <c r="D22" s="493"/>
      <c r="E22" s="493"/>
      <c r="F22" s="493"/>
      <c r="G22" s="493"/>
    </row>
    <row r="23" spans="1:7" ht="92.15" customHeight="1">
      <c r="A23" s="62" t="str">
        <f>$A$2</f>
        <v>78.1.</v>
      </c>
      <c r="B23" s="123">
        <v>18</v>
      </c>
      <c r="C23" s="16" t="s">
        <v>1644</v>
      </c>
      <c r="D23" s="493"/>
      <c r="E23" s="493"/>
      <c r="F23" s="606"/>
      <c r="G23" s="606"/>
    </row>
    <row r="24" spans="1:7" ht="135" customHeight="1">
      <c r="A24" s="62" t="str">
        <f t="shared" si="1"/>
        <v>78.1.</v>
      </c>
      <c r="B24" s="123">
        <v>19</v>
      </c>
      <c r="C24" s="69" t="s">
        <v>986</v>
      </c>
      <c r="D24" s="602"/>
      <c r="E24" s="602"/>
      <c r="F24" s="493"/>
      <c r="G24" s="493"/>
    </row>
    <row r="25" spans="1:7">
      <c r="G25" s="1"/>
    </row>
    <row r="26" spans="1:7" ht="24.75" customHeight="1">
      <c r="A26" s="461" t="s">
        <v>1696</v>
      </c>
      <c r="B26" s="603"/>
      <c r="C26" s="30" t="s">
        <v>491</v>
      </c>
      <c r="D26" s="463" t="s">
        <v>577</v>
      </c>
      <c r="E26" s="464"/>
      <c r="F26" s="464"/>
      <c r="G26" s="465"/>
    </row>
    <row r="27" spans="1:7" ht="50">
      <c r="A27" s="3"/>
      <c r="B27" s="39"/>
      <c r="C27" s="5" t="s">
        <v>492</v>
      </c>
      <c r="D27" s="89" t="s">
        <v>574</v>
      </c>
      <c r="E27" s="5" t="s">
        <v>10</v>
      </c>
      <c r="F27" s="5" t="s">
        <v>11</v>
      </c>
      <c r="G27" s="93" t="s">
        <v>12</v>
      </c>
    </row>
    <row r="28" spans="1:7">
      <c r="A28" s="6" t="str">
        <f>$A$26</f>
        <v>78.2.</v>
      </c>
      <c r="B28" s="7">
        <v>1</v>
      </c>
      <c r="C28" s="8" t="s">
        <v>491</v>
      </c>
      <c r="D28" s="24"/>
      <c r="E28" s="18"/>
      <c r="F28" s="48">
        <v>200</v>
      </c>
      <c r="G28" s="94"/>
    </row>
    <row r="29" spans="1:7">
      <c r="A29" s="22"/>
      <c r="B29" s="81"/>
      <c r="C29" s="589" t="str">
        <f>CONCATENATE("KOPĒJĀ CENA par ",A26,"pozīciju bez PVN, EUR:")</f>
        <v>KOPĒJĀ CENA par 78.2.pozīciju bez PVN, EUR:</v>
      </c>
      <c r="D29" s="589"/>
      <c r="E29" s="589"/>
      <c r="F29" s="590"/>
      <c r="G29" s="103">
        <f>F28*G28</f>
        <v>0</v>
      </c>
    </row>
    <row r="30" spans="1:7">
      <c r="A30" s="3"/>
      <c r="B30" s="4"/>
      <c r="C30" s="11" t="s">
        <v>16</v>
      </c>
      <c r="D30" s="468" t="s">
        <v>575</v>
      </c>
      <c r="E30" s="469"/>
      <c r="F30" s="468" t="s">
        <v>31</v>
      </c>
      <c r="G30" s="469"/>
    </row>
    <row r="31" spans="1:7" ht="19.399999999999999" customHeight="1">
      <c r="A31" s="62" t="str">
        <f>$A$26</f>
        <v>78.2.</v>
      </c>
      <c r="B31" s="123">
        <v>2</v>
      </c>
      <c r="C31" s="52" t="s">
        <v>1166</v>
      </c>
      <c r="D31" s="493"/>
      <c r="E31" s="493"/>
      <c r="F31" s="493"/>
      <c r="G31" s="493"/>
    </row>
    <row r="32" spans="1:7" ht="62.5">
      <c r="A32" s="62" t="str">
        <f t="shared" ref="A32:A44" si="2">$A$26</f>
        <v>78.2.</v>
      </c>
      <c r="B32" s="123">
        <v>3</v>
      </c>
      <c r="C32" s="44" t="s">
        <v>1427</v>
      </c>
      <c r="D32" s="493"/>
      <c r="E32" s="493"/>
      <c r="F32" s="493"/>
      <c r="G32" s="493"/>
    </row>
    <row r="33" spans="1:9" ht="18" customHeight="1">
      <c r="A33" s="62" t="str">
        <f t="shared" si="2"/>
        <v>78.2.</v>
      </c>
      <c r="B33" s="123">
        <v>4</v>
      </c>
      <c r="C33" s="52" t="s">
        <v>505</v>
      </c>
      <c r="D33" s="493"/>
      <c r="E33" s="493"/>
      <c r="F33" s="493"/>
      <c r="G33" s="493"/>
    </row>
    <row r="34" spans="1:9">
      <c r="A34" s="62" t="str">
        <f t="shared" si="2"/>
        <v>78.2.</v>
      </c>
      <c r="B34" s="123">
        <v>5</v>
      </c>
      <c r="C34" s="70" t="s">
        <v>506</v>
      </c>
      <c r="D34" s="493"/>
      <c r="E34" s="493"/>
      <c r="F34" s="493"/>
      <c r="G34" s="493"/>
    </row>
    <row r="35" spans="1:9" ht="15" customHeight="1">
      <c r="A35" s="62" t="str">
        <f t="shared" si="2"/>
        <v>78.2.</v>
      </c>
      <c r="B35" s="123">
        <v>6</v>
      </c>
      <c r="C35" s="70" t="s">
        <v>1645</v>
      </c>
      <c r="D35" s="524"/>
      <c r="E35" s="524"/>
      <c r="F35" s="606"/>
      <c r="G35" s="606"/>
      <c r="H35" s="493"/>
      <c r="I35" s="493"/>
    </row>
    <row r="36" spans="1:9">
      <c r="A36" s="62" t="str">
        <f t="shared" si="2"/>
        <v>78.2.</v>
      </c>
      <c r="B36" s="123">
        <v>7</v>
      </c>
      <c r="C36" s="70" t="s">
        <v>507</v>
      </c>
      <c r="D36" s="493"/>
      <c r="E36" s="493"/>
      <c r="F36" s="493"/>
      <c r="G36" s="493"/>
    </row>
    <row r="37" spans="1:9">
      <c r="A37" s="62" t="str">
        <f t="shared" si="2"/>
        <v>78.2.</v>
      </c>
      <c r="B37" s="123">
        <v>8</v>
      </c>
      <c r="C37" s="70" t="s">
        <v>508</v>
      </c>
      <c r="D37" s="493"/>
      <c r="E37" s="493"/>
      <c r="F37" s="493"/>
      <c r="G37" s="493"/>
    </row>
    <row r="38" spans="1:9" ht="26.5" customHeight="1">
      <c r="A38" s="62" t="str">
        <f t="shared" si="2"/>
        <v>78.2.</v>
      </c>
      <c r="B38" s="123">
        <v>9</v>
      </c>
      <c r="C38" s="52" t="s">
        <v>1167</v>
      </c>
      <c r="D38" s="493"/>
      <c r="E38" s="493"/>
      <c r="F38" s="493"/>
      <c r="G38" s="493"/>
    </row>
    <row r="39" spans="1:9" ht="54.75" customHeight="1">
      <c r="A39" s="62" t="str">
        <f t="shared" si="2"/>
        <v>78.2.</v>
      </c>
      <c r="B39" s="123">
        <v>10</v>
      </c>
      <c r="C39" s="52" t="s">
        <v>509</v>
      </c>
      <c r="D39" s="493"/>
      <c r="E39" s="493"/>
      <c r="F39" s="493"/>
      <c r="G39" s="493"/>
    </row>
    <row r="40" spans="1:9">
      <c r="A40" s="62" t="str">
        <f t="shared" si="2"/>
        <v>78.2.</v>
      </c>
      <c r="B40" s="123">
        <v>11</v>
      </c>
      <c r="C40" s="70" t="s">
        <v>510</v>
      </c>
      <c r="D40" s="493"/>
      <c r="E40" s="493"/>
      <c r="F40" s="493"/>
      <c r="G40" s="493"/>
    </row>
    <row r="41" spans="1:9">
      <c r="A41" s="62" t="str">
        <f t="shared" si="2"/>
        <v>78.2.</v>
      </c>
      <c r="B41" s="123">
        <v>12</v>
      </c>
      <c r="C41" s="68" t="s">
        <v>495</v>
      </c>
      <c r="D41" s="493"/>
      <c r="E41" s="493"/>
      <c r="F41" s="493"/>
      <c r="G41" s="493"/>
    </row>
    <row r="42" spans="1:9" ht="22.4" customHeight="1">
      <c r="A42" s="62" t="str">
        <f t="shared" si="2"/>
        <v>78.2.</v>
      </c>
      <c r="B42" s="123">
        <v>13</v>
      </c>
      <c r="C42" s="67" t="s">
        <v>496</v>
      </c>
      <c r="D42" s="493"/>
      <c r="E42" s="493"/>
      <c r="F42" s="493"/>
      <c r="G42" s="493"/>
    </row>
    <row r="43" spans="1:9" ht="59.5" customHeight="1">
      <c r="A43" s="62" t="str">
        <f t="shared" si="2"/>
        <v>78.2.</v>
      </c>
      <c r="B43" s="123">
        <v>14</v>
      </c>
      <c r="C43" s="16" t="s">
        <v>1646</v>
      </c>
      <c r="D43" s="493"/>
      <c r="E43" s="493"/>
      <c r="F43" s="606"/>
      <c r="G43" s="606"/>
    </row>
    <row r="44" spans="1:9" ht="135" customHeight="1">
      <c r="A44" s="62" t="str">
        <f t="shared" si="2"/>
        <v>78.2.</v>
      </c>
      <c r="B44" s="123">
        <v>15</v>
      </c>
      <c r="C44" s="69" t="s">
        <v>986</v>
      </c>
      <c r="D44" s="493"/>
      <c r="E44" s="493"/>
      <c r="F44" s="493"/>
      <c r="G44" s="493"/>
    </row>
    <row r="45" spans="1:9">
      <c r="G45" s="1"/>
    </row>
    <row r="46" spans="1:9">
      <c r="A46" s="74"/>
      <c r="B46" s="74"/>
      <c r="C46" s="75" t="s">
        <v>1697</v>
      </c>
      <c r="D46" s="530">
        <f>G5</f>
        <v>0</v>
      </c>
      <c r="E46" s="530"/>
      <c r="F46" s="530"/>
      <c r="G46" s="530"/>
    </row>
    <row r="47" spans="1:9">
      <c r="A47" s="74"/>
      <c r="B47" s="74"/>
      <c r="C47" s="75" t="s">
        <v>1698</v>
      </c>
      <c r="D47" s="530">
        <f>G29</f>
        <v>0</v>
      </c>
      <c r="E47" s="530"/>
      <c r="F47" s="530"/>
      <c r="G47" s="530"/>
    </row>
    <row r="48" spans="1:9">
      <c r="A48" s="74"/>
      <c r="B48" s="74"/>
      <c r="C48" s="527" t="s">
        <v>1699</v>
      </c>
      <c r="D48" s="607">
        <f>SUM(D46:G47)</f>
        <v>0</v>
      </c>
      <c r="E48" s="607"/>
      <c r="F48" s="607"/>
      <c r="G48" s="607"/>
    </row>
    <row r="49" spans="1:7">
      <c r="A49" s="74"/>
      <c r="B49" s="74"/>
      <c r="C49" s="527"/>
      <c r="D49" s="607"/>
      <c r="E49" s="607"/>
      <c r="F49" s="607"/>
      <c r="G49" s="607"/>
    </row>
  </sheetData>
  <mergeCells count="81">
    <mergeCell ref="H35:I35"/>
    <mergeCell ref="F7:G7"/>
    <mergeCell ref="C48:C49"/>
    <mergeCell ref="D48:G49"/>
    <mergeCell ref="C29:F29"/>
    <mergeCell ref="D46:G46"/>
    <mergeCell ref="D47:G47"/>
    <mergeCell ref="D43:E43"/>
    <mergeCell ref="F43:G43"/>
    <mergeCell ref="D24:E24"/>
    <mergeCell ref="F24:G24"/>
    <mergeCell ref="D18:E18"/>
    <mergeCell ref="F18:G18"/>
    <mergeCell ref="D19:E19"/>
    <mergeCell ref="D23:E23"/>
    <mergeCell ref="F23:G23"/>
    <mergeCell ref="D13:E13"/>
    <mergeCell ref="F13:G13"/>
    <mergeCell ref="D8:E8"/>
    <mergeCell ref="F17:G17"/>
    <mergeCell ref="F8:G8"/>
    <mergeCell ref="D9:E9"/>
    <mergeCell ref="F9:G9"/>
    <mergeCell ref="D10:E10"/>
    <mergeCell ref="D15:E15"/>
    <mergeCell ref="F15:G15"/>
    <mergeCell ref="D17:E17"/>
    <mergeCell ref="D14:E14"/>
    <mergeCell ref="F14:G14"/>
    <mergeCell ref="D12:E12"/>
    <mergeCell ref="F12:G12"/>
    <mergeCell ref="A26:B26"/>
    <mergeCell ref="D26:G26"/>
    <mergeCell ref="D21:E21"/>
    <mergeCell ref="F21:G21"/>
    <mergeCell ref="D39:E39"/>
    <mergeCell ref="F39:G39"/>
    <mergeCell ref="D32:E32"/>
    <mergeCell ref="D35:E35"/>
    <mergeCell ref="F35:G35"/>
    <mergeCell ref="F32:G32"/>
    <mergeCell ref="D33:E33"/>
    <mergeCell ref="F33:G33"/>
    <mergeCell ref="D34:E34"/>
    <mergeCell ref="F34:G34"/>
    <mergeCell ref="F36:G36"/>
    <mergeCell ref="D37:E37"/>
    <mergeCell ref="F20:G20"/>
    <mergeCell ref="D16:E16"/>
    <mergeCell ref="F16:G16"/>
    <mergeCell ref="D22:E22"/>
    <mergeCell ref="F22:G22"/>
    <mergeCell ref="F19:G19"/>
    <mergeCell ref="D20:E20"/>
    <mergeCell ref="D44:E44"/>
    <mergeCell ref="F44:G44"/>
    <mergeCell ref="D30:E30"/>
    <mergeCell ref="F30:G30"/>
    <mergeCell ref="D41:E41"/>
    <mergeCell ref="F41:G41"/>
    <mergeCell ref="D38:E38"/>
    <mergeCell ref="F38:G38"/>
    <mergeCell ref="D42:E42"/>
    <mergeCell ref="F42:G42"/>
    <mergeCell ref="D31:E31"/>
    <mergeCell ref="F31:G31"/>
    <mergeCell ref="D40:E40"/>
    <mergeCell ref="F40:G40"/>
    <mergeCell ref="F37:G37"/>
    <mergeCell ref="D36:E36"/>
    <mergeCell ref="A1:B1"/>
    <mergeCell ref="D1:G1"/>
    <mergeCell ref="F10:G10"/>
    <mergeCell ref="D11:E11"/>
    <mergeCell ref="F11:G11"/>
    <mergeCell ref="A2:B2"/>
    <mergeCell ref="D2:G2"/>
    <mergeCell ref="D6:E6"/>
    <mergeCell ref="F6:G6"/>
    <mergeCell ref="D7:E7"/>
    <mergeCell ref="C5:F5"/>
  </mergeCells>
  <pageMargins left="0.7" right="0.7" top="0.75" bottom="0.75" header="0.3" footer="0.3"/>
  <pageSetup paperSize="9" orientation="portrait" verticalDpi="300"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8628D3-9F91-4514-94B8-10E1D56617B0}">
  <dimension ref="A1:G15"/>
  <sheetViews>
    <sheetView zoomScale="82" zoomScaleNormal="82" workbookViewId="0">
      <selection activeCell="D9" sqref="D9:E9"/>
    </sheetView>
  </sheetViews>
  <sheetFormatPr defaultColWidth="9.453125" defaultRowHeight="12.5"/>
  <cols>
    <col min="1" max="2" width="4.54296875" style="20" customWidth="1"/>
    <col min="3" max="3" width="61.54296875" style="20" customWidth="1"/>
    <col min="4" max="4" width="43.81640625" style="20" customWidth="1"/>
    <col min="5" max="6" width="16.54296875" style="20" customWidth="1"/>
    <col min="7" max="7" width="16.54296875" style="101" customWidth="1"/>
    <col min="8" max="16384" width="9.453125" style="20"/>
  </cols>
  <sheetData>
    <row r="1" spans="1:7" ht="23.25" customHeight="1">
      <c r="A1" s="504" t="s">
        <v>1700</v>
      </c>
      <c r="B1" s="462"/>
      <c r="C1" s="179" t="s">
        <v>1537</v>
      </c>
      <c r="D1" s="492" t="s">
        <v>577</v>
      </c>
      <c r="E1" s="464"/>
      <c r="F1" s="464"/>
      <c r="G1" s="465"/>
    </row>
    <row r="2" spans="1:7" ht="37.5">
      <c r="A2" s="171"/>
      <c r="B2" s="4"/>
      <c r="C2" s="170" t="s">
        <v>34</v>
      </c>
      <c r="D2" s="178" t="s">
        <v>574</v>
      </c>
      <c r="E2" s="178" t="s">
        <v>646</v>
      </c>
      <c r="F2" s="178" t="s">
        <v>11</v>
      </c>
      <c r="G2" s="177" t="s">
        <v>12</v>
      </c>
    </row>
    <row r="3" spans="1:7">
      <c r="A3" s="225" t="str">
        <f t="shared" ref="A3" si="0">$A$1</f>
        <v>79.</v>
      </c>
      <c r="B3" s="7">
        <v>1</v>
      </c>
      <c r="C3" s="376" t="s">
        <v>1537</v>
      </c>
      <c r="D3" s="176"/>
      <c r="E3" s="233"/>
      <c r="F3" s="181">
        <v>5</v>
      </c>
      <c r="G3" s="290"/>
    </row>
    <row r="4" spans="1:7" ht="24.75" customHeight="1">
      <c r="A4" s="226"/>
      <c r="B4" s="88"/>
      <c r="C4" s="79"/>
      <c r="D4" s="79"/>
      <c r="E4" s="79"/>
      <c r="F4" s="83" t="str">
        <f>CONCATENATE("KOPĒJĀ CENA par ",A1,"pozīciju bez PVN, EUR:")</f>
        <v>KOPĒJĀ CENA par 79.pozīciju bez PVN, EUR:</v>
      </c>
      <c r="G4" s="172">
        <f>F3*G3</f>
        <v>0</v>
      </c>
    </row>
    <row r="5" spans="1:7">
      <c r="A5" s="171"/>
      <c r="B5" s="4"/>
      <c r="C5" s="170" t="s">
        <v>14</v>
      </c>
      <c r="D5" s="477" t="s">
        <v>575</v>
      </c>
      <c r="E5" s="469"/>
      <c r="F5" s="477" t="s">
        <v>31</v>
      </c>
      <c r="G5" s="469"/>
    </row>
    <row r="6" spans="1:7" ht="25">
      <c r="A6" s="225" t="str">
        <f t="shared" ref="A6:A15" si="1">$A$1</f>
        <v>79.</v>
      </c>
      <c r="B6" s="7">
        <v>2</v>
      </c>
      <c r="C6" s="169" t="s">
        <v>1538</v>
      </c>
      <c r="D6" s="610"/>
      <c r="E6" s="611"/>
      <c r="F6" s="476"/>
      <c r="G6" s="460"/>
    </row>
    <row r="7" spans="1:7">
      <c r="A7" s="171"/>
      <c r="B7" s="4"/>
      <c r="C7" s="192" t="s">
        <v>16</v>
      </c>
      <c r="D7" s="477" t="s">
        <v>575</v>
      </c>
      <c r="E7" s="469"/>
      <c r="F7" s="477" t="s">
        <v>31</v>
      </c>
      <c r="G7" s="469"/>
    </row>
    <row r="8" spans="1:7" ht="35.25" customHeight="1">
      <c r="A8" s="225" t="str">
        <f t="shared" si="1"/>
        <v>79.</v>
      </c>
      <c r="B8" s="7">
        <v>3</v>
      </c>
      <c r="C8" s="379" t="s">
        <v>1539</v>
      </c>
      <c r="D8" s="610"/>
      <c r="E8" s="611"/>
      <c r="F8" s="476"/>
      <c r="G8" s="460"/>
    </row>
    <row r="9" spans="1:7" ht="27.75" customHeight="1">
      <c r="A9" s="225" t="str">
        <f t="shared" si="1"/>
        <v>79.</v>
      </c>
      <c r="B9" s="7">
        <v>4</v>
      </c>
      <c r="C9" s="347" t="s">
        <v>1540</v>
      </c>
      <c r="D9" s="612"/>
      <c r="E9" s="613"/>
      <c r="F9" s="476"/>
      <c r="G9" s="460"/>
    </row>
    <row r="10" spans="1:7">
      <c r="A10" s="225" t="str">
        <f t="shared" si="1"/>
        <v>79.</v>
      </c>
      <c r="B10" s="7">
        <v>5</v>
      </c>
      <c r="C10" s="381" t="s">
        <v>1541</v>
      </c>
      <c r="D10" s="612"/>
      <c r="E10" s="613"/>
      <c r="F10" s="476"/>
      <c r="G10" s="460"/>
    </row>
    <row r="11" spans="1:7" ht="24.75" customHeight="1">
      <c r="A11" s="225" t="str">
        <f t="shared" si="1"/>
        <v>79.</v>
      </c>
      <c r="B11" s="7">
        <v>6</v>
      </c>
      <c r="C11" s="376" t="s">
        <v>1542</v>
      </c>
      <c r="D11" s="612"/>
      <c r="E11" s="613"/>
      <c r="F11" s="476"/>
      <c r="G11" s="460"/>
    </row>
    <row r="12" spans="1:7" ht="27.65" customHeight="1">
      <c r="A12" s="225" t="str">
        <f t="shared" si="1"/>
        <v>79.</v>
      </c>
      <c r="B12" s="7">
        <v>7</v>
      </c>
      <c r="C12" s="376" t="s">
        <v>1543</v>
      </c>
      <c r="D12" s="614"/>
      <c r="E12" s="615"/>
      <c r="F12" s="476"/>
      <c r="G12" s="460"/>
    </row>
    <row r="13" spans="1:7">
      <c r="A13" s="225" t="str">
        <f t="shared" si="1"/>
        <v>79.</v>
      </c>
      <c r="B13" s="7">
        <v>8</v>
      </c>
      <c r="C13" s="376" t="s">
        <v>1544</v>
      </c>
      <c r="D13" s="614"/>
      <c r="E13" s="615"/>
      <c r="F13" s="476"/>
      <c r="G13" s="460"/>
    </row>
    <row r="14" spans="1:7">
      <c r="A14" s="225" t="str">
        <f t="shared" si="1"/>
        <v>79.</v>
      </c>
      <c r="B14" s="7">
        <v>9</v>
      </c>
      <c r="C14" s="380" t="s">
        <v>1545</v>
      </c>
      <c r="D14" s="616"/>
      <c r="E14" s="616"/>
      <c r="F14" s="476"/>
      <c r="G14" s="460"/>
    </row>
    <row r="15" spans="1:7" ht="26.25" customHeight="1">
      <c r="A15" s="225" t="str">
        <f t="shared" si="1"/>
        <v>79.</v>
      </c>
      <c r="B15" s="7">
        <v>10</v>
      </c>
      <c r="C15" s="379" t="s">
        <v>1546</v>
      </c>
      <c r="D15" s="614"/>
      <c r="E15" s="615"/>
      <c r="F15" s="476"/>
      <c r="G15" s="460"/>
    </row>
  </sheetData>
  <mergeCells count="24">
    <mergeCell ref="D13:E13"/>
    <mergeCell ref="F13:G13"/>
    <mergeCell ref="D14:E14"/>
    <mergeCell ref="F14:G14"/>
    <mergeCell ref="D15:E15"/>
    <mergeCell ref="F15:G15"/>
    <mergeCell ref="D10:E10"/>
    <mergeCell ref="F10:G10"/>
    <mergeCell ref="D11:E11"/>
    <mergeCell ref="F11:G11"/>
    <mergeCell ref="D12:E12"/>
    <mergeCell ref="F12:G12"/>
    <mergeCell ref="D7:E7"/>
    <mergeCell ref="F7:G7"/>
    <mergeCell ref="D8:E8"/>
    <mergeCell ref="F8:G8"/>
    <mergeCell ref="D9:E9"/>
    <mergeCell ref="F9:G9"/>
    <mergeCell ref="A1:B1"/>
    <mergeCell ref="D1:G1"/>
    <mergeCell ref="D5:E5"/>
    <mergeCell ref="F5:G5"/>
    <mergeCell ref="D6:E6"/>
    <mergeCell ref="F6:G6"/>
  </mergeCells>
  <pageMargins left="0.7" right="0.7" top="0.75" bottom="0.75" header="0.3" footer="0.3"/>
  <pageSetup paperSize="9" orientation="portrait" verticalDpi="0"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91366A-3BF5-49F6-A9DF-84620BA68934}">
  <dimension ref="A1:G16"/>
  <sheetViews>
    <sheetView zoomScale="83" zoomScaleNormal="83" workbookViewId="0">
      <selection activeCell="C5" sqref="C5"/>
    </sheetView>
  </sheetViews>
  <sheetFormatPr defaultColWidth="9.453125" defaultRowHeight="12.5"/>
  <cols>
    <col min="1" max="2" width="4.54296875" style="20" customWidth="1"/>
    <col min="3" max="3" width="65" style="20" customWidth="1"/>
    <col min="4" max="4" width="39.453125" style="20" customWidth="1"/>
    <col min="5" max="6" width="16.54296875" style="20" customWidth="1"/>
    <col min="7" max="7" width="16.54296875" style="101" customWidth="1"/>
    <col min="8" max="16384" width="9.453125" style="20"/>
  </cols>
  <sheetData>
    <row r="1" spans="1:7" ht="23.25" customHeight="1">
      <c r="A1" s="504" t="s">
        <v>918</v>
      </c>
      <c r="B1" s="462"/>
      <c r="C1" s="179" t="s">
        <v>1526</v>
      </c>
      <c r="D1" s="492" t="s">
        <v>577</v>
      </c>
      <c r="E1" s="464"/>
      <c r="F1" s="464"/>
      <c r="G1" s="465"/>
    </row>
    <row r="2" spans="1:7" ht="37.5">
      <c r="A2" s="171"/>
      <c r="B2" s="4"/>
      <c r="C2" s="170" t="s">
        <v>34</v>
      </c>
      <c r="D2" s="178" t="s">
        <v>574</v>
      </c>
      <c r="E2" s="178" t="s">
        <v>646</v>
      </c>
      <c r="F2" s="178" t="s">
        <v>11</v>
      </c>
      <c r="G2" s="177" t="s">
        <v>12</v>
      </c>
    </row>
    <row r="3" spans="1:7">
      <c r="A3" s="378" t="str">
        <f t="shared" ref="A3:A5" si="0">$A$1</f>
        <v>80.</v>
      </c>
      <c r="B3" s="354">
        <v>1</v>
      </c>
      <c r="C3" s="169" t="s">
        <v>1527</v>
      </c>
      <c r="D3" s="176"/>
      <c r="E3" s="181"/>
      <c r="F3" s="181">
        <v>3</v>
      </c>
      <c r="G3" s="290"/>
    </row>
    <row r="4" spans="1:7">
      <c r="A4" s="378" t="str">
        <f t="shared" si="0"/>
        <v>80.</v>
      </c>
      <c r="B4" s="354">
        <v>2</v>
      </c>
      <c r="C4" s="169" t="s">
        <v>1526</v>
      </c>
      <c r="D4" s="176"/>
      <c r="E4" s="181"/>
      <c r="F4" s="181">
        <v>3</v>
      </c>
      <c r="G4" s="290"/>
    </row>
    <row r="5" spans="1:7">
      <c r="A5" s="378" t="str">
        <f t="shared" si="0"/>
        <v>80.</v>
      </c>
      <c r="B5" s="354">
        <v>3</v>
      </c>
      <c r="C5" s="169" t="s">
        <v>1528</v>
      </c>
      <c r="D5" s="176"/>
      <c r="E5" s="181"/>
      <c r="F5" s="181">
        <v>3</v>
      </c>
      <c r="G5" s="290"/>
    </row>
    <row r="6" spans="1:7" ht="24.75" customHeight="1">
      <c r="A6" s="226"/>
      <c r="B6" s="88"/>
      <c r="C6" s="79"/>
      <c r="D6" s="79"/>
      <c r="E6" s="79"/>
      <c r="F6" s="83" t="str">
        <f>CONCATENATE("KOPĒJĀ CENA par ",A1,"pozīciju bez PVN, EUR:")</f>
        <v>KOPĒJĀ CENA par 80.pozīciju bez PVN, EUR:</v>
      </c>
      <c r="G6" s="172">
        <f>F3*G3</f>
        <v>0</v>
      </c>
    </row>
    <row r="7" spans="1:7">
      <c r="A7" s="171"/>
      <c r="B7" s="4"/>
      <c r="C7" s="170" t="s">
        <v>14</v>
      </c>
      <c r="D7" s="477" t="s">
        <v>575</v>
      </c>
      <c r="E7" s="469"/>
      <c r="F7" s="477" t="s">
        <v>31</v>
      </c>
      <c r="G7" s="469"/>
    </row>
    <row r="8" spans="1:7" ht="29.25" customHeight="1">
      <c r="A8" s="225" t="str">
        <f t="shared" ref="A8:A16" si="1">$A$1</f>
        <v>80.</v>
      </c>
      <c r="B8" s="7">
        <v>4</v>
      </c>
      <c r="C8" s="376" t="s">
        <v>1529</v>
      </c>
      <c r="D8" s="599"/>
      <c r="E8" s="601"/>
      <c r="F8" s="476"/>
      <c r="G8" s="460"/>
    </row>
    <row r="9" spans="1:7">
      <c r="A9" s="171"/>
      <c r="B9" s="4"/>
      <c r="C9" s="192" t="s">
        <v>16</v>
      </c>
      <c r="D9" s="477" t="s">
        <v>575</v>
      </c>
      <c r="E9" s="469"/>
      <c r="F9" s="477" t="s">
        <v>31</v>
      </c>
      <c r="G9" s="469"/>
    </row>
    <row r="10" spans="1:7" ht="29.25" customHeight="1">
      <c r="A10" s="225" t="str">
        <f t="shared" si="1"/>
        <v>80.</v>
      </c>
      <c r="B10" s="7">
        <v>5</v>
      </c>
      <c r="C10" s="379" t="s">
        <v>1530</v>
      </c>
      <c r="D10" s="599"/>
      <c r="E10" s="601"/>
      <c r="F10" s="476"/>
      <c r="G10" s="460"/>
    </row>
    <row r="11" spans="1:7">
      <c r="A11" s="225" t="str">
        <f t="shared" si="1"/>
        <v>80.</v>
      </c>
      <c r="B11" s="7">
        <v>6</v>
      </c>
      <c r="C11" s="20" t="s">
        <v>1531</v>
      </c>
      <c r="D11" s="474"/>
      <c r="E11" s="475"/>
      <c r="F11" s="476"/>
      <c r="G11" s="460"/>
    </row>
    <row r="12" spans="1:7" ht="18" customHeight="1">
      <c r="A12" s="225" t="str">
        <f t="shared" si="1"/>
        <v>80.</v>
      </c>
      <c r="B12" s="7">
        <v>7</v>
      </c>
      <c r="C12" s="376" t="s">
        <v>1532</v>
      </c>
      <c r="D12" s="474"/>
      <c r="E12" s="475"/>
      <c r="F12" s="476"/>
      <c r="G12" s="460"/>
    </row>
    <row r="13" spans="1:7" ht="27.65" customHeight="1">
      <c r="A13" s="225" t="str">
        <f t="shared" si="1"/>
        <v>80.</v>
      </c>
      <c r="B13" s="7">
        <v>8</v>
      </c>
      <c r="C13" s="376" t="s">
        <v>1533</v>
      </c>
      <c r="D13" s="474"/>
      <c r="E13" s="475"/>
      <c r="F13" s="476"/>
      <c r="G13" s="460"/>
    </row>
    <row r="14" spans="1:7">
      <c r="A14" s="225" t="str">
        <f t="shared" si="1"/>
        <v>80.</v>
      </c>
      <c r="B14" s="7">
        <v>9</v>
      </c>
      <c r="C14" s="376" t="s">
        <v>1534</v>
      </c>
      <c r="D14" s="474"/>
      <c r="E14" s="475"/>
      <c r="F14" s="476"/>
      <c r="G14" s="460"/>
    </row>
    <row r="15" spans="1:7">
      <c r="A15" s="225" t="str">
        <f t="shared" si="1"/>
        <v>80.</v>
      </c>
      <c r="B15" s="7">
        <v>10</v>
      </c>
      <c r="C15" s="380" t="s">
        <v>1535</v>
      </c>
      <c r="D15" s="474"/>
      <c r="E15" s="475"/>
      <c r="F15" s="476"/>
      <c r="G15" s="460"/>
    </row>
    <row r="16" spans="1:7" ht="26.25" customHeight="1">
      <c r="A16" s="225" t="str">
        <f t="shared" si="1"/>
        <v>80.</v>
      </c>
      <c r="B16" s="7">
        <v>11</v>
      </c>
      <c r="C16" s="379" t="s">
        <v>1536</v>
      </c>
      <c r="D16" s="474"/>
      <c r="E16" s="475"/>
      <c r="F16" s="476"/>
      <c r="G16" s="460"/>
    </row>
  </sheetData>
  <mergeCells count="22">
    <mergeCell ref="D15:E15"/>
    <mergeCell ref="F15:G15"/>
    <mergeCell ref="D16:E16"/>
    <mergeCell ref="F16:G16"/>
    <mergeCell ref="D12:E12"/>
    <mergeCell ref="F12:G12"/>
    <mergeCell ref="D13:E13"/>
    <mergeCell ref="F13:G13"/>
    <mergeCell ref="D14:E14"/>
    <mergeCell ref="F14:G14"/>
    <mergeCell ref="D9:E9"/>
    <mergeCell ref="F9:G9"/>
    <mergeCell ref="D10:E10"/>
    <mergeCell ref="F10:G10"/>
    <mergeCell ref="D11:E11"/>
    <mergeCell ref="F11:G11"/>
    <mergeCell ref="A1:B1"/>
    <mergeCell ref="D1:G1"/>
    <mergeCell ref="D7:E7"/>
    <mergeCell ref="F7:G7"/>
    <mergeCell ref="D8:E8"/>
    <mergeCell ref="F8:G8"/>
  </mergeCells>
  <pageMargins left="0.7" right="0.7" top="0.75" bottom="0.75" header="0.3" footer="0.3"/>
  <pageSetup paperSize="9" orientation="portrait" verticalDpi="0" r:id="rId1"/>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dimension ref="A1:H16"/>
  <sheetViews>
    <sheetView zoomScale="90" zoomScaleNormal="90" workbookViewId="0">
      <selection activeCell="C6" sqref="C6"/>
    </sheetView>
  </sheetViews>
  <sheetFormatPr defaultColWidth="9.453125" defaultRowHeight="14.5"/>
  <cols>
    <col min="1" max="2" width="4.54296875" style="19" customWidth="1"/>
    <col min="3" max="3" width="71.453125" style="19" customWidth="1"/>
    <col min="4" max="4" width="35.54296875" style="19" customWidth="1"/>
    <col min="5" max="6" width="16.54296875" style="19" customWidth="1"/>
    <col min="7" max="7" width="16.54296875" style="96" customWidth="1"/>
    <col min="8" max="8" width="14.54296875" style="19" customWidth="1"/>
    <col min="9" max="16384" width="9.453125" style="19"/>
  </cols>
  <sheetData>
    <row r="1" spans="1:8" s="41" customFormat="1" ht="16.5">
      <c r="A1" s="471" t="s">
        <v>645</v>
      </c>
      <c r="B1" s="462"/>
      <c r="C1" s="2" t="s">
        <v>815</v>
      </c>
      <c r="D1" s="463" t="s">
        <v>577</v>
      </c>
      <c r="E1" s="464"/>
      <c r="F1" s="464"/>
      <c r="G1" s="465"/>
    </row>
    <row r="2" spans="1:8" s="41" customFormat="1" ht="37.4" customHeight="1">
      <c r="A2" s="3"/>
      <c r="B2" s="4"/>
      <c r="C2" s="10" t="s">
        <v>34</v>
      </c>
      <c r="D2" s="5" t="s">
        <v>574</v>
      </c>
      <c r="E2" s="5" t="s">
        <v>646</v>
      </c>
      <c r="F2" s="5" t="s">
        <v>11</v>
      </c>
      <c r="G2" s="93" t="s">
        <v>12</v>
      </c>
      <c r="H2" s="165"/>
    </row>
    <row r="3" spans="1:8" s="41" customFormat="1" ht="15.65" customHeight="1">
      <c r="A3" s="6" t="str">
        <f t="shared" ref="A3:A7" si="0">$A$1</f>
        <v>81.</v>
      </c>
      <c r="B3" s="7">
        <v>1</v>
      </c>
      <c r="C3" s="8" t="s">
        <v>804</v>
      </c>
      <c r="D3" s="24"/>
      <c r="E3" s="18"/>
      <c r="F3" s="48">
        <v>10</v>
      </c>
      <c r="G3" s="94"/>
      <c r="H3" s="167"/>
    </row>
    <row r="4" spans="1:8" s="41" customFormat="1" ht="15">
      <c r="A4" s="6" t="str">
        <f t="shared" si="0"/>
        <v>81.</v>
      </c>
      <c r="B4" s="7">
        <v>2</v>
      </c>
      <c r="C4" s="8" t="s">
        <v>897</v>
      </c>
      <c r="D4" s="24"/>
      <c r="E4" s="18"/>
      <c r="F4" s="48">
        <v>10</v>
      </c>
      <c r="G4" s="94"/>
      <c r="H4" s="180"/>
    </row>
    <row r="5" spans="1:8" s="41" customFormat="1" ht="15">
      <c r="A5" s="6" t="str">
        <f t="shared" si="0"/>
        <v>81.</v>
      </c>
      <c r="B5" s="7">
        <v>3</v>
      </c>
      <c r="C5" s="8" t="s">
        <v>805</v>
      </c>
      <c r="D5" s="176"/>
      <c r="E5" s="18"/>
      <c r="F5" s="48">
        <v>10</v>
      </c>
      <c r="G5" s="174"/>
      <c r="H5" s="180"/>
    </row>
    <row r="6" spans="1:8" s="41" customFormat="1" ht="15">
      <c r="A6" s="6" t="str">
        <f t="shared" si="0"/>
        <v>81.</v>
      </c>
      <c r="B6" s="7">
        <v>4</v>
      </c>
      <c r="C6" s="8" t="s">
        <v>1039</v>
      </c>
      <c r="D6" s="24"/>
      <c r="E6" s="18"/>
      <c r="F6" s="48">
        <v>10</v>
      </c>
      <c r="G6" s="94"/>
      <c r="H6" s="167"/>
    </row>
    <row r="7" spans="1:8" s="41" customFormat="1" ht="15">
      <c r="A7" s="6" t="str">
        <f t="shared" si="0"/>
        <v>81.</v>
      </c>
      <c r="B7" s="7">
        <v>5</v>
      </c>
      <c r="C7" s="183" t="s">
        <v>806</v>
      </c>
      <c r="D7" s="24"/>
      <c r="E7" s="18"/>
      <c r="F7" s="48">
        <v>10</v>
      </c>
      <c r="G7" s="94"/>
      <c r="H7" s="167"/>
    </row>
    <row r="8" spans="1:8" s="41" customFormat="1" ht="15" customHeight="1">
      <c r="A8" s="22"/>
      <c r="B8" s="81"/>
      <c r="C8" s="140"/>
      <c r="D8" s="141"/>
      <c r="E8" s="141"/>
      <c r="F8" s="142" t="str">
        <f>CONCATENATE("KOPĒJĀ CENA par ",A1,"pozīciju bez PVN, EUR:")</f>
        <v>KOPĒJĀ CENA par 81.pozīciju bez PVN, EUR:</v>
      </c>
      <c r="G8" s="95">
        <f>SUMPRODUCT(F3:F7,G3:G7)</f>
        <v>0</v>
      </c>
      <c r="H8" s="180"/>
    </row>
    <row r="9" spans="1:8" s="41" customFormat="1" ht="15">
      <c r="A9" s="3"/>
      <c r="B9" s="4"/>
      <c r="C9" s="11" t="s">
        <v>16</v>
      </c>
      <c r="D9" s="468" t="s">
        <v>30</v>
      </c>
      <c r="E9" s="469"/>
      <c r="F9" s="468" t="s">
        <v>31</v>
      </c>
      <c r="G9" s="469"/>
      <c r="H9" s="167"/>
    </row>
    <row r="10" spans="1:8" s="41" customFormat="1" ht="14">
      <c r="A10" s="6" t="str">
        <f t="shared" ref="A10:A16" si="1">$A$1</f>
        <v>81.</v>
      </c>
      <c r="B10" s="7">
        <v>6</v>
      </c>
      <c r="C10" s="8" t="s">
        <v>807</v>
      </c>
      <c r="D10" s="459"/>
      <c r="E10" s="460"/>
      <c r="F10" s="459"/>
      <c r="G10" s="460"/>
    </row>
    <row r="11" spans="1:8" s="41" customFormat="1" ht="14">
      <c r="A11" s="6" t="str">
        <f t="shared" si="1"/>
        <v>81.</v>
      </c>
      <c r="B11" s="7">
        <v>7</v>
      </c>
      <c r="C11" s="12" t="s">
        <v>1049</v>
      </c>
      <c r="D11" s="459"/>
      <c r="E11" s="460"/>
      <c r="F11" s="459"/>
      <c r="G11" s="460"/>
    </row>
    <row r="12" spans="1:8" s="41" customFormat="1" ht="14">
      <c r="A12" s="6" t="str">
        <f t="shared" si="1"/>
        <v>81.</v>
      </c>
      <c r="B12" s="7">
        <v>8</v>
      </c>
      <c r="C12" s="12" t="s">
        <v>1048</v>
      </c>
      <c r="D12" s="459"/>
      <c r="E12" s="460"/>
      <c r="F12" s="459"/>
      <c r="G12" s="460"/>
    </row>
    <row r="13" spans="1:8" s="41" customFormat="1" ht="25.5">
      <c r="A13" s="6" t="str">
        <f t="shared" si="1"/>
        <v>81.</v>
      </c>
      <c r="B13" s="7">
        <v>9</v>
      </c>
      <c r="C13" s="12" t="s">
        <v>706</v>
      </c>
      <c r="D13" s="459"/>
      <c r="E13" s="460"/>
      <c r="F13" s="459"/>
      <c r="G13" s="460"/>
    </row>
    <row r="14" spans="1:8" s="41" customFormat="1" ht="25.5">
      <c r="A14" s="6" t="str">
        <f t="shared" si="1"/>
        <v>81.</v>
      </c>
      <c r="B14" s="7">
        <v>10</v>
      </c>
      <c r="C14" s="12" t="s">
        <v>898</v>
      </c>
      <c r="D14" s="459"/>
      <c r="E14" s="460"/>
      <c r="F14" s="459"/>
      <c r="G14" s="460"/>
    </row>
    <row r="15" spans="1:8">
      <c r="A15" s="6" t="str">
        <f t="shared" si="1"/>
        <v>81.</v>
      </c>
      <c r="B15" s="7">
        <v>11</v>
      </c>
      <c r="C15" s="12" t="s">
        <v>709</v>
      </c>
      <c r="D15" s="459"/>
      <c r="E15" s="460"/>
      <c r="F15" s="459"/>
      <c r="G15" s="460"/>
    </row>
    <row r="16" spans="1:8">
      <c r="A16" s="6" t="str">
        <f t="shared" si="1"/>
        <v>81.</v>
      </c>
      <c r="B16" s="7">
        <v>12</v>
      </c>
      <c r="C16" s="12" t="s">
        <v>899</v>
      </c>
      <c r="D16" s="459"/>
      <c r="E16" s="460"/>
      <c r="F16" s="459"/>
      <c r="G16" s="460"/>
    </row>
  </sheetData>
  <mergeCells count="18">
    <mergeCell ref="D15:E15"/>
    <mergeCell ref="F15:G15"/>
    <mergeCell ref="D16:E16"/>
    <mergeCell ref="F16:G16"/>
    <mergeCell ref="D14:E14"/>
    <mergeCell ref="F14:G14"/>
    <mergeCell ref="D11:E11"/>
    <mergeCell ref="F11:G11"/>
    <mergeCell ref="D12:E12"/>
    <mergeCell ref="F12:G12"/>
    <mergeCell ref="D13:E13"/>
    <mergeCell ref="F13:G13"/>
    <mergeCell ref="A1:B1"/>
    <mergeCell ref="D1:G1"/>
    <mergeCell ref="D9:E9"/>
    <mergeCell ref="F9:G9"/>
    <mergeCell ref="D10:E10"/>
    <mergeCell ref="F10:G10"/>
  </mergeCells>
  <pageMargins left="0.7" right="0.7" top="0.75" bottom="0.75" header="0.3" footer="0.3"/>
  <pageSetup paperSize="9" orientation="portrait" verticalDpi="300"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dimension ref="A1:G20"/>
  <sheetViews>
    <sheetView zoomScale="77" zoomScaleNormal="77" workbookViewId="0">
      <selection activeCell="J13" sqref="J13"/>
    </sheetView>
  </sheetViews>
  <sheetFormatPr defaultColWidth="9.453125" defaultRowHeight="14.5"/>
  <cols>
    <col min="1" max="2" width="4.54296875" style="19" customWidth="1"/>
    <col min="3" max="3" width="71.453125" style="19" customWidth="1"/>
    <col min="4" max="4" width="35.54296875" style="19" customWidth="1"/>
    <col min="5" max="6" width="16.54296875" style="19" customWidth="1"/>
    <col min="7" max="7" width="16.54296875" style="96" customWidth="1"/>
    <col min="8" max="16384" width="9.453125" style="19"/>
  </cols>
  <sheetData>
    <row r="1" spans="1:7" s="41" customFormat="1" ht="16.5">
      <c r="A1" s="471" t="s">
        <v>919</v>
      </c>
      <c r="B1" s="462"/>
      <c r="C1" s="2" t="s">
        <v>816</v>
      </c>
      <c r="D1" s="463" t="s">
        <v>577</v>
      </c>
      <c r="E1" s="464"/>
      <c r="F1" s="464"/>
      <c r="G1" s="465"/>
    </row>
    <row r="2" spans="1:7" s="41" customFormat="1" ht="37.5">
      <c r="A2" s="3"/>
      <c r="B2" s="4"/>
      <c r="C2" s="10" t="s">
        <v>34</v>
      </c>
      <c r="D2" s="5" t="s">
        <v>574</v>
      </c>
      <c r="E2" s="5" t="s">
        <v>646</v>
      </c>
      <c r="F2" s="5" t="s">
        <v>11</v>
      </c>
      <c r="G2" s="93" t="s">
        <v>12</v>
      </c>
    </row>
    <row r="3" spans="1:7" s="41" customFormat="1" ht="14">
      <c r="A3" s="6" t="str">
        <f t="shared" ref="A3:A8" si="0">$A$1</f>
        <v>82.</v>
      </c>
      <c r="B3" s="7">
        <v>1</v>
      </c>
      <c r="C3" s="43" t="s">
        <v>900</v>
      </c>
      <c r="D3" s="24"/>
      <c r="E3" s="18"/>
      <c r="F3" s="48">
        <v>5</v>
      </c>
      <c r="G3" s="94"/>
    </row>
    <row r="4" spans="1:7" s="41" customFormat="1" ht="14">
      <c r="A4" s="6" t="str">
        <f t="shared" si="0"/>
        <v>82.</v>
      </c>
      <c r="B4" s="7">
        <v>2</v>
      </c>
      <c r="C4" s="43" t="s">
        <v>901</v>
      </c>
      <c r="D4" s="24"/>
      <c r="E4" s="18"/>
      <c r="F4" s="48">
        <v>5</v>
      </c>
      <c r="G4" s="94"/>
    </row>
    <row r="5" spans="1:7" s="41" customFormat="1" ht="14">
      <c r="A5" s="6" t="str">
        <f t="shared" si="0"/>
        <v>82.</v>
      </c>
      <c r="B5" s="7">
        <v>3</v>
      </c>
      <c r="C5" s="43" t="s">
        <v>902</v>
      </c>
      <c r="D5" s="24"/>
      <c r="E5" s="18"/>
      <c r="F5" s="48">
        <v>20</v>
      </c>
      <c r="G5" s="94"/>
    </row>
    <row r="6" spans="1:7" s="41" customFormat="1" ht="14">
      <c r="A6" s="6" t="str">
        <f t="shared" si="0"/>
        <v>82.</v>
      </c>
      <c r="B6" s="7">
        <v>4</v>
      </c>
      <c r="C6" s="43" t="s">
        <v>903</v>
      </c>
      <c r="D6" s="24"/>
      <c r="E6" s="18"/>
      <c r="F6" s="48">
        <v>15</v>
      </c>
      <c r="G6" s="94"/>
    </row>
    <row r="7" spans="1:7" s="41" customFormat="1" ht="14">
      <c r="A7" s="6" t="str">
        <f t="shared" si="0"/>
        <v>82.</v>
      </c>
      <c r="B7" s="7">
        <v>5</v>
      </c>
      <c r="C7" s="43" t="s">
        <v>904</v>
      </c>
      <c r="D7" s="24"/>
      <c r="E7" s="18"/>
      <c r="F7" s="48">
        <v>20</v>
      </c>
      <c r="G7" s="94"/>
    </row>
    <row r="8" spans="1:7" s="41" customFormat="1" ht="14">
      <c r="A8" s="6" t="str">
        <f t="shared" si="0"/>
        <v>82.</v>
      </c>
      <c r="B8" s="7">
        <v>6</v>
      </c>
      <c r="C8" s="43" t="s">
        <v>905</v>
      </c>
      <c r="D8" s="24"/>
      <c r="E8" s="18"/>
      <c r="F8" s="48">
        <v>20</v>
      </c>
      <c r="G8" s="94"/>
    </row>
    <row r="9" spans="1:7" s="41" customFormat="1" ht="15" customHeight="1">
      <c r="A9" s="22"/>
      <c r="B9" s="81"/>
      <c r="C9" s="140"/>
      <c r="D9" s="141"/>
      <c r="E9" s="141"/>
      <c r="F9" s="142" t="str">
        <f>CONCATENATE("KOPĒJĀ CENA par ",A1,"pozīciju bez PVN, EUR:")</f>
        <v>KOPĒJĀ CENA par 82.pozīciju bez PVN, EUR:</v>
      </c>
      <c r="G9" s="95">
        <f>SUMPRODUCT(F3:F8,G3:G8)</f>
        <v>0</v>
      </c>
    </row>
    <row r="10" spans="1:7" s="41" customFormat="1" ht="14">
      <c r="A10" s="3"/>
      <c r="B10" s="4"/>
      <c r="C10" s="11" t="s">
        <v>16</v>
      </c>
      <c r="D10" s="468" t="s">
        <v>575</v>
      </c>
      <c r="E10" s="469"/>
      <c r="F10" s="468" t="s">
        <v>31</v>
      </c>
      <c r="G10" s="469"/>
    </row>
    <row r="11" spans="1:7" s="41" customFormat="1" ht="25">
      <c r="A11" s="6" t="str">
        <f t="shared" ref="A11:A20" si="1">$A$1</f>
        <v>82.</v>
      </c>
      <c r="B11" s="7">
        <v>7</v>
      </c>
      <c r="C11" s="8" t="s">
        <v>700</v>
      </c>
      <c r="D11" s="459"/>
      <c r="E11" s="460"/>
      <c r="F11" s="459"/>
      <c r="G11" s="460"/>
    </row>
    <row r="12" spans="1:7" s="41" customFormat="1" ht="14">
      <c r="A12" s="6" t="str">
        <f t="shared" si="1"/>
        <v>82.</v>
      </c>
      <c r="B12" s="7">
        <v>8</v>
      </c>
      <c r="C12" s="12" t="s">
        <v>1049</v>
      </c>
      <c r="D12" s="459"/>
      <c r="E12" s="460"/>
      <c r="F12" s="459"/>
      <c r="G12" s="460"/>
    </row>
    <row r="13" spans="1:7" s="41" customFormat="1" ht="14">
      <c r="A13" s="6" t="str">
        <f t="shared" si="1"/>
        <v>82.</v>
      </c>
      <c r="B13" s="7">
        <v>9</v>
      </c>
      <c r="C13" s="12" t="s">
        <v>701</v>
      </c>
      <c r="D13" s="459"/>
      <c r="E13" s="460"/>
      <c r="F13" s="459"/>
      <c r="G13" s="460"/>
    </row>
    <row r="14" spans="1:7" s="41" customFormat="1" ht="25.5">
      <c r="A14" s="6" t="str">
        <f t="shared" si="1"/>
        <v>82.</v>
      </c>
      <c r="B14" s="7">
        <v>10</v>
      </c>
      <c r="C14" s="12" t="s">
        <v>702</v>
      </c>
      <c r="D14" s="459"/>
      <c r="E14" s="460"/>
      <c r="F14" s="459"/>
      <c r="G14" s="460"/>
    </row>
    <row r="15" spans="1:7" s="41" customFormat="1" ht="17.5" customHeight="1">
      <c r="A15" s="6" t="str">
        <f t="shared" si="1"/>
        <v>82.</v>
      </c>
      <c r="B15" s="7">
        <v>11</v>
      </c>
      <c r="C15" s="12" t="s">
        <v>703</v>
      </c>
      <c r="D15" s="459"/>
      <c r="E15" s="460"/>
      <c r="F15" s="459"/>
      <c r="G15" s="460"/>
    </row>
    <row r="16" spans="1:7" s="41" customFormat="1" ht="14">
      <c r="A16" s="6" t="str">
        <f t="shared" si="1"/>
        <v>82.</v>
      </c>
      <c r="B16" s="7">
        <v>12</v>
      </c>
      <c r="C16" s="12" t="s">
        <v>1048</v>
      </c>
      <c r="D16" s="459"/>
      <c r="E16" s="460"/>
      <c r="F16" s="459"/>
      <c r="G16" s="460"/>
    </row>
    <row r="17" spans="1:7">
      <c r="A17" s="6" t="str">
        <f t="shared" si="1"/>
        <v>82.</v>
      </c>
      <c r="B17" s="7">
        <v>13</v>
      </c>
      <c r="C17" s="12" t="s">
        <v>705</v>
      </c>
      <c r="D17" s="459"/>
      <c r="E17" s="460"/>
      <c r="F17" s="459"/>
      <c r="G17" s="460"/>
    </row>
    <row r="18" spans="1:7" ht="26">
      <c r="A18" s="6" t="str">
        <f t="shared" si="1"/>
        <v>82.</v>
      </c>
      <c r="B18" s="7">
        <v>14</v>
      </c>
      <c r="C18" s="12" t="s">
        <v>706</v>
      </c>
      <c r="D18" s="459"/>
      <c r="E18" s="460"/>
      <c r="F18" s="459"/>
      <c r="G18" s="460"/>
    </row>
    <row r="19" spans="1:7">
      <c r="A19" s="6" t="str">
        <f t="shared" si="1"/>
        <v>82.</v>
      </c>
      <c r="B19" s="7">
        <v>15</v>
      </c>
      <c r="C19" s="12" t="s">
        <v>906</v>
      </c>
      <c r="D19" s="459"/>
      <c r="E19" s="460"/>
      <c r="F19" s="459"/>
      <c r="G19" s="460"/>
    </row>
    <row r="20" spans="1:7">
      <c r="A20" s="6" t="str">
        <f t="shared" si="1"/>
        <v>82.</v>
      </c>
      <c r="B20" s="7">
        <v>16</v>
      </c>
      <c r="C20" s="12" t="s">
        <v>332</v>
      </c>
      <c r="D20" s="459"/>
      <c r="E20" s="460"/>
      <c r="F20" s="459"/>
      <c r="G20" s="460"/>
    </row>
  </sheetData>
  <mergeCells count="24">
    <mergeCell ref="D20:E20"/>
    <mergeCell ref="F20:G20"/>
    <mergeCell ref="D17:E17"/>
    <mergeCell ref="F17:G17"/>
    <mergeCell ref="D18:E18"/>
    <mergeCell ref="F18:G18"/>
    <mergeCell ref="D19:E19"/>
    <mergeCell ref="F19:G19"/>
    <mergeCell ref="D15:E15"/>
    <mergeCell ref="F15:G15"/>
    <mergeCell ref="D16:E16"/>
    <mergeCell ref="F16:G16"/>
    <mergeCell ref="D12:E12"/>
    <mergeCell ref="F12:G12"/>
    <mergeCell ref="D13:E13"/>
    <mergeCell ref="F13:G13"/>
    <mergeCell ref="D14:E14"/>
    <mergeCell ref="F14:G14"/>
    <mergeCell ref="A1:B1"/>
    <mergeCell ref="D1:G1"/>
    <mergeCell ref="D10:E10"/>
    <mergeCell ref="F10:G10"/>
    <mergeCell ref="D11:E11"/>
    <mergeCell ref="F11:G11"/>
  </mergeCells>
  <pageMargins left="0.7" right="0.7" top="0.75" bottom="0.75" header="0.3" footer="0.3"/>
  <pageSetup paperSize="9" orientation="portrait" verticalDpi="0" r:id="rId1"/>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dimension ref="A1:G10"/>
  <sheetViews>
    <sheetView zoomScale="84" zoomScaleNormal="84" workbookViewId="0">
      <selection activeCell="D15" sqref="D15"/>
    </sheetView>
  </sheetViews>
  <sheetFormatPr defaultColWidth="9.453125" defaultRowHeight="14.5"/>
  <cols>
    <col min="1" max="2" width="4.54296875" style="19" customWidth="1"/>
    <col min="3" max="3" width="71.453125" style="19" customWidth="1"/>
    <col min="4" max="4" width="35.54296875" style="19" customWidth="1"/>
    <col min="5" max="6" width="16.54296875" style="19" customWidth="1"/>
    <col min="7" max="7" width="16.54296875" style="96" customWidth="1"/>
    <col min="8" max="16384" width="9.453125" style="19"/>
  </cols>
  <sheetData>
    <row r="1" spans="1:7" s="41" customFormat="1" ht="16.5">
      <c r="A1" s="471" t="s">
        <v>652</v>
      </c>
      <c r="B1" s="462"/>
      <c r="C1" s="2" t="s">
        <v>640</v>
      </c>
      <c r="D1" s="463" t="s">
        <v>577</v>
      </c>
      <c r="E1" s="464"/>
      <c r="F1" s="464"/>
      <c r="G1" s="465"/>
    </row>
    <row r="2" spans="1:7" s="41" customFormat="1" ht="37.5">
      <c r="A2" s="3"/>
      <c r="B2" s="4"/>
      <c r="C2" s="10" t="s">
        <v>34</v>
      </c>
      <c r="D2" s="5" t="s">
        <v>574</v>
      </c>
      <c r="E2" s="5" t="s">
        <v>646</v>
      </c>
      <c r="F2" s="5" t="s">
        <v>11</v>
      </c>
      <c r="G2" s="93" t="s">
        <v>12</v>
      </c>
    </row>
    <row r="3" spans="1:7" s="41" customFormat="1" ht="14">
      <c r="A3" s="6" t="str">
        <f t="shared" ref="A3:A4" si="0">$A$1</f>
        <v>83.</v>
      </c>
      <c r="B3" s="7">
        <v>1</v>
      </c>
      <c r="C3" s="8" t="s">
        <v>335</v>
      </c>
      <c r="D3" s="193"/>
      <c r="E3" s="194"/>
      <c r="F3" s="193">
        <v>10</v>
      </c>
      <c r="G3" s="200"/>
    </row>
    <row r="4" spans="1:7" s="41" customFormat="1" ht="14">
      <c r="A4" s="6" t="str">
        <f t="shared" si="0"/>
        <v>83.</v>
      </c>
      <c r="B4" s="7">
        <v>2</v>
      </c>
      <c r="C4" s="8" t="s">
        <v>828</v>
      </c>
      <c r="D4" s="24"/>
      <c r="E4" s="18"/>
      <c r="F4" s="48">
        <v>10</v>
      </c>
      <c r="G4" s="94"/>
    </row>
    <row r="5" spans="1:7" s="41" customFormat="1" ht="15" customHeight="1">
      <c r="A5" s="22"/>
      <c r="B5" s="81"/>
      <c r="C5" s="140"/>
      <c r="D5" s="141"/>
      <c r="E5" s="141"/>
      <c r="F5" s="142" t="str">
        <f>CONCATENATE("KOPĒJĀ CENA par ",A1,"pozīciju bez PVN, EUR:")</f>
        <v>KOPĒJĀ CENA par 83.pozīciju bez PVN, EUR:</v>
      </c>
      <c r="G5" s="95">
        <f>F3*G3+F4*G4</f>
        <v>0</v>
      </c>
    </row>
    <row r="6" spans="1:7" s="41" customFormat="1" ht="14.25" customHeight="1">
      <c r="A6" s="3"/>
      <c r="B6" s="4"/>
      <c r="C6" s="11" t="s">
        <v>16</v>
      </c>
      <c r="D6" s="468" t="s">
        <v>575</v>
      </c>
      <c r="E6" s="469"/>
      <c r="F6" s="468" t="s">
        <v>31</v>
      </c>
      <c r="G6" s="469"/>
    </row>
    <row r="7" spans="1:7" s="41" customFormat="1" ht="14">
      <c r="A7" s="6" t="str">
        <f t="shared" ref="A7:A10" si="1">$A$1</f>
        <v>83.</v>
      </c>
      <c r="B7" s="7">
        <v>3</v>
      </c>
      <c r="C7" s="8" t="s">
        <v>333</v>
      </c>
      <c r="D7" s="459"/>
      <c r="E7" s="460"/>
      <c r="F7" s="459"/>
      <c r="G7" s="460"/>
    </row>
    <row r="8" spans="1:7" s="41" customFormat="1" ht="14">
      <c r="A8" s="6" t="str">
        <f t="shared" si="1"/>
        <v>83.</v>
      </c>
      <c r="B8" s="7">
        <v>4</v>
      </c>
      <c r="C8" s="12" t="s">
        <v>334</v>
      </c>
      <c r="D8" s="459"/>
      <c r="E8" s="460"/>
      <c r="F8" s="459"/>
      <c r="G8" s="460"/>
    </row>
    <row r="9" spans="1:7" s="41" customFormat="1" ht="14">
      <c r="A9" s="6" t="str">
        <f t="shared" si="1"/>
        <v>83.</v>
      </c>
      <c r="B9" s="7">
        <v>5</v>
      </c>
      <c r="C9" s="12" t="s">
        <v>914</v>
      </c>
      <c r="D9" s="459"/>
      <c r="E9" s="460"/>
      <c r="F9" s="459"/>
      <c r="G9" s="460"/>
    </row>
    <row r="10" spans="1:7" s="41" customFormat="1" ht="14">
      <c r="A10" s="6" t="str">
        <f t="shared" si="1"/>
        <v>83.</v>
      </c>
      <c r="B10" s="7">
        <v>6</v>
      </c>
      <c r="C10" s="12" t="s">
        <v>938</v>
      </c>
      <c r="D10" s="459"/>
      <c r="E10" s="460"/>
      <c r="F10" s="459"/>
      <c r="G10" s="460"/>
    </row>
  </sheetData>
  <mergeCells count="12">
    <mergeCell ref="D7:E7"/>
    <mergeCell ref="F7:G7"/>
    <mergeCell ref="A1:B1"/>
    <mergeCell ref="D1:G1"/>
    <mergeCell ref="D6:E6"/>
    <mergeCell ref="F6:G6"/>
    <mergeCell ref="D8:E8"/>
    <mergeCell ref="F8:G8"/>
    <mergeCell ref="D9:E9"/>
    <mergeCell ref="F9:G9"/>
    <mergeCell ref="D10:E10"/>
    <mergeCell ref="F10:G10"/>
  </mergeCells>
  <pageMargins left="0.7" right="0.7" top="0.75" bottom="0.75" header="0.3" footer="0.3"/>
  <pageSetup paperSize="9" orientation="portrait" horizontalDpi="4294967294" verticalDpi="4294967294"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dimension ref="A1:G10"/>
  <sheetViews>
    <sheetView zoomScale="83" zoomScaleNormal="83" workbookViewId="0">
      <selection activeCell="J10" sqref="J10"/>
    </sheetView>
  </sheetViews>
  <sheetFormatPr defaultRowHeight="14.5"/>
  <cols>
    <col min="1" max="2" width="4.54296875" customWidth="1"/>
    <col min="3" max="3" width="56.1796875" customWidth="1"/>
    <col min="4" max="4" width="35.54296875" customWidth="1"/>
    <col min="5" max="5" width="21.1796875" customWidth="1"/>
    <col min="6" max="7" width="16.54296875" customWidth="1"/>
  </cols>
  <sheetData>
    <row r="1" spans="1:7" ht="16.5">
      <c r="A1" s="504" t="s">
        <v>920</v>
      </c>
      <c r="B1" s="462"/>
      <c r="C1" s="179" t="s">
        <v>1293</v>
      </c>
      <c r="D1" s="463" t="s">
        <v>577</v>
      </c>
      <c r="E1" s="464"/>
      <c r="F1" s="464"/>
      <c r="G1" s="465"/>
    </row>
    <row r="2" spans="1:7" ht="37.5">
      <c r="A2" s="171"/>
      <c r="B2" s="4"/>
      <c r="C2" s="170" t="s">
        <v>34</v>
      </c>
      <c r="D2" s="178" t="s">
        <v>574</v>
      </c>
      <c r="E2" s="178" t="s">
        <v>646</v>
      </c>
      <c r="F2" s="178" t="s">
        <v>11</v>
      </c>
      <c r="G2" s="177" t="s">
        <v>12</v>
      </c>
    </row>
    <row r="3" spans="1:7">
      <c r="A3" s="225" t="s">
        <v>920</v>
      </c>
      <c r="B3" s="7">
        <v>1</v>
      </c>
      <c r="C3" s="169" t="s">
        <v>1294</v>
      </c>
      <c r="D3" s="176"/>
      <c r="E3" s="18"/>
      <c r="F3" s="181">
        <v>30</v>
      </c>
      <c r="G3" s="174"/>
    </row>
    <row r="4" spans="1:7">
      <c r="A4" s="173"/>
      <c r="B4" s="23"/>
      <c r="C4" s="472" t="str">
        <f>CONCATENATE("KOPĒJĀ CENA par ",A1,"pozīciju bez PVN, EUR:")</f>
        <v>KOPĒJĀ CENA par 84.pozīciju bez PVN, EUR:</v>
      </c>
      <c r="D4" s="472"/>
      <c r="E4" s="472"/>
      <c r="F4" s="473"/>
      <c r="G4" s="172"/>
    </row>
    <row r="5" spans="1:7">
      <c r="A5" s="415"/>
      <c r="B5" s="127"/>
      <c r="C5" s="300" t="s">
        <v>14</v>
      </c>
      <c r="D5" s="480" t="s">
        <v>575</v>
      </c>
      <c r="E5" s="467"/>
      <c r="F5" s="480" t="s">
        <v>31</v>
      </c>
      <c r="G5" s="467"/>
    </row>
    <row r="6" spans="1:7" ht="25">
      <c r="A6" s="225" t="s">
        <v>920</v>
      </c>
      <c r="B6" s="7">
        <v>2</v>
      </c>
      <c r="C6" s="169" t="s">
        <v>1295</v>
      </c>
      <c r="D6" s="474"/>
      <c r="E6" s="475"/>
      <c r="F6" s="476"/>
      <c r="G6" s="460"/>
    </row>
    <row r="7" spans="1:7">
      <c r="A7" s="171"/>
      <c r="B7" s="4"/>
      <c r="C7" s="192" t="s">
        <v>16</v>
      </c>
      <c r="D7" s="477" t="s">
        <v>575</v>
      </c>
      <c r="E7" s="469"/>
      <c r="F7" s="477" t="s">
        <v>31</v>
      </c>
      <c r="G7" s="469"/>
    </row>
    <row r="8" spans="1:7" ht="37.5">
      <c r="A8" s="225" t="s">
        <v>920</v>
      </c>
      <c r="B8" s="7">
        <v>3</v>
      </c>
      <c r="C8" s="169" t="s">
        <v>1296</v>
      </c>
      <c r="D8" s="474"/>
      <c r="E8" s="475"/>
      <c r="F8" s="476"/>
      <c r="G8" s="460"/>
    </row>
    <row r="9" spans="1:7">
      <c r="A9" s="225" t="s">
        <v>920</v>
      </c>
      <c r="B9" s="7">
        <v>4</v>
      </c>
      <c r="C9" s="284" t="s">
        <v>1297</v>
      </c>
      <c r="D9" s="474"/>
      <c r="E9" s="475"/>
      <c r="F9" s="476"/>
      <c r="G9" s="460"/>
    </row>
    <row r="10" spans="1:7" ht="37.5">
      <c r="A10" s="225" t="s">
        <v>920</v>
      </c>
      <c r="B10" s="7">
        <v>5</v>
      </c>
      <c r="C10" s="284" t="s">
        <v>1298</v>
      </c>
      <c r="D10" s="474"/>
      <c r="E10" s="475"/>
      <c r="F10" s="476"/>
      <c r="G10" s="460"/>
    </row>
  </sheetData>
  <mergeCells count="15">
    <mergeCell ref="D6:E6"/>
    <mergeCell ref="F6:G6"/>
    <mergeCell ref="A1:B1"/>
    <mergeCell ref="D1:G1"/>
    <mergeCell ref="C4:F4"/>
    <mergeCell ref="D5:E5"/>
    <mergeCell ref="F5:G5"/>
    <mergeCell ref="D10:E10"/>
    <mergeCell ref="F10:G10"/>
    <mergeCell ref="D7:E7"/>
    <mergeCell ref="F7:G7"/>
    <mergeCell ref="D8:E8"/>
    <mergeCell ref="F8:G8"/>
    <mergeCell ref="D9:E9"/>
    <mergeCell ref="F9:G9"/>
  </mergeCells>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dimension ref="A1:G18"/>
  <sheetViews>
    <sheetView zoomScale="84" zoomScaleNormal="84" workbookViewId="0">
      <selection activeCell="K9" sqref="K9"/>
    </sheetView>
  </sheetViews>
  <sheetFormatPr defaultColWidth="9.453125" defaultRowHeight="14.5"/>
  <cols>
    <col min="1" max="2" width="4.54296875" style="19" customWidth="1"/>
    <col min="3" max="3" width="48.453125" style="19" customWidth="1"/>
    <col min="4" max="4" width="27.54296875" style="19" customWidth="1"/>
    <col min="5" max="5" width="26.54296875" style="19" customWidth="1"/>
    <col min="6" max="6" width="16.54296875" style="19" customWidth="1"/>
    <col min="7" max="7" width="16.54296875" style="96" customWidth="1"/>
    <col min="8" max="16384" width="9.453125" style="19"/>
  </cols>
  <sheetData>
    <row r="1" spans="1:7" s="41" customFormat="1" ht="16.5">
      <c r="A1" s="471" t="s">
        <v>921</v>
      </c>
      <c r="B1" s="462"/>
      <c r="C1" s="2" t="s">
        <v>715</v>
      </c>
      <c r="D1" s="463" t="s">
        <v>577</v>
      </c>
      <c r="E1" s="464"/>
      <c r="F1" s="464"/>
      <c r="G1" s="465"/>
    </row>
    <row r="2" spans="1:7" s="41" customFormat="1" ht="37.5">
      <c r="A2" s="3"/>
      <c r="B2" s="4"/>
      <c r="C2" s="10" t="s">
        <v>34</v>
      </c>
      <c r="D2" s="5" t="s">
        <v>574</v>
      </c>
      <c r="E2" s="5" t="s">
        <v>646</v>
      </c>
      <c r="F2" s="5" t="s">
        <v>11</v>
      </c>
      <c r="G2" s="93" t="s">
        <v>12</v>
      </c>
    </row>
    <row r="3" spans="1:7" s="41" customFormat="1" ht="14">
      <c r="A3" s="6" t="str">
        <f t="shared" ref="A3:A10" si="0">$A$1</f>
        <v>85.</v>
      </c>
      <c r="B3" s="7">
        <v>1</v>
      </c>
      <c r="C3" s="43" t="s">
        <v>364</v>
      </c>
      <c r="D3" s="24"/>
      <c r="E3" s="18"/>
      <c r="F3" s="48">
        <v>3</v>
      </c>
      <c r="G3" s="94"/>
    </row>
    <row r="4" spans="1:7" s="41" customFormat="1" ht="14">
      <c r="A4" s="6" t="str">
        <f t="shared" si="0"/>
        <v>85.</v>
      </c>
      <c r="B4" s="7">
        <v>2</v>
      </c>
      <c r="C4" s="43" t="s">
        <v>365</v>
      </c>
      <c r="D4" s="24"/>
      <c r="E4" s="18"/>
      <c r="F4" s="48">
        <v>3</v>
      </c>
      <c r="G4" s="94"/>
    </row>
    <row r="5" spans="1:7" s="41" customFormat="1" ht="14">
      <c r="A5" s="6" t="str">
        <f t="shared" si="0"/>
        <v>85.</v>
      </c>
      <c r="B5" s="7">
        <v>3</v>
      </c>
      <c r="C5" s="43" t="s">
        <v>366</v>
      </c>
      <c r="D5" s="24"/>
      <c r="E5" s="18"/>
      <c r="F5" s="48">
        <v>3</v>
      </c>
      <c r="G5" s="94"/>
    </row>
    <row r="6" spans="1:7" s="41" customFormat="1" ht="14">
      <c r="A6" s="6" t="str">
        <f t="shared" si="0"/>
        <v>85.</v>
      </c>
      <c r="B6" s="7">
        <v>4</v>
      </c>
      <c r="C6" s="43" t="s">
        <v>367</v>
      </c>
      <c r="D6" s="24"/>
      <c r="E6" s="18"/>
      <c r="F6" s="48">
        <v>3</v>
      </c>
      <c r="G6" s="94"/>
    </row>
    <row r="7" spans="1:7" s="41" customFormat="1" ht="14">
      <c r="A7" s="6" t="str">
        <f t="shared" si="0"/>
        <v>85.</v>
      </c>
      <c r="B7" s="7">
        <v>5</v>
      </c>
      <c r="C7" s="43" t="s">
        <v>368</v>
      </c>
      <c r="D7" s="24"/>
      <c r="E7" s="18"/>
      <c r="F7" s="48">
        <v>3</v>
      </c>
      <c r="G7" s="94"/>
    </row>
    <row r="8" spans="1:7" s="41" customFormat="1" ht="14">
      <c r="A8" s="6" t="str">
        <f t="shared" si="0"/>
        <v>85.</v>
      </c>
      <c r="B8" s="7">
        <v>6</v>
      </c>
      <c r="C8" s="43" t="s">
        <v>369</v>
      </c>
      <c r="D8" s="24"/>
      <c r="E8" s="18"/>
      <c r="F8" s="48">
        <v>3</v>
      </c>
      <c r="G8" s="94"/>
    </row>
    <row r="9" spans="1:7" s="41" customFormat="1" ht="14">
      <c r="A9" s="6" t="str">
        <f t="shared" si="0"/>
        <v>85.</v>
      </c>
      <c r="B9" s="7">
        <v>7</v>
      </c>
      <c r="C9" s="43" t="s">
        <v>370</v>
      </c>
      <c r="D9" s="24"/>
      <c r="E9" s="18"/>
      <c r="F9" s="48">
        <v>3</v>
      </c>
      <c r="G9" s="94"/>
    </row>
    <row r="10" spans="1:7" s="41" customFormat="1" ht="14">
      <c r="A10" s="6" t="str">
        <f t="shared" si="0"/>
        <v>85.</v>
      </c>
      <c r="B10" s="7">
        <v>8</v>
      </c>
      <c r="C10" s="43" t="s">
        <v>1041</v>
      </c>
      <c r="D10" s="24"/>
      <c r="E10" s="18"/>
      <c r="F10" s="48">
        <v>3</v>
      </c>
      <c r="G10" s="94"/>
    </row>
    <row r="11" spans="1:7" s="41" customFormat="1" ht="20.5" customHeight="1">
      <c r="A11" s="22"/>
      <c r="B11" s="81"/>
      <c r="C11" s="140"/>
      <c r="D11" s="141"/>
      <c r="E11" s="141"/>
      <c r="F11" s="142" t="str">
        <f>CONCATENATE("KOPĒJĀ CENA par ",A1,"pozīciju bez PVN, EUR:")</f>
        <v>KOPĒJĀ CENA par 85.pozīciju bez PVN, EUR:</v>
      </c>
      <c r="G11" s="95">
        <f>SUMPRODUCT(F3:F10,G3:G10)</f>
        <v>0</v>
      </c>
    </row>
    <row r="12" spans="1:7" s="41" customFormat="1" ht="14">
      <c r="A12" s="3"/>
      <c r="B12" s="4"/>
      <c r="C12" s="11" t="s">
        <v>16</v>
      </c>
      <c r="D12" s="468" t="s">
        <v>575</v>
      </c>
      <c r="E12" s="469"/>
      <c r="F12" s="468" t="s">
        <v>31</v>
      </c>
      <c r="G12" s="469"/>
    </row>
    <row r="13" spans="1:7" s="41" customFormat="1" ht="14">
      <c r="A13" s="6" t="str">
        <f t="shared" ref="A13:A18" si="1">$A$1</f>
        <v>85.</v>
      </c>
      <c r="B13" s="7">
        <v>9</v>
      </c>
      <c r="C13" s="186" t="s">
        <v>336</v>
      </c>
      <c r="D13" s="459"/>
      <c r="E13" s="460"/>
      <c r="F13" s="459"/>
      <c r="G13" s="460"/>
    </row>
    <row r="14" spans="1:7" s="41" customFormat="1" ht="14">
      <c r="A14" s="6" t="str">
        <f t="shared" si="1"/>
        <v>85.</v>
      </c>
      <c r="B14" s="7">
        <v>10</v>
      </c>
      <c r="C14" s="51" t="s">
        <v>329</v>
      </c>
      <c r="D14" s="459"/>
      <c r="E14" s="460"/>
      <c r="F14" s="459"/>
      <c r="G14" s="460"/>
    </row>
    <row r="15" spans="1:7" s="41" customFormat="1" ht="14">
      <c r="A15" s="6" t="str">
        <f t="shared" si="1"/>
        <v>85.</v>
      </c>
      <c r="B15" s="7">
        <v>11</v>
      </c>
      <c r="C15" s="51" t="s">
        <v>330</v>
      </c>
      <c r="D15" s="459"/>
      <c r="E15" s="460"/>
      <c r="F15" s="459"/>
      <c r="G15" s="460"/>
    </row>
    <row r="16" spans="1:7" s="41" customFormat="1" ht="25">
      <c r="A16" s="6" t="str">
        <f t="shared" si="1"/>
        <v>85.</v>
      </c>
      <c r="B16" s="7">
        <v>12</v>
      </c>
      <c r="C16" s="51" t="s">
        <v>331</v>
      </c>
      <c r="D16" s="459"/>
      <c r="E16" s="460"/>
      <c r="F16" s="459"/>
      <c r="G16" s="460"/>
    </row>
    <row r="17" spans="1:7" s="41" customFormat="1" ht="14">
      <c r="A17" s="6" t="str">
        <f t="shared" si="1"/>
        <v>85.</v>
      </c>
      <c r="B17" s="7">
        <v>13</v>
      </c>
      <c r="C17" s="51" t="s">
        <v>724</v>
      </c>
      <c r="D17" s="459"/>
      <c r="E17" s="460"/>
      <c r="F17" s="459"/>
      <c r="G17" s="460"/>
    </row>
    <row r="18" spans="1:7" s="41" customFormat="1" ht="14">
      <c r="A18" s="6" t="str">
        <f t="shared" si="1"/>
        <v>85.</v>
      </c>
      <c r="B18" s="7">
        <v>14</v>
      </c>
      <c r="C18" s="51" t="s">
        <v>1040</v>
      </c>
      <c r="D18" s="459"/>
      <c r="E18" s="460"/>
      <c r="F18" s="459"/>
      <c r="G18" s="460"/>
    </row>
  </sheetData>
  <mergeCells count="16">
    <mergeCell ref="D13:E13"/>
    <mergeCell ref="F13:G13"/>
    <mergeCell ref="A1:B1"/>
    <mergeCell ref="D1:G1"/>
    <mergeCell ref="D12:E12"/>
    <mergeCell ref="F12:G12"/>
    <mergeCell ref="D17:E17"/>
    <mergeCell ref="F17:G17"/>
    <mergeCell ref="D18:E18"/>
    <mergeCell ref="F18:G18"/>
    <mergeCell ref="D14:E14"/>
    <mergeCell ref="F14:G14"/>
    <mergeCell ref="D15:E15"/>
    <mergeCell ref="F15:G15"/>
    <mergeCell ref="D16:E16"/>
    <mergeCell ref="F16:G16"/>
  </mergeCells>
  <phoneticPr fontId="5" type="noConversion"/>
  <pageMargins left="0.7" right="0.7" top="0.75" bottom="0.75" header="0.3" footer="0.3"/>
  <pageSetup paperSize="9" orientation="portrait" verticalDpi="300"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dimension ref="A1:G15"/>
  <sheetViews>
    <sheetView zoomScale="84" zoomScaleNormal="84" workbookViewId="0">
      <selection activeCell="I15" sqref="I15"/>
    </sheetView>
  </sheetViews>
  <sheetFormatPr defaultColWidth="9.453125" defaultRowHeight="14.5"/>
  <cols>
    <col min="1" max="2" width="4.54296875" style="19" customWidth="1"/>
    <col min="3" max="3" width="71.453125" style="19" customWidth="1"/>
    <col min="4" max="4" width="35.54296875" style="19" customWidth="1"/>
    <col min="5" max="6" width="16.54296875" style="19" customWidth="1"/>
    <col min="7" max="7" width="16.54296875" style="96" customWidth="1"/>
    <col min="8" max="16384" width="9.453125" style="19"/>
  </cols>
  <sheetData>
    <row r="1" spans="1:7" s="41" customFormat="1" ht="16.5">
      <c r="A1" s="471" t="s">
        <v>1701</v>
      </c>
      <c r="B1" s="462"/>
      <c r="C1" s="2" t="s">
        <v>714</v>
      </c>
      <c r="D1" s="463" t="s">
        <v>577</v>
      </c>
      <c r="E1" s="464"/>
      <c r="F1" s="464"/>
      <c r="G1" s="465"/>
    </row>
    <row r="2" spans="1:7" s="41" customFormat="1" ht="37.4" customHeight="1">
      <c r="A2" s="3"/>
      <c r="B2" s="4"/>
      <c r="C2" s="10" t="s">
        <v>34</v>
      </c>
      <c r="D2" s="5" t="s">
        <v>574</v>
      </c>
      <c r="E2" s="5" t="s">
        <v>646</v>
      </c>
      <c r="F2" s="5" t="s">
        <v>11</v>
      </c>
      <c r="G2" s="93" t="s">
        <v>12</v>
      </c>
    </row>
    <row r="3" spans="1:7" s="41" customFormat="1" ht="15" customHeight="1">
      <c r="A3" s="6" t="str">
        <f t="shared" ref="A3:A6" si="0">$A$1</f>
        <v>86.</v>
      </c>
      <c r="B3" s="7">
        <v>1</v>
      </c>
      <c r="C3" s="8" t="s">
        <v>830</v>
      </c>
      <c r="D3" s="24"/>
      <c r="E3" s="18"/>
      <c r="F3" s="48">
        <v>150</v>
      </c>
      <c r="G3" s="94"/>
    </row>
    <row r="4" spans="1:7" s="41" customFormat="1" ht="14">
      <c r="A4" s="6" t="str">
        <f t="shared" si="0"/>
        <v>86.</v>
      </c>
      <c r="B4" s="7">
        <v>2</v>
      </c>
      <c r="C4" s="8" t="s">
        <v>831</v>
      </c>
      <c r="D4" s="24"/>
      <c r="E4" s="18"/>
      <c r="F4" s="48">
        <v>10</v>
      </c>
      <c r="G4" s="94"/>
    </row>
    <row r="5" spans="1:7" s="41" customFormat="1" ht="14">
      <c r="A5" s="6" t="str">
        <f t="shared" si="0"/>
        <v>86.</v>
      </c>
      <c r="B5" s="7">
        <v>3</v>
      </c>
      <c r="C5" s="8" t="s">
        <v>832</v>
      </c>
      <c r="D5" s="176"/>
      <c r="E5" s="18"/>
      <c r="F5" s="181">
        <v>10</v>
      </c>
      <c r="G5" s="174"/>
    </row>
    <row r="6" spans="1:7" s="41" customFormat="1" ht="14">
      <c r="A6" s="6" t="str">
        <f t="shared" si="0"/>
        <v>86.</v>
      </c>
      <c r="B6" s="7">
        <v>4</v>
      </c>
      <c r="C6" s="8" t="s">
        <v>833</v>
      </c>
      <c r="D6" s="24"/>
      <c r="E6" s="18"/>
      <c r="F6" s="48">
        <v>10</v>
      </c>
      <c r="G6" s="94"/>
    </row>
    <row r="7" spans="1:7" s="41" customFormat="1" ht="15" customHeight="1">
      <c r="A7" s="22"/>
      <c r="B7" s="81"/>
      <c r="C7" s="140"/>
      <c r="D7" s="141"/>
      <c r="E7" s="141"/>
      <c r="F7" s="142" t="str">
        <f>CONCATENATE("KOPĒJĀ CENA par ",A1,"pozīciju bez PVN, EUR:")</f>
        <v>KOPĒJĀ CENA par 86.pozīciju bez PVN, EUR:</v>
      </c>
      <c r="G7" s="95">
        <f>SUMPRODUCT(F3:F6,G3:G6)</f>
        <v>0</v>
      </c>
    </row>
    <row r="8" spans="1:7" s="41" customFormat="1" ht="14">
      <c r="A8" s="3"/>
      <c r="B8" s="4"/>
      <c r="C8" s="11" t="s">
        <v>16</v>
      </c>
      <c r="D8" s="468" t="s">
        <v>30</v>
      </c>
      <c r="E8" s="469"/>
      <c r="F8" s="468" t="s">
        <v>31</v>
      </c>
      <c r="G8" s="469"/>
    </row>
    <row r="9" spans="1:7" s="41" customFormat="1" ht="14">
      <c r="A9" s="6" t="str">
        <f t="shared" ref="A9:A15" si="1">$A$1</f>
        <v>86.</v>
      </c>
      <c r="B9" s="7">
        <v>5</v>
      </c>
      <c r="C9" s="8" t="s">
        <v>708</v>
      </c>
      <c r="D9" s="459"/>
      <c r="E9" s="460"/>
      <c r="F9" s="459"/>
      <c r="G9" s="460"/>
    </row>
    <row r="10" spans="1:7" s="41" customFormat="1" ht="14">
      <c r="A10" s="6" t="str">
        <f t="shared" si="1"/>
        <v>86.</v>
      </c>
      <c r="B10" s="7">
        <v>6</v>
      </c>
      <c r="C10" s="12" t="s">
        <v>707</v>
      </c>
      <c r="D10" s="459"/>
      <c r="E10" s="460"/>
      <c r="F10" s="459"/>
      <c r="G10" s="460"/>
    </row>
    <row r="11" spans="1:7" s="41" customFormat="1" ht="14">
      <c r="A11" s="6" t="str">
        <f t="shared" si="1"/>
        <v>86.</v>
      </c>
      <c r="B11" s="7">
        <v>7</v>
      </c>
      <c r="C11" s="12" t="s">
        <v>704</v>
      </c>
      <c r="D11" s="459"/>
      <c r="E11" s="460"/>
      <c r="F11" s="459"/>
      <c r="G11" s="460"/>
    </row>
    <row r="12" spans="1:7" s="41" customFormat="1" ht="25.5">
      <c r="A12" s="6" t="str">
        <f t="shared" si="1"/>
        <v>86.</v>
      </c>
      <c r="B12" s="7">
        <v>8</v>
      </c>
      <c r="C12" s="12" t="s">
        <v>706</v>
      </c>
      <c r="D12" s="459"/>
      <c r="E12" s="460"/>
      <c r="F12" s="459"/>
      <c r="G12" s="460"/>
    </row>
    <row r="13" spans="1:7" s="41" customFormat="1" ht="14">
      <c r="A13" s="6" t="str">
        <f t="shared" si="1"/>
        <v>86.</v>
      </c>
      <c r="B13" s="7">
        <v>9</v>
      </c>
      <c r="C13" s="12" t="s">
        <v>709</v>
      </c>
      <c r="D13" s="459"/>
      <c r="E13" s="460"/>
      <c r="F13" s="459"/>
      <c r="G13" s="460"/>
    </row>
    <row r="14" spans="1:7">
      <c r="A14" s="6" t="str">
        <f t="shared" si="1"/>
        <v>86.</v>
      </c>
      <c r="B14" s="7">
        <v>10</v>
      </c>
      <c r="C14" s="12" t="s">
        <v>1077</v>
      </c>
      <c r="D14" s="459"/>
      <c r="E14" s="460"/>
      <c r="F14" s="459"/>
      <c r="G14" s="460"/>
    </row>
    <row r="15" spans="1:7">
      <c r="A15" s="6" t="str">
        <f t="shared" si="1"/>
        <v>86.</v>
      </c>
      <c r="B15" s="7">
        <v>11</v>
      </c>
      <c r="C15" s="12" t="s">
        <v>1076</v>
      </c>
      <c r="D15" s="459"/>
      <c r="E15" s="460"/>
      <c r="F15" s="459"/>
      <c r="G15" s="460"/>
    </row>
  </sheetData>
  <mergeCells count="18">
    <mergeCell ref="D13:E13"/>
    <mergeCell ref="F13:G13"/>
    <mergeCell ref="D14:E14"/>
    <mergeCell ref="F14:G14"/>
    <mergeCell ref="D15:E15"/>
    <mergeCell ref="F15:G15"/>
    <mergeCell ref="D10:E10"/>
    <mergeCell ref="F10:G10"/>
    <mergeCell ref="D11:E11"/>
    <mergeCell ref="F11:G11"/>
    <mergeCell ref="D12:E12"/>
    <mergeCell ref="F12:G12"/>
    <mergeCell ref="A1:B1"/>
    <mergeCell ref="D1:G1"/>
    <mergeCell ref="D8:E8"/>
    <mergeCell ref="F8:G8"/>
    <mergeCell ref="D9:E9"/>
    <mergeCell ref="F9:G9"/>
  </mergeCells>
  <pageMargins left="0.7" right="0.7" top="0.75" bottom="0.75" header="0.3" footer="0.3"/>
  <pageSetup paperSize="9" orientation="portrait" verticalDpi="300"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dimension ref="A1:H12"/>
  <sheetViews>
    <sheetView zoomScale="87" zoomScaleNormal="87" workbookViewId="0">
      <selection activeCell="C18" sqref="C18"/>
    </sheetView>
  </sheetViews>
  <sheetFormatPr defaultColWidth="9.453125" defaultRowHeight="14.5"/>
  <cols>
    <col min="1" max="2" width="4.54296875" style="19" customWidth="1"/>
    <col min="3" max="3" width="61.54296875" style="19" customWidth="1"/>
    <col min="4" max="4" width="21.453125" style="19" customWidth="1"/>
    <col min="5" max="5" width="39" style="19" customWidth="1"/>
    <col min="6" max="6" width="16.54296875" style="19" customWidth="1"/>
    <col min="7" max="7" width="13.1796875" style="96" customWidth="1"/>
    <col min="8" max="8" width="6.453125" style="19" customWidth="1"/>
    <col min="9" max="16384" width="9.453125" style="19"/>
  </cols>
  <sheetData>
    <row r="1" spans="1:8" s="41" customFormat="1" ht="16.5">
      <c r="A1" s="471" t="s">
        <v>1702</v>
      </c>
      <c r="B1" s="462"/>
      <c r="C1" s="2" t="s">
        <v>808</v>
      </c>
      <c r="D1" s="463" t="s">
        <v>577</v>
      </c>
      <c r="E1" s="464"/>
      <c r="F1" s="464"/>
      <c r="G1" s="465"/>
    </row>
    <row r="2" spans="1:8" s="41" customFormat="1" ht="37.5">
      <c r="A2" s="3"/>
      <c r="B2" s="4"/>
      <c r="C2" s="10" t="s">
        <v>34</v>
      </c>
      <c r="D2" s="5" t="s">
        <v>574</v>
      </c>
      <c r="E2" s="5" t="s">
        <v>646</v>
      </c>
      <c r="F2" s="5" t="s">
        <v>11</v>
      </c>
      <c r="G2" s="93" t="s">
        <v>12</v>
      </c>
    </row>
    <row r="3" spans="1:8" s="41" customFormat="1" ht="15" customHeight="1">
      <c r="A3" s="6" t="str">
        <f t="shared" ref="A3:A6" si="0">$A$1</f>
        <v>87.</v>
      </c>
      <c r="B3" s="7">
        <v>1</v>
      </c>
      <c r="C3" s="8" t="s">
        <v>1647</v>
      </c>
      <c r="D3" s="24"/>
      <c r="E3" s="169"/>
      <c r="F3" s="48">
        <v>50</v>
      </c>
      <c r="G3" s="94"/>
      <c r="H3" s="397"/>
    </row>
    <row r="4" spans="1:8" s="41" customFormat="1" ht="17.5" customHeight="1">
      <c r="A4" s="6" t="str">
        <f t="shared" si="0"/>
        <v>87.</v>
      </c>
      <c r="B4" s="7">
        <v>2</v>
      </c>
      <c r="C4" s="8" t="s">
        <v>341</v>
      </c>
      <c r="D4" s="24"/>
      <c r="E4" s="169"/>
      <c r="F4" s="48">
        <v>50</v>
      </c>
      <c r="G4" s="94"/>
    </row>
    <row r="5" spans="1:8" s="41" customFormat="1" ht="16.399999999999999" customHeight="1">
      <c r="A5" s="6" t="str">
        <f t="shared" si="0"/>
        <v>87.</v>
      </c>
      <c r="B5" s="7">
        <v>3</v>
      </c>
      <c r="C5" s="8" t="s">
        <v>1648</v>
      </c>
      <c r="D5" s="24"/>
      <c r="E5" s="169"/>
      <c r="F5" s="48">
        <v>100</v>
      </c>
      <c r="G5" s="94"/>
    </row>
    <row r="6" spans="1:8" s="41" customFormat="1" ht="15.65" customHeight="1">
      <c r="A6" s="6" t="str">
        <f t="shared" si="0"/>
        <v>87.</v>
      </c>
      <c r="B6" s="7">
        <v>4</v>
      </c>
      <c r="C6" s="8" t="s">
        <v>834</v>
      </c>
      <c r="D6" s="24"/>
      <c r="E6" s="169"/>
      <c r="F6" s="48">
        <v>50</v>
      </c>
      <c r="G6" s="94"/>
    </row>
    <row r="7" spans="1:8" s="41" customFormat="1" ht="17.5" customHeight="1">
      <c r="A7" s="22"/>
      <c r="B7" s="81"/>
      <c r="C7" s="140"/>
      <c r="D7" s="141"/>
      <c r="E7" s="141"/>
      <c r="F7" s="142" t="str">
        <f>CONCATENATE("KOPĒJĀ CENA par ",A1,"pozīciju bez PVN, EUR:")</f>
        <v>KOPĒJĀ CENA par 87.pozīciju bez PVN, EUR:</v>
      </c>
      <c r="G7" s="95">
        <f>SUMPRODUCT(F3:F6,G3:G6)</f>
        <v>0</v>
      </c>
    </row>
    <row r="8" spans="1:8" s="41" customFormat="1" ht="25" customHeight="1">
      <c r="A8" s="3"/>
      <c r="B8" s="4"/>
      <c r="C8" s="11" t="s">
        <v>16</v>
      </c>
      <c r="D8" s="468" t="s">
        <v>575</v>
      </c>
      <c r="E8" s="469"/>
      <c r="F8" s="468" t="s">
        <v>31</v>
      </c>
      <c r="G8" s="469"/>
    </row>
    <row r="9" spans="1:8" s="41" customFormat="1" ht="25">
      <c r="A9" s="6" t="str">
        <f t="shared" ref="A9:A12" si="1">$A$1</f>
        <v>87.</v>
      </c>
      <c r="B9" s="7">
        <v>5</v>
      </c>
      <c r="C9" s="8" t="s">
        <v>337</v>
      </c>
      <c r="D9" s="459"/>
      <c r="E9" s="460"/>
      <c r="F9" s="459"/>
      <c r="G9" s="460"/>
    </row>
    <row r="10" spans="1:8" s="41" customFormat="1" ht="14">
      <c r="A10" s="6" t="str">
        <f t="shared" si="1"/>
        <v>87.</v>
      </c>
      <c r="B10" s="7">
        <v>6</v>
      </c>
      <c r="C10" s="12" t="s">
        <v>338</v>
      </c>
      <c r="D10" s="459"/>
      <c r="E10" s="460"/>
      <c r="F10" s="459"/>
      <c r="G10" s="460"/>
    </row>
    <row r="11" spans="1:8" s="41" customFormat="1" ht="25.5">
      <c r="A11" s="6" t="str">
        <f t="shared" si="1"/>
        <v>87.</v>
      </c>
      <c r="B11" s="7">
        <v>7</v>
      </c>
      <c r="C11" s="12" t="s">
        <v>339</v>
      </c>
      <c r="D11" s="459"/>
      <c r="E11" s="460"/>
      <c r="F11" s="459"/>
      <c r="G11" s="460"/>
    </row>
    <row r="12" spans="1:8" s="41" customFormat="1" ht="14">
      <c r="A12" s="6" t="str">
        <f t="shared" si="1"/>
        <v>87.</v>
      </c>
      <c r="B12" s="7">
        <v>8</v>
      </c>
      <c r="C12" s="12" t="s">
        <v>340</v>
      </c>
      <c r="D12" s="459"/>
      <c r="E12" s="460"/>
      <c r="F12" s="459"/>
      <c r="G12" s="460"/>
    </row>
  </sheetData>
  <mergeCells count="12">
    <mergeCell ref="D9:E9"/>
    <mergeCell ref="F9:G9"/>
    <mergeCell ref="A1:B1"/>
    <mergeCell ref="D1:G1"/>
    <mergeCell ref="D8:E8"/>
    <mergeCell ref="F8:G8"/>
    <mergeCell ref="D10:E10"/>
    <mergeCell ref="F10:G10"/>
    <mergeCell ref="D11:E11"/>
    <mergeCell ref="F11:G11"/>
    <mergeCell ref="D12:E12"/>
    <mergeCell ref="F12:G12"/>
  </mergeCells>
  <pageMargins left="0.7" right="0.7" top="0.75" bottom="0.75" header="0.3" footer="0.3"/>
  <pageSetup paperSize="9" orientation="portrait" verticalDpi="300"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dimension ref="A1:G13"/>
  <sheetViews>
    <sheetView zoomScale="90" zoomScaleNormal="90" workbookViewId="0">
      <selection activeCell="C18" sqref="C18"/>
    </sheetView>
  </sheetViews>
  <sheetFormatPr defaultColWidth="9.453125" defaultRowHeight="14.5"/>
  <cols>
    <col min="1" max="2" width="4.54296875" style="19" customWidth="1"/>
    <col min="3" max="3" width="48.54296875" style="19" customWidth="1"/>
    <col min="4" max="4" width="21.453125" style="19" customWidth="1"/>
    <col min="5" max="5" width="39.453125" style="19" customWidth="1"/>
    <col min="6" max="6" width="16.54296875" style="19" customWidth="1"/>
    <col min="7" max="7" width="14" style="96" customWidth="1"/>
    <col min="8" max="16384" width="9.453125" style="19"/>
  </cols>
  <sheetData>
    <row r="1" spans="1:7" s="41" customFormat="1" ht="16.5">
      <c r="A1" s="471" t="s">
        <v>1703</v>
      </c>
      <c r="B1" s="462"/>
      <c r="C1" s="2" t="s">
        <v>809</v>
      </c>
      <c r="D1" s="463" t="s">
        <v>577</v>
      </c>
      <c r="E1" s="464"/>
      <c r="F1" s="464"/>
      <c r="G1" s="465"/>
    </row>
    <row r="2" spans="1:7" s="41" customFormat="1" ht="37.5">
      <c r="A2" s="3"/>
      <c r="B2" s="4"/>
      <c r="C2" s="10" t="s">
        <v>34</v>
      </c>
      <c r="D2" s="5" t="s">
        <v>574</v>
      </c>
      <c r="E2" s="5" t="s">
        <v>646</v>
      </c>
      <c r="F2" s="5" t="s">
        <v>11</v>
      </c>
      <c r="G2" s="93" t="s">
        <v>12</v>
      </c>
    </row>
    <row r="3" spans="1:7" s="41" customFormat="1" ht="14">
      <c r="A3" s="6" t="str">
        <f t="shared" ref="A3:A6" si="0">$A$1</f>
        <v>88.</v>
      </c>
      <c r="B3" s="7">
        <v>1</v>
      </c>
      <c r="C3" s="8" t="s">
        <v>838</v>
      </c>
      <c r="D3" s="24"/>
      <c r="E3" s="18"/>
      <c r="F3" s="48">
        <v>600</v>
      </c>
      <c r="G3" s="94"/>
    </row>
    <row r="4" spans="1:7" s="41" customFormat="1" ht="14">
      <c r="A4" s="6" t="str">
        <f t="shared" si="0"/>
        <v>88.</v>
      </c>
      <c r="B4" s="7">
        <v>2</v>
      </c>
      <c r="C4" s="8" t="s">
        <v>837</v>
      </c>
      <c r="D4" s="24"/>
      <c r="E4" s="18"/>
      <c r="F4" s="48">
        <v>800</v>
      </c>
      <c r="G4" s="94"/>
    </row>
    <row r="5" spans="1:7" s="41" customFormat="1" ht="14">
      <c r="A5" s="6" t="str">
        <f t="shared" si="0"/>
        <v>88.</v>
      </c>
      <c r="B5" s="7">
        <v>3</v>
      </c>
      <c r="C5" s="8" t="s">
        <v>836</v>
      </c>
      <c r="D5" s="24"/>
      <c r="E5" s="18"/>
      <c r="F5" s="48">
        <v>20</v>
      </c>
      <c r="G5" s="94"/>
    </row>
    <row r="6" spans="1:7" s="41" customFormat="1" ht="14">
      <c r="A6" s="6" t="str">
        <f t="shared" si="0"/>
        <v>88.</v>
      </c>
      <c r="B6" s="7">
        <v>4</v>
      </c>
      <c r="C6" s="8" t="s">
        <v>835</v>
      </c>
      <c r="D6" s="24"/>
      <c r="E6" s="18"/>
      <c r="F6" s="48">
        <v>20</v>
      </c>
      <c r="G6" s="94"/>
    </row>
    <row r="7" spans="1:7" s="41" customFormat="1" ht="14">
      <c r="A7" s="22"/>
      <c r="B7" s="81"/>
      <c r="C7" s="140"/>
      <c r="D7" s="141"/>
      <c r="E7" s="141"/>
      <c r="F7" s="142" t="str">
        <f>CONCATENATE("KOPĒJĀ CENA par ",A1,"pozīciju bez PVN, EUR:")</f>
        <v>KOPĒJĀ CENA par 88.pozīciju bez PVN, EUR:</v>
      </c>
      <c r="G7" s="95">
        <f>SUMPRODUCT(F3:F6,G3:G6)</f>
        <v>0</v>
      </c>
    </row>
    <row r="8" spans="1:7" s="41" customFormat="1" ht="26.25" customHeight="1">
      <c r="A8" s="3"/>
      <c r="B8" s="4"/>
      <c r="C8" s="11" t="s">
        <v>16</v>
      </c>
      <c r="D8" s="468" t="s">
        <v>575</v>
      </c>
      <c r="E8" s="469"/>
      <c r="F8" s="468" t="s">
        <v>31</v>
      </c>
      <c r="G8" s="469"/>
    </row>
    <row r="9" spans="1:7" s="41" customFormat="1" ht="14">
      <c r="A9" s="6" t="str">
        <f t="shared" ref="A9:A13" si="1">$A$1</f>
        <v>88.</v>
      </c>
      <c r="B9" s="7">
        <v>5</v>
      </c>
      <c r="C9" s="8" t="s">
        <v>799</v>
      </c>
      <c r="D9" s="459"/>
      <c r="E9" s="460"/>
      <c r="F9" s="459"/>
      <c r="G9" s="460"/>
    </row>
    <row r="10" spans="1:7" s="41" customFormat="1" ht="14">
      <c r="A10" s="6" t="str">
        <f t="shared" si="1"/>
        <v>88.</v>
      </c>
      <c r="B10" s="7">
        <v>6</v>
      </c>
      <c r="C10" s="12" t="s">
        <v>800</v>
      </c>
      <c r="D10" s="459"/>
      <c r="E10" s="460"/>
      <c r="F10" s="459"/>
      <c r="G10" s="460"/>
    </row>
    <row r="11" spans="1:7" s="41" customFormat="1" ht="14">
      <c r="A11" s="6" t="str">
        <f t="shared" si="1"/>
        <v>88.</v>
      </c>
      <c r="B11" s="7">
        <v>7</v>
      </c>
      <c r="C11" s="185" t="s">
        <v>801</v>
      </c>
      <c r="D11" s="459"/>
      <c r="E11" s="460"/>
      <c r="F11" s="459"/>
      <c r="G11" s="460"/>
    </row>
    <row r="12" spans="1:7" s="41" customFormat="1" ht="14">
      <c r="A12" s="6" t="str">
        <f t="shared" si="1"/>
        <v>88.</v>
      </c>
      <c r="B12" s="7">
        <v>8</v>
      </c>
      <c r="C12" s="12" t="s">
        <v>802</v>
      </c>
      <c r="D12" s="459"/>
      <c r="E12" s="460"/>
      <c r="F12" s="459"/>
      <c r="G12" s="460"/>
    </row>
    <row r="13" spans="1:7" s="41" customFormat="1" ht="14">
      <c r="A13" s="6" t="str">
        <f t="shared" si="1"/>
        <v>88.</v>
      </c>
      <c r="B13" s="7">
        <v>9</v>
      </c>
      <c r="C13" s="12" t="s">
        <v>803</v>
      </c>
      <c r="D13" s="459"/>
      <c r="E13" s="460"/>
      <c r="F13" s="459"/>
      <c r="G13" s="460"/>
    </row>
  </sheetData>
  <mergeCells count="14">
    <mergeCell ref="A1:B1"/>
    <mergeCell ref="D1:G1"/>
    <mergeCell ref="D8:E8"/>
    <mergeCell ref="F8:G8"/>
    <mergeCell ref="D9:E9"/>
    <mergeCell ref="F9:G9"/>
    <mergeCell ref="D10:E10"/>
    <mergeCell ref="F10:G10"/>
    <mergeCell ref="D12:E12"/>
    <mergeCell ref="F12:G12"/>
    <mergeCell ref="D13:E13"/>
    <mergeCell ref="F13:G13"/>
    <mergeCell ref="D11:E11"/>
    <mergeCell ref="F11:G11"/>
  </mergeCells>
  <pageMargins left="0.7" right="0.7" top="0.75" bottom="0.75" header="0.3" footer="0.3"/>
  <pageSetup paperSize="9" orientation="portrait" verticalDpi="300" r:id="rId1"/>
  <ignoredErrors>
    <ignoredError sqref="G7" formulaRange="1"/>
  </ignoredError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dimension ref="A1:H18"/>
  <sheetViews>
    <sheetView zoomScale="83" zoomScaleNormal="83" workbookViewId="0">
      <selection activeCell="H2" sqref="H2:H3"/>
    </sheetView>
  </sheetViews>
  <sheetFormatPr defaultColWidth="9.453125" defaultRowHeight="14.5"/>
  <cols>
    <col min="1" max="2" width="4.54296875" style="19" customWidth="1"/>
    <col min="3" max="3" width="71.453125" style="19" customWidth="1"/>
    <col min="4" max="4" width="35.54296875" style="19" customWidth="1"/>
    <col min="5" max="5" width="19.54296875" style="19" customWidth="1"/>
    <col min="6" max="6" width="16.54296875" style="19" customWidth="1"/>
    <col min="7" max="7" width="16.54296875" style="96" customWidth="1"/>
    <col min="8" max="8" width="15.26953125" style="19" customWidth="1"/>
    <col min="9" max="16384" width="9.453125" style="19"/>
  </cols>
  <sheetData>
    <row r="1" spans="1:8" s="41" customFormat="1" ht="45" customHeight="1">
      <c r="A1" s="471" t="s">
        <v>1704</v>
      </c>
      <c r="B1" s="462"/>
      <c r="C1" s="2" t="s">
        <v>342</v>
      </c>
      <c r="D1" s="487" t="s">
        <v>577</v>
      </c>
      <c r="E1" s="488"/>
      <c r="F1" s="488"/>
      <c r="G1" s="488"/>
      <c r="H1" s="617"/>
    </row>
    <row r="2" spans="1:8" s="41" customFormat="1" ht="75">
      <c r="A2" s="3"/>
      <c r="B2" s="4"/>
      <c r="C2" s="10" t="s">
        <v>34</v>
      </c>
      <c r="D2" s="5" t="s">
        <v>574</v>
      </c>
      <c r="E2" s="5" t="s">
        <v>646</v>
      </c>
      <c r="F2" s="5" t="s">
        <v>11</v>
      </c>
      <c r="G2" s="93" t="s">
        <v>12</v>
      </c>
      <c r="H2" s="178" t="s">
        <v>1732</v>
      </c>
    </row>
    <row r="3" spans="1:8" s="41" customFormat="1" ht="14">
      <c r="A3" s="6" t="str">
        <f t="shared" ref="A3" si="0">$A$1</f>
        <v>89.</v>
      </c>
      <c r="B3" s="7">
        <v>1</v>
      </c>
      <c r="C3" s="8" t="s">
        <v>352</v>
      </c>
      <c r="D3" s="24"/>
      <c r="E3" s="18"/>
      <c r="F3" s="48">
        <v>10</v>
      </c>
      <c r="G3" s="94"/>
      <c r="H3" s="434">
        <v>5</v>
      </c>
    </row>
    <row r="4" spans="1:8" s="41" customFormat="1" ht="15" customHeight="1">
      <c r="A4" s="22"/>
      <c r="B4" s="81"/>
      <c r="C4" s="140"/>
      <c r="D4" s="141"/>
      <c r="E4" s="141"/>
      <c r="F4" s="142" t="str">
        <f>CONCATENATE("KOPĒJĀ CENA par ",A1,"pozīciju bez PVN, EUR:")</f>
        <v>KOPĒJĀ CENA par 89.pozīciju bez PVN, EUR:</v>
      </c>
      <c r="G4" s="95">
        <f>F3*G3</f>
        <v>0</v>
      </c>
    </row>
    <row r="5" spans="1:8" s="41" customFormat="1" ht="14.25" customHeight="1">
      <c r="A5" s="3"/>
      <c r="B5" s="4"/>
      <c r="C5" s="11" t="s">
        <v>16</v>
      </c>
      <c r="D5" s="468" t="s">
        <v>575</v>
      </c>
      <c r="E5" s="469"/>
      <c r="F5" s="468" t="s">
        <v>31</v>
      </c>
      <c r="G5" s="469"/>
    </row>
    <row r="6" spans="1:8" s="41" customFormat="1" ht="15.65" customHeight="1">
      <c r="A6" s="6" t="str">
        <f t="shared" ref="A6:A18" si="1">$A$1</f>
        <v>89.</v>
      </c>
      <c r="B6" s="7">
        <v>2</v>
      </c>
      <c r="C6" s="8" t="s">
        <v>343</v>
      </c>
      <c r="D6" s="459"/>
      <c r="E6" s="460"/>
      <c r="F6" s="459"/>
      <c r="G6" s="460"/>
    </row>
    <row r="7" spans="1:8" s="41" customFormat="1" ht="14" customHeight="1">
      <c r="A7" s="6" t="str">
        <f t="shared" si="1"/>
        <v>89.</v>
      </c>
      <c r="B7" s="7">
        <v>3</v>
      </c>
      <c r="C7" s="12" t="s">
        <v>344</v>
      </c>
      <c r="D7" s="459"/>
      <c r="E7" s="460"/>
      <c r="F7" s="459"/>
      <c r="G7" s="460"/>
    </row>
    <row r="8" spans="1:8" s="41" customFormat="1" ht="54.75" customHeight="1">
      <c r="A8" s="6" t="str">
        <f t="shared" si="1"/>
        <v>89.</v>
      </c>
      <c r="B8" s="7">
        <v>4</v>
      </c>
      <c r="C8" s="42" t="s">
        <v>1078</v>
      </c>
      <c r="D8" s="459"/>
      <c r="E8" s="460"/>
      <c r="F8" s="459"/>
      <c r="G8" s="460"/>
    </row>
    <row r="9" spans="1:8" s="41" customFormat="1" ht="14">
      <c r="A9" s="6" t="str">
        <f t="shared" si="1"/>
        <v>89.</v>
      </c>
      <c r="B9" s="7">
        <v>5</v>
      </c>
      <c r="C9" s="12" t="s">
        <v>345</v>
      </c>
      <c r="D9" s="459"/>
      <c r="E9" s="460"/>
      <c r="F9" s="459"/>
      <c r="G9" s="460"/>
    </row>
    <row r="10" spans="1:8" s="41" customFormat="1" ht="25.5">
      <c r="A10" s="6" t="str">
        <f t="shared" si="1"/>
        <v>89.</v>
      </c>
      <c r="B10" s="7">
        <v>6</v>
      </c>
      <c r="C10" s="12" t="s">
        <v>913</v>
      </c>
      <c r="D10" s="459"/>
      <c r="E10" s="460"/>
      <c r="F10" s="459"/>
      <c r="G10" s="460"/>
    </row>
    <row r="11" spans="1:8" s="41" customFormat="1" ht="14">
      <c r="A11" s="6" t="str">
        <f t="shared" si="1"/>
        <v>89.</v>
      </c>
      <c r="B11" s="7">
        <v>7</v>
      </c>
      <c r="C11" s="12" t="s">
        <v>346</v>
      </c>
      <c r="D11" s="459"/>
      <c r="E11" s="460"/>
      <c r="F11" s="459"/>
      <c r="G11" s="460"/>
    </row>
    <row r="12" spans="1:8" s="41" customFormat="1" ht="14">
      <c r="A12" s="6" t="str">
        <f t="shared" si="1"/>
        <v>89.</v>
      </c>
      <c r="B12" s="7">
        <v>8</v>
      </c>
      <c r="C12" s="12" t="s">
        <v>912</v>
      </c>
      <c r="D12" s="459"/>
      <c r="E12" s="460"/>
      <c r="F12" s="459"/>
      <c r="G12" s="460"/>
    </row>
    <row r="13" spans="1:8" s="41" customFormat="1" ht="25">
      <c r="A13" s="6" t="str">
        <f t="shared" si="1"/>
        <v>89.</v>
      </c>
      <c r="B13" s="7">
        <v>9</v>
      </c>
      <c r="C13" s="42" t="s">
        <v>347</v>
      </c>
      <c r="D13" s="459"/>
      <c r="E13" s="460"/>
      <c r="F13" s="459"/>
      <c r="G13" s="460"/>
    </row>
    <row r="14" spans="1:8" s="41" customFormat="1" ht="25">
      <c r="A14" s="6" t="str">
        <f t="shared" si="1"/>
        <v>89.</v>
      </c>
      <c r="B14" s="7">
        <v>10</v>
      </c>
      <c r="C14" s="42" t="s">
        <v>348</v>
      </c>
      <c r="D14" s="459"/>
      <c r="E14" s="460"/>
      <c r="F14" s="459"/>
      <c r="G14" s="460"/>
    </row>
    <row r="15" spans="1:8" s="41" customFormat="1" ht="25">
      <c r="A15" s="6" t="str">
        <f t="shared" si="1"/>
        <v>89.</v>
      </c>
      <c r="B15" s="7">
        <v>11</v>
      </c>
      <c r="C15" s="42" t="s">
        <v>349</v>
      </c>
      <c r="D15" s="459"/>
      <c r="E15" s="460"/>
      <c r="F15" s="459"/>
      <c r="G15" s="460"/>
    </row>
    <row r="16" spans="1:8" s="41" customFormat="1" ht="42" customHeight="1">
      <c r="A16" s="6" t="str">
        <f t="shared" si="1"/>
        <v>89.</v>
      </c>
      <c r="B16" s="7">
        <v>12</v>
      </c>
      <c r="C16" s="42" t="s">
        <v>350</v>
      </c>
      <c r="D16" s="459"/>
      <c r="E16" s="460"/>
      <c r="F16" s="459"/>
      <c r="G16" s="460"/>
    </row>
    <row r="17" spans="1:7" s="41" customFormat="1" ht="39.65" customHeight="1">
      <c r="A17" s="6" t="str">
        <f t="shared" si="1"/>
        <v>89.</v>
      </c>
      <c r="B17" s="7">
        <v>13</v>
      </c>
      <c r="C17" s="42" t="s">
        <v>351</v>
      </c>
      <c r="D17" s="459"/>
      <c r="E17" s="460"/>
      <c r="F17" s="459"/>
      <c r="G17" s="460"/>
    </row>
    <row r="18" spans="1:7" s="41" customFormat="1" ht="14">
      <c r="A18" s="6" t="str">
        <f t="shared" si="1"/>
        <v>89.</v>
      </c>
      <c r="B18" s="7">
        <v>14</v>
      </c>
      <c r="C18" s="42" t="s">
        <v>911</v>
      </c>
      <c r="D18" s="459"/>
      <c r="E18" s="460"/>
      <c r="F18" s="459"/>
      <c r="G18" s="460"/>
    </row>
  </sheetData>
  <mergeCells count="30">
    <mergeCell ref="D1:H1"/>
    <mergeCell ref="A1:B1"/>
    <mergeCell ref="D5:E5"/>
    <mergeCell ref="F5:G5"/>
    <mergeCell ref="D12:E12"/>
    <mergeCell ref="F12:G12"/>
    <mergeCell ref="F8:G8"/>
    <mergeCell ref="D9:E9"/>
    <mergeCell ref="F9:G9"/>
    <mergeCell ref="D6:E6"/>
    <mergeCell ref="F6:G6"/>
    <mergeCell ref="D7:E7"/>
    <mergeCell ref="F7:G7"/>
    <mergeCell ref="D8:E8"/>
    <mergeCell ref="D17:E17"/>
    <mergeCell ref="F17:G17"/>
    <mergeCell ref="D18:E18"/>
    <mergeCell ref="F18:G18"/>
    <mergeCell ref="D10:E10"/>
    <mergeCell ref="F10:G10"/>
    <mergeCell ref="D11:E11"/>
    <mergeCell ref="F11:G11"/>
    <mergeCell ref="D16:E16"/>
    <mergeCell ref="F16:G16"/>
    <mergeCell ref="D13:E13"/>
    <mergeCell ref="F13:G13"/>
    <mergeCell ref="D14:E14"/>
    <mergeCell ref="F14:G14"/>
    <mergeCell ref="D15:E15"/>
    <mergeCell ref="F15:G15"/>
  </mergeCells>
  <pageMargins left="0.7" right="0.7" top="0.75" bottom="0.75" header="0.3" footer="0.3"/>
  <pageSetup paperSize="9" orientation="portrait" verticalDpi="0" r:id="rId1"/>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sheetPr>
    <pageSetUpPr fitToPage="1"/>
  </sheetPr>
  <dimension ref="A1:G27"/>
  <sheetViews>
    <sheetView zoomScale="83" zoomScaleNormal="83" workbookViewId="0">
      <selection activeCell="J8" sqref="J8"/>
    </sheetView>
  </sheetViews>
  <sheetFormatPr defaultColWidth="9.453125" defaultRowHeight="14"/>
  <cols>
    <col min="1" max="2" width="4.54296875" style="1" customWidth="1"/>
    <col min="3" max="3" width="61.453125" style="1" customWidth="1"/>
    <col min="4" max="4" width="35.54296875" style="1" customWidth="1"/>
    <col min="5" max="5" width="23.453125" style="1" customWidth="1"/>
    <col min="6" max="6" width="16.54296875" style="1" customWidth="1"/>
    <col min="7" max="7" width="16.54296875" style="102" customWidth="1"/>
    <col min="8" max="16384" width="9.453125" style="1"/>
  </cols>
  <sheetData>
    <row r="1" spans="1:7" ht="23.15" customHeight="1">
      <c r="A1" s="471" t="s">
        <v>1705</v>
      </c>
      <c r="B1" s="462"/>
      <c r="C1" s="30" t="s">
        <v>427</v>
      </c>
      <c r="D1" s="463" t="s">
        <v>577</v>
      </c>
      <c r="E1" s="464"/>
      <c r="F1" s="464"/>
      <c r="G1" s="465"/>
    </row>
    <row r="2" spans="1:7" ht="23.5" customHeight="1">
      <c r="A2" s="461" t="s">
        <v>1706</v>
      </c>
      <c r="B2" s="603"/>
      <c r="C2" s="2" t="s">
        <v>425</v>
      </c>
      <c r="D2" s="203"/>
      <c r="E2" s="204"/>
      <c r="F2" s="204"/>
      <c r="G2" s="205"/>
    </row>
    <row r="3" spans="1:7" ht="37.5">
      <c r="A3" s="3"/>
      <c r="B3" s="4"/>
      <c r="C3" s="10" t="s">
        <v>181</v>
      </c>
      <c r="D3" s="5" t="s">
        <v>574</v>
      </c>
      <c r="E3" s="5" t="s">
        <v>646</v>
      </c>
      <c r="F3" s="5" t="s">
        <v>11</v>
      </c>
      <c r="G3" s="93" t="s">
        <v>12</v>
      </c>
    </row>
    <row r="4" spans="1:7">
      <c r="A4" s="6" t="str">
        <f>$A$2</f>
        <v>90.1.</v>
      </c>
      <c r="B4" s="7">
        <v>1</v>
      </c>
      <c r="C4" s="8" t="s">
        <v>425</v>
      </c>
      <c r="D4" s="24"/>
      <c r="E4" s="18"/>
      <c r="F4" s="48">
        <v>1</v>
      </c>
      <c r="G4" s="94"/>
    </row>
    <row r="5" spans="1:7" ht="15.75" customHeight="1">
      <c r="A5" s="22"/>
      <c r="B5" s="81"/>
      <c r="C5" s="140"/>
      <c r="D5" s="141"/>
      <c r="E5" s="141"/>
      <c r="F5" s="142" t="str">
        <f>CONCATENATE("KOPĒJĀ CENA par ",A2,"pozīciju bez PVN, EUR:")</f>
        <v>KOPĒJĀ CENA par 90.1.pozīciju bez PVN, EUR:</v>
      </c>
      <c r="G5" s="95">
        <f>F4*G4</f>
        <v>0</v>
      </c>
    </row>
    <row r="6" spans="1:7" ht="26.25" customHeight="1">
      <c r="A6" s="3"/>
      <c r="B6" s="4"/>
      <c r="C6" s="11" t="s">
        <v>16</v>
      </c>
      <c r="D6" s="468" t="s">
        <v>575</v>
      </c>
      <c r="E6" s="469"/>
      <c r="F6" s="468" t="s">
        <v>31</v>
      </c>
      <c r="G6" s="469"/>
    </row>
    <row r="7" spans="1:7" ht="37.5">
      <c r="A7" s="6" t="str">
        <f>$A$2</f>
        <v>90.1.</v>
      </c>
      <c r="B7" s="7">
        <v>2</v>
      </c>
      <c r="C7" s="28" t="s">
        <v>644</v>
      </c>
      <c r="D7" s="459"/>
      <c r="E7" s="460"/>
      <c r="F7" s="459"/>
      <c r="G7" s="460"/>
    </row>
    <row r="8" spans="1:7">
      <c r="A8" s="6" t="str">
        <f t="shared" ref="A8:A11" si="0">$A$2</f>
        <v>90.1.</v>
      </c>
      <c r="B8" s="7">
        <v>3</v>
      </c>
      <c r="C8" s="28" t="s">
        <v>428</v>
      </c>
      <c r="D8" s="459"/>
      <c r="E8" s="460"/>
      <c r="F8" s="459"/>
      <c r="G8" s="460"/>
    </row>
    <row r="9" spans="1:7" ht="25">
      <c r="A9" s="6" t="str">
        <f t="shared" si="0"/>
        <v>90.1.</v>
      </c>
      <c r="B9" s="7">
        <v>4</v>
      </c>
      <c r="C9" s="28" t="s">
        <v>429</v>
      </c>
      <c r="D9" s="459"/>
      <c r="E9" s="460"/>
      <c r="F9" s="459"/>
      <c r="G9" s="460"/>
    </row>
    <row r="10" spans="1:7" ht="15" customHeight="1">
      <c r="A10" s="6" t="str">
        <f t="shared" si="0"/>
        <v>90.1.</v>
      </c>
      <c r="B10" s="7">
        <v>5</v>
      </c>
      <c r="C10" s="139" t="s">
        <v>430</v>
      </c>
      <c r="D10" s="459"/>
      <c r="E10" s="460"/>
      <c r="F10" s="459"/>
      <c r="G10" s="460"/>
    </row>
    <row r="11" spans="1:7" ht="25">
      <c r="A11" s="6" t="str">
        <f t="shared" si="0"/>
        <v>90.1.</v>
      </c>
      <c r="B11" s="7">
        <v>6</v>
      </c>
      <c r="C11" s="28" t="s">
        <v>431</v>
      </c>
      <c r="D11" s="459"/>
      <c r="E11" s="460"/>
      <c r="F11" s="459"/>
      <c r="G11" s="460"/>
    </row>
    <row r="13" spans="1:7" ht="18.649999999999999" customHeight="1">
      <c r="A13" s="461" t="s">
        <v>1707</v>
      </c>
      <c r="B13" s="603"/>
      <c r="C13" s="2" t="s">
        <v>426</v>
      </c>
      <c r="D13" s="525"/>
      <c r="E13" s="525"/>
      <c r="F13" s="525"/>
      <c r="G13" s="526"/>
    </row>
    <row r="14" spans="1:7" ht="37.5">
      <c r="A14" s="3"/>
      <c r="B14" s="4"/>
      <c r="C14" s="10" t="s">
        <v>181</v>
      </c>
      <c r="D14" s="11" t="s">
        <v>9</v>
      </c>
      <c r="E14" s="5" t="s">
        <v>10</v>
      </c>
      <c r="F14" s="5" t="s">
        <v>11</v>
      </c>
      <c r="G14" s="93" t="s">
        <v>12</v>
      </c>
    </row>
    <row r="15" spans="1:7">
      <c r="A15" s="6" t="str">
        <f>$A$13</f>
        <v>90.2.</v>
      </c>
      <c r="B15" s="7">
        <v>1</v>
      </c>
      <c r="C15" s="8" t="s">
        <v>426</v>
      </c>
      <c r="D15" s="24"/>
      <c r="E15" s="18"/>
      <c r="F15" s="48">
        <v>5</v>
      </c>
      <c r="G15" s="94"/>
    </row>
    <row r="16" spans="1:7" ht="15.75" customHeight="1">
      <c r="A16" s="22"/>
      <c r="B16" s="81"/>
      <c r="C16" s="140"/>
      <c r="D16" s="141"/>
      <c r="E16" s="141"/>
      <c r="F16" s="142" t="str">
        <f>CONCATENATE("KOPĒJĀ CENA par ",A13,"pozīciju bez PVN, EUR:")</f>
        <v>KOPĒJĀ CENA par 90.2.pozīciju bez PVN, EUR:</v>
      </c>
      <c r="G16" s="95">
        <f>F15*G15</f>
        <v>0</v>
      </c>
    </row>
    <row r="17" spans="1:7">
      <c r="A17" s="3"/>
      <c r="B17" s="4"/>
      <c r="C17" s="11" t="s">
        <v>16</v>
      </c>
      <c r="D17" s="468" t="s">
        <v>575</v>
      </c>
      <c r="E17" s="469"/>
      <c r="F17" s="468" t="s">
        <v>31</v>
      </c>
      <c r="G17" s="469"/>
    </row>
    <row r="18" spans="1:7" ht="25" customHeight="1">
      <c r="A18" s="6" t="str">
        <f>$A$13</f>
        <v>90.2.</v>
      </c>
      <c r="B18" s="7" t="s">
        <v>15</v>
      </c>
      <c r="C18" s="28" t="s">
        <v>432</v>
      </c>
      <c r="D18" s="459"/>
      <c r="E18" s="460"/>
      <c r="F18" s="459"/>
      <c r="G18" s="460"/>
    </row>
    <row r="19" spans="1:7" ht="25">
      <c r="A19" s="6" t="str">
        <f t="shared" ref="A19:A22" si="1">$A$13</f>
        <v>90.2.</v>
      </c>
      <c r="B19" s="7" t="s">
        <v>17</v>
      </c>
      <c r="C19" s="28" t="s">
        <v>433</v>
      </c>
      <c r="D19" s="459"/>
      <c r="E19" s="460"/>
      <c r="F19" s="459"/>
      <c r="G19" s="460"/>
    </row>
    <row r="20" spans="1:7" ht="14.25" customHeight="1">
      <c r="A20" s="6" t="str">
        <f t="shared" si="1"/>
        <v>90.2.</v>
      </c>
      <c r="B20" s="7" t="s">
        <v>18</v>
      </c>
      <c r="C20" s="28" t="s">
        <v>430</v>
      </c>
      <c r="D20" s="459"/>
      <c r="E20" s="460"/>
      <c r="F20" s="459"/>
      <c r="G20" s="460"/>
    </row>
    <row r="21" spans="1:7" ht="25">
      <c r="A21" s="6" t="str">
        <f t="shared" si="1"/>
        <v>90.2.</v>
      </c>
      <c r="B21" s="7" t="s">
        <v>19</v>
      </c>
      <c r="C21" s="28" t="s">
        <v>434</v>
      </c>
      <c r="D21" s="459"/>
      <c r="E21" s="460"/>
      <c r="F21" s="459"/>
      <c r="G21" s="460"/>
    </row>
    <row r="22" spans="1:7" ht="15.75" customHeight="1">
      <c r="A22" s="6" t="str">
        <f t="shared" si="1"/>
        <v>90.2.</v>
      </c>
      <c r="B22" s="7" t="s">
        <v>20</v>
      </c>
      <c r="C22" s="28" t="s">
        <v>435</v>
      </c>
      <c r="D22" s="459"/>
      <c r="E22" s="460"/>
      <c r="F22" s="459"/>
      <c r="G22" s="460"/>
    </row>
    <row r="24" spans="1:7">
      <c r="A24" s="74"/>
      <c r="B24" s="74"/>
      <c r="C24" s="75" t="s">
        <v>1709</v>
      </c>
      <c r="D24" s="618">
        <f>G5</f>
        <v>0</v>
      </c>
      <c r="E24" s="535"/>
      <c r="F24" s="535"/>
      <c r="G24" s="535"/>
    </row>
    <row r="25" spans="1:7">
      <c r="A25" s="74"/>
      <c r="B25" s="74"/>
      <c r="C25" s="75" t="s">
        <v>1710</v>
      </c>
      <c r="D25" s="619">
        <f>G16</f>
        <v>0</v>
      </c>
      <c r="E25" s="535"/>
      <c r="F25" s="535"/>
      <c r="G25" s="535"/>
    </row>
    <row r="26" spans="1:7">
      <c r="A26" s="74"/>
      <c r="B26" s="74"/>
      <c r="C26" s="527" t="s">
        <v>1708</v>
      </c>
      <c r="D26" s="528">
        <f>SUM(D24:G25)</f>
        <v>0</v>
      </c>
      <c r="E26" s="529"/>
      <c r="F26" s="529"/>
      <c r="G26" s="529"/>
    </row>
    <row r="27" spans="1:7">
      <c r="A27" s="74"/>
      <c r="B27" s="74"/>
      <c r="C27" s="527"/>
      <c r="D27" s="529"/>
      <c r="E27" s="529"/>
      <c r="F27" s="529"/>
      <c r="G27" s="529"/>
    </row>
  </sheetData>
  <mergeCells count="33">
    <mergeCell ref="A1:B1"/>
    <mergeCell ref="D1:G1"/>
    <mergeCell ref="C26:C27"/>
    <mergeCell ref="D26:G27"/>
    <mergeCell ref="D21:E21"/>
    <mergeCell ref="F21:G21"/>
    <mergeCell ref="D22:E22"/>
    <mergeCell ref="F22:G22"/>
    <mergeCell ref="D24:G24"/>
    <mergeCell ref="D19:E19"/>
    <mergeCell ref="F19:G19"/>
    <mergeCell ref="D20:E20"/>
    <mergeCell ref="F20:G20"/>
    <mergeCell ref="D25:G25"/>
    <mergeCell ref="A13:B13"/>
    <mergeCell ref="D13:G13"/>
    <mergeCell ref="D17:E17"/>
    <mergeCell ref="F17:G17"/>
    <mergeCell ref="D18:E18"/>
    <mergeCell ref="F18:G18"/>
    <mergeCell ref="D9:E9"/>
    <mergeCell ref="F9:G9"/>
    <mergeCell ref="D10:E10"/>
    <mergeCell ref="F10:G10"/>
    <mergeCell ref="D11:E11"/>
    <mergeCell ref="F11:G11"/>
    <mergeCell ref="D8:E8"/>
    <mergeCell ref="F8:G8"/>
    <mergeCell ref="A2:B2"/>
    <mergeCell ref="D6:E6"/>
    <mergeCell ref="F6:G6"/>
    <mergeCell ref="D7:E7"/>
    <mergeCell ref="F7:G7"/>
  </mergeCells>
  <pageMargins left="0.7" right="0.7" top="0.75" bottom="0.75" header="0.3" footer="0.3"/>
  <pageSetup paperSize="9" scale="57" fitToHeight="0" orientation="portrait" verticalDpi="0" r:id="rId1"/>
  <ignoredErrors>
    <ignoredError sqref="B18:B22" numberStoredAsText="1"/>
  </ignoredError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dimension ref="A1:G36"/>
  <sheetViews>
    <sheetView zoomScale="90" zoomScaleNormal="90" workbookViewId="0">
      <selection activeCell="J30" sqref="J30"/>
    </sheetView>
  </sheetViews>
  <sheetFormatPr defaultColWidth="9.453125" defaultRowHeight="14"/>
  <cols>
    <col min="1" max="2" width="4.54296875" style="1" customWidth="1"/>
    <col min="3" max="3" width="55.54296875" style="1" customWidth="1"/>
    <col min="4" max="4" width="35.54296875" style="1" customWidth="1"/>
    <col min="5" max="5" width="18.81640625" style="1" customWidth="1"/>
    <col min="6" max="6" width="16.54296875" style="1" customWidth="1"/>
    <col min="7" max="7" width="16.54296875" style="102" customWidth="1"/>
    <col min="8" max="16384" width="9.453125" style="1"/>
  </cols>
  <sheetData>
    <row r="1" spans="1:7" ht="17.149999999999999" customHeight="1">
      <c r="A1" s="471" t="s">
        <v>1711</v>
      </c>
      <c r="B1" s="462"/>
      <c r="C1" s="2" t="s">
        <v>437</v>
      </c>
      <c r="D1" s="463" t="s">
        <v>577</v>
      </c>
      <c r="E1" s="464"/>
      <c r="F1" s="464"/>
      <c r="G1" s="465"/>
    </row>
    <row r="2" spans="1:7" ht="22.4" customHeight="1">
      <c r="A2" s="620" t="s">
        <v>1712</v>
      </c>
      <c r="B2" s="621"/>
      <c r="C2" s="30" t="s">
        <v>438</v>
      </c>
      <c r="D2" s="463"/>
      <c r="E2" s="464"/>
      <c r="F2" s="464"/>
      <c r="G2" s="465"/>
    </row>
    <row r="3" spans="1:7" ht="37.5">
      <c r="A3" s="126"/>
      <c r="B3" s="127"/>
      <c r="C3" s="128" t="s">
        <v>181</v>
      </c>
      <c r="D3" s="5" t="s">
        <v>574</v>
      </c>
      <c r="E3" s="5" t="s">
        <v>646</v>
      </c>
      <c r="F3" s="5" t="s">
        <v>11</v>
      </c>
      <c r="G3" s="93" t="s">
        <v>12</v>
      </c>
    </row>
    <row r="4" spans="1:7" ht="25">
      <c r="A4" s="62" t="str">
        <f>$A$2</f>
        <v>91.1.</v>
      </c>
      <c r="B4" s="123">
        <v>1</v>
      </c>
      <c r="C4" s="8" t="s">
        <v>440</v>
      </c>
      <c r="D4" s="144"/>
      <c r="E4" s="145"/>
      <c r="F4" s="146">
        <v>100</v>
      </c>
      <c r="G4" s="147"/>
    </row>
    <row r="5" spans="1:7">
      <c r="A5" s="22"/>
      <c r="B5" s="81"/>
      <c r="C5" s="140"/>
      <c r="D5" s="141"/>
      <c r="E5" s="141"/>
      <c r="F5" s="142" t="str">
        <f>CONCATENATE("KOPĒJĀ CENA par ",A2,"pozīciju bez PVN, EUR:")</f>
        <v>KOPĒJĀ CENA par 91.1.pozīciju bez PVN, EUR:</v>
      </c>
      <c r="G5" s="154">
        <f>F4*G4</f>
        <v>0</v>
      </c>
    </row>
    <row r="6" spans="1:7">
      <c r="A6" s="126"/>
      <c r="B6" s="127"/>
      <c r="C6" s="155" t="s">
        <v>16</v>
      </c>
      <c r="D6" s="466" t="s">
        <v>30</v>
      </c>
      <c r="E6" s="467"/>
      <c r="F6" s="466" t="s">
        <v>31</v>
      </c>
      <c r="G6" s="467"/>
    </row>
    <row r="7" spans="1:7" ht="39.75" customHeight="1">
      <c r="A7" s="62" t="str">
        <f>$A$2</f>
        <v>91.1.</v>
      </c>
      <c r="B7" s="123" t="s">
        <v>15</v>
      </c>
      <c r="C7" s="143" t="s">
        <v>441</v>
      </c>
      <c r="D7" s="490"/>
      <c r="E7" s="491"/>
      <c r="F7" s="490"/>
      <c r="G7" s="491"/>
    </row>
    <row r="8" spans="1:7">
      <c r="A8" s="62" t="str">
        <f t="shared" ref="A8:A13" si="0">$A$2</f>
        <v>91.1.</v>
      </c>
      <c r="B8" s="123" t="s">
        <v>17</v>
      </c>
      <c r="C8" s="143" t="s">
        <v>442</v>
      </c>
      <c r="D8" s="490"/>
      <c r="E8" s="491"/>
      <c r="F8" s="490"/>
      <c r="G8" s="491"/>
    </row>
    <row r="9" spans="1:7" ht="25">
      <c r="A9" s="62" t="str">
        <f t="shared" si="0"/>
        <v>91.1.</v>
      </c>
      <c r="B9" s="123" t="s">
        <v>18</v>
      </c>
      <c r="C9" s="143" t="s">
        <v>443</v>
      </c>
      <c r="D9" s="490"/>
      <c r="E9" s="491"/>
      <c r="F9" s="490"/>
      <c r="G9" s="491"/>
    </row>
    <row r="10" spans="1:7">
      <c r="A10" s="62" t="str">
        <f t="shared" si="0"/>
        <v>91.1.</v>
      </c>
      <c r="B10" s="123" t="s">
        <v>19</v>
      </c>
      <c r="C10" s="143" t="s">
        <v>444</v>
      </c>
      <c r="D10" s="490"/>
      <c r="E10" s="491"/>
      <c r="F10" s="490"/>
      <c r="G10" s="491"/>
    </row>
    <row r="11" spans="1:7" ht="25">
      <c r="A11" s="62" t="str">
        <f t="shared" si="0"/>
        <v>91.1.</v>
      </c>
      <c r="B11" s="123" t="s">
        <v>445</v>
      </c>
      <c r="C11" s="143" t="s">
        <v>446</v>
      </c>
      <c r="D11" s="490"/>
      <c r="E11" s="491"/>
      <c r="F11" s="490"/>
      <c r="G11" s="491"/>
    </row>
    <row r="12" spans="1:7">
      <c r="A12" s="62" t="str">
        <f t="shared" si="0"/>
        <v>91.1.</v>
      </c>
      <c r="B12" s="123" t="s">
        <v>447</v>
      </c>
      <c r="C12" s="143" t="s">
        <v>448</v>
      </c>
      <c r="D12" s="490"/>
      <c r="E12" s="491"/>
      <c r="F12" s="490"/>
      <c r="G12" s="491"/>
    </row>
    <row r="13" spans="1:7">
      <c r="A13" s="62" t="str">
        <f t="shared" si="0"/>
        <v>91.1.</v>
      </c>
      <c r="B13" s="123" t="s">
        <v>449</v>
      </c>
      <c r="C13" s="143" t="s">
        <v>1079</v>
      </c>
      <c r="D13" s="490"/>
      <c r="E13" s="491"/>
      <c r="F13" s="490"/>
      <c r="G13" s="491"/>
    </row>
    <row r="15" spans="1:7" ht="26.15" customHeight="1">
      <c r="A15" s="622" t="s">
        <v>1713</v>
      </c>
      <c r="B15" s="621"/>
      <c r="C15" s="207" t="s">
        <v>450</v>
      </c>
      <c r="D15" s="623"/>
      <c r="E15" s="623"/>
      <c r="F15" s="623"/>
      <c r="G15" s="624"/>
    </row>
    <row r="16" spans="1:7" ht="50">
      <c r="A16" s="126"/>
      <c r="B16" s="127"/>
      <c r="C16" s="206" t="s">
        <v>181</v>
      </c>
      <c r="D16" s="11" t="s">
        <v>9</v>
      </c>
      <c r="E16" s="5" t="s">
        <v>10</v>
      </c>
      <c r="F16" s="5" t="s">
        <v>11</v>
      </c>
      <c r="G16" s="93" t="s">
        <v>12</v>
      </c>
    </row>
    <row r="17" spans="1:7">
      <c r="A17" s="62" t="str">
        <f>$A$15</f>
        <v>91.2.</v>
      </c>
      <c r="B17" s="123">
        <v>1</v>
      </c>
      <c r="C17" s="28" t="s">
        <v>451</v>
      </c>
      <c r="D17" s="144"/>
      <c r="E17" s="145"/>
      <c r="F17" s="146">
        <v>10</v>
      </c>
      <c r="G17" s="147"/>
    </row>
    <row r="18" spans="1:7">
      <c r="A18" s="62" t="str">
        <f>$A$15</f>
        <v>91.2.</v>
      </c>
      <c r="B18" s="123">
        <v>2</v>
      </c>
      <c r="C18" s="28" t="s">
        <v>452</v>
      </c>
      <c r="D18" s="144"/>
      <c r="E18" s="145"/>
      <c r="F18" s="146">
        <v>10</v>
      </c>
      <c r="G18" s="147"/>
    </row>
    <row r="19" spans="1:7">
      <c r="A19" s="22"/>
      <c r="B19" s="81"/>
      <c r="C19" s="140"/>
      <c r="D19" s="141"/>
      <c r="E19" s="141"/>
      <c r="F19" s="142" t="str">
        <f>CONCATENATE("KOPĒJĀ CENA par ",A15,"pozīciju bez PVN, EUR:")</f>
        <v>KOPĒJĀ CENA par 91.2.pozīciju bez PVN, EUR:</v>
      </c>
      <c r="G19" s="154">
        <f>SUMPRODUCT(F17:F18,G17:G18)</f>
        <v>0</v>
      </c>
    </row>
    <row r="20" spans="1:7">
      <c r="A20" s="126"/>
      <c r="B20" s="127"/>
      <c r="C20" s="155" t="s">
        <v>16</v>
      </c>
      <c r="D20" s="466" t="s">
        <v>30</v>
      </c>
      <c r="E20" s="467"/>
      <c r="F20" s="466" t="s">
        <v>31</v>
      </c>
      <c r="G20" s="467"/>
    </row>
    <row r="21" spans="1:7" ht="62.5">
      <c r="A21" s="62" t="str">
        <f>$A$15</f>
        <v>91.2.</v>
      </c>
      <c r="B21" s="157" t="s">
        <v>17</v>
      </c>
      <c r="C21" s="143" t="s">
        <v>453</v>
      </c>
      <c r="D21" s="490"/>
      <c r="E21" s="491"/>
      <c r="F21" s="490"/>
      <c r="G21" s="491"/>
    </row>
    <row r="22" spans="1:7" ht="62.5">
      <c r="A22" s="62" t="str">
        <f t="shared" ref="A22" si="1">$A$15</f>
        <v>91.2.</v>
      </c>
      <c r="B22" s="157" t="s">
        <v>18</v>
      </c>
      <c r="C22" s="143" t="s">
        <v>454</v>
      </c>
      <c r="D22" s="490"/>
      <c r="E22" s="491"/>
      <c r="F22" s="490"/>
      <c r="G22" s="491"/>
    </row>
    <row r="24" spans="1:7" ht="15">
      <c r="A24" s="620" t="s">
        <v>1714</v>
      </c>
      <c r="B24" s="621"/>
      <c r="C24" s="76" t="s">
        <v>439</v>
      </c>
      <c r="D24" s="623"/>
      <c r="E24" s="623"/>
      <c r="F24" s="623"/>
      <c r="G24" s="624"/>
    </row>
    <row r="25" spans="1:7" ht="50">
      <c r="A25" s="126"/>
      <c r="B25" s="127"/>
      <c r="C25" s="128" t="s">
        <v>181</v>
      </c>
      <c r="D25" s="11" t="s">
        <v>9</v>
      </c>
      <c r="E25" s="5" t="s">
        <v>10</v>
      </c>
      <c r="F25" s="5" t="s">
        <v>11</v>
      </c>
      <c r="G25" s="93" t="s">
        <v>12</v>
      </c>
    </row>
    <row r="26" spans="1:7">
      <c r="A26" s="62" t="str">
        <f>$A$24</f>
        <v>91.3.</v>
      </c>
      <c r="B26" s="123">
        <v>1</v>
      </c>
      <c r="C26" s="77" t="s">
        <v>455</v>
      </c>
      <c r="D26" s="144"/>
      <c r="E26" s="145"/>
      <c r="F26" s="146">
        <v>30</v>
      </c>
      <c r="G26" s="147"/>
    </row>
    <row r="27" spans="1:7">
      <c r="A27" s="22"/>
      <c r="B27" s="81"/>
      <c r="C27" s="140"/>
      <c r="D27" s="141"/>
      <c r="E27" s="141"/>
      <c r="F27" s="142" t="str">
        <f>CONCATENATE("KOPĒJĀ CENA par ",A24,"pozīciju bez PVN, EUR:")</f>
        <v>KOPĒJĀ CENA par 91.3.pozīciju bez PVN, EUR:</v>
      </c>
      <c r="G27" s="154">
        <f>F26*G26</f>
        <v>0</v>
      </c>
    </row>
    <row r="28" spans="1:7">
      <c r="A28" s="126"/>
      <c r="B28" s="127"/>
      <c r="C28" s="155" t="s">
        <v>16</v>
      </c>
      <c r="D28" s="466" t="s">
        <v>30</v>
      </c>
      <c r="E28" s="467"/>
      <c r="F28" s="466" t="s">
        <v>31</v>
      </c>
      <c r="G28" s="467"/>
    </row>
    <row r="29" spans="1:7" ht="25">
      <c r="A29" s="62" t="str">
        <f>$A$24</f>
        <v>91.3.</v>
      </c>
      <c r="B29" s="123" t="s">
        <v>15</v>
      </c>
      <c r="C29" s="28" t="s">
        <v>456</v>
      </c>
      <c r="D29" s="490"/>
      <c r="E29" s="491"/>
      <c r="F29" s="490"/>
      <c r="G29" s="491"/>
    </row>
    <row r="30" spans="1:7" ht="27" customHeight="1">
      <c r="A30" s="62" t="str">
        <f>$A$24</f>
        <v>91.3.</v>
      </c>
      <c r="B30" s="123" t="s">
        <v>17</v>
      </c>
      <c r="C30" s="28" t="s">
        <v>457</v>
      </c>
      <c r="D30" s="490"/>
      <c r="E30" s="491"/>
      <c r="F30" s="490"/>
      <c r="G30" s="491"/>
    </row>
    <row r="32" spans="1:7">
      <c r="A32" s="74"/>
      <c r="B32" s="74"/>
      <c r="C32" s="156" t="s">
        <v>1715</v>
      </c>
      <c r="D32" s="630">
        <f>G5</f>
        <v>0</v>
      </c>
      <c r="E32" s="626"/>
      <c r="F32" s="626"/>
      <c r="G32" s="626"/>
    </row>
    <row r="33" spans="1:7">
      <c r="A33" s="74"/>
      <c r="B33" s="74"/>
      <c r="C33" s="156" t="s">
        <v>1716</v>
      </c>
      <c r="D33" s="625">
        <f>G19</f>
        <v>0</v>
      </c>
      <c r="E33" s="626"/>
      <c r="F33" s="626"/>
      <c r="G33" s="626"/>
    </row>
    <row r="34" spans="1:7">
      <c r="A34" s="74"/>
      <c r="B34" s="74"/>
      <c r="C34" s="156" t="s">
        <v>1717</v>
      </c>
      <c r="D34" s="625">
        <f>G27</f>
        <v>0</v>
      </c>
      <c r="E34" s="626"/>
      <c r="F34" s="626"/>
      <c r="G34" s="626"/>
    </row>
    <row r="35" spans="1:7">
      <c r="A35" s="74"/>
      <c r="B35" s="74"/>
      <c r="C35" s="627" t="s">
        <v>1718</v>
      </c>
      <c r="D35" s="628">
        <f>SUM(D32:G34)</f>
        <v>0</v>
      </c>
      <c r="E35" s="629"/>
      <c r="F35" s="629"/>
      <c r="G35" s="629"/>
    </row>
    <row r="36" spans="1:7">
      <c r="A36" s="74"/>
      <c r="B36" s="74"/>
      <c r="C36" s="627"/>
      <c r="D36" s="629"/>
      <c r="E36" s="629"/>
      <c r="F36" s="629"/>
      <c r="G36" s="629"/>
    </row>
  </sheetData>
  <mergeCells count="41">
    <mergeCell ref="A1:B1"/>
    <mergeCell ref="D1:G1"/>
    <mergeCell ref="D34:G34"/>
    <mergeCell ref="C35:C36"/>
    <mergeCell ref="D35:G36"/>
    <mergeCell ref="D29:E29"/>
    <mergeCell ref="F29:G29"/>
    <mergeCell ref="D30:E30"/>
    <mergeCell ref="F30:G30"/>
    <mergeCell ref="D32:G32"/>
    <mergeCell ref="A24:B24"/>
    <mergeCell ref="D24:G24"/>
    <mergeCell ref="D28:E28"/>
    <mergeCell ref="F28:G28"/>
    <mergeCell ref="D33:G33"/>
    <mergeCell ref="D22:E22"/>
    <mergeCell ref="F22:G22"/>
    <mergeCell ref="D8:E8"/>
    <mergeCell ref="F8:G8"/>
    <mergeCell ref="D13:E13"/>
    <mergeCell ref="F13:G13"/>
    <mergeCell ref="D9:E9"/>
    <mergeCell ref="F9:G9"/>
    <mergeCell ref="D11:E11"/>
    <mergeCell ref="D12:E12"/>
    <mergeCell ref="F11:G11"/>
    <mergeCell ref="F12:G12"/>
    <mergeCell ref="D10:E10"/>
    <mergeCell ref="F10:G10"/>
    <mergeCell ref="A15:B15"/>
    <mergeCell ref="D15:G15"/>
    <mergeCell ref="D20:E20"/>
    <mergeCell ref="F20:G20"/>
    <mergeCell ref="D21:E21"/>
    <mergeCell ref="F21:G21"/>
    <mergeCell ref="A2:B2"/>
    <mergeCell ref="D2:G2"/>
    <mergeCell ref="D6:E6"/>
    <mergeCell ref="F6:G6"/>
    <mergeCell ref="D7:E7"/>
    <mergeCell ref="F7:G7"/>
  </mergeCells>
  <pageMargins left="0.7" right="0.7" top="0.75" bottom="0.75" header="0.3" footer="0.3"/>
  <pageSetup paperSize="9" orientation="portrait" r:id="rId1"/>
  <ignoredErrors>
    <ignoredError sqref="B7:B13 B21:B22 B29:B30" numberStoredAsText="1"/>
  </ignoredError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dimension ref="A1:G8"/>
  <sheetViews>
    <sheetView zoomScale="82" zoomScaleNormal="82" workbookViewId="0">
      <selection activeCell="D19" sqref="D19"/>
    </sheetView>
  </sheetViews>
  <sheetFormatPr defaultColWidth="9.453125" defaultRowHeight="12.5"/>
  <cols>
    <col min="1" max="2" width="4.54296875" style="20" customWidth="1"/>
    <col min="3" max="3" width="61.54296875" style="20" customWidth="1"/>
    <col min="4" max="4" width="35.54296875" style="20" customWidth="1"/>
    <col min="5" max="6" width="16.54296875" style="20" customWidth="1"/>
    <col min="7" max="7" width="16.54296875" style="101" customWidth="1"/>
    <col min="8" max="16384" width="9.453125" style="20"/>
  </cols>
  <sheetData>
    <row r="1" spans="1:7" ht="23.25" customHeight="1">
      <c r="A1" s="471" t="s">
        <v>1720</v>
      </c>
      <c r="B1" s="462"/>
      <c r="C1" s="30" t="s">
        <v>316</v>
      </c>
      <c r="D1" s="463" t="s">
        <v>577</v>
      </c>
      <c r="E1" s="464"/>
      <c r="F1" s="464"/>
      <c r="G1" s="465"/>
    </row>
    <row r="2" spans="1:7" ht="38.25" customHeight="1">
      <c r="A2" s="3"/>
      <c r="B2" s="4"/>
      <c r="C2" s="10" t="s">
        <v>34</v>
      </c>
      <c r="D2" s="5" t="s">
        <v>574</v>
      </c>
      <c r="E2" s="5" t="s">
        <v>646</v>
      </c>
      <c r="F2" s="5" t="s">
        <v>11</v>
      </c>
      <c r="G2" s="93" t="s">
        <v>12</v>
      </c>
    </row>
    <row r="3" spans="1:7">
      <c r="A3" s="6" t="str">
        <f t="shared" ref="A3" si="0">$A$1</f>
        <v>92.</v>
      </c>
      <c r="B3" s="7">
        <v>1</v>
      </c>
      <c r="C3" s="8" t="s">
        <v>316</v>
      </c>
      <c r="D3" s="24"/>
      <c r="E3" s="18"/>
      <c r="F3" s="48">
        <v>100</v>
      </c>
      <c r="G3" s="94"/>
    </row>
    <row r="4" spans="1:7">
      <c r="A4" s="22"/>
      <c r="B4" s="81"/>
      <c r="C4" s="589" t="str">
        <f>CONCATENATE("KOPĒJĀ CENA par ",A1,"pozīciju bez PVN, EUR:")</f>
        <v>KOPĒJĀ CENA par 92.pozīciju bez PVN, EUR:</v>
      </c>
      <c r="D4" s="589"/>
      <c r="E4" s="589"/>
      <c r="F4" s="590"/>
      <c r="G4" s="95">
        <f>F3*G3</f>
        <v>0</v>
      </c>
    </row>
    <row r="5" spans="1:7">
      <c r="A5" s="3"/>
      <c r="B5" s="4"/>
      <c r="C5" s="11" t="s">
        <v>16</v>
      </c>
      <c r="D5" s="468" t="s">
        <v>575</v>
      </c>
      <c r="E5" s="469"/>
      <c r="F5" s="468" t="s">
        <v>31</v>
      </c>
      <c r="G5" s="469"/>
    </row>
    <row r="6" spans="1:7" ht="27.75" customHeight="1">
      <c r="A6" s="62" t="str">
        <f t="shared" ref="A6:A8" si="1">$A$1</f>
        <v>92.</v>
      </c>
      <c r="B6" s="123">
        <v>2</v>
      </c>
      <c r="C6" s="8" t="s">
        <v>629</v>
      </c>
      <c r="D6" s="459"/>
      <c r="E6" s="460"/>
      <c r="F6" s="459"/>
      <c r="G6" s="460"/>
    </row>
    <row r="7" spans="1:7" ht="25">
      <c r="A7" s="62" t="str">
        <f t="shared" si="1"/>
        <v>92.</v>
      </c>
      <c r="B7" s="123">
        <v>3</v>
      </c>
      <c r="C7" s="169" t="s">
        <v>1394</v>
      </c>
      <c r="D7" s="459"/>
      <c r="E7" s="460"/>
      <c r="F7" s="459"/>
      <c r="G7" s="460"/>
    </row>
    <row r="8" spans="1:7">
      <c r="A8" s="62" t="str">
        <f t="shared" si="1"/>
        <v>92.</v>
      </c>
      <c r="B8" s="123">
        <v>4</v>
      </c>
      <c r="C8" s="169" t="s">
        <v>1210</v>
      </c>
      <c r="D8" s="459"/>
      <c r="E8" s="460"/>
      <c r="F8" s="459"/>
      <c r="G8" s="460"/>
    </row>
  </sheetData>
  <mergeCells count="11">
    <mergeCell ref="D8:E8"/>
    <mergeCell ref="F8:G8"/>
    <mergeCell ref="A1:B1"/>
    <mergeCell ref="D1:G1"/>
    <mergeCell ref="C4:F4"/>
    <mergeCell ref="D5:E5"/>
    <mergeCell ref="F5:G5"/>
    <mergeCell ref="D6:E6"/>
    <mergeCell ref="F6:G6"/>
    <mergeCell ref="D7:E7"/>
    <mergeCell ref="F7:G7"/>
  </mergeCells>
  <pageMargins left="0.7" right="0.7" top="0.75" bottom="0.75" header="0.3" footer="0.3"/>
  <pageSetup paperSize="9" orientation="portrait" verticalDpi="0" r:id="rId1"/>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dimension ref="A1:G9"/>
  <sheetViews>
    <sheetView zoomScale="90" zoomScaleNormal="90" workbookViewId="0">
      <selection activeCell="C17" sqref="C17"/>
    </sheetView>
  </sheetViews>
  <sheetFormatPr defaultColWidth="9.453125" defaultRowHeight="12.5"/>
  <cols>
    <col min="1" max="2" width="4.54296875" style="20" customWidth="1"/>
    <col min="3" max="3" width="61.54296875" style="20" customWidth="1"/>
    <col min="4" max="4" width="35.54296875" style="20" customWidth="1"/>
    <col min="5" max="6" width="16.54296875" style="20" customWidth="1"/>
    <col min="7" max="7" width="16.54296875" style="101" customWidth="1"/>
    <col min="8" max="16384" width="9.453125" style="20"/>
  </cols>
  <sheetData>
    <row r="1" spans="1:7" ht="23.25" customHeight="1">
      <c r="A1" s="471" t="s">
        <v>1721</v>
      </c>
      <c r="B1" s="462"/>
      <c r="C1" s="30" t="s">
        <v>317</v>
      </c>
      <c r="D1" s="463" t="s">
        <v>577</v>
      </c>
      <c r="E1" s="464"/>
      <c r="F1" s="464"/>
      <c r="G1" s="465"/>
    </row>
    <row r="2" spans="1:7" ht="38.25" customHeight="1">
      <c r="A2" s="3"/>
      <c r="B2" s="4"/>
      <c r="C2" s="10" t="s">
        <v>34</v>
      </c>
      <c r="D2" s="5" t="s">
        <v>574</v>
      </c>
      <c r="E2" s="5" t="s">
        <v>646</v>
      </c>
      <c r="F2" s="5" t="s">
        <v>11</v>
      </c>
      <c r="G2" s="93" t="s">
        <v>12</v>
      </c>
    </row>
    <row r="3" spans="1:7">
      <c r="A3" s="6" t="str">
        <f t="shared" ref="A3" si="0">$A$1</f>
        <v>93.</v>
      </c>
      <c r="B3" s="7">
        <v>1</v>
      </c>
      <c r="C3" s="8" t="s">
        <v>317</v>
      </c>
      <c r="D3" s="24"/>
      <c r="E3" s="18"/>
      <c r="F3" s="48">
        <v>1200</v>
      </c>
      <c r="G3" s="94"/>
    </row>
    <row r="4" spans="1:7" ht="24.75" customHeight="1">
      <c r="A4" s="22"/>
      <c r="B4" s="81"/>
      <c r="C4" s="140"/>
      <c r="D4" s="141"/>
      <c r="E4" s="141"/>
      <c r="F4" s="142" t="str">
        <f>CONCATENATE("KOPĒJĀ CENA par ",A1,"pozīciju bez PVN, EUR:")</f>
        <v>KOPĒJĀ CENA par 93.pozīciju bez PVN, EUR:</v>
      </c>
      <c r="G4" s="95">
        <f>F3*G3</f>
        <v>0</v>
      </c>
    </row>
    <row r="5" spans="1:7" ht="12.75" customHeight="1">
      <c r="A5" s="3"/>
      <c r="B5" s="4"/>
      <c r="C5" s="11" t="s">
        <v>16</v>
      </c>
      <c r="D5" s="468" t="s">
        <v>575</v>
      </c>
      <c r="E5" s="469"/>
      <c r="F5" s="468" t="s">
        <v>31</v>
      </c>
      <c r="G5" s="469"/>
    </row>
    <row r="6" spans="1:7" ht="12.75" customHeight="1">
      <c r="A6" s="3"/>
      <c r="B6" s="4"/>
      <c r="C6" s="11"/>
      <c r="D6" s="89"/>
      <c r="E6" s="92"/>
      <c r="F6" s="89"/>
      <c r="G6" s="92"/>
    </row>
    <row r="7" spans="1:7">
      <c r="A7" s="62" t="str">
        <f t="shared" ref="A7:A9" si="1">$A$1</f>
        <v>93.</v>
      </c>
      <c r="B7" s="123">
        <v>2</v>
      </c>
      <c r="C7" s="72" t="s">
        <v>1211</v>
      </c>
      <c r="D7" s="459"/>
      <c r="E7" s="460"/>
      <c r="F7" s="459"/>
      <c r="G7" s="460"/>
    </row>
    <row r="8" spans="1:7">
      <c r="A8" s="62" t="str">
        <f t="shared" si="1"/>
        <v>93.</v>
      </c>
      <c r="B8" s="123">
        <v>3</v>
      </c>
      <c r="C8" s="27" t="s">
        <v>630</v>
      </c>
      <c r="D8" s="459"/>
      <c r="E8" s="460"/>
      <c r="F8" s="459"/>
      <c r="G8" s="460"/>
    </row>
    <row r="9" spans="1:7">
      <c r="A9" s="62" t="str">
        <f t="shared" si="1"/>
        <v>93.</v>
      </c>
      <c r="B9" s="123">
        <v>4</v>
      </c>
      <c r="C9" s="162" t="s">
        <v>1395</v>
      </c>
      <c r="D9" s="459"/>
      <c r="E9" s="460"/>
      <c r="F9" s="459"/>
      <c r="G9" s="460"/>
    </row>
  </sheetData>
  <mergeCells count="10">
    <mergeCell ref="D8:E8"/>
    <mergeCell ref="F8:G8"/>
    <mergeCell ref="D9:E9"/>
    <mergeCell ref="F9:G9"/>
    <mergeCell ref="A1:B1"/>
    <mergeCell ref="D1:G1"/>
    <mergeCell ref="D5:E5"/>
    <mergeCell ref="F5:G5"/>
    <mergeCell ref="D7:E7"/>
    <mergeCell ref="F7:G7"/>
  </mergeCells>
  <pageMargins left="0.7" right="0.7" top="0.75" bottom="0.75" header="0.3" footer="0.3"/>
  <pageSetup paperSize="9" orientation="portrait" verticalDpi="300" r:id="rId1"/>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dimension ref="A1:G12"/>
  <sheetViews>
    <sheetView zoomScale="90" zoomScaleNormal="90" workbookViewId="0">
      <selection activeCell="D13" sqref="D13"/>
    </sheetView>
  </sheetViews>
  <sheetFormatPr defaultColWidth="9.453125" defaultRowHeight="12.5"/>
  <cols>
    <col min="1" max="2" width="4.54296875" style="20" customWidth="1"/>
    <col min="3" max="3" width="61.54296875" style="20" customWidth="1"/>
    <col min="4" max="4" width="35.54296875" style="20" customWidth="1"/>
    <col min="5" max="5" width="25.1796875" style="20" customWidth="1"/>
    <col min="6" max="6" width="16.54296875" style="20" customWidth="1"/>
    <col min="7" max="7" width="16.54296875" style="101" customWidth="1"/>
    <col min="8" max="16384" width="9.453125" style="20"/>
  </cols>
  <sheetData>
    <row r="1" spans="1:7" ht="23.25" customHeight="1">
      <c r="A1" s="471" t="s">
        <v>1722</v>
      </c>
      <c r="B1" s="462"/>
      <c r="C1" s="30" t="s">
        <v>318</v>
      </c>
      <c r="D1" s="463" t="s">
        <v>577</v>
      </c>
      <c r="E1" s="464"/>
      <c r="F1" s="464"/>
      <c r="G1" s="465"/>
    </row>
    <row r="2" spans="1:7" ht="37.5">
      <c r="A2" s="3"/>
      <c r="B2" s="4"/>
      <c r="C2" s="10" t="s">
        <v>34</v>
      </c>
      <c r="D2" s="5" t="s">
        <v>574</v>
      </c>
      <c r="E2" s="5" t="s">
        <v>646</v>
      </c>
      <c r="F2" s="5" t="s">
        <v>11</v>
      </c>
      <c r="G2" s="93" t="s">
        <v>12</v>
      </c>
    </row>
    <row r="3" spans="1:7">
      <c r="A3" s="6" t="str">
        <f t="shared" ref="A3:A4" si="0">$A$1</f>
        <v>94.</v>
      </c>
      <c r="B3" s="7">
        <v>1</v>
      </c>
      <c r="C3" s="8" t="s">
        <v>378</v>
      </c>
      <c r="D3" s="24"/>
      <c r="E3" s="18"/>
      <c r="F3" s="48">
        <v>10</v>
      </c>
      <c r="G3" s="94"/>
    </row>
    <row r="4" spans="1:7">
      <c r="A4" s="6" t="str">
        <f t="shared" si="0"/>
        <v>94.</v>
      </c>
      <c r="B4" s="7">
        <v>2</v>
      </c>
      <c r="C4" s="8" t="s">
        <v>379</v>
      </c>
      <c r="D4" s="24"/>
      <c r="E4" s="18"/>
      <c r="F4" s="48">
        <v>10</v>
      </c>
      <c r="G4" s="94"/>
    </row>
    <row r="5" spans="1:7" ht="20.149999999999999" customHeight="1">
      <c r="A5" s="22"/>
      <c r="B5" s="81"/>
      <c r="C5" s="140"/>
      <c r="D5" s="141"/>
      <c r="E5" s="141"/>
      <c r="F5" s="142" t="str">
        <f>CONCATENATE("KOPĒJĀ CENA par ",A1,"pozīciju bez PVN, EUR:")</f>
        <v>KOPĒJĀ CENA par 94.pozīciju bez PVN, EUR:</v>
      </c>
      <c r="G5" s="95">
        <f>SUMPRODUCT(F3:F4,G3:G4)</f>
        <v>0</v>
      </c>
    </row>
    <row r="6" spans="1:7">
      <c r="A6" s="3"/>
      <c r="B6" s="4"/>
      <c r="C6" s="11" t="s">
        <v>16</v>
      </c>
      <c r="D6" s="468" t="s">
        <v>575</v>
      </c>
      <c r="E6" s="469"/>
      <c r="F6" s="468" t="s">
        <v>31</v>
      </c>
      <c r="G6" s="469"/>
    </row>
    <row r="7" spans="1:7">
      <c r="A7" s="62" t="str">
        <f t="shared" ref="A7:A12" si="1">$A$1</f>
        <v>94.</v>
      </c>
      <c r="B7" s="123">
        <v>3</v>
      </c>
      <c r="C7" s="8" t="s">
        <v>319</v>
      </c>
      <c r="D7" s="459"/>
      <c r="E7" s="460"/>
      <c r="F7" s="459"/>
      <c r="G7" s="460"/>
    </row>
    <row r="8" spans="1:7">
      <c r="A8" s="62" t="str">
        <f t="shared" si="1"/>
        <v>94.</v>
      </c>
      <c r="B8" s="123">
        <v>4</v>
      </c>
      <c r="C8" s="8" t="s">
        <v>320</v>
      </c>
      <c r="D8" s="459"/>
      <c r="E8" s="460"/>
      <c r="F8" s="459"/>
      <c r="G8" s="460"/>
    </row>
    <row r="9" spans="1:7">
      <c r="A9" s="62" t="str">
        <f t="shared" si="1"/>
        <v>94.</v>
      </c>
      <c r="B9" s="123">
        <v>5</v>
      </c>
      <c r="C9" s="8" t="s">
        <v>937</v>
      </c>
      <c r="D9" s="459"/>
      <c r="E9" s="460"/>
      <c r="F9" s="459"/>
      <c r="G9" s="460"/>
    </row>
    <row r="10" spans="1:7" ht="27.65" customHeight="1">
      <c r="A10" s="62" t="str">
        <f t="shared" si="1"/>
        <v>94.</v>
      </c>
      <c r="B10" s="123">
        <v>6</v>
      </c>
      <c r="C10" s="8" t="s">
        <v>321</v>
      </c>
      <c r="D10" s="459"/>
      <c r="E10" s="460"/>
      <c r="F10" s="459"/>
      <c r="G10" s="460"/>
    </row>
    <row r="11" spans="1:7" ht="29.5" customHeight="1">
      <c r="A11" s="62" t="str">
        <f t="shared" si="1"/>
        <v>94.</v>
      </c>
      <c r="B11" s="123">
        <v>7</v>
      </c>
      <c r="C11" s="8" t="s">
        <v>322</v>
      </c>
      <c r="D11" s="459"/>
      <c r="E11" s="460"/>
      <c r="F11" s="459"/>
      <c r="G11" s="460"/>
    </row>
    <row r="12" spans="1:7" ht="25">
      <c r="A12" s="62" t="str">
        <f t="shared" si="1"/>
        <v>94.</v>
      </c>
      <c r="B12" s="123">
        <v>8</v>
      </c>
      <c r="C12" s="8" t="s">
        <v>323</v>
      </c>
      <c r="D12" s="459"/>
      <c r="E12" s="460"/>
      <c r="F12" s="459"/>
      <c r="G12" s="460"/>
    </row>
  </sheetData>
  <mergeCells count="16">
    <mergeCell ref="D12:E12"/>
    <mergeCell ref="F12:G12"/>
    <mergeCell ref="D8:E8"/>
    <mergeCell ref="F8:G8"/>
    <mergeCell ref="D9:E9"/>
    <mergeCell ref="D10:E10"/>
    <mergeCell ref="F10:G10"/>
    <mergeCell ref="D7:E7"/>
    <mergeCell ref="F7:G7"/>
    <mergeCell ref="D11:E11"/>
    <mergeCell ref="F11:G11"/>
    <mergeCell ref="A1:B1"/>
    <mergeCell ref="D1:G1"/>
    <mergeCell ref="D6:E6"/>
    <mergeCell ref="F6:G6"/>
    <mergeCell ref="F9:G9"/>
  </mergeCells>
  <pageMargins left="0.7" right="0.7" top="0.75" bottom="0.75" header="0.3" footer="0.3"/>
  <pageSetup paperSize="9" orientation="portrait" verticalDpi="0" r:id="rId1"/>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dimension ref="A1:G14"/>
  <sheetViews>
    <sheetView zoomScale="88" zoomScaleNormal="88" workbookViewId="0">
      <selection activeCell="D15" sqref="D15"/>
    </sheetView>
  </sheetViews>
  <sheetFormatPr defaultColWidth="9.453125" defaultRowHeight="12.5"/>
  <cols>
    <col min="1" max="2" width="4.54296875" style="20" customWidth="1"/>
    <col min="3" max="3" width="61.54296875" style="20" customWidth="1"/>
    <col min="4" max="4" width="35.54296875" style="20" customWidth="1"/>
    <col min="5" max="5" width="16.54296875" style="20" customWidth="1"/>
    <col min="6" max="6" width="16.54296875" style="101" customWidth="1"/>
    <col min="7" max="16384" width="9.453125" style="20"/>
  </cols>
  <sheetData>
    <row r="1" spans="1:7" ht="16.5">
      <c r="A1" s="504" t="s">
        <v>1723</v>
      </c>
      <c r="B1" s="462"/>
      <c r="C1" s="179" t="s">
        <v>1408</v>
      </c>
      <c r="D1" s="492"/>
      <c r="E1" s="464"/>
      <c r="F1" s="464"/>
      <c r="G1" s="465"/>
    </row>
    <row r="2" spans="1:7" ht="37.5">
      <c r="A2" s="313"/>
      <c r="B2" s="4"/>
      <c r="C2" s="170" t="s">
        <v>34</v>
      </c>
      <c r="D2" s="178" t="s">
        <v>574</v>
      </c>
      <c r="E2" s="178" t="s">
        <v>1400</v>
      </c>
      <c r="F2" s="178" t="s">
        <v>1399</v>
      </c>
      <c r="G2" s="177" t="s">
        <v>12</v>
      </c>
    </row>
    <row r="3" spans="1:7">
      <c r="A3" s="225" t="str">
        <f>$A$1</f>
        <v>95.</v>
      </c>
      <c r="B3" s="14" t="s">
        <v>13</v>
      </c>
      <c r="C3" s="169" t="s">
        <v>1409</v>
      </c>
      <c r="D3" s="315"/>
      <c r="E3" s="215"/>
      <c r="F3" s="175">
        <v>100</v>
      </c>
      <c r="G3" s="314"/>
    </row>
    <row r="4" spans="1:7" ht="14">
      <c r="A4" s="22"/>
      <c r="B4" s="81"/>
      <c r="C4" s="140"/>
      <c r="D4" s="141"/>
      <c r="E4" s="141"/>
      <c r="F4" s="142" t="s">
        <v>1724</v>
      </c>
      <c r="G4" s="95"/>
    </row>
    <row r="5" spans="1:7">
      <c r="A5" s="313"/>
      <c r="B5" s="4"/>
      <c r="C5" s="170" t="s">
        <v>14</v>
      </c>
      <c r="D5" s="477" t="s">
        <v>575</v>
      </c>
      <c r="E5" s="469"/>
      <c r="F5" s="477" t="s">
        <v>31</v>
      </c>
      <c r="G5" s="469"/>
    </row>
    <row r="6" spans="1:7" ht="25">
      <c r="A6" s="225" t="str">
        <f t="shared" ref="A6" si="0">$A$1</f>
        <v>95.</v>
      </c>
      <c r="B6" s="14" t="s">
        <v>15</v>
      </c>
      <c r="C6" s="169" t="s">
        <v>1410</v>
      </c>
      <c r="D6" s="476"/>
      <c r="E6" s="460"/>
      <c r="F6" s="476"/>
      <c r="G6" s="460"/>
    </row>
    <row r="7" spans="1:7">
      <c r="A7" s="313"/>
      <c r="B7" s="4"/>
      <c r="C7" s="192" t="s">
        <v>16</v>
      </c>
      <c r="D7" s="477" t="s">
        <v>575</v>
      </c>
      <c r="E7" s="469"/>
      <c r="F7" s="477" t="s">
        <v>31</v>
      </c>
      <c r="G7" s="469"/>
    </row>
    <row r="8" spans="1:7" ht="25">
      <c r="A8" s="225" t="str">
        <f t="shared" ref="A8:A12" si="1">$A$1</f>
        <v>95.</v>
      </c>
      <c r="B8" s="14" t="s">
        <v>17</v>
      </c>
      <c r="C8" s="169" t="s">
        <v>1411</v>
      </c>
      <c r="D8" s="476"/>
      <c r="E8" s="460"/>
      <c r="F8" s="476"/>
      <c r="G8" s="460"/>
    </row>
    <row r="9" spans="1:7" ht="25">
      <c r="A9" s="225" t="str">
        <f t="shared" si="1"/>
        <v>95.</v>
      </c>
      <c r="B9" s="14" t="s">
        <v>18</v>
      </c>
      <c r="C9" s="169" t="s">
        <v>1412</v>
      </c>
      <c r="D9" s="476"/>
      <c r="E9" s="460"/>
      <c r="F9" s="476"/>
      <c r="G9" s="460"/>
    </row>
    <row r="10" spans="1:7">
      <c r="A10" s="225" t="str">
        <f t="shared" si="1"/>
        <v>95.</v>
      </c>
      <c r="B10" s="14" t="s">
        <v>19</v>
      </c>
      <c r="C10" s="169" t="s">
        <v>1413</v>
      </c>
      <c r="D10" s="476"/>
      <c r="E10" s="460"/>
      <c r="F10" s="476"/>
      <c r="G10" s="460"/>
    </row>
    <row r="11" spans="1:7">
      <c r="A11" s="225" t="str">
        <f t="shared" si="1"/>
        <v>95.</v>
      </c>
      <c r="B11" s="14" t="s">
        <v>20</v>
      </c>
      <c r="C11" s="169" t="s">
        <v>1414</v>
      </c>
      <c r="D11" s="476"/>
      <c r="E11" s="460"/>
      <c r="F11" s="476"/>
      <c r="G11" s="460"/>
    </row>
    <row r="12" spans="1:7">
      <c r="A12" s="225" t="str">
        <f t="shared" si="1"/>
        <v>95.</v>
      </c>
      <c r="B12" s="14" t="s">
        <v>21</v>
      </c>
      <c r="C12" s="169" t="s">
        <v>1415</v>
      </c>
      <c r="D12" s="476"/>
      <c r="E12" s="460"/>
      <c r="F12" s="476"/>
      <c r="G12" s="460"/>
    </row>
    <row r="13" spans="1:7" ht="14.5">
      <c r="C13" s="316"/>
    </row>
    <row r="14" spans="1:7" ht="13">
      <c r="C14" s="317"/>
    </row>
  </sheetData>
  <mergeCells count="18">
    <mergeCell ref="D6:E6"/>
    <mergeCell ref="F6:G6"/>
    <mergeCell ref="A1:B1"/>
    <mergeCell ref="D1:G1"/>
    <mergeCell ref="D5:E5"/>
    <mergeCell ref="F5:G5"/>
    <mergeCell ref="D7:E7"/>
    <mergeCell ref="F7:G7"/>
    <mergeCell ref="D8:E8"/>
    <mergeCell ref="F8:G8"/>
    <mergeCell ref="D9:E9"/>
    <mergeCell ref="F9:G9"/>
    <mergeCell ref="D10:E10"/>
    <mergeCell ref="F10:G10"/>
    <mergeCell ref="D11:E11"/>
    <mergeCell ref="F11:G11"/>
    <mergeCell ref="D12:E12"/>
    <mergeCell ref="F12:G12"/>
  </mergeCells>
  <pageMargins left="0.7" right="0.7" top="0.75" bottom="0.75" header="0.3" footer="0.3"/>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dimension ref="A1:G10"/>
  <sheetViews>
    <sheetView zoomScale="84" zoomScaleNormal="84" workbookViewId="0">
      <selection activeCell="D18" sqref="D18"/>
    </sheetView>
  </sheetViews>
  <sheetFormatPr defaultColWidth="9.453125" defaultRowHeight="12.5"/>
  <cols>
    <col min="1" max="2" width="4.54296875" style="20" customWidth="1"/>
    <col min="3" max="3" width="61.54296875" style="20" customWidth="1"/>
    <col min="4" max="4" width="35.54296875" style="20" customWidth="1"/>
    <col min="5" max="6" width="16.54296875" style="20" customWidth="1"/>
    <col min="7" max="7" width="16.54296875" style="101" customWidth="1"/>
    <col min="8" max="16384" width="9.453125" style="20"/>
  </cols>
  <sheetData>
    <row r="1" spans="1:7" ht="34.5" customHeight="1">
      <c r="A1" s="471" t="s">
        <v>1725</v>
      </c>
      <c r="B1" s="462"/>
      <c r="C1" s="30" t="s">
        <v>324</v>
      </c>
      <c r="D1" s="463" t="s">
        <v>577</v>
      </c>
      <c r="E1" s="464"/>
      <c r="F1" s="464"/>
      <c r="G1" s="465"/>
    </row>
    <row r="2" spans="1:7" ht="37.5">
      <c r="A2" s="3"/>
      <c r="B2" s="4"/>
      <c r="C2" s="10" t="s">
        <v>34</v>
      </c>
      <c r="D2" s="5" t="s">
        <v>574</v>
      </c>
      <c r="E2" s="5" t="s">
        <v>646</v>
      </c>
      <c r="F2" s="5" t="s">
        <v>11</v>
      </c>
      <c r="G2" s="93" t="s">
        <v>12</v>
      </c>
    </row>
    <row r="3" spans="1:7">
      <c r="A3" s="6" t="str">
        <f t="shared" ref="A3:A4" si="0">$A$1</f>
        <v>96.</v>
      </c>
      <c r="B3" s="7">
        <v>1</v>
      </c>
      <c r="C3" s="169" t="s">
        <v>1386</v>
      </c>
      <c r="D3" s="24"/>
      <c r="E3" s="24"/>
      <c r="F3" s="48">
        <v>100</v>
      </c>
      <c r="G3" s="94"/>
    </row>
    <row r="4" spans="1:7">
      <c r="A4" s="6" t="str">
        <f t="shared" si="0"/>
        <v>96.</v>
      </c>
      <c r="B4" s="7">
        <v>2</v>
      </c>
      <c r="C4" s="169" t="s">
        <v>1387</v>
      </c>
      <c r="D4" s="24"/>
      <c r="E4" s="24"/>
      <c r="F4" s="48">
        <v>800</v>
      </c>
      <c r="G4" s="94"/>
    </row>
    <row r="5" spans="1:7" ht="16.399999999999999" customHeight="1">
      <c r="A5" s="22"/>
      <c r="B5" s="81"/>
      <c r="C5" s="140"/>
      <c r="D5" s="141"/>
      <c r="E5" s="141"/>
      <c r="F5" s="142" t="str">
        <f>CONCATENATE("KOPĒJĀ CENA par ",A1,"pozīciju bez PVN, EUR:")</f>
        <v>KOPĒJĀ CENA par 96.pozīciju bez PVN, EUR:</v>
      </c>
      <c r="G5" s="95">
        <f>SUMPRODUCT(F3:F4,G3:G4)</f>
        <v>0</v>
      </c>
    </row>
    <row r="6" spans="1:7" ht="12.75" customHeight="1">
      <c r="A6" s="3"/>
      <c r="B6" s="4"/>
      <c r="C6" s="11" t="s">
        <v>16</v>
      </c>
      <c r="D6" s="468" t="s">
        <v>575</v>
      </c>
      <c r="E6" s="469"/>
      <c r="F6" s="468" t="s">
        <v>31</v>
      </c>
      <c r="G6" s="469"/>
    </row>
    <row r="7" spans="1:7">
      <c r="A7" s="62" t="str">
        <f t="shared" ref="A7:A10" si="1">$A$1</f>
        <v>96.</v>
      </c>
      <c r="B7" s="123">
        <v>3</v>
      </c>
      <c r="C7" s="169" t="s">
        <v>1388</v>
      </c>
      <c r="D7" s="459"/>
      <c r="E7" s="460"/>
      <c r="F7" s="459"/>
      <c r="G7" s="460"/>
    </row>
    <row r="8" spans="1:7">
      <c r="A8" s="210" t="s">
        <v>918</v>
      </c>
      <c r="B8" s="123">
        <v>4</v>
      </c>
      <c r="C8" s="169" t="s">
        <v>1389</v>
      </c>
      <c r="D8" s="234"/>
      <c r="E8" s="233"/>
      <c r="F8" s="234"/>
      <c r="G8" s="233"/>
    </row>
    <row r="9" spans="1:7">
      <c r="A9" s="210" t="s">
        <v>918</v>
      </c>
      <c r="B9" s="123">
        <v>5</v>
      </c>
      <c r="C9" s="169" t="s">
        <v>325</v>
      </c>
      <c r="D9" s="234"/>
      <c r="E9" s="233"/>
      <c r="F9" s="234"/>
      <c r="G9" s="233"/>
    </row>
    <row r="10" spans="1:7">
      <c r="A10" s="62" t="str">
        <f t="shared" si="1"/>
        <v>96.</v>
      </c>
      <c r="B10" s="123">
        <v>6</v>
      </c>
      <c r="C10" s="169" t="s">
        <v>1390</v>
      </c>
      <c r="D10" s="459"/>
      <c r="E10" s="460"/>
      <c r="F10" s="459"/>
      <c r="G10" s="460"/>
    </row>
  </sheetData>
  <mergeCells count="8">
    <mergeCell ref="A1:B1"/>
    <mergeCell ref="D1:G1"/>
    <mergeCell ref="D6:E6"/>
    <mergeCell ref="D10:E10"/>
    <mergeCell ref="F10:G10"/>
    <mergeCell ref="D7:E7"/>
    <mergeCell ref="F6:G6"/>
    <mergeCell ref="F7:G7"/>
  </mergeCells>
  <pageMargins left="0.7" right="0.7" top="0.75" bottom="0.75" header="0.3" footer="0.3"/>
  <pageSetup paperSize="9" orientation="portrait" verticalDpi="0" r:id="rId1"/>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dimension ref="A1:H19"/>
  <sheetViews>
    <sheetView topLeftCell="A7" zoomScale="90" zoomScaleNormal="90" workbookViewId="0">
      <selection activeCell="H13" sqref="H13"/>
    </sheetView>
  </sheetViews>
  <sheetFormatPr defaultColWidth="9.453125" defaultRowHeight="14"/>
  <cols>
    <col min="1" max="2" width="4.54296875" style="41" customWidth="1"/>
    <col min="3" max="3" width="71.453125" style="41" customWidth="1"/>
    <col min="4" max="4" width="35.54296875" style="41" customWidth="1"/>
    <col min="5" max="6" width="16.54296875" style="41" customWidth="1"/>
    <col min="7" max="7" width="16.54296875" style="100" customWidth="1"/>
    <col min="8" max="8" width="16.453125" style="41" customWidth="1"/>
    <col min="9" max="16384" width="9.453125" style="41"/>
  </cols>
  <sheetData>
    <row r="1" spans="1:8" ht="18.649999999999999" customHeight="1">
      <c r="A1" s="471" t="s">
        <v>1726</v>
      </c>
      <c r="B1" s="462"/>
      <c r="C1" s="2" t="s">
        <v>395</v>
      </c>
      <c r="D1" s="487" t="s">
        <v>577</v>
      </c>
      <c r="E1" s="488"/>
      <c r="F1" s="488"/>
      <c r="G1" s="488"/>
      <c r="H1" s="617"/>
    </row>
    <row r="2" spans="1:8" ht="62.5">
      <c r="A2" s="3"/>
      <c r="B2" s="4"/>
      <c r="C2" s="10" t="s">
        <v>34</v>
      </c>
      <c r="D2" s="5" t="s">
        <v>574</v>
      </c>
      <c r="E2" s="5" t="s">
        <v>646</v>
      </c>
      <c r="F2" s="5" t="s">
        <v>11</v>
      </c>
      <c r="G2" s="93" t="s">
        <v>12</v>
      </c>
      <c r="H2" s="178" t="s">
        <v>1732</v>
      </c>
    </row>
    <row r="3" spans="1:8" ht="23.25" customHeight="1">
      <c r="A3" s="6" t="str">
        <f t="shared" ref="A3:A8" si="0">$A$1</f>
        <v>97.</v>
      </c>
      <c r="B3" s="7">
        <v>1</v>
      </c>
      <c r="C3" s="8" t="s">
        <v>1174</v>
      </c>
      <c r="D3" s="24"/>
      <c r="E3" s="18"/>
      <c r="F3" s="48">
        <v>5</v>
      </c>
      <c r="G3" s="94"/>
      <c r="H3" s="631">
        <v>5</v>
      </c>
    </row>
    <row r="4" spans="1:8" ht="23.25" customHeight="1">
      <c r="A4" s="6" t="str">
        <f t="shared" si="0"/>
        <v>97.</v>
      </c>
      <c r="B4" s="7">
        <v>2</v>
      </c>
      <c r="C4" s="8" t="s">
        <v>396</v>
      </c>
      <c r="D4" s="176"/>
      <c r="E4" s="18"/>
      <c r="F4" s="48">
        <v>200</v>
      </c>
      <c r="G4" s="174"/>
      <c r="H4" s="632"/>
    </row>
    <row r="5" spans="1:8" ht="24" customHeight="1">
      <c r="A5" s="352" t="str">
        <f t="shared" si="0"/>
        <v>97.</v>
      </c>
      <c r="B5" s="354">
        <v>3</v>
      </c>
      <c r="C5" s="169" t="s">
        <v>1175</v>
      </c>
      <c r="D5" s="176"/>
      <c r="E5" s="18"/>
      <c r="F5" s="181">
        <v>10</v>
      </c>
      <c r="G5" s="174"/>
      <c r="H5" s="632"/>
    </row>
    <row r="6" spans="1:8" ht="25">
      <c r="A6" s="352" t="str">
        <f t="shared" si="0"/>
        <v>97.</v>
      </c>
      <c r="B6" s="354">
        <v>4</v>
      </c>
      <c r="C6" s="169" t="s">
        <v>1176</v>
      </c>
      <c r="D6" s="176"/>
      <c r="E6" s="18"/>
      <c r="F6" s="181">
        <v>10</v>
      </c>
      <c r="G6" s="174"/>
      <c r="H6" s="632"/>
    </row>
    <row r="7" spans="1:8" ht="25">
      <c r="A7" s="352" t="str">
        <f t="shared" si="0"/>
        <v>97.</v>
      </c>
      <c r="B7" s="354">
        <v>5</v>
      </c>
      <c r="C7" s="169" t="s">
        <v>1177</v>
      </c>
      <c r="D7" s="176"/>
      <c r="E7" s="18"/>
      <c r="F7" s="181">
        <v>10</v>
      </c>
      <c r="G7" s="174"/>
      <c r="H7" s="632"/>
    </row>
    <row r="8" spans="1:8" ht="25">
      <c r="A8" s="352" t="str">
        <f t="shared" si="0"/>
        <v>97.</v>
      </c>
      <c r="B8" s="235">
        <v>6</v>
      </c>
      <c r="C8" s="169" t="s">
        <v>1178</v>
      </c>
      <c r="D8" s="24"/>
      <c r="E8" s="18"/>
      <c r="F8" s="181">
        <v>10</v>
      </c>
      <c r="G8" s="94"/>
      <c r="H8" s="632"/>
    </row>
    <row r="9" spans="1:8" s="20" customFormat="1" ht="23" customHeight="1">
      <c r="A9" s="271"/>
      <c r="B9" s="272"/>
      <c r="C9" s="140"/>
      <c r="D9" s="141"/>
      <c r="E9" s="141"/>
      <c r="F9" s="142" t="str">
        <f>CONCATENATE("KOPĒJĀ CENA par ",A1,"pozīciju bez PVN, EUR:")</f>
        <v>KOPĒJĀ CENA par 97.pozīciju bez PVN, EUR:</v>
      </c>
      <c r="G9" s="95"/>
    </row>
    <row r="10" spans="1:8">
      <c r="A10" s="3"/>
      <c r="B10" s="4"/>
      <c r="C10" s="11" t="s">
        <v>16</v>
      </c>
      <c r="D10" s="468" t="s">
        <v>575</v>
      </c>
      <c r="E10" s="469"/>
      <c r="F10" s="468" t="s">
        <v>31</v>
      </c>
      <c r="G10" s="469"/>
    </row>
    <row r="11" spans="1:8" ht="24.75" customHeight="1">
      <c r="A11" s="62" t="str">
        <f t="shared" ref="A11:A19" si="1">$A$1</f>
        <v>97.</v>
      </c>
      <c r="B11" s="123">
        <v>7</v>
      </c>
      <c r="C11" s="353" t="s">
        <v>635</v>
      </c>
      <c r="D11" s="474"/>
      <c r="E11" s="475"/>
      <c r="F11" s="476"/>
      <c r="G11" s="460"/>
    </row>
    <row r="12" spans="1:8" ht="27.75" customHeight="1">
      <c r="A12" s="62" t="str">
        <f t="shared" si="1"/>
        <v>97.</v>
      </c>
      <c r="B12" s="123">
        <v>8</v>
      </c>
      <c r="C12" s="350" t="s">
        <v>990</v>
      </c>
      <c r="D12" s="474"/>
      <c r="E12" s="475"/>
      <c r="F12" s="459"/>
      <c r="G12" s="460"/>
    </row>
    <row r="13" spans="1:8" ht="34.5" customHeight="1">
      <c r="A13" s="62" t="str">
        <f t="shared" si="1"/>
        <v>97.</v>
      </c>
      <c r="B13" s="123">
        <v>9</v>
      </c>
      <c r="C13" s="235" t="s">
        <v>1431</v>
      </c>
      <c r="D13" s="474"/>
      <c r="E13" s="475"/>
      <c r="F13" s="459"/>
      <c r="G13" s="460"/>
    </row>
    <row r="14" spans="1:8" ht="31.5" customHeight="1">
      <c r="A14" s="62" t="str">
        <f t="shared" si="1"/>
        <v>97.</v>
      </c>
      <c r="B14" s="123">
        <v>10</v>
      </c>
      <c r="C14" s="235" t="s">
        <v>1179</v>
      </c>
      <c r="D14" s="474"/>
      <c r="E14" s="475"/>
      <c r="F14" s="459"/>
      <c r="G14" s="460"/>
    </row>
    <row r="15" spans="1:8" ht="27" customHeight="1">
      <c r="A15" s="62" t="str">
        <f t="shared" si="1"/>
        <v>97.</v>
      </c>
      <c r="B15" s="123">
        <v>11</v>
      </c>
      <c r="C15" s="353" t="s">
        <v>637</v>
      </c>
      <c r="D15" s="474"/>
      <c r="E15" s="475"/>
      <c r="F15" s="459"/>
      <c r="G15" s="460"/>
    </row>
    <row r="16" spans="1:8" ht="21.75" customHeight="1">
      <c r="A16" s="62" t="str">
        <f t="shared" si="1"/>
        <v>97.</v>
      </c>
      <c r="B16" s="123">
        <v>12</v>
      </c>
      <c r="C16" s="353" t="s">
        <v>638</v>
      </c>
      <c r="D16" s="474"/>
      <c r="E16" s="475"/>
      <c r="F16" s="459"/>
      <c r="G16" s="460"/>
    </row>
    <row r="17" spans="1:7">
      <c r="A17" s="62" t="str">
        <f t="shared" si="1"/>
        <v>97.</v>
      </c>
      <c r="B17" s="123">
        <v>13</v>
      </c>
      <c r="C17" s="253" t="s">
        <v>639</v>
      </c>
      <c r="D17" s="474"/>
      <c r="E17" s="475"/>
      <c r="F17" s="459"/>
      <c r="G17" s="460"/>
    </row>
    <row r="18" spans="1:7">
      <c r="A18" s="62" t="str">
        <f t="shared" si="1"/>
        <v>97.</v>
      </c>
      <c r="B18" s="123">
        <v>14</v>
      </c>
      <c r="C18" s="353" t="s">
        <v>1502</v>
      </c>
      <c r="D18" s="474"/>
      <c r="E18" s="475"/>
      <c r="F18" s="459"/>
      <c r="G18" s="460"/>
    </row>
    <row r="19" spans="1:7">
      <c r="A19" s="62" t="str">
        <f t="shared" si="1"/>
        <v>97.</v>
      </c>
      <c r="B19" s="123">
        <v>15</v>
      </c>
      <c r="C19" s="353" t="s">
        <v>636</v>
      </c>
      <c r="D19" s="474"/>
      <c r="E19" s="475"/>
      <c r="F19" s="459"/>
      <c r="G19" s="460"/>
    </row>
  </sheetData>
  <mergeCells count="23">
    <mergeCell ref="H3:H8"/>
    <mergeCell ref="D1:H1"/>
    <mergeCell ref="D19:E19"/>
    <mergeCell ref="F19:G19"/>
    <mergeCell ref="D17:E17"/>
    <mergeCell ref="F17:G17"/>
    <mergeCell ref="D18:E18"/>
    <mergeCell ref="F18:G18"/>
    <mergeCell ref="D11:E11"/>
    <mergeCell ref="F11:G11"/>
    <mergeCell ref="D16:E16"/>
    <mergeCell ref="F16:G16"/>
    <mergeCell ref="A1:B1"/>
    <mergeCell ref="D10:E10"/>
    <mergeCell ref="F10:G10"/>
    <mergeCell ref="D15:E15"/>
    <mergeCell ref="F15:G15"/>
    <mergeCell ref="D12:E12"/>
    <mergeCell ref="F12:G12"/>
    <mergeCell ref="D13:E13"/>
    <mergeCell ref="F13:G13"/>
    <mergeCell ref="D14:E14"/>
    <mergeCell ref="F14:G14"/>
  </mergeCells>
  <pageMargins left="0.7" right="0.7" top="0.75" bottom="0.75" header="0.3" footer="0.3"/>
  <pageSetup paperSize="9" orientation="portrait" r:id="rId1"/>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dimension ref="A1:N31"/>
  <sheetViews>
    <sheetView zoomScale="87" zoomScaleNormal="87" workbookViewId="0">
      <selection activeCell="C10" sqref="C10"/>
    </sheetView>
  </sheetViews>
  <sheetFormatPr defaultColWidth="9.453125" defaultRowHeight="14.5"/>
  <cols>
    <col min="1" max="2" width="4.54296875" style="19" customWidth="1"/>
    <col min="3" max="3" width="71.453125" style="19" customWidth="1"/>
    <col min="4" max="4" width="35.54296875" style="19" customWidth="1"/>
    <col min="5" max="6" width="16.54296875" style="19" customWidth="1"/>
    <col min="7" max="7" width="16.54296875" style="96" customWidth="1"/>
    <col min="8" max="8" width="9.453125" style="19"/>
    <col min="9" max="9" width="27.54296875" style="19" customWidth="1"/>
    <col min="10" max="10" width="14.54296875" style="19" customWidth="1"/>
    <col min="11" max="11" width="26.1796875" style="19" customWidth="1"/>
    <col min="12" max="12" width="19" style="19" customWidth="1"/>
    <col min="13" max="13" width="13.453125" style="19" customWidth="1"/>
    <col min="14" max="14" width="14.54296875" style="19" customWidth="1"/>
    <col min="15" max="16384" width="9.453125" style="19"/>
  </cols>
  <sheetData>
    <row r="1" spans="1:14" s="41" customFormat="1" ht="19.399999999999999" customHeight="1">
      <c r="A1" s="471" t="s">
        <v>1727</v>
      </c>
      <c r="B1" s="462"/>
      <c r="C1" s="2" t="s">
        <v>723</v>
      </c>
      <c r="D1" s="463" t="s">
        <v>577</v>
      </c>
      <c r="E1" s="464"/>
      <c r="F1" s="464"/>
      <c r="G1" s="465"/>
    </row>
    <row r="2" spans="1:14" s="41" customFormat="1" ht="37.4" customHeight="1">
      <c r="A2" s="3"/>
      <c r="B2" s="4"/>
      <c r="C2" s="10" t="s">
        <v>34</v>
      </c>
      <c r="D2" s="5" t="s">
        <v>574</v>
      </c>
      <c r="E2" s="5" t="s">
        <v>646</v>
      </c>
      <c r="F2" s="5" t="s">
        <v>11</v>
      </c>
      <c r="G2" s="93" t="s">
        <v>12</v>
      </c>
      <c r="I2" s="259"/>
      <c r="J2" s="165"/>
      <c r="K2" s="165"/>
      <c r="L2" s="165"/>
      <c r="M2" s="165"/>
      <c r="N2" s="165"/>
    </row>
    <row r="3" spans="1:14" s="41" customFormat="1" ht="15.65" customHeight="1">
      <c r="A3" s="6" t="str">
        <f t="shared" ref="A3:A5" si="0">$A$1</f>
        <v>98.</v>
      </c>
      <c r="B3" s="7">
        <v>1</v>
      </c>
      <c r="C3" s="8" t="s">
        <v>719</v>
      </c>
      <c r="D3" s="24"/>
      <c r="E3" s="18"/>
      <c r="F3" s="48">
        <v>100</v>
      </c>
      <c r="G3" s="94"/>
      <c r="H3" s="239"/>
      <c r="I3" s="260"/>
      <c r="J3" s="165"/>
      <c r="K3" s="165"/>
      <c r="L3" s="180"/>
      <c r="M3" s="166"/>
      <c r="N3" s="167"/>
    </row>
    <row r="4" spans="1:14" s="41" customFormat="1" ht="15">
      <c r="A4" s="6" t="str">
        <f t="shared" si="0"/>
        <v>98.</v>
      </c>
      <c r="B4" s="7">
        <v>2</v>
      </c>
      <c r="C4" s="8" t="s">
        <v>720</v>
      </c>
      <c r="D4" s="24"/>
      <c r="E4" s="18"/>
      <c r="F4" s="48">
        <v>50</v>
      </c>
      <c r="G4" s="94"/>
      <c r="H4" s="239"/>
      <c r="I4" s="261"/>
      <c r="J4" s="165"/>
      <c r="K4" s="165"/>
      <c r="L4" s="180"/>
      <c r="M4" s="180"/>
      <c r="N4" s="180"/>
    </row>
    <row r="5" spans="1:14" s="41" customFormat="1" ht="25">
      <c r="A5" s="6" t="str">
        <f t="shared" si="0"/>
        <v>98.</v>
      </c>
      <c r="B5" s="7">
        <v>3</v>
      </c>
      <c r="C5" s="8" t="s">
        <v>1753</v>
      </c>
      <c r="D5" s="24"/>
      <c r="E5" s="18"/>
      <c r="F5" s="48">
        <v>200</v>
      </c>
      <c r="G5" s="94"/>
      <c r="H5" s="239"/>
      <c r="I5" s="261"/>
      <c r="J5" s="165"/>
      <c r="K5" s="165"/>
      <c r="L5" s="180"/>
      <c r="M5" s="180"/>
      <c r="N5" s="180"/>
    </row>
    <row r="6" spans="1:14" s="41" customFormat="1" ht="15" customHeight="1">
      <c r="A6" s="22"/>
      <c r="B6" s="81"/>
      <c r="C6" s="436"/>
      <c r="D6" s="141"/>
      <c r="E6" s="141"/>
      <c r="F6" s="142" t="str">
        <f>CONCATENATE("KOPĒJĀ CENA par ",A1,"pozīciju bez PVN, EUR:")</f>
        <v>KOPĒJĀ CENA par 98.pozīciju bez PVN, EUR:</v>
      </c>
      <c r="G6" s="95">
        <f>SUMPRODUCT(F3:F5,G3:G5)</f>
        <v>0</v>
      </c>
      <c r="I6" s="180"/>
      <c r="J6" s="180"/>
      <c r="K6" s="180"/>
      <c r="L6" s="180"/>
      <c r="M6" s="180"/>
      <c r="N6" s="180"/>
    </row>
    <row r="7" spans="1:14" s="41" customFormat="1" ht="15">
      <c r="A7" s="3"/>
      <c r="B7" s="4"/>
      <c r="C7" s="11" t="s">
        <v>16</v>
      </c>
      <c r="D7" s="468" t="s">
        <v>30</v>
      </c>
      <c r="E7" s="469"/>
      <c r="F7" s="468" t="s">
        <v>31</v>
      </c>
      <c r="G7" s="469"/>
      <c r="I7" s="180"/>
      <c r="J7" s="180"/>
      <c r="K7" s="180"/>
      <c r="L7" s="180"/>
      <c r="M7" s="166"/>
      <c r="N7" s="167"/>
    </row>
    <row r="8" spans="1:14" s="41" customFormat="1" ht="14">
      <c r="A8" s="6" t="str">
        <f t="shared" ref="A8:A15" si="1">$A$1</f>
        <v>98.</v>
      </c>
      <c r="B8" s="7">
        <v>4</v>
      </c>
      <c r="C8" s="8" t="s">
        <v>722</v>
      </c>
      <c r="D8" s="459"/>
      <c r="E8" s="460"/>
      <c r="F8" s="459"/>
      <c r="G8" s="460"/>
    </row>
    <row r="9" spans="1:14" s="41" customFormat="1" ht="14">
      <c r="A9" s="6" t="str">
        <f t="shared" si="1"/>
        <v>98.</v>
      </c>
      <c r="B9" s="7">
        <v>5</v>
      </c>
      <c r="C9" s="12" t="s">
        <v>710</v>
      </c>
      <c r="D9" s="459"/>
      <c r="E9" s="460"/>
      <c r="F9" s="459"/>
      <c r="G9" s="460"/>
    </row>
    <row r="10" spans="1:14" s="41" customFormat="1" ht="14">
      <c r="A10" s="6" t="str">
        <f t="shared" si="1"/>
        <v>98.</v>
      </c>
      <c r="B10" s="7">
        <v>6</v>
      </c>
      <c r="C10" s="185" t="s">
        <v>1038</v>
      </c>
      <c r="D10" s="459"/>
      <c r="E10" s="460"/>
      <c r="F10" s="459"/>
      <c r="G10" s="460"/>
    </row>
    <row r="11" spans="1:14" s="41" customFormat="1" ht="14">
      <c r="A11" s="6" t="str">
        <f t="shared" si="1"/>
        <v>98.</v>
      </c>
      <c r="B11" s="7">
        <v>7</v>
      </c>
      <c r="C11" s="185" t="s">
        <v>1754</v>
      </c>
      <c r="D11" s="459"/>
      <c r="E11" s="460"/>
      <c r="F11" s="459"/>
      <c r="G11" s="460"/>
      <c r="I11" s="184"/>
    </row>
    <row r="12" spans="1:14" s="41" customFormat="1" ht="14">
      <c r="A12" s="6" t="str">
        <f t="shared" si="1"/>
        <v>98.</v>
      </c>
      <c r="B12" s="7">
        <v>8</v>
      </c>
      <c r="C12" s="12" t="s">
        <v>721</v>
      </c>
      <c r="D12" s="459"/>
      <c r="E12" s="460"/>
      <c r="F12" s="459"/>
      <c r="G12" s="460"/>
    </row>
    <row r="13" spans="1:14">
      <c r="A13" s="6" t="str">
        <f t="shared" si="1"/>
        <v>98.</v>
      </c>
      <c r="B13" s="7">
        <v>9</v>
      </c>
      <c r="C13" s="12" t="s">
        <v>716</v>
      </c>
      <c r="D13" s="459"/>
      <c r="E13" s="460"/>
      <c r="F13" s="459"/>
      <c r="G13" s="460"/>
    </row>
    <row r="14" spans="1:14">
      <c r="A14" s="6" t="str">
        <f t="shared" si="1"/>
        <v>98.</v>
      </c>
      <c r="B14" s="7">
        <v>10</v>
      </c>
      <c r="C14" s="185" t="s">
        <v>717</v>
      </c>
      <c r="D14" s="459"/>
      <c r="E14" s="460"/>
      <c r="F14" s="459"/>
      <c r="G14" s="460"/>
    </row>
    <row r="15" spans="1:14" ht="42.65" customHeight="1">
      <c r="A15" s="6" t="str">
        <f t="shared" si="1"/>
        <v>98.</v>
      </c>
      <c r="B15" s="7">
        <v>11</v>
      </c>
      <c r="C15" s="12" t="s">
        <v>718</v>
      </c>
      <c r="D15" s="459"/>
      <c r="E15" s="460"/>
      <c r="F15" s="459"/>
      <c r="G15" s="460"/>
    </row>
    <row r="17" spans="2:3">
      <c r="B17" s="168"/>
      <c r="C17" s="168"/>
    </row>
    <row r="18" spans="2:3">
      <c r="B18" s="168"/>
      <c r="C18" s="168"/>
    </row>
    <row r="19" spans="2:3">
      <c r="B19" s="168"/>
      <c r="C19"/>
    </row>
    <row r="20" spans="2:3">
      <c r="B20" s="168"/>
      <c r="C20"/>
    </row>
    <row r="21" spans="2:3">
      <c r="B21" s="168"/>
      <c r="C21"/>
    </row>
    <row r="22" spans="2:3">
      <c r="B22" s="168"/>
      <c r="C22"/>
    </row>
    <row r="23" spans="2:3">
      <c r="B23" s="168"/>
      <c r="C23" s="168"/>
    </row>
    <row r="24" spans="2:3">
      <c r="B24" s="168"/>
      <c r="C24"/>
    </row>
    <row r="25" spans="2:3">
      <c r="B25" s="168"/>
      <c r="C25"/>
    </row>
    <row r="26" spans="2:3">
      <c r="B26" s="168"/>
      <c r="C26"/>
    </row>
    <row r="27" spans="2:3">
      <c r="B27" s="168"/>
      <c r="C27"/>
    </row>
    <row r="28" spans="2:3">
      <c r="B28" s="168"/>
      <c r="C28"/>
    </row>
    <row r="29" spans="2:3">
      <c r="B29" s="168"/>
      <c r="C29" s="168"/>
    </row>
    <row r="30" spans="2:3">
      <c r="B30" s="168"/>
      <c r="C30"/>
    </row>
    <row r="31" spans="2:3">
      <c r="B31" s="168"/>
      <c r="C31"/>
    </row>
  </sheetData>
  <mergeCells count="20">
    <mergeCell ref="D15:E15"/>
    <mergeCell ref="F15:G15"/>
    <mergeCell ref="D9:E9"/>
    <mergeCell ref="F9:G9"/>
    <mergeCell ref="D10:E10"/>
    <mergeCell ref="F10:G10"/>
    <mergeCell ref="D11:E11"/>
    <mergeCell ref="F11:G11"/>
    <mergeCell ref="D14:E14"/>
    <mergeCell ref="F14:G14"/>
    <mergeCell ref="D12:E12"/>
    <mergeCell ref="F12:G12"/>
    <mergeCell ref="D13:E13"/>
    <mergeCell ref="F13:G13"/>
    <mergeCell ref="A1:B1"/>
    <mergeCell ref="D1:G1"/>
    <mergeCell ref="D7:E7"/>
    <mergeCell ref="F7:G7"/>
    <mergeCell ref="D8:E8"/>
    <mergeCell ref="F8:G8"/>
  </mergeCells>
  <pageMargins left="0.7" right="0.7" top="0.75" bottom="0.75" header="0.3" footer="0.3"/>
  <pageSetup paperSize="9" orientation="portrait" verticalDpi="300" r:id="rId1"/>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500-000000000000}">
  <dimension ref="A1:H12"/>
  <sheetViews>
    <sheetView zoomScale="90" zoomScaleNormal="90" workbookViewId="0">
      <selection activeCell="C15" sqref="C15"/>
    </sheetView>
  </sheetViews>
  <sheetFormatPr defaultColWidth="9.453125" defaultRowHeight="12.5"/>
  <cols>
    <col min="1" max="2" width="4.54296875" style="20" customWidth="1"/>
    <col min="3" max="3" width="49" style="20" customWidth="1"/>
    <col min="4" max="4" width="23.453125" style="20" customWidth="1"/>
    <col min="5" max="5" width="34.453125" style="20" customWidth="1"/>
    <col min="6" max="6" width="16.54296875" style="20" customWidth="1"/>
    <col min="7" max="7" width="15.54296875" style="101" customWidth="1"/>
    <col min="8" max="16384" width="9.453125" style="20"/>
  </cols>
  <sheetData>
    <row r="1" spans="1:8" ht="27.65" customHeight="1">
      <c r="A1" s="471" t="s">
        <v>1728</v>
      </c>
      <c r="B1" s="462"/>
      <c r="C1" s="30" t="s">
        <v>849</v>
      </c>
      <c r="D1" s="463" t="s">
        <v>577</v>
      </c>
      <c r="E1" s="464"/>
      <c r="F1" s="464"/>
      <c r="G1" s="465"/>
    </row>
    <row r="2" spans="1:8" ht="37.5">
      <c r="A2" s="3"/>
      <c r="B2" s="4"/>
      <c r="C2" s="10" t="s">
        <v>34</v>
      </c>
      <c r="D2" s="5" t="s">
        <v>574</v>
      </c>
      <c r="E2" s="5" t="s">
        <v>646</v>
      </c>
      <c r="F2" s="5" t="s">
        <v>11</v>
      </c>
      <c r="G2" s="93" t="s">
        <v>12</v>
      </c>
      <c r="H2" s="236"/>
    </row>
    <row r="3" spans="1:8">
      <c r="A3" s="9" t="str">
        <f>$A$1</f>
        <v>99.</v>
      </c>
      <c r="B3" s="7">
        <v>1</v>
      </c>
      <c r="C3" s="8" t="s">
        <v>818</v>
      </c>
      <c r="D3" s="24"/>
      <c r="E3" s="18"/>
      <c r="F3" s="78">
        <v>50</v>
      </c>
      <c r="G3" s="106"/>
      <c r="H3" s="236"/>
    </row>
    <row r="4" spans="1:8">
      <c r="A4" s="9" t="str">
        <f>$A$1</f>
        <v>99.</v>
      </c>
      <c r="B4" s="7">
        <v>2</v>
      </c>
      <c r="C4" s="183" t="s">
        <v>819</v>
      </c>
      <c r="D4" s="24"/>
      <c r="E4" s="18"/>
      <c r="F4" s="78">
        <v>50</v>
      </c>
      <c r="G4" s="198"/>
      <c r="H4" s="236"/>
    </row>
    <row r="5" spans="1:8" ht="20.5" customHeight="1">
      <c r="A5" s="86"/>
      <c r="B5" s="88"/>
      <c r="C5" s="79"/>
      <c r="D5" s="79"/>
      <c r="E5" s="79"/>
      <c r="F5" s="83" t="str">
        <f>CONCATENATE("KOPĒJĀ CENA par ",A1,"pozīciju bez PVN, EUR:")</f>
        <v>KOPĒJĀ CENA par 99.pozīciju bez PVN, EUR:</v>
      </c>
      <c r="G5" s="95">
        <f>F3*G3+F4*G4</f>
        <v>0</v>
      </c>
      <c r="H5" s="236"/>
    </row>
    <row r="6" spans="1:8">
      <c r="A6" s="3"/>
      <c r="B6" s="4"/>
      <c r="C6" s="10" t="s">
        <v>14</v>
      </c>
      <c r="D6" s="468" t="s">
        <v>575</v>
      </c>
      <c r="E6" s="469"/>
      <c r="F6" s="468" t="s">
        <v>31</v>
      </c>
      <c r="G6" s="469"/>
      <c r="H6" s="236"/>
    </row>
    <row r="7" spans="1:8" ht="26.5" customHeight="1">
      <c r="A7" s="9" t="str">
        <f>$A$1</f>
        <v>99.</v>
      </c>
      <c r="B7" s="7">
        <v>3</v>
      </c>
      <c r="C7" s="8" t="s">
        <v>848</v>
      </c>
      <c r="D7" s="459"/>
      <c r="E7" s="460"/>
      <c r="F7" s="459"/>
      <c r="G7" s="460"/>
    </row>
    <row r="8" spans="1:8">
      <c r="A8" s="3"/>
      <c r="B8" s="4"/>
      <c r="C8" s="11" t="s">
        <v>16</v>
      </c>
      <c r="D8" s="468" t="s">
        <v>575</v>
      </c>
      <c r="E8" s="469"/>
      <c r="F8" s="468" t="s">
        <v>31</v>
      </c>
      <c r="G8" s="469"/>
    </row>
    <row r="9" spans="1:8">
      <c r="A9" s="9" t="str">
        <f>$A$1</f>
        <v>99.</v>
      </c>
      <c r="B9" s="7">
        <v>4</v>
      </c>
      <c r="C9" s="12" t="s">
        <v>847</v>
      </c>
      <c r="D9" s="459"/>
      <c r="E9" s="460"/>
      <c r="F9" s="459"/>
      <c r="G9" s="460"/>
    </row>
    <row r="10" spans="1:8">
      <c r="A10" s="9" t="str">
        <f t="shared" ref="A10:A12" si="0">$A$1</f>
        <v>99.</v>
      </c>
      <c r="B10" s="7">
        <v>5</v>
      </c>
      <c r="C10" s="12" t="s">
        <v>820</v>
      </c>
      <c r="D10" s="459"/>
      <c r="E10" s="460"/>
      <c r="F10" s="459"/>
      <c r="G10" s="460"/>
    </row>
    <row r="11" spans="1:8">
      <c r="A11" s="9" t="str">
        <f t="shared" si="0"/>
        <v>99.</v>
      </c>
      <c r="B11" s="7">
        <v>6</v>
      </c>
      <c r="C11" s="12" t="s">
        <v>817</v>
      </c>
      <c r="D11" s="459"/>
      <c r="E11" s="460"/>
      <c r="F11" s="459"/>
      <c r="G11" s="460"/>
    </row>
    <row r="12" spans="1:8">
      <c r="A12" s="9" t="str">
        <f t="shared" si="0"/>
        <v>99.</v>
      </c>
      <c r="B12" s="7">
        <v>7</v>
      </c>
      <c r="C12" s="8" t="s">
        <v>821</v>
      </c>
      <c r="D12" s="459"/>
      <c r="E12" s="460"/>
      <c r="F12" s="459"/>
      <c r="G12" s="460"/>
    </row>
  </sheetData>
  <mergeCells count="16">
    <mergeCell ref="A1:B1"/>
    <mergeCell ref="D1:G1"/>
    <mergeCell ref="D6:E6"/>
    <mergeCell ref="F6:G6"/>
    <mergeCell ref="D11:E11"/>
    <mergeCell ref="F11:G11"/>
    <mergeCell ref="D7:E7"/>
    <mergeCell ref="F7:G7"/>
    <mergeCell ref="D12:E12"/>
    <mergeCell ref="F12:G12"/>
    <mergeCell ref="D8:E8"/>
    <mergeCell ref="F8:G8"/>
    <mergeCell ref="D9:E9"/>
    <mergeCell ref="F9:G9"/>
    <mergeCell ref="D10:E10"/>
    <mergeCell ref="F10:G10"/>
  </mergeCells>
  <pageMargins left="0.7" right="0.7" top="0.75" bottom="0.75" header="0.3" footer="0.3"/>
  <pageSetup paperSize="9" orientation="portrait" verticalDpi="300" r:id="rId1"/>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600-000000000000}">
  <sheetPr>
    <pageSetUpPr fitToPage="1"/>
  </sheetPr>
  <dimension ref="A1:J6"/>
  <sheetViews>
    <sheetView zoomScale="82" zoomScaleNormal="82" workbookViewId="0">
      <selection activeCell="C17" sqref="C17"/>
    </sheetView>
  </sheetViews>
  <sheetFormatPr defaultRowHeight="14.5"/>
  <cols>
    <col min="1" max="2" width="4.54296875" customWidth="1"/>
    <col min="3" max="3" width="55.54296875" customWidth="1"/>
    <col min="4" max="4" width="35.54296875" customWidth="1"/>
    <col min="5" max="6" width="16.54296875" customWidth="1"/>
    <col min="7" max="7" width="16.54296875" style="98" customWidth="1"/>
  </cols>
  <sheetData>
    <row r="1" spans="1:10" ht="16.5">
      <c r="A1" s="471" t="s">
        <v>1729</v>
      </c>
      <c r="B1" s="462"/>
      <c r="C1" s="2" t="s">
        <v>458</v>
      </c>
      <c r="D1" s="463" t="s">
        <v>577</v>
      </c>
      <c r="E1" s="464"/>
      <c r="F1" s="464"/>
      <c r="G1" s="465"/>
    </row>
    <row r="2" spans="1:10" ht="37.5">
      <c r="A2" s="3"/>
      <c r="B2" s="4"/>
      <c r="C2" s="10" t="s">
        <v>181</v>
      </c>
      <c r="D2" s="5" t="s">
        <v>574</v>
      </c>
      <c r="E2" s="5" t="s">
        <v>646</v>
      </c>
      <c r="F2" s="5" t="s">
        <v>11</v>
      </c>
      <c r="G2" s="93" t="s">
        <v>12</v>
      </c>
      <c r="H2" s="56"/>
    </row>
    <row r="3" spans="1:10">
      <c r="A3" s="6" t="str">
        <f>$A$1</f>
        <v>100.</v>
      </c>
      <c r="B3" s="7">
        <v>1</v>
      </c>
      <c r="C3" s="8" t="s">
        <v>458</v>
      </c>
      <c r="D3" s="24"/>
      <c r="E3" s="18"/>
      <c r="F3" s="48">
        <v>60</v>
      </c>
      <c r="G3" s="94"/>
      <c r="J3" s="59"/>
    </row>
    <row r="4" spans="1:10" ht="15.75" customHeight="1">
      <c r="A4" s="22"/>
      <c r="B4" s="81"/>
      <c r="C4" s="140"/>
      <c r="D4" s="141"/>
      <c r="E4" s="141"/>
      <c r="F4" s="142" t="str">
        <f>CONCATENATE("KOPĒJĀ CENA par ",A1,"pozīciju bez PVN, EUR:")</f>
        <v>KOPĒJĀ CENA par 100.pozīciju bez PVN, EUR:</v>
      </c>
      <c r="G4" s="154">
        <f>F3*G3</f>
        <v>0</v>
      </c>
    </row>
    <row r="5" spans="1:10">
      <c r="A5" s="3"/>
      <c r="B5" s="4"/>
      <c r="C5" s="11" t="s">
        <v>16</v>
      </c>
      <c r="D5" s="468" t="s">
        <v>575</v>
      </c>
      <c r="E5" s="469"/>
      <c r="F5" s="468" t="s">
        <v>31</v>
      </c>
      <c r="G5" s="469"/>
    </row>
    <row r="6" spans="1:10" ht="25">
      <c r="A6" s="6" t="str">
        <f>$A$1</f>
        <v>100.</v>
      </c>
      <c r="B6" s="7">
        <v>2</v>
      </c>
      <c r="C6" s="8" t="s">
        <v>459</v>
      </c>
      <c r="D6" s="459"/>
      <c r="E6" s="460"/>
      <c r="F6" s="459"/>
      <c r="G6" s="460"/>
    </row>
  </sheetData>
  <mergeCells count="6">
    <mergeCell ref="A1:B1"/>
    <mergeCell ref="D1:G1"/>
    <mergeCell ref="D5:E5"/>
    <mergeCell ref="F5:G5"/>
    <mergeCell ref="D6:E6"/>
    <mergeCell ref="F6:G6"/>
  </mergeCells>
  <pageMargins left="0.7" right="0.7" top="0.75" bottom="0.75" header="0.3" footer="0.3"/>
  <pageSetup paperSize="9" scale="57" fitToHeight="0" orientation="portrait" verticalDpi="0" r:id="rId1"/>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700-000000000000}">
  <dimension ref="A1:K13"/>
  <sheetViews>
    <sheetView zoomScale="82" zoomScaleNormal="82" workbookViewId="0">
      <selection activeCell="C18" sqref="C18"/>
    </sheetView>
  </sheetViews>
  <sheetFormatPr defaultColWidth="8.54296875" defaultRowHeight="14.5"/>
  <cols>
    <col min="1" max="2" width="4.54296875" customWidth="1"/>
    <col min="3" max="3" width="61" bestFit="1" customWidth="1"/>
    <col min="4" max="4" width="35.54296875" customWidth="1"/>
    <col min="5" max="6" width="16.54296875" customWidth="1"/>
    <col min="7" max="7" width="16.54296875" style="98" customWidth="1"/>
  </cols>
  <sheetData>
    <row r="1" spans="1:11" ht="16.5" customHeight="1">
      <c r="A1" s="471" t="s">
        <v>1730</v>
      </c>
      <c r="B1" s="462"/>
      <c r="C1" s="76" t="s">
        <v>436</v>
      </c>
      <c r="D1" s="463" t="s">
        <v>577</v>
      </c>
      <c r="E1" s="464"/>
      <c r="F1" s="464"/>
      <c r="G1" s="465"/>
    </row>
    <row r="2" spans="1:11" ht="37.5">
      <c r="A2" s="3"/>
      <c r="B2" s="4"/>
      <c r="C2" s="10" t="s">
        <v>34</v>
      </c>
      <c r="D2" s="5" t="s">
        <v>574</v>
      </c>
      <c r="E2" s="5" t="s">
        <v>646</v>
      </c>
      <c r="F2" s="5" t="s">
        <v>11</v>
      </c>
      <c r="G2" s="93" t="s">
        <v>12</v>
      </c>
      <c r="J2" s="59"/>
      <c r="K2" s="59"/>
    </row>
    <row r="3" spans="1:11">
      <c r="A3" s="6" t="str">
        <f>$A$1</f>
        <v>101.</v>
      </c>
      <c r="B3" s="14" t="s">
        <v>13</v>
      </c>
      <c r="C3" s="77" t="s">
        <v>436</v>
      </c>
      <c r="D3" s="24"/>
      <c r="E3" s="18"/>
      <c r="F3" s="48">
        <v>150</v>
      </c>
      <c r="G3" s="99"/>
      <c r="J3" s="59"/>
      <c r="K3" s="59"/>
    </row>
    <row r="4" spans="1:11" s="1" customFormat="1" ht="14">
      <c r="A4" s="22"/>
      <c r="B4" s="81"/>
      <c r="C4" s="140"/>
      <c r="D4" s="141"/>
      <c r="E4" s="141"/>
      <c r="F4" s="142" t="str">
        <f>CONCATENATE("KOPĒJĀ CENA par ",A1,"pozīciju bez PVN, EUR:")</f>
        <v>KOPĒJĀ CENA par 101.pozīciju bez PVN, EUR:</v>
      </c>
      <c r="G4" s="154">
        <f>F3*G3</f>
        <v>0</v>
      </c>
    </row>
    <row r="5" spans="1:11" ht="34.5" customHeight="1">
      <c r="A5" s="3"/>
      <c r="B5" s="4"/>
      <c r="C5" s="11" t="s">
        <v>16</v>
      </c>
      <c r="D5" s="468" t="s">
        <v>575</v>
      </c>
      <c r="E5" s="469"/>
      <c r="F5" s="468" t="s">
        <v>31</v>
      </c>
      <c r="G5" s="469"/>
    </row>
    <row r="6" spans="1:11" ht="26">
      <c r="A6" s="6" t="str">
        <f>$A$1</f>
        <v>101.</v>
      </c>
      <c r="B6" s="14" t="s">
        <v>15</v>
      </c>
      <c r="C6" s="20" t="s">
        <v>515</v>
      </c>
      <c r="D6" s="459"/>
      <c r="E6" s="460"/>
      <c r="F6" s="459"/>
      <c r="G6" s="460"/>
    </row>
    <row r="7" spans="1:11">
      <c r="A7" s="6" t="str">
        <f t="shared" ref="A7:A13" si="0">$A$1</f>
        <v>101.</v>
      </c>
      <c r="B7" s="14" t="s">
        <v>17</v>
      </c>
      <c r="C7" s="47" t="s">
        <v>514</v>
      </c>
      <c r="D7" s="459"/>
      <c r="E7" s="460"/>
      <c r="F7" s="459"/>
      <c r="G7" s="460"/>
    </row>
    <row r="8" spans="1:11">
      <c r="A8" s="6" t="str">
        <f t="shared" si="0"/>
        <v>101.</v>
      </c>
      <c r="B8" s="14" t="s">
        <v>18</v>
      </c>
      <c r="C8" s="47" t="s">
        <v>512</v>
      </c>
      <c r="D8" s="459"/>
      <c r="E8" s="460"/>
      <c r="F8" s="459"/>
      <c r="G8" s="460"/>
    </row>
    <row r="9" spans="1:11">
      <c r="A9" s="6" t="str">
        <f t="shared" si="0"/>
        <v>101.</v>
      </c>
      <c r="B9" s="14" t="s">
        <v>19</v>
      </c>
      <c r="C9" s="47" t="s">
        <v>518</v>
      </c>
      <c r="D9" s="459"/>
      <c r="E9" s="460"/>
      <c r="F9" s="459"/>
      <c r="G9" s="460"/>
    </row>
    <row r="10" spans="1:11">
      <c r="A10" s="6" t="str">
        <f t="shared" si="0"/>
        <v>101.</v>
      </c>
      <c r="B10" s="14" t="s">
        <v>20</v>
      </c>
      <c r="C10" s="47" t="s">
        <v>513</v>
      </c>
      <c r="D10" s="459"/>
      <c r="E10" s="460"/>
      <c r="F10" s="459"/>
      <c r="G10" s="460"/>
    </row>
    <row r="11" spans="1:11">
      <c r="A11" s="6" t="str">
        <f t="shared" si="0"/>
        <v>101.</v>
      </c>
      <c r="B11" s="14" t="s">
        <v>21</v>
      </c>
      <c r="C11" s="47" t="s">
        <v>516</v>
      </c>
      <c r="D11" s="459"/>
      <c r="E11" s="460"/>
      <c r="F11" s="459"/>
      <c r="G11" s="460"/>
    </row>
    <row r="12" spans="1:11">
      <c r="A12" s="6" t="str">
        <f t="shared" si="0"/>
        <v>101.</v>
      </c>
      <c r="B12" s="14" t="s">
        <v>22</v>
      </c>
      <c r="C12" s="47" t="s">
        <v>517</v>
      </c>
      <c r="D12" s="459"/>
      <c r="E12" s="460"/>
      <c r="F12" s="459"/>
      <c r="G12" s="460"/>
    </row>
    <row r="13" spans="1:11">
      <c r="A13" s="6" t="str">
        <f t="shared" si="0"/>
        <v>101.</v>
      </c>
      <c r="B13" s="14" t="s">
        <v>23</v>
      </c>
      <c r="C13" s="47" t="s">
        <v>519</v>
      </c>
      <c r="D13" s="459"/>
      <c r="E13" s="460"/>
      <c r="F13" s="459"/>
      <c r="G13" s="460"/>
    </row>
  </sheetData>
  <mergeCells count="20">
    <mergeCell ref="D10:E10"/>
    <mergeCell ref="F10:G10"/>
    <mergeCell ref="D11:E11"/>
    <mergeCell ref="D12:E12"/>
    <mergeCell ref="D13:E13"/>
    <mergeCell ref="F11:G11"/>
    <mergeCell ref="F12:G12"/>
    <mergeCell ref="F13:G13"/>
    <mergeCell ref="D7:E7"/>
    <mergeCell ref="F7:G7"/>
    <mergeCell ref="D8:E8"/>
    <mergeCell ref="F8:G8"/>
    <mergeCell ref="D9:E9"/>
    <mergeCell ref="F9:G9"/>
    <mergeCell ref="D6:E6"/>
    <mergeCell ref="F6:G6"/>
    <mergeCell ref="A1:B1"/>
    <mergeCell ref="D1:G1"/>
    <mergeCell ref="D5:E5"/>
    <mergeCell ref="F5:G5"/>
  </mergeCells>
  <phoneticPr fontId="5" type="noConversion"/>
  <pageMargins left="0.7" right="0.7" top="0.75" bottom="0.75" header="0.3" footer="0.3"/>
  <pageSetup paperSize="9" orientation="portrait" verticalDpi="0" r:id="rId1"/>
  <ignoredErrors>
    <ignoredError sqref="B6:B13 B3" numberStoredAsText="1"/>
  </ignoredErrors>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02CA32-B718-47A1-850F-B1AA2516C8D8}">
  <dimension ref="A1:N29"/>
  <sheetViews>
    <sheetView topLeftCell="A4" zoomScale="82" zoomScaleNormal="82" workbookViewId="0">
      <selection activeCell="I6" sqref="I6"/>
    </sheetView>
  </sheetViews>
  <sheetFormatPr defaultColWidth="9.453125" defaultRowHeight="14.5"/>
  <cols>
    <col min="1" max="2" width="4.54296875" style="19" customWidth="1"/>
    <col min="3" max="3" width="71.453125" style="19" customWidth="1"/>
    <col min="4" max="4" width="45.1796875" style="19" customWidth="1"/>
    <col min="5" max="6" width="16.54296875" style="19" customWidth="1"/>
    <col min="7" max="7" width="18.54296875" style="96" customWidth="1"/>
    <col min="8" max="8" width="9.453125" style="19"/>
    <col min="9" max="9" width="27.54296875" style="19" customWidth="1"/>
    <col min="10" max="10" width="14.54296875" style="19" customWidth="1"/>
    <col min="11" max="11" width="26.1796875" style="19" customWidth="1"/>
    <col min="12" max="12" width="19" style="19" customWidth="1"/>
    <col min="13" max="13" width="13.453125" style="19" customWidth="1"/>
    <col min="14" max="14" width="14.54296875" style="19" customWidth="1"/>
    <col min="15" max="16384" width="9.453125" style="19"/>
  </cols>
  <sheetData>
    <row r="1" spans="1:14" s="41" customFormat="1" ht="30" customHeight="1">
      <c r="A1" s="504" t="s">
        <v>1731</v>
      </c>
      <c r="B1" s="462"/>
      <c r="C1" s="179" t="s">
        <v>1719</v>
      </c>
      <c r="D1" s="492" t="s">
        <v>577</v>
      </c>
      <c r="E1" s="464"/>
      <c r="F1" s="464"/>
      <c r="G1" s="465"/>
    </row>
    <row r="2" spans="1:14" s="41" customFormat="1" ht="37.4" customHeight="1">
      <c r="A2" s="171"/>
      <c r="B2" s="4"/>
      <c r="C2" s="178" t="s">
        <v>34</v>
      </c>
      <c r="D2" s="178" t="s">
        <v>574</v>
      </c>
      <c r="E2" s="178" t="s">
        <v>646</v>
      </c>
      <c r="F2" s="178" t="s">
        <v>11</v>
      </c>
      <c r="G2" s="177" t="s">
        <v>12</v>
      </c>
      <c r="I2" s="374"/>
      <c r="J2" s="165"/>
      <c r="K2" s="165"/>
      <c r="L2" s="165"/>
      <c r="M2" s="165"/>
      <c r="N2" s="165"/>
    </row>
    <row r="3" spans="1:14" s="41" customFormat="1" ht="27" customHeight="1">
      <c r="A3" s="208" t="str">
        <f t="shared" ref="A3" si="0">$A$1</f>
        <v>102.</v>
      </c>
      <c r="B3" s="7">
        <v>1</v>
      </c>
      <c r="C3" s="169" t="s">
        <v>1503</v>
      </c>
      <c r="D3" s="176"/>
      <c r="E3" s="233"/>
      <c r="F3" s="181">
        <v>100</v>
      </c>
      <c r="G3" s="290"/>
      <c r="I3" s="375"/>
      <c r="J3" s="165"/>
      <c r="K3" s="165"/>
      <c r="L3" s="180"/>
      <c r="M3" s="166"/>
      <c r="N3" s="167"/>
    </row>
    <row r="4" spans="1:14" s="41" customFormat="1" ht="15" customHeight="1">
      <c r="A4" s="173"/>
      <c r="B4" s="81"/>
      <c r="C4" s="140"/>
      <c r="D4" s="141"/>
      <c r="E4" s="141"/>
      <c r="F4" s="142" t="str">
        <f>CONCATENATE("KOPĒJĀ CENA par ",A1,"pozīciju bez PVN, EUR:")</f>
        <v>KOPĒJĀ CENA par 102.pozīciju bez PVN, EUR:</v>
      </c>
      <c r="G4" s="172">
        <f>G3*F3</f>
        <v>0</v>
      </c>
      <c r="I4" s="180"/>
      <c r="J4" s="180"/>
      <c r="K4" s="180"/>
      <c r="L4" s="180"/>
      <c r="M4" s="180"/>
      <c r="N4" s="180"/>
    </row>
    <row r="5" spans="1:14" s="41" customFormat="1" ht="15">
      <c r="A5" s="171"/>
      <c r="B5" s="4"/>
      <c r="C5" s="192" t="s">
        <v>16</v>
      </c>
      <c r="D5" s="477" t="s">
        <v>30</v>
      </c>
      <c r="E5" s="469"/>
      <c r="F5" s="477" t="s">
        <v>31</v>
      </c>
      <c r="G5" s="469"/>
      <c r="I5" s="180"/>
      <c r="J5" s="180"/>
      <c r="K5" s="180"/>
      <c r="L5" s="180"/>
      <c r="M5" s="166"/>
      <c r="N5" s="167"/>
    </row>
    <row r="6" spans="1:14" s="41" customFormat="1" ht="17.25" customHeight="1">
      <c r="A6" s="208" t="str">
        <f t="shared" ref="A6:A21" si="1">$A$1</f>
        <v>102.</v>
      </c>
      <c r="B6" s="7">
        <v>2</v>
      </c>
      <c r="C6" s="376" t="s">
        <v>1504</v>
      </c>
      <c r="D6" s="474" t="s">
        <v>1505</v>
      </c>
      <c r="E6" s="475"/>
      <c r="F6" s="565"/>
      <c r="G6" s="564"/>
    </row>
    <row r="7" spans="1:14" s="41" customFormat="1" ht="18.75" customHeight="1">
      <c r="A7" s="208" t="str">
        <f t="shared" si="1"/>
        <v>102.</v>
      </c>
      <c r="B7" s="7">
        <v>3</v>
      </c>
      <c r="C7" s="377" t="s">
        <v>1506</v>
      </c>
      <c r="D7" s="474" t="s">
        <v>1506</v>
      </c>
      <c r="E7" s="475"/>
      <c r="F7" s="565"/>
      <c r="G7" s="564"/>
    </row>
    <row r="8" spans="1:14" s="41" customFormat="1" ht="20.25" customHeight="1">
      <c r="A8" s="208" t="str">
        <f t="shared" si="1"/>
        <v>102.</v>
      </c>
      <c r="B8" s="7">
        <v>4</v>
      </c>
      <c r="C8" s="377" t="s">
        <v>1507</v>
      </c>
      <c r="D8" s="474" t="s">
        <v>1507</v>
      </c>
      <c r="E8" s="475"/>
      <c r="F8" s="563"/>
      <c r="G8" s="564"/>
    </row>
    <row r="9" spans="1:14" s="41" customFormat="1" ht="27.75" customHeight="1">
      <c r="A9" s="208" t="str">
        <f t="shared" si="1"/>
        <v>102.</v>
      </c>
      <c r="B9" s="7">
        <v>5</v>
      </c>
      <c r="C9" s="377" t="s">
        <v>1508</v>
      </c>
      <c r="D9" s="474" t="s">
        <v>1508</v>
      </c>
      <c r="E9" s="475"/>
      <c r="F9" s="563"/>
      <c r="G9" s="564"/>
      <c r="I9" s="184"/>
    </row>
    <row r="10" spans="1:14" s="41" customFormat="1" ht="21" customHeight="1">
      <c r="A10" s="208" t="str">
        <f t="shared" si="1"/>
        <v>102.</v>
      </c>
      <c r="B10" s="7">
        <v>6</v>
      </c>
      <c r="C10" s="377" t="s">
        <v>1509</v>
      </c>
      <c r="D10" s="474" t="s">
        <v>1509</v>
      </c>
      <c r="E10" s="475"/>
      <c r="F10" s="563"/>
      <c r="G10" s="564"/>
    </row>
    <row r="11" spans="1:14" ht="18" customHeight="1">
      <c r="A11" s="208" t="str">
        <f t="shared" si="1"/>
        <v>102.</v>
      </c>
      <c r="B11" s="7">
        <v>7</v>
      </c>
      <c r="C11" s="377" t="s">
        <v>1510</v>
      </c>
      <c r="D11" s="474" t="s">
        <v>1510</v>
      </c>
      <c r="E11" s="475"/>
      <c r="F11" s="563"/>
      <c r="G11" s="564"/>
    </row>
    <row r="12" spans="1:14" ht="19.5" customHeight="1">
      <c r="A12" s="208" t="str">
        <f t="shared" si="1"/>
        <v>102.</v>
      </c>
      <c r="B12" s="7">
        <v>8</v>
      </c>
      <c r="C12" s="377" t="s">
        <v>1511</v>
      </c>
      <c r="D12" s="474" t="s">
        <v>1511</v>
      </c>
      <c r="E12" s="475"/>
      <c r="F12" s="565"/>
      <c r="G12" s="564"/>
    </row>
    <row r="13" spans="1:14" ht="21" customHeight="1">
      <c r="A13" s="208" t="str">
        <f t="shared" si="1"/>
        <v>102.</v>
      </c>
      <c r="B13" s="7">
        <v>9</v>
      </c>
      <c r="C13" s="377" t="s">
        <v>1512</v>
      </c>
      <c r="D13" s="474" t="s">
        <v>1513</v>
      </c>
      <c r="E13" s="475"/>
      <c r="F13" s="563"/>
      <c r="G13" s="564"/>
    </row>
    <row r="14" spans="1:14" ht="22.5" customHeight="1">
      <c r="A14" s="208" t="str">
        <f t="shared" si="1"/>
        <v>102.</v>
      </c>
      <c r="B14" s="7">
        <v>10</v>
      </c>
      <c r="C14" s="377" t="s">
        <v>1514</v>
      </c>
      <c r="D14" s="474" t="s">
        <v>1515</v>
      </c>
      <c r="E14" s="475"/>
      <c r="F14" s="563"/>
      <c r="G14" s="564"/>
    </row>
    <row r="15" spans="1:14" ht="19.5" customHeight="1">
      <c r="A15" s="208" t="str">
        <f t="shared" si="1"/>
        <v>102.</v>
      </c>
      <c r="B15" s="7">
        <v>11</v>
      </c>
      <c r="C15" s="377" t="s">
        <v>1516</v>
      </c>
      <c r="D15" s="474" t="s">
        <v>1517</v>
      </c>
      <c r="E15" s="475"/>
      <c r="F15" s="563"/>
      <c r="G15" s="564"/>
    </row>
    <row r="16" spans="1:14" ht="20.25" customHeight="1">
      <c r="A16" s="208" t="str">
        <f t="shared" si="1"/>
        <v>102.</v>
      </c>
      <c r="B16" s="7">
        <v>12</v>
      </c>
      <c r="C16" s="377" t="s">
        <v>1518</v>
      </c>
      <c r="D16" s="474" t="s">
        <v>1518</v>
      </c>
      <c r="E16" s="475"/>
      <c r="F16" s="563"/>
      <c r="G16" s="564"/>
    </row>
    <row r="17" spans="1:7" ht="21" customHeight="1">
      <c r="A17" s="208" t="str">
        <f t="shared" si="1"/>
        <v>102.</v>
      </c>
      <c r="B17" s="7">
        <v>13</v>
      </c>
      <c r="C17" s="377" t="s">
        <v>1519</v>
      </c>
      <c r="D17" s="474" t="s">
        <v>1520</v>
      </c>
      <c r="E17" s="475"/>
      <c r="F17" s="563"/>
      <c r="G17" s="564"/>
    </row>
    <row r="18" spans="1:7" ht="21" customHeight="1">
      <c r="A18" s="208" t="str">
        <f t="shared" si="1"/>
        <v>102.</v>
      </c>
      <c r="B18" s="7">
        <v>14</v>
      </c>
      <c r="C18" s="377" t="s">
        <v>1521</v>
      </c>
      <c r="D18" s="474" t="s">
        <v>1521</v>
      </c>
      <c r="E18" s="475"/>
      <c r="F18" s="563"/>
      <c r="G18" s="564"/>
    </row>
    <row r="19" spans="1:7" ht="20.25" customHeight="1">
      <c r="A19" s="208" t="str">
        <f t="shared" si="1"/>
        <v>102.</v>
      </c>
      <c r="B19" s="7">
        <v>15</v>
      </c>
      <c r="C19" s="377" t="s">
        <v>1522</v>
      </c>
      <c r="D19" s="474" t="s">
        <v>1522</v>
      </c>
      <c r="E19" s="475"/>
      <c r="F19" s="563"/>
      <c r="G19" s="564"/>
    </row>
    <row r="20" spans="1:7" ht="21.75" customHeight="1">
      <c r="A20" s="208" t="str">
        <f t="shared" si="1"/>
        <v>102.</v>
      </c>
      <c r="B20" s="7">
        <v>16</v>
      </c>
      <c r="C20" s="377" t="s">
        <v>1523</v>
      </c>
      <c r="D20" s="474" t="s">
        <v>1524</v>
      </c>
      <c r="E20" s="475"/>
      <c r="F20" s="563"/>
      <c r="G20" s="564"/>
    </row>
    <row r="21" spans="1:7" ht="17.25" customHeight="1">
      <c r="A21" s="208" t="str">
        <f t="shared" si="1"/>
        <v>102.</v>
      </c>
      <c r="B21" s="7">
        <v>17</v>
      </c>
      <c r="C21" s="377" t="s">
        <v>1525</v>
      </c>
      <c r="D21" s="474" t="s">
        <v>1525</v>
      </c>
      <c r="E21" s="475"/>
      <c r="F21" s="563"/>
      <c r="G21" s="564"/>
    </row>
    <row r="22" spans="1:7">
      <c r="B22" s="168"/>
      <c r="C22"/>
    </row>
    <row r="23" spans="1:7">
      <c r="B23" s="168"/>
      <c r="C23"/>
    </row>
    <row r="24" spans="1:7">
      <c r="B24" s="168"/>
      <c r="C24"/>
    </row>
    <row r="25" spans="1:7">
      <c r="B25" s="168"/>
      <c r="C25"/>
    </row>
    <row r="26" spans="1:7">
      <c r="B26" s="168"/>
      <c r="C26"/>
    </row>
    <row r="27" spans="1:7">
      <c r="B27" s="168"/>
      <c r="C27" s="168"/>
    </row>
    <row r="28" spans="1:7">
      <c r="B28" s="168"/>
      <c r="C28"/>
    </row>
    <row r="29" spans="1:7">
      <c r="B29" s="168"/>
      <c r="C29"/>
    </row>
  </sheetData>
  <mergeCells count="36">
    <mergeCell ref="D19:E19"/>
    <mergeCell ref="F19:G19"/>
    <mergeCell ref="D20:E20"/>
    <mergeCell ref="F20:G20"/>
    <mergeCell ref="D21:E21"/>
    <mergeCell ref="F21:G21"/>
    <mergeCell ref="D16:E16"/>
    <mergeCell ref="F16:G16"/>
    <mergeCell ref="D17:E17"/>
    <mergeCell ref="F17:G17"/>
    <mergeCell ref="D18:E18"/>
    <mergeCell ref="F18:G18"/>
    <mergeCell ref="D13:E13"/>
    <mergeCell ref="F13:G13"/>
    <mergeCell ref="D14:E14"/>
    <mergeCell ref="F14:G14"/>
    <mergeCell ref="D15:E15"/>
    <mergeCell ref="F15:G15"/>
    <mergeCell ref="D10:E10"/>
    <mergeCell ref="F10:G10"/>
    <mergeCell ref="D11:E11"/>
    <mergeCell ref="F11:G11"/>
    <mergeCell ref="D12:E12"/>
    <mergeCell ref="F12:G12"/>
    <mergeCell ref="D7:E7"/>
    <mergeCell ref="F7:G7"/>
    <mergeCell ref="D8:E8"/>
    <mergeCell ref="F8:G8"/>
    <mergeCell ref="D9:E9"/>
    <mergeCell ref="F9:G9"/>
    <mergeCell ref="A1:B1"/>
    <mergeCell ref="D1:G1"/>
    <mergeCell ref="D5:E5"/>
    <mergeCell ref="F5:G5"/>
    <mergeCell ref="D6:E6"/>
    <mergeCell ref="F6:G6"/>
  </mergeCells>
  <pageMargins left="0.7" right="0.7" top="0.75" bottom="0.75" header="0.3" footer="0.3"/>
  <pageSetup paperSize="9" orientation="portrait"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104</vt:i4>
      </vt:variant>
      <vt:variant>
        <vt:lpstr>Named Ranges</vt:lpstr>
      </vt:variant>
      <vt:variant>
        <vt:i4>2</vt:i4>
      </vt:variant>
    </vt:vector>
  </HeadingPairs>
  <TitlesOfParts>
    <vt:vector size="106" baseType="lpstr">
      <vt:lpstr>Saturs</vt:lpstr>
      <vt:lpstr>Vispārīgās prasības</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78</vt:lpstr>
      <vt:lpstr>79</vt:lpstr>
      <vt:lpstr>80</vt:lpstr>
      <vt:lpstr>81</vt:lpstr>
      <vt:lpstr>82</vt:lpstr>
      <vt:lpstr>83</vt:lpstr>
      <vt:lpstr>84</vt:lpstr>
      <vt:lpstr>85</vt:lpstr>
      <vt:lpstr>86</vt:lpstr>
      <vt:lpstr>87</vt:lpstr>
      <vt:lpstr>88</vt:lpstr>
      <vt:lpstr>89</vt:lpstr>
      <vt:lpstr>90</vt:lpstr>
      <vt:lpstr>91</vt:lpstr>
      <vt:lpstr>92</vt:lpstr>
      <vt:lpstr>93</vt:lpstr>
      <vt:lpstr>94</vt:lpstr>
      <vt:lpstr>95</vt:lpstr>
      <vt:lpstr>96</vt:lpstr>
      <vt:lpstr>97</vt:lpstr>
      <vt:lpstr>98</vt:lpstr>
      <vt:lpstr>99</vt:lpstr>
      <vt:lpstr>100</vt:lpstr>
      <vt:lpstr>101</vt:lpstr>
      <vt:lpstr>102</vt:lpstr>
      <vt:lpstr>Saturs!Print_Area</vt:lpstr>
      <vt:lpstr>'Vispārīgās prasības'!Print_Area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Abu-Dema</dc:creator>
  <cp:lastModifiedBy>Inga Abu-Dema</cp:lastModifiedBy>
  <cp:lastPrinted>2023-06-22T07:13:51Z</cp:lastPrinted>
  <dcterms:created xsi:type="dcterms:W3CDTF">2019-06-10T12:25:33Z</dcterms:created>
  <dcterms:modified xsi:type="dcterms:W3CDTF">2026-07-16T05:46:50Z</dcterms:modified>
</cp:coreProperties>
</file>