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fileserv\Iepirkumi\2026_Iepirkumi\2026_98_AK_Pinku_velotrase\Nolikums\"/>
    </mc:Choice>
  </mc:AlternateContent>
  <xr:revisionPtr revIDLastSave="0" documentId="13_ncr:1_{1CC2F8E3-A8C9-4C11-BEF0-183090A640EE}" xr6:coauthVersionLast="47" xr6:coauthVersionMax="47" xr10:uidLastSave="{00000000-0000-0000-0000-000000000000}"/>
  <bookViews>
    <workbookView xWindow="0" yWindow="504" windowWidth="22344" windowHeight="10728" tabRatio="863" xr2:uid="{00000000-000D-0000-FFFF-FFFF00000000}"/>
  </bookViews>
  <sheets>
    <sheet name="Buvniecibas koptame" sheetId="1" r:id="rId1"/>
    <sheet name="Pasutit_buvn" sheetId="13" state="hidden" r:id="rId2"/>
    <sheet name="Kopsavilkums" sheetId="3" r:id="rId3"/>
    <sheet name="Parka ceļi un laukumi" sheetId="35" r:id="rId4"/>
    <sheet name="Pump Track" sheetId="19" r:id="rId5"/>
    <sheet name="TS-L" sheetId="22" r:id="rId6"/>
    <sheet name="Apzaļumošana" sheetId="23" r:id="rId7"/>
    <sheet name="ELT" sheetId="24" r:id="rId8"/>
    <sheet name="EST" sheetId="25" r:id="rId9"/>
    <sheet name="LKT" sheetId="26" r:id="rId10"/>
  </sheets>
  <definedNames>
    <definedName name="__xlnm.Print_Titles_10" localSheetId="6">#REF!</definedName>
    <definedName name="__xlnm.Print_Titles_10" localSheetId="7">#REF!</definedName>
    <definedName name="__xlnm.Print_Titles_10" localSheetId="8">#REF!</definedName>
    <definedName name="__xlnm.Print_Titles_10" localSheetId="9">#REF!</definedName>
    <definedName name="__xlnm.Print_Titles_10" localSheetId="3">#REF!</definedName>
    <definedName name="__xlnm.Print_Titles_10" localSheetId="4">#REF!</definedName>
    <definedName name="__xlnm.Print_Titles_10" localSheetId="5">#REF!</definedName>
    <definedName name="__xlnm.Print_Titles_10">#REF!</definedName>
    <definedName name="__xlnm.Print_Titles_11" localSheetId="6">#REF!</definedName>
    <definedName name="__xlnm.Print_Titles_11" localSheetId="7">#REF!</definedName>
    <definedName name="__xlnm.Print_Titles_11" localSheetId="8">#REF!</definedName>
    <definedName name="__xlnm.Print_Titles_11" localSheetId="9">#REF!</definedName>
    <definedName name="__xlnm.Print_Titles_11" localSheetId="3">#REF!</definedName>
    <definedName name="__xlnm.Print_Titles_11" localSheetId="4">#REF!</definedName>
    <definedName name="__xlnm.Print_Titles_11" localSheetId="5">#REF!</definedName>
    <definedName name="__xlnm.Print_Titles_11">#REF!</definedName>
    <definedName name="__xlnm.Print_Titles_4" localSheetId="6">#REF!</definedName>
    <definedName name="__xlnm.Print_Titles_4" localSheetId="7">#REF!</definedName>
    <definedName name="__xlnm.Print_Titles_4" localSheetId="8">#REF!</definedName>
    <definedName name="__xlnm.Print_Titles_4" localSheetId="9">#REF!</definedName>
    <definedName name="__xlnm.Print_Titles_4" localSheetId="3">#REF!</definedName>
    <definedName name="__xlnm.Print_Titles_4" localSheetId="4">#REF!</definedName>
    <definedName name="__xlnm.Print_Titles_4" localSheetId="5">#REF!</definedName>
    <definedName name="__xlnm.Print_Titles_4">#REF!</definedName>
    <definedName name="__xlnm.Print_Titles_5" localSheetId="6">#REF!</definedName>
    <definedName name="__xlnm.Print_Titles_5" localSheetId="7">#REF!</definedName>
    <definedName name="__xlnm.Print_Titles_5" localSheetId="8">#REF!</definedName>
    <definedName name="__xlnm.Print_Titles_5" localSheetId="9">#REF!</definedName>
    <definedName name="__xlnm.Print_Titles_5" localSheetId="3">#REF!</definedName>
    <definedName name="__xlnm.Print_Titles_5" localSheetId="4">#REF!</definedName>
    <definedName name="__xlnm.Print_Titles_5" localSheetId="5">#REF!</definedName>
    <definedName name="__xlnm.Print_Titles_5">#REF!</definedName>
    <definedName name="__xlnm.Print_Titles_6" localSheetId="6">Apzaļumošana!$12:$12</definedName>
    <definedName name="__xlnm.Print_Titles_6" localSheetId="7">ELT!$12:$12</definedName>
    <definedName name="__xlnm.Print_Titles_6" localSheetId="8">EST!$12:$12</definedName>
    <definedName name="__xlnm.Print_Titles_6" localSheetId="9">LKT!$12:$12</definedName>
    <definedName name="__xlnm.Print_Titles_6" localSheetId="3">'Parka ceļi un laukumi'!$12:$12</definedName>
    <definedName name="__xlnm.Print_Titles_6" localSheetId="4">'Pump Track'!$12:$12</definedName>
    <definedName name="__xlnm.Print_Titles_6" localSheetId="5">'TS-L'!$12:$12</definedName>
    <definedName name="__xlnm.Print_Titles_6">#REF!</definedName>
    <definedName name="__xlnm.Print_Titles_7" localSheetId="6">#REF!</definedName>
    <definedName name="__xlnm.Print_Titles_7" localSheetId="7">#REF!</definedName>
    <definedName name="__xlnm.Print_Titles_7" localSheetId="8">#REF!</definedName>
    <definedName name="__xlnm.Print_Titles_7" localSheetId="9">#REF!</definedName>
    <definedName name="__xlnm.Print_Titles_7" localSheetId="3">#REF!</definedName>
    <definedName name="__xlnm.Print_Titles_7" localSheetId="4">#REF!</definedName>
    <definedName name="__xlnm.Print_Titles_7" localSheetId="5">#REF!</definedName>
    <definedName name="__xlnm.Print_Titles_7">#REF!</definedName>
    <definedName name="__xlnm.Print_Titles_8" localSheetId="6">#REF!</definedName>
    <definedName name="__xlnm.Print_Titles_8" localSheetId="7">#REF!</definedName>
    <definedName name="__xlnm.Print_Titles_8" localSheetId="8">#REF!</definedName>
    <definedName name="__xlnm.Print_Titles_8" localSheetId="9">#REF!</definedName>
    <definedName name="__xlnm.Print_Titles_8" localSheetId="3">#REF!</definedName>
    <definedName name="__xlnm.Print_Titles_8" localSheetId="4">#REF!</definedName>
    <definedName name="__xlnm.Print_Titles_8" localSheetId="5">#REF!</definedName>
    <definedName name="__xlnm.Print_Titles_8">#REF!</definedName>
    <definedName name="__xlnm.Print_Titles_9" localSheetId="6">#REF!</definedName>
    <definedName name="__xlnm.Print_Titles_9" localSheetId="7">#REF!</definedName>
    <definedName name="__xlnm.Print_Titles_9" localSheetId="8">#REF!</definedName>
    <definedName name="__xlnm.Print_Titles_9" localSheetId="9">#REF!</definedName>
    <definedName name="__xlnm.Print_Titles_9" localSheetId="3">#REF!</definedName>
    <definedName name="__xlnm.Print_Titles_9" localSheetId="4">#REF!</definedName>
    <definedName name="__xlnm.Print_Titles_9" localSheetId="5">#REF!</definedName>
    <definedName name="__xlnm.Print_Titles_9">#REF!</definedName>
    <definedName name="Excel_BuiltIn__FilterDatabase_1">'Buvniecibas koptame'!$A$10:$M$94</definedName>
    <definedName name="Excel_BuiltIn_Print_Area_1">'Buvniecibas koptame'!$A$1:$M$133</definedName>
    <definedName name="Excel_BuiltIn_Print_Titles_1">'Buvniecibas koptame'!$2:$2</definedName>
    <definedName name="_xlnm.Print_Area" localSheetId="6">Apzaļumošana!$A$1:$P$51</definedName>
    <definedName name="_xlnm.Print_Area" localSheetId="0">'Buvniecibas koptame'!$A$1:$H$29</definedName>
    <definedName name="_xlnm.Print_Area" localSheetId="7">ELT!$A$1:$P$68</definedName>
    <definedName name="_xlnm.Print_Area" localSheetId="8">EST!$A$1:$P$71</definedName>
    <definedName name="_xlnm.Print_Area" localSheetId="2">Kopsavilkums!$A$1:$K$28</definedName>
    <definedName name="_xlnm.Print_Area" localSheetId="9">LKT!$A$1:$O$19</definedName>
    <definedName name="_xlnm.Print_Area" localSheetId="3">'Parka ceļi un laukumi'!$A$1:$P$42</definedName>
    <definedName name="_xlnm.Print_Area" localSheetId="1">Pasutit_buvn!$A$1:$K$46</definedName>
    <definedName name="_xlnm.Print_Area" localSheetId="4">'Pump Track'!$A$1:$P$35</definedName>
    <definedName name="_xlnm.Print_Area" localSheetId="5">'TS-L'!$A$1:$P$32</definedName>
    <definedName name="_xlnm.Print_Titles" localSheetId="6">Apzaļumošana!$12:$12</definedName>
    <definedName name="_xlnm.Print_Titles" localSheetId="7">ELT!$12:$12</definedName>
    <definedName name="_xlnm.Print_Titles" localSheetId="8">EST!$12:$12</definedName>
    <definedName name="_xlnm.Print_Titles" localSheetId="9">LKT!$12:$12</definedName>
    <definedName name="_xlnm.Print_Titles" localSheetId="3">'Parka ceļi un laukumi'!$12:$12</definedName>
    <definedName name="_xlnm.Print_Titles" localSheetId="4">'Pump Track'!$12:$12</definedName>
    <definedName name="_xlnm.Print_Titles" localSheetId="5">'TS-L'!$12:$12</definedName>
  </definedNames>
  <calcPr calcId="191029"/>
</workbook>
</file>

<file path=xl/calcChain.xml><?xml version="1.0" encoding="utf-8"?>
<calcChain xmlns="http://schemas.openxmlformats.org/spreadsheetml/2006/main">
  <c r="D3" i="3" l="1"/>
  <c r="A19" i="35"/>
  <c r="A22" i="35" s="1"/>
  <c r="A23" i="35" s="1"/>
  <c r="A24" i="35" s="1"/>
  <c r="A25" i="35" s="1"/>
  <c r="A26" i="35" s="1"/>
  <c r="A27" i="35" s="1"/>
  <c r="A28" i="35" s="1"/>
  <c r="A30" i="35" s="1"/>
  <c r="A31" i="35" s="1"/>
  <c r="A32" i="35" s="1"/>
  <c r="A34" i="35" s="1"/>
  <c r="A35" i="35" s="1"/>
  <c r="A37" i="35" s="1"/>
  <c r="A38" i="35" s="1"/>
  <c r="A40" i="35" s="1"/>
  <c r="A42" i="35" s="1"/>
  <c r="A16" i="24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15" i="23"/>
  <c r="A16" i="23" s="1"/>
  <c r="A17" i="23" s="1"/>
  <c r="A19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7" i="23" s="1"/>
  <c r="A38" i="23" s="1"/>
  <c r="A39" i="23" s="1"/>
  <c r="A16" i="25"/>
  <c r="A17" i="25"/>
  <c r="A18" i="25"/>
  <c r="A19" i="25" s="1"/>
  <c r="A20" i="25" s="1"/>
  <c r="A21" i="25" s="1"/>
  <c r="A22" i="25" s="1"/>
  <c r="A23" i="25" s="1"/>
  <c r="A24" i="25" s="1"/>
  <c r="A25" i="25" s="1"/>
  <c r="A26" i="25" s="1"/>
  <c r="A27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A44" i="25" s="1"/>
  <c r="A45" i="25" s="1"/>
  <c r="A46" i="25" s="1"/>
  <c r="A47" i="25" s="1"/>
  <c r="A48" i="25" s="1"/>
  <c r="A49" i="25" s="1"/>
  <c r="A50" i="25" s="1"/>
  <c r="A51" i="25" s="1"/>
  <c r="A52" i="25" s="1"/>
  <c r="A53" i="25" s="1"/>
  <c r="A54" i="25" s="1"/>
  <c r="A55" i="25" s="1"/>
  <c r="A56" i="25" s="1"/>
  <c r="A57" i="25" s="1"/>
  <c r="A58" i="25" s="1"/>
  <c r="A59" i="25" s="1"/>
  <c r="A60" i="25" s="1"/>
  <c r="A16" i="26"/>
  <c r="A17" i="26"/>
  <c r="A18" i="26" s="1"/>
  <c r="A19" i="26" s="1"/>
  <c r="O9" i="26"/>
  <c r="A14" i="19"/>
  <c r="A15" i="19" s="1"/>
  <c r="A16" i="19" s="1"/>
  <c r="A17" i="19" s="1"/>
  <c r="A18" i="19" s="1"/>
  <c r="A19" i="19" s="1"/>
  <c r="A20" i="19" s="1"/>
  <c r="A21" i="19" s="1"/>
  <c r="A22" i="19" s="1"/>
  <c r="A23" i="19" s="1"/>
  <c r="A14" i="22"/>
  <c r="A15" i="22" s="1"/>
  <c r="A16" i="22" s="1"/>
  <c r="A17" i="22" s="1"/>
  <c r="A18" i="22" s="1"/>
  <c r="A19" i="22" s="1"/>
  <c r="A20" i="22" s="1"/>
  <c r="A21" i="22" s="1"/>
  <c r="C10" i="3"/>
  <c r="D7" i="35"/>
  <c r="D5" i="35"/>
  <c r="D6" i="35"/>
  <c r="D5" i="3"/>
  <c r="D7" i="26"/>
  <c r="D5" i="26"/>
  <c r="D6" i="26" s="1"/>
  <c r="C16" i="3"/>
  <c r="C15" i="3"/>
  <c r="C14" i="3"/>
  <c r="C13" i="3"/>
  <c r="C12" i="3"/>
  <c r="C11" i="3"/>
  <c r="D7" i="25"/>
  <c r="D5" i="25"/>
  <c r="D6" i="25" s="1"/>
  <c r="D7" i="24"/>
  <c r="D5" i="24"/>
  <c r="D6" i="24" s="1"/>
  <c r="D7" i="23"/>
  <c r="D5" i="23"/>
  <c r="D6" i="23" s="1"/>
  <c r="D7" i="22"/>
  <c r="D5" i="22"/>
  <c r="D6" i="22" s="1"/>
  <c r="D7" i="19"/>
  <c r="D5" i="19"/>
  <c r="D6" i="19" s="1"/>
  <c r="F11" i="3"/>
  <c r="E11" i="3"/>
  <c r="D11" i="3"/>
  <c r="D4" i="3"/>
  <c r="H16" i="13"/>
  <c r="H20" i="13" s="1"/>
  <c r="H22" i="13" s="1"/>
  <c r="H17" i="13"/>
  <c r="H18" i="13"/>
  <c r="H19" i="13"/>
  <c r="H23" i="13"/>
  <c r="H31" i="13"/>
  <c r="H30" i="13"/>
  <c r="A17" i="13"/>
  <c r="A18" i="13"/>
  <c r="A19" i="13"/>
  <c r="J13" i="13"/>
  <c r="D10" i="13"/>
  <c r="C14" i="1"/>
  <c r="O9" i="35" l="1"/>
  <c r="O9" i="25"/>
  <c r="O9" i="23"/>
  <c r="O9" i="22"/>
  <c r="O9" i="24"/>
  <c r="H21" i="13"/>
  <c r="H24" i="13" s="1"/>
  <c r="D7" i="3" l="1"/>
  <c r="H25" i="13"/>
  <c r="H26" i="13" s="1"/>
  <c r="O9" i="19"/>
  <c r="D6" i="3" l="1"/>
  <c r="H27" i="13"/>
  <c r="H28" i="13" s="1"/>
  <c r="H33" i="13" l="1"/>
  <c r="H32" i="13"/>
  <c r="H34" i="13"/>
</calcChain>
</file>

<file path=xl/sharedStrings.xml><?xml version="1.0" encoding="utf-8"?>
<sst xmlns="http://schemas.openxmlformats.org/spreadsheetml/2006/main" count="861" uniqueCount="286">
  <si>
    <t>Reinis Martinsons</t>
  </si>
  <si>
    <t>Darba devēja sociālais nodoklis</t>
  </si>
  <si>
    <t>(Darba veids vai konstruktīvā elementa nosaukums)</t>
  </si>
  <si>
    <t>Tāmes izmaksa</t>
  </si>
  <si>
    <t xml:space="preserve">Tāme sastādīta </t>
  </si>
  <si>
    <t>Nr. p.k.</t>
  </si>
  <si>
    <t>Darbu apraksts vai materiālu nosaukums</t>
  </si>
  <si>
    <t>Vienības izmaksas</t>
  </si>
  <si>
    <t>Kopā uz visu apjomu</t>
  </si>
  <si>
    <t>Mērvienība</t>
  </si>
  <si>
    <t>Daudzums</t>
  </si>
  <si>
    <t>Laika norma     (c/h)</t>
  </si>
  <si>
    <t>Darba samaksas likme (EUR/h)</t>
  </si>
  <si>
    <t>Darba alga (EUR)</t>
  </si>
  <si>
    <t>Mehānismi (EUR)</t>
  </si>
  <si>
    <t>Kopā (EUR)</t>
  </si>
  <si>
    <t>Darbietilpība (c/h)</t>
  </si>
  <si>
    <t>Summa (EUR)</t>
  </si>
  <si>
    <t>sertifikāta Nr. 20-6923</t>
  </si>
  <si>
    <t>3.7.5.2./9</t>
  </si>
  <si>
    <t>Autoruzraudzība</t>
  </si>
  <si>
    <t>Izpētes un projektēšanas darbi (ieskaitot PVN)</t>
  </si>
  <si>
    <t>Būvprojekta ekspertīze (ieskaitot PVN)</t>
  </si>
  <si>
    <t>Didzis Dāle</t>
  </si>
  <si>
    <t>Apstiprinu</t>
  </si>
  <si>
    <t>___________________________________</t>
  </si>
  <si>
    <t>(pasūtītājs, paraksts un tā atšifrējums)</t>
  </si>
  <si>
    <t>Būvniecības koptāme</t>
  </si>
  <si>
    <t xml:space="preserve">Būves nosaukums </t>
  </si>
  <si>
    <t xml:space="preserve">Būves adrese   </t>
  </si>
  <si>
    <t>Pasūtījuma Nr.</t>
  </si>
  <si>
    <t>Tāme sastādīta</t>
  </si>
  <si>
    <t>N. p. k</t>
  </si>
  <si>
    <t>Objekta nosaukums</t>
  </si>
  <si>
    <t>Objekta izmaksas (EUR)</t>
  </si>
  <si>
    <t>Kopā</t>
  </si>
  <si>
    <t xml:space="preserve">PVN </t>
  </si>
  <si>
    <t>Pavisam būvniecības izmaksas</t>
  </si>
  <si>
    <t>Sastādīja</t>
  </si>
  <si>
    <t>_______________</t>
  </si>
  <si>
    <t>paraksts</t>
  </si>
  <si>
    <t>paraksta atšifrējums</t>
  </si>
  <si>
    <t>datums</t>
  </si>
  <si>
    <t>Pārbaudīja</t>
  </si>
  <si>
    <t>Būvprojekta vadītājs</t>
  </si>
  <si>
    <t>Pasūtītāja būvniecības koptāme</t>
  </si>
  <si>
    <t>Finanšu rezerve neparedzētiem darbiem</t>
  </si>
  <si>
    <t>Ar būvniecību saistītie pārējie izdevumi</t>
  </si>
  <si>
    <t>Būvuzraudzība</t>
  </si>
  <si>
    <t xml:space="preserve">                   Kopā</t>
  </si>
  <si>
    <t>Būves nosaukums</t>
  </si>
  <si>
    <t>Objekta adrese</t>
  </si>
  <si>
    <t>Par kopējo summu</t>
  </si>
  <si>
    <t>Kopējā darbietilpība</t>
  </si>
  <si>
    <t>Nr. p.k</t>
  </si>
  <si>
    <t>Kods, tāme Nr.</t>
  </si>
  <si>
    <t>Darba veids vai konstruktīvā elementa nosaukums</t>
  </si>
  <si>
    <t>Tāmes izmaksa EUR</t>
  </si>
  <si>
    <t>Darba alga EUR</t>
  </si>
  <si>
    <t>Mehānismi EUR</t>
  </si>
  <si>
    <t>Darb-ietilpība c/h</t>
  </si>
  <si>
    <t>1-1</t>
  </si>
  <si>
    <t>Virsizdevumi</t>
  </si>
  <si>
    <t>Peļņa</t>
  </si>
  <si>
    <t>Ceļu daļas darbi</t>
  </si>
  <si>
    <t>Inženierrisinājumu daļas darbi (LKT)</t>
  </si>
  <si>
    <t>Inženierrisinājumu daļas darbi (ELT, apgaismojums)</t>
  </si>
  <si>
    <t>Inženierrisinājumu daļas darbi (ELT, elektroapgāde)</t>
  </si>
  <si>
    <t>Jūras ielas rekonstrukcija (pārbūve) un autostāvvietu būvniecība Liepājā</t>
  </si>
  <si>
    <t>Jūras iela, Jūras iela 16, Jūras iela 18, Dzirnavu iela 3, Dzirnavu iela 6, Liepāja</t>
  </si>
  <si>
    <t>2015.01.04.</t>
  </si>
  <si>
    <t>`</t>
  </si>
  <si>
    <t>m2</t>
  </si>
  <si>
    <t>m3</t>
  </si>
  <si>
    <t>Būvizstrādajumi (EUR)</t>
  </si>
  <si>
    <t>Būvizstrādājumi EUR</t>
  </si>
  <si>
    <t>Kopsavilkuma aprēķins Nr. 1</t>
  </si>
  <si>
    <t>_______________________</t>
  </si>
  <si>
    <t>___________________</t>
  </si>
  <si>
    <t>_____________________________</t>
  </si>
  <si>
    <t>______________________________</t>
  </si>
  <si>
    <t>_________________________</t>
  </si>
  <si>
    <t xml:space="preserve">Pārbaudīja </t>
  </si>
  <si>
    <t>1</t>
  </si>
  <si>
    <t>Tiešās izmaksas kopā, t. sk. darba devēja sociālais nodoklis (23.59%)</t>
  </si>
  <si>
    <t>Labiekārtojuma elementi</t>
  </si>
  <si>
    <t>Lokālā tāme Nr. 1-2</t>
  </si>
  <si>
    <t>Lokālā tāme Nr. 1-4</t>
  </si>
  <si>
    <t>Lokālā tāme Nr. 1-5</t>
  </si>
  <si>
    <t>Lokālā tāme Nr. 1-6</t>
  </si>
  <si>
    <t>Lokālā tāme Nr. 1-7</t>
  </si>
  <si>
    <t>1-2</t>
  </si>
  <si>
    <t>1-4</t>
  </si>
  <si>
    <t>1-5</t>
  </si>
  <si>
    <t>1-6</t>
  </si>
  <si>
    <t>1-7</t>
  </si>
  <si>
    <t>m</t>
  </si>
  <si>
    <t>Kods</t>
  </si>
  <si>
    <t>gab</t>
  </si>
  <si>
    <t>t</t>
  </si>
  <si>
    <t>kompl</t>
  </si>
  <si>
    <t>Lokālā tāme Nr. 1-1</t>
  </si>
  <si>
    <t>L.c.</t>
  </si>
  <si>
    <t>Lietus ūdens svākšanas sistēma</t>
  </si>
  <si>
    <t>Stādi</t>
  </si>
  <si>
    <t>Physocarpus opulifolius 'Nugget'</t>
  </si>
  <si>
    <t>Calamagrostis x acutiflora 'Karl Foerster'</t>
  </si>
  <si>
    <t>Dažādi darbi</t>
  </si>
  <si>
    <t>Objekta galveno punktu uzmērīšana un nospraušana</t>
  </si>
  <si>
    <t>kpl</t>
  </si>
  <si>
    <t>Zemes klātne</t>
  </si>
  <si>
    <t>Ar saistvielām nesaistītas konstruktīvās kārtas</t>
  </si>
  <si>
    <t>Betona apmaļu pamata izbūve</t>
  </si>
  <si>
    <t>Satiksmes aprīkojums</t>
  </si>
  <si>
    <t>Darbu izmaksas</t>
  </si>
  <si>
    <t>Betona bruģakmens ietves segums (B-2)</t>
  </si>
  <si>
    <t>Betona bruģakmens ietves segums (B-1)</t>
  </si>
  <si>
    <r>
      <t>m</t>
    </r>
    <r>
      <rPr>
        <vertAlign val="superscript"/>
        <sz val="10"/>
        <rFont val="Calibri"/>
        <family val="2"/>
        <scheme val="minor"/>
      </rPr>
      <t>3</t>
    </r>
  </si>
  <si>
    <t>Parka ietves un laukumi</t>
  </si>
  <si>
    <r>
      <t>m</t>
    </r>
    <r>
      <rPr>
        <vertAlign val="superscript"/>
        <sz val="10"/>
        <rFont val="Calibri"/>
        <family val="2"/>
        <scheme val="minor"/>
      </rPr>
      <t>2</t>
    </r>
  </si>
  <si>
    <r>
      <t>Zemes klātnes uzbēruma būvniecība no pievesta "Autoceļu būvdarbu specifikācijas ABS 2023/3" noteiktajām prasībām atbilstoša materiāla (lielākais pieļaujamais organisko piejaukumu daudzums uzbēruma veidošanā izmantojamajai gruntij - 2% no masas)</t>
    </r>
    <r>
      <rPr>
        <sz val="10"/>
        <color rgb="FFFF0000"/>
        <rFont val="Calibri"/>
        <family val="2"/>
        <scheme val="minor"/>
      </rPr>
      <t xml:space="preserve">
Piezīme: </t>
    </r>
    <r>
      <rPr>
        <b/>
        <sz val="10"/>
        <color rgb="FFFF0000"/>
        <rFont val="Calibri"/>
        <family val="2"/>
        <scheme val="minor"/>
      </rPr>
      <t>Veicamo darbu apjoms precizējams būvdarbu laikā.</t>
    </r>
  </si>
  <si>
    <t>Apzaļumošana un apstādījumi</t>
  </si>
  <si>
    <t>Zāliens</t>
  </si>
  <si>
    <t>Videonovērošana (EST tīkli)</t>
  </si>
  <si>
    <t>Rīgas iela 2D, Piņķi, Babītes pagasts, Mārupes novads.</t>
  </si>
  <si>
    <t>LKT</t>
  </si>
  <si>
    <t>Lietus ūdens savākšana un novadīšana (LKT)</t>
  </si>
  <si>
    <t>Nesaistītu minerālmateriālu stāvvietas segums (N-1)</t>
  </si>
  <si>
    <t>Elektropagāde, apgaismojums (ELT daļa)</t>
  </si>
  <si>
    <t>gb</t>
  </si>
  <si>
    <t>Dobju sagatavošana/rakšana, ~800mm dziļumā ar izraktās grunts izmantošanu apzaļumošanā vai izvešanu līdz 10km attālumam</t>
  </si>
  <si>
    <t>Asfalts AC8Surf+ (pielāgots velotrasei) (A-1)</t>
  </si>
  <si>
    <t>Alnus glutinosa 'Imperialis'</t>
  </si>
  <si>
    <t>Betula pendula 'Golden Cloud'</t>
  </si>
  <si>
    <t>Betula utilis var. jacquemontii 'Doorenbos'</t>
  </si>
  <si>
    <t>Cotoneaster lucidus</t>
  </si>
  <si>
    <t>Fagus sylvatica</t>
  </si>
  <si>
    <t>Padus maackii</t>
  </si>
  <si>
    <t>Spiraea japonica 'Albiflora'</t>
  </si>
  <si>
    <t>Spiraea japonica 'Neon Flash'</t>
  </si>
  <si>
    <t>Achillea millefolium 'Safran'</t>
  </si>
  <si>
    <t>Amsonia hubrichtii</t>
  </si>
  <si>
    <t>Salvia x superba 'Schneehügel''</t>
  </si>
  <si>
    <t>Molinia caerulea 'Edith Dudszus'</t>
  </si>
  <si>
    <t>Sesleria atumnalis</t>
  </si>
  <si>
    <t>Grunts virskārtas noņemšana vidēji 0.5m biezumā un zemes klātnes ierakuma būvniecība.
Piezīme: Daļu no noņemtās grunts/augu zemes apjoma paredzēts novietot krautnē un izmantot atkārtoti - nogāzes piebēršanā, apzaļumošanai un nogāžu nostiprināšanai. Liekais noņemtās grunts/augu zemes apjoms, ko neizmanto atkārtoti 1. kārtas ietvaros jānovieto atbērtnē izmantošanai turpmākajās projekta kārtās vai  jātransportē vai jānovieto Pasūtītāja norādītajā vietā.</t>
  </si>
  <si>
    <r>
      <t xml:space="preserve">Zemes klātnes uzbēruma būvniecība no atgūtā grunts materiāla
</t>
    </r>
    <r>
      <rPr>
        <b/>
        <sz val="10"/>
        <color rgb="FFFF0000"/>
        <rFont val="Calibri"/>
        <family val="2"/>
        <scheme val="minor"/>
      </rPr>
      <t>Apjoms precizējams būvdarbu laikā.</t>
    </r>
  </si>
  <si>
    <t>Nesaistītu minerālmateriālu stāvvietas segums (N-2)</t>
  </si>
  <si>
    <t>Koka stumbru balstu ierīkošana atbilstoši "Koku stādīšanas shēmai" lapā TS-L-6</t>
  </si>
  <si>
    <t>Lokālā tāme Nr. 1-3</t>
  </si>
  <si>
    <t>Tranšejas rakšana dziļumā līdz 1,5m, drenāžas caurules guldīšana tranšejā un aizbēršana ar blietēšānu</t>
  </si>
  <si>
    <t>Tranšejas rakšana dziļumā līdz 3m, drenāžas caurules guldīšana tranšejā un aizbēršana ar blietēšānu</t>
  </si>
  <si>
    <t>PE skatakas D630 dziļumā 3m piegāde un montāža</t>
  </si>
  <si>
    <t>1-3</t>
  </si>
  <si>
    <t>Materiālu izmaksas</t>
  </si>
  <si>
    <t>El.sadalnes skapis SS-1</t>
  </si>
  <si>
    <t>Kabelis NYY-J-5x6</t>
  </si>
  <si>
    <t>Kabelis NYY-J-5x2.5</t>
  </si>
  <si>
    <t>Kabelis NYY-J-3x1.5</t>
  </si>
  <si>
    <t>Ielas stabs 10.5m (10m virs zemes) cinkots, konisks</t>
  </si>
  <si>
    <t>Ielas stabs 6.5m (6m virs zemes) cinkots, konisks</t>
  </si>
  <si>
    <t>Ielas stabs 4.5m (4m virs zemes) cinkots, konisks</t>
  </si>
  <si>
    <t>Betona pamats10m augstiem stabiem 380kg DBP-13</t>
  </si>
  <si>
    <t>Betona pamats 6m augstiem stabiem 122kg P-1</t>
  </si>
  <si>
    <t>Betona pamats 4m augstiem stabiem 100kg P-0.8</t>
  </si>
  <si>
    <t>Gumijas blīve 5-10m koniskam stabam GB-RG</t>
  </si>
  <si>
    <t>Gumijas blīve 4m koniskam stabam GB-RG</t>
  </si>
  <si>
    <t>1P "C" 6A automātslēdzis balstā</t>
  </si>
  <si>
    <t>Citylight apgaismojuma kontrolieris sadalnē; C-BOX, 	IP 20, 5W, -40 °C to +85 °C</t>
  </si>
  <si>
    <t>Citylight apgaismojuma kontrolieris stabā; CNODE PLC, IP20, 4W, -40°to+75°C, CELENEC B (95-125 kHz)</t>
  </si>
  <si>
    <t>Citylight power-line Communication Card</t>
  </si>
  <si>
    <t>Citylight CDONGEL</t>
  </si>
  <si>
    <t>Citylight Twilight Sensor</t>
  </si>
  <si>
    <t>PVC caurule d=50mm, 320N kpl ar stiprinājumiem un pagriezieniem</t>
  </si>
  <si>
    <t>Kabeļu aizsardzības caurule, zemē guldāma</t>
  </si>
  <si>
    <t>Ēkas pamatnes hermatizācijas materiāls</t>
  </si>
  <si>
    <t>Tranšejas rakšana un aizbēršana 1 līdz 2 kabeļu (caurules)</t>
  </si>
  <si>
    <t>Tranšejas rakšana un aizbēršana 3 līdz 5 kabeļu (caurules)</t>
  </si>
  <si>
    <t xml:space="preserve">Kabeļu un aizsargcaurules ieguldīšana gatavā 
tranšejā </t>
  </si>
  <si>
    <t>Caurules montāža ēkas pamatos, sienā</t>
  </si>
  <si>
    <t>Ēkas kabeļu ievada blīvēšana</t>
  </si>
  <si>
    <t xml:space="preserve">Kabeļa ievēršana caurulē </t>
  </si>
  <si>
    <t>Kabeļsignāllentas ieguldīšāna</t>
  </si>
  <si>
    <t>Bedres rakšana apgaismojuma balstam</t>
  </si>
  <si>
    <t>Citylight sistēmas savienošana un palaišana</t>
  </si>
  <si>
    <t>Gaismekļa montāža uz balsta</t>
  </si>
  <si>
    <t>Automātslēdžu montāža apgaismojuma balstā</t>
  </si>
  <si>
    <t xml:space="preserve"> ZS kabeļa montāža apgaismojuma balstā</t>
  </si>
  <si>
    <t xml:space="preserve">Izpilddokumentācijas sagatavošana </t>
  </si>
  <si>
    <t>Iekārtu un kabeļu marķēšana</t>
  </si>
  <si>
    <t>Tranšejas rakšana un aizbēršana viena līdz divu caurules gūldīšanai 0.7m dziļumā</t>
  </si>
  <si>
    <t>Kabeļu aizsargcaurules d=līdz 110 mm ieguldīšana gatavā tranšejā</t>
  </si>
  <si>
    <t>Kabeļa ievēršana proj. caurulē līdz 3 kabeļiem</t>
  </si>
  <si>
    <t>Signāllentas ieklāšana</t>
  </si>
  <si>
    <t>Bedres rakšana un aizbēršana kanalizācijas lūkai</t>
  </si>
  <si>
    <t xml:space="preserve">Kabeļu akas PEH 906/800mm H800mm uzstādīšana </t>
  </si>
  <si>
    <t>Proj. komutācijas skapja KS1, 15U, 19" 600x600 uzstādīšana saimniecības telpā</t>
  </si>
  <si>
    <t>objekts</t>
  </si>
  <si>
    <t>Kameru uzstādīšana stabos</t>
  </si>
  <si>
    <t>Sistēmas iestātījumi / palaišanas darbi</t>
  </si>
  <si>
    <t>Kabeļu testēšana, marķējums</t>
  </si>
  <si>
    <t>Rakšanas darbu organizēšana</t>
  </si>
  <si>
    <t>Izpilddokumentācijas sagatavošana</t>
  </si>
  <si>
    <t>Kabeļu kanalizācijas caurule Ø110, 750N, komplektā ar savienošanas uzmavu</t>
  </si>
  <si>
    <t>Kabeļu kanalizācijas caurule Ø50, 750N , gofrēta</t>
  </si>
  <si>
    <t>Signāllenta kabeļlīnijai, platums 80 mm</t>
  </si>
  <si>
    <t>Kabeļu aka KP-PEH 906/800mm H800mm (12t) ar pamatni</t>
  </si>
  <si>
    <t>DN 610/750 Stacionāra tipa vāks ar betonu, B125</t>
  </si>
  <si>
    <t>Kabeļu akas dzelzbetona riņķis</t>
  </si>
  <si>
    <t>Kabeļu cauruļu blīvēšanas materiāls Silikons N, neitrāls</t>
  </si>
  <si>
    <t>Proj. komutācijas skapis KS1, 15U, 19" 600x600</t>
  </si>
  <si>
    <t>Telekomunikācijas skapja palīgmatreriāli</t>
  </si>
  <si>
    <t>Četru ventilātoru bloks sadales skapim, ar 4 ventilātoriem</t>
  </si>
  <si>
    <t>Zemējuma komplekts</t>
  </si>
  <si>
    <t>Elektronisko sakaru sistēmas skapja rozešu bloks ar 8 pieslēguma vietām, tipa "Schuko"</t>
  </si>
  <si>
    <t>Opt.komutācijas panelis 12SM duplex, 1U, 19"</t>
  </si>
  <si>
    <t>Komutācijas panelis 24.portu, 24xRJ45, UTP Cat.6</t>
  </si>
  <si>
    <t>Horizontalais kabeļu organizators, 1U, 19"</t>
  </si>
  <si>
    <t>Datu tīklu POE komutators, 1U, 19"24x1000BaseT + POE AW-GEV-288A-370</t>
  </si>
  <si>
    <t xml:space="preserve">Komutatora lietošanas licence </t>
  </si>
  <si>
    <t>Dators Dell Pro Slim QCS1250</t>
  </si>
  <si>
    <t>Cietais disks SSD 12TB</t>
  </si>
  <si>
    <t>19 Inch Monitor</t>
  </si>
  <si>
    <t>Datorpele</t>
  </si>
  <si>
    <t>DIN sliede 2000mm</t>
  </si>
  <si>
    <t>Sadalnes plaukts 19"</t>
  </si>
  <si>
    <t>Pārsprieguma aizsardzības ierīce montāžai uz DIN 
sliedes PoE, DPA M CLE RJ45B 48, CAT.6</t>
  </si>
  <si>
    <t>Kamera Bullet: Vivotek, IB9389-EHTV-V3, IP66, IK10, 12.4W</t>
  </si>
  <si>
    <t>Kameras stiprinajums, Vivotek AM-71K</t>
  </si>
  <si>
    <t>Stiprinajums pie staba, Vivotek AM-314</t>
  </si>
  <si>
    <t>Kabelis F/UTP Cat6 4x2x0.5mm², ārtipa</t>
  </si>
  <si>
    <t>PVC aizsargcaurule d50mm, UV ar buksieri un stiprinājumiem, EVOPIPES</t>
  </si>
  <si>
    <t xml:space="preserve">Komutācijas vadi </t>
  </si>
  <si>
    <t>Palīgmateriāli</t>
  </si>
  <si>
    <t>PRISMA 6 COMFORT vai ekvivalents - 100x200x60mm; krāsa: PELĒKS -  seguma izbūve 6cm biezumā. Bruģa raksts: atbilstoši TS-L daļas rasējumiem TS-L-2</t>
  </si>
  <si>
    <t>PRISMA 6 COMFORT vai ekvivalents - 100x200x60mm; krāsa: MELNS -  seguma izbūve 6cm biezumā. Bruģa raksts: atbilstoši TS-L daļas rasējumiem TS-L-2</t>
  </si>
  <si>
    <t>Prizma 6 Tactile Classic vai ekvivalents - 100x200x60mm; krāsa: PELĒKS -  seguma izbūve 6cm biezumā. 
Bruģa raksts: atbilstoši TS-L daļas rasējumiem TS-L-3</t>
  </si>
  <si>
    <t>Prizma 6 Guideline Classic vai ekvivalents - 100x200x60mm; krāsa: PELĒKS -  seguma izbūve 6cm biezumā. 
Bruģa raksts: atbilstoši TS-L daļas rasējumiem TS-L-2</t>
  </si>
  <si>
    <t>Nesaistītu minerālmateriālu pamata nesošā kārta (fr. 0/45), h(vid)=150mm (N-III klase) - kārtas izbūve</t>
  </si>
  <si>
    <t>Minerālmateriālu atsija, h=30mm - kārtas izbūve</t>
  </si>
  <si>
    <t>Šķelts granīta bruģakmens, 100x100x100mm (tumši pelēks) guldīts smilts izlīdzinošajā slānī h&gt;100mm - kārtas izbūve
Bruģa raksts: atbilstoši TS-L daļas rasējumiem TS-L-2</t>
  </si>
  <si>
    <t>Ietves betona apmales (BA-1) uzstādīšana uz betona C30/37 pamata,  izmērs 1000x200x80mm</t>
  </si>
  <si>
    <t>Multifunkcionāla asfalta velotrase</t>
  </si>
  <si>
    <t>Nesaistītu minerālmateriālu maisījums (fr.0-32;0-16) / smilts, h=100-1400mm - pamatreljefa izbūve</t>
  </si>
  <si>
    <t>Nesaistītu minerālmateriālu maisījums (fr.0-32;0-16) / smilts</t>
  </si>
  <si>
    <t>Nesaistītu minerālmateriālu maisījums (fr.0-32;0-16)</t>
  </si>
  <si>
    <t>Nesaistītu minerālmateriālu maisījums (fr.0-32;0-16), h=150 mm - izbūve kārtai zem asfalta</t>
  </si>
  <si>
    <r>
      <t xml:space="preserve">Karstā asfalta klāšana velotrasei (h=60-80mm), </t>
    </r>
    <r>
      <rPr>
        <sz val="10"/>
        <color rgb="FFFF0000"/>
        <rFont val="Calibri (Body)"/>
      </rPr>
      <t>dotais apjoms ir mērīts plaknē, bet segumu izklājot nogāzēs jāierēķina apjoma palielinājuma koeficients atkarībā no nogāžu slīpuma</t>
    </r>
  </si>
  <si>
    <t>Velotrases elements - "FLAT BOX FL" (1.13), kods 6.011</t>
  </si>
  <si>
    <t>Velotrases elements - "RAINBOW RTR RAIL" (1.12), kods 6.026</t>
  </si>
  <si>
    <t>Betona bloku soli ar koka sēdvirsmu (1.16), ar piegādi un uzstādīšanu</t>
  </si>
  <si>
    <t>Atkritumu tvertne (1.7), 3 daļīga ar šķirošanas funkciju, ar piegādi un uzstādīšanu, ieskaitot betona pamatus stiprināšanai</t>
  </si>
  <si>
    <t>Informācijas zīme (1.9), ar informācijas plāksnes dizaina izstrādi, piegādi un uzstādīšanu, ieskaitot betona pamatus. (TIPS-1)</t>
  </si>
  <si>
    <t>Informācijas zīme (1.10), ar informācijas plāksnes dizaina izstrādi, piegādi un uzstādīšanu, ieskaitot betona pamatus. (TIPS-2)</t>
  </si>
  <si>
    <t>Stāvsols (1.6),  ar piegādi un uzstādīšanu, ieskaitot betona pamatus stiprināšanai</t>
  </si>
  <si>
    <t>Velosipēdu novietne (1.8), izgatavošana, piegāde un uzstādīšana, ieskaitot betona pamatus stiprināšanai</t>
  </si>
  <si>
    <t>Āra biotualešu norobežojoša koka sēta ar saimniecības telpu (1.17), izgatavošana, piegāde un uzstādīšana</t>
  </si>
  <si>
    <t>Oļu infiltrācijas ievalkas ( Z-5) - izbūve</t>
  </si>
  <si>
    <t xml:space="preserve"> Apstādījumi un koku apdobes </t>
  </si>
  <si>
    <t>Auglīga melnzeme ziemcietēm (Z-1), h≥400mm; krūmiem h≥800mm; kokiem h≥1000mm - iestrāde</t>
  </si>
  <si>
    <t>Priežu mizu mulča (Z-1), smalkā maluma (fr. 0.5/7mm) h=50mm ziemcietēm un graudzālēm; vidējā maluma (fr. 7/30mm) h=70mm krūmiem; vidējā maluma (fr. 7/30mm) h=100mm koku apdobēm</t>
  </si>
  <si>
    <r>
      <t>Atjaunojams (sēts) zāliens (Z-2) - Iestrādāta melnzeme, h=100mm, apsēta ar daudzgadīga zāliena sēklām, ar auglīgas melnzemes pievešan</t>
    </r>
    <r>
      <rPr>
        <sz val="10"/>
        <rFont val="Calibri (Body)"/>
      </rPr>
      <t>u</t>
    </r>
    <r>
      <rPr>
        <sz val="10"/>
        <rFont val="Calibri"/>
        <family val="2"/>
        <charset val="186"/>
        <scheme val="minor"/>
      </rPr>
      <t xml:space="preserve"> </t>
    </r>
  </si>
  <si>
    <t xml:space="preserve">Atjaunojams zāliens ap asfalta velotrasi plaknēs (Z-3) - Iestrādāta melnzeme, h=100mm, Paklājzāliens "Easygreen" vai ekvivalents , izmantojot atgūto vai pievesto augsni </t>
  </si>
  <si>
    <r>
      <t xml:space="preserve">Atjaunojams zāliens ap asfalta velotrasi nogāzēs (Z-4) - Iestrādāta melnzeme, h=100mm, Paklājzāliens "Easygreen" vai ekvivalents , izmantojot atgūto vai pievesto augsni. </t>
    </r>
    <r>
      <rPr>
        <sz val="10"/>
        <color rgb="FFFF0000"/>
        <rFont val="Calibri (Body)"/>
      </rPr>
      <t>*rēķinot paklājzāliena apjomu nogāzēs, jāņem vērā, ka dotais apjoms ir mērīts plaknē, bet paklājzālienu izklājot nogāzēs jāierēķina apjoma palielinājuma koeficients atkarībā no nogāžu slīpuma</t>
    </r>
  </si>
  <si>
    <t>PVC lietus ūdens kanalizācijas caurule ar kokosa filtru, ∅ 110mm</t>
  </si>
  <si>
    <t>Drenāžas caurules izvada grāvī stiprināšana, nogāze stiprināma ar laukakmens krāvumu vismaz 4m² (fr 100-250) cementbetona Havek C25 javā ar mūrējuma biezumu h≥100mm un skalotiem oļiem (fr. 40-100) h=150-200mm, laukums vismaz 4m²</t>
  </si>
  <si>
    <t>Esošo meliorācijas cauruļu galu aiztaisīšana, caurules paredzēt sadalīt gabalos, lai tās vairs nefunkcionētu.</t>
  </si>
  <si>
    <r>
      <t xml:space="preserve">Betona pakāpienu bloks Profils Nr. 4 (1.11), l=1500mm, uzstādīšana, ieskaitot pamatnes sagatavošanu </t>
    </r>
    <r>
      <rPr>
        <sz val="10"/>
        <color rgb="FFFF0000"/>
        <rFont val="Calibri (Body)"/>
      </rPr>
      <t>*Pirmajam un pēdējam pakāpienam uzkrāsojama konstrastējoša līnija</t>
    </r>
  </si>
  <si>
    <t>Drenējošā kārta (filtrācijas koeficients ir &gt; 1.0 m/dnn), h=300 mm - nepastiprinātas salizturīgās kārtas izbūve</t>
  </si>
  <si>
    <t>Nesaistītu minerālmateriālu maisījums (fr.0-45), h=200mm (N-III klase) - seguma kārtas izbūve</t>
  </si>
  <si>
    <t>Nesaistītu minerālmateriālu maisījums (fr.0-16), h=200mm (N-III klase) - seguma kārtas izbūve</t>
  </si>
  <si>
    <t>BDP265 LED90-4S/740 PSD-SR DX50 DGR SL-P</t>
  </si>
  <si>
    <t>BDP265 LED59-4S/740 PSD-SR DM12 DGR SL-P</t>
  </si>
  <si>
    <t>BVP655 LED200-4S/740 PSD-SR A55-WB ALU N</t>
  </si>
  <si>
    <t xml:space="preserve">Apgaismojuma balsta pamata un balsta montāža </t>
  </si>
  <si>
    <t>Montāžas izstrādājumi un palīgmateriāli</t>
  </si>
  <si>
    <t>Komutācijas skapja savienošana</t>
  </si>
  <si>
    <r>
      <t xml:space="preserve">Minerālmateriālu maisījuma pamata būvniecība </t>
    </r>
    <r>
      <rPr>
        <b/>
        <sz val="10"/>
        <rFont val="Calibri"/>
        <family val="2"/>
        <scheme val="minor"/>
      </rPr>
      <t>ietves</t>
    </r>
    <r>
      <rPr>
        <sz val="10"/>
        <rFont val="Calibri"/>
        <family val="2"/>
        <scheme val="minor"/>
      </rPr>
      <t xml:space="preserve"> betona apmalēm 
(BA-1), fr. 0/45, biezums = 10cm (N-III klase)</t>
    </r>
  </si>
  <si>
    <t>Gūlijas izbūve - Iestrādājama ACO Europoint gūlija ar Microgrip resti vai ekvivalents, DN110 vertikāls izvads. Paredzamā gūlija ir ar neslidīgu resti, rūpīgi iestrādāta asfalta segumā bez kantēm un izbīdījumiem</t>
  </si>
  <si>
    <t>Drenējošā smilts kārta, h=300 mm - nepastiprinātas salizturīgās kārtas izbūve</t>
  </si>
  <si>
    <t>Asfalta velotrases marķējuma līniju krāsošana ar asfaltam piemērotu, neslidīgu krāsu, tonis RAL 3020 (Traffic red), līniju platums 20cm</t>
  </si>
  <si>
    <t>Atpūtas sols (1.1), ar atzveltni un roku balstiem, ar piegādi un uzstādīšanu, ieskaitot betona pamatus stiprināšanai</t>
  </si>
  <si>
    <t>El.sadalnes skapis GS-1</t>
  </si>
  <si>
    <t>Aktīvās atpūtas parks Piņķos,
multifunkcionālas asfaltētas trases būvniecība</t>
  </si>
  <si>
    <t>8.pielikums</t>
  </si>
  <si>
    <t>Pretendenta nosaukums___________________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</si>
</sst>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0.00;[Red]0.00"/>
    <numFmt numFmtId="165" formatCode="yyyy\.mm\.dd\.;@"/>
    <numFmt numFmtId="166" formatCode="#,##0.00_ ;\-#,##0.00\ "/>
    <numFmt numFmtId="167" formatCode="0;[Red]0"/>
    <numFmt numFmtId="168" formatCode="dddd&quot;, &quot;yyyy&quot;. gada &quot;d&quot;. &quot;mmmm;@"/>
    <numFmt numFmtId="169" formatCode="_-* #,##0.00_-;\-* #,##0.00_-;_-* \-??_-;_-@_-"/>
    <numFmt numFmtId="170" formatCode="[$-426]mmmm/yy"/>
    <numFmt numFmtId="171" formatCode="#,##0.00;[Red]#,##0.00"/>
    <numFmt numFmtId="172" formatCode="0.0"/>
    <numFmt numFmtId="173" formatCode="&quot; &quot;#,##0.00&quot; &quot;;&quot; (&quot;#,##0.00&quot;)&quot;;&quot; -&quot;#&quot; &quot;;@&quot; &quot;"/>
  </numFmts>
  <fonts count="87"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sz val="9"/>
      <color indexed="8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8"/>
      <name val="Arial"/>
      <family val="2"/>
      <charset val="186"/>
    </font>
    <font>
      <sz val="10"/>
      <name val="Arial"/>
      <family val="2"/>
      <charset val="204"/>
    </font>
    <font>
      <sz val="14"/>
      <name val="Arial"/>
      <family val="2"/>
      <charset val="186"/>
    </font>
    <font>
      <b/>
      <i/>
      <u/>
      <sz val="12"/>
      <name val="Time New Roman"/>
      <charset val="1"/>
    </font>
    <font>
      <b/>
      <i/>
      <sz val="12"/>
      <name val="Arial"/>
      <family val="2"/>
      <charset val="204"/>
    </font>
    <font>
      <b/>
      <i/>
      <sz val="10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name val="Arial"/>
      <family val="2"/>
      <charset val="204"/>
    </font>
    <font>
      <sz val="11"/>
      <name val="Arial"/>
      <family val="2"/>
      <charset val="204"/>
    </font>
    <font>
      <sz val="9"/>
      <name val="Arial"/>
      <family val="2"/>
      <charset val="186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186"/>
    </font>
    <font>
      <b/>
      <i/>
      <sz val="11"/>
      <name val="Arial"/>
      <family val="2"/>
      <charset val="186"/>
    </font>
    <font>
      <b/>
      <sz val="12"/>
      <name val="Arial"/>
      <family val="2"/>
      <charset val="204"/>
    </font>
    <font>
      <i/>
      <sz val="10"/>
      <name val="Arial"/>
      <family val="2"/>
      <charset val="204"/>
    </font>
    <font>
      <sz val="8"/>
      <name val="Arial"/>
      <family val="2"/>
      <charset val="186"/>
    </font>
    <font>
      <sz val="8"/>
      <name val="Calibri"/>
      <family val="2"/>
      <charset val="204"/>
    </font>
    <font>
      <sz val="10"/>
      <name val="Helv"/>
    </font>
    <font>
      <sz val="10"/>
      <name val="Times New Roman"/>
      <family val="1"/>
      <charset val="186"/>
    </font>
    <font>
      <sz val="10"/>
      <name val="Arial"/>
      <family val="2"/>
      <charset val="1"/>
    </font>
    <font>
      <b/>
      <sz val="14"/>
      <color indexed="8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indexed="8"/>
      <name val="Arial"/>
      <family val="2"/>
      <charset val="186"/>
    </font>
    <font>
      <sz val="10"/>
      <name val="Arial"/>
      <family val="2"/>
      <charset val="186"/>
    </font>
    <font>
      <i/>
      <sz val="11"/>
      <color theme="1"/>
      <name val="Arial"/>
      <family val="2"/>
      <charset val="204"/>
    </font>
    <font>
      <b/>
      <i/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b/>
      <i/>
      <u/>
      <sz val="14"/>
      <name val="Arial"/>
      <family val="2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b/>
      <sz val="9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b/>
      <i/>
      <sz val="9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i/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Helv"/>
      <charset val="186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Arial1"/>
    </font>
    <font>
      <sz val="10"/>
      <color rgb="FF000000"/>
      <name val="Arial"/>
      <family val="2"/>
    </font>
    <font>
      <sz val="10"/>
      <color rgb="FF000000"/>
      <name val="Arial Narrow"/>
      <family val="2"/>
    </font>
    <font>
      <sz val="10"/>
      <color rgb="FF000000"/>
      <name val="Times New Roman1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12"/>
      <name val="BaltCenturyOldStyle"/>
      <family val="2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 (Body)"/>
    </font>
    <font>
      <sz val="10"/>
      <name val="Calibri (Body)"/>
    </font>
    <font>
      <sz val="11"/>
      <name val="Arial"/>
      <family val="2"/>
      <charset val="186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39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auto="1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7" fillId="21" borderId="2" applyNumberFormat="0" applyAlignment="0" applyProtection="0"/>
    <xf numFmtId="169" fontId="21" fillId="0" borderId="0" applyFill="0" applyBorder="0" applyAlignment="0" applyProtection="0"/>
    <xf numFmtId="0" fontId="18" fillId="0" borderId="0"/>
    <xf numFmtId="0" fontId="2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4" fillId="20" borderId="6" applyNumberFormat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8" fillId="0" borderId="0">
      <alignment vertical="center" wrapText="1"/>
    </xf>
    <xf numFmtId="0" fontId="18" fillId="0" borderId="0"/>
    <xf numFmtId="0" fontId="18" fillId="0" borderId="0">
      <alignment vertical="center" wrapText="1"/>
    </xf>
    <xf numFmtId="0" fontId="18" fillId="0" borderId="0">
      <alignment vertical="center" wrapText="1"/>
    </xf>
    <xf numFmtId="0" fontId="18" fillId="0" borderId="0">
      <alignment vertical="center" wrapText="1"/>
    </xf>
    <xf numFmtId="0" fontId="19" fillId="0" borderId="0"/>
    <xf numFmtId="0" fontId="18" fillId="0" borderId="0"/>
    <xf numFmtId="0" fontId="22" fillId="0" borderId="0"/>
    <xf numFmtId="0" fontId="22" fillId="0" borderId="0"/>
    <xf numFmtId="0" fontId="18" fillId="0" borderId="0"/>
    <xf numFmtId="170" fontId="18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41" fillId="0" borderId="0"/>
    <xf numFmtId="170" fontId="18" fillId="0" borderId="0">
      <alignment vertical="center"/>
    </xf>
    <xf numFmtId="0" fontId="18" fillId="0" borderId="0">
      <alignment vertical="center" wrapText="1"/>
    </xf>
    <xf numFmtId="0" fontId="18" fillId="0" borderId="0"/>
    <xf numFmtId="0" fontId="20" fillId="0" borderId="0" applyNumberFormat="0" applyFill="0" applyBorder="0" applyAlignment="0" applyProtection="0"/>
    <xf numFmtId="0" fontId="21" fillId="23" borderId="9" applyNumberFormat="0" applyAlignment="0" applyProtection="0"/>
    <xf numFmtId="0" fontId="14" fillId="20" borderId="6" applyNumberFormat="0" applyAlignment="0" applyProtection="0"/>
    <xf numFmtId="170" fontId="14" fillId="24" borderId="6" applyNumberFormat="0" applyAlignment="0" applyProtection="0"/>
    <xf numFmtId="0" fontId="14" fillId="20" borderId="6" applyNumberFormat="0" applyAlignment="0" applyProtection="0"/>
    <xf numFmtId="0" fontId="40" fillId="0" borderId="0"/>
    <xf numFmtId="0" fontId="44" fillId="0" borderId="0"/>
    <xf numFmtId="0" fontId="45" fillId="0" borderId="0"/>
    <xf numFmtId="9" fontId="18" fillId="0" borderId="0" applyFont="0" applyFill="0" applyBorder="0" applyAlignment="0" applyProtection="0"/>
    <xf numFmtId="0" fontId="13" fillId="7" borderId="1" applyNumberFormat="0" applyAlignment="0" applyProtection="0"/>
    <xf numFmtId="0" fontId="18" fillId="0" borderId="0"/>
    <xf numFmtId="0" fontId="18" fillId="0" borderId="0"/>
    <xf numFmtId="0" fontId="42" fillId="0" borderId="0"/>
    <xf numFmtId="0" fontId="4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/>
    <xf numFmtId="0" fontId="18" fillId="0" borderId="0"/>
    <xf numFmtId="0" fontId="3" fillId="25" borderId="0" applyNumberFormat="0" applyBorder="0" applyProtection="0">
      <alignment vertical="center" wrapText="1"/>
    </xf>
    <xf numFmtId="0" fontId="3" fillId="26" borderId="0" applyNumberFormat="0" applyBorder="0" applyProtection="0">
      <alignment vertical="center" wrapText="1"/>
    </xf>
    <xf numFmtId="0" fontId="2" fillId="2" borderId="0" applyNumberFormat="0" applyBorder="0" applyProtection="0">
      <alignment vertical="center" wrapText="1"/>
    </xf>
    <xf numFmtId="0" fontId="2" fillId="3" borderId="0" applyNumberFormat="0" applyBorder="0" applyProtection="0">
      <alignment vertical="center" wrapText="1"/>
    </xf>
    <xf numFmtId="0" fontId="2" fillId="4" borderId="0" applyNumberFormat="0" applyBorder="0" applyProtection="0">
      <alignment vertical="center" wrapText="1"/>
    </xf>
    <xf numFmtId="0" fontId="2" fillId="5" borderId="0" applyNumberFormat="0" applyBorder="0" applyProtection="0">
      <alignment vertical="center" wrapText="1"/>
    </xf>
    <xf numFmtId="0" fontId="2" fillId="6" borderId="0" applyNumberFormat="0" applyBorder="0" applyProtection="0">
      <alignment vertical="center" wrapText="1"/>
    </xf>
    <xf numFmtId="0" fontId="2" fillId="7" borderId="0" applyNumberFormat="0" applyBorder="0" applyProtection="0">
      <alignment vertical="center" wrapText="1"/>
    </xf>
    <xf numFmtId="0" fontId="3" fillId="18" borderId="0" applyNumberFormat="0" applyBorder="0" applyProtection="0">
      <alignment vertical="center" wrapText="1"/>
    </xf>
    <xf numFmtId="0" fontId="3" fillId="13" borderId="0" applyNumberFormat="0" applyBorder="0" applyProtection="0">
      <alignment vertical="center" wrapText="1"/>
    </xf>
    <xf numFmtId="0" fontId="2" fillId="8" borderId="0" applyNumberFormat="0" applyBorder="0" applyProtection="0">
      <alignment vertical="center" wrapText="1"/>
    </xf>
    <xf numFmtId="0" fontId="2" fillId="9" borderId="0" applyNumberFormat="0" applyBorder="0" applyProtection="0">
      <alignment vertical="center" wrapText="1"/>
    </xf>
    <xf numFmtId="0" fontId="2" fillId="10" borderId="0" applyNumberFormat="0" applyBorder="0" applyProtection="0">
      <alignment vertical="center" wrapText="1"/>
    </xf>
    <xf numFmtId="0" fontId="2" fillId="5" borderId="0" applyNumberFormat="0" applyBorder="0" applyProtection="0">
      <alignment vertical="center" wrapText="1"/>
    </xf>
    <xf numFmtId="0" fontId="2" fillId="8" borderId="0" applyNumberFormat="0" applyBorder="0" applyProtection="0">
      <alignment vertical="center" wrapText="1"/>
    </xf>
    <xf numFmtId="0" fontId="2" fillId="11" borderId="0" applyNumberFormat="0" applyBorder="0" applyProtection="0">
      <alignment vertical="center" wrapText="1"/>
    </xf>
    <xf numFmtId="0" fontId="3" fillId="14" borderId="0" applyNumberFormat="0" applyBorder="0" applyProtection="0">
      <alignment vertical="center" wrapText="1"/>
    </xf>
    <xf numFmtId="0" fontId="3" fillId="19" borderId="0" applyNumberFormat="0" applyBorder="0" applyProtection="0">
      <alignment vertical="center" wrapText="1"/>
    </xf>
    <xf numFmtId="0" fontId="3" fillId="12" borderId="0" applyNumberFormat="0" applyBorder="0" applyProtection="0">
      <alignment vertical="center" wrapText="1"/>
    </xf>
    <xf numFmtId="0" fontId="3" fillId="9" borderId="0" applyNumberFormat="0" applyBorder="0" applyProtection="0">
      <alignment vertical="center" wrapText="1"/>
    </xf>
    <xf numFmtId="0" fontId="3" fillId="10" borderId="0" applyNumberFormat="0" applyBorder="0" applyProtection="0">
      <alignment vertical="center" wrapText="1"/>
    </xf>
    <xf numFmtId="0" fontId="3" fillId="13" borderId="0" applyNumberFormat="0" applyBorder="0" applyProtection="0">
      <alignment vertical="center" wrapText="1"/>
    </xf>
    <xf numFmtId="0" fontId="3" fillId="14" borderId="0" applyNumberFormat="0" applyBorder="0" applyProtection="0">
      <alignment vertical="center" wrapText="1"/>
    </xf>
    <xf numFmtId="0" fontId="3" fillId="15" borderId="0" applyNumberFormat="0" applyBorder="0" applyProtection="0">
      <alignment vertical="center" wrapText="1"/>
    </xf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0" borderId="1" applyNumberFormat="0" applyProtection="0">
      <alignment vertical="center" wrapText="1"/>
    </xf>
    <xf numFmtId="0" fontId="6" fillId="0" borderId="0" applyNumberFormat="0" applyFill="0" applyBorder="0" applyProtection="0">
      <alignment vertical="center" wrapText="1"/>
    </xf>
    <xf numFmtId="0" fontId="4" fillId="24" borderId="1" applyNumberFormat="0" applyAlignment="0" applyProtection="0"/>
    <xf numFmtId="0" fontId="46" fillId="0" borderId="0"/>
    <xf numFmtId="0" fontId="13" fillId="7" borderId="1" applyNumberFormat="0" applyProtection="0">
      <alignment vertical="center" wrapText="1"/>
    </xf>
    <xf numFmtId="0" fontId="13" fillId="27" borderId="1" applyNumberFormat="0" applyAlignment="0" applyProtection="0"/>
    <xf numFmtId="0" fontId="14" fillId="20" borderId="6" applyNumberFormat="0" applyProtection="0">
      <alignment vertical="center" wrapText="1"/>
    </xf>
    <xf numFmtId="0" fontId="15" fillId="0" borderId="7" applyNumberFormat="0" applyFill="0" applyProtection="0">
      <alignment vertical="center" wrapText="1"/>
    </xf>
    <xf numFmtId="0" fontId="17" fillId="22" borderId="0" applyNumberFormat="0" applyBorder="0" applyProtection="0">
      <alignment vertical="center" wrapText="1"/>
    </xf>
    <xf numFmtId="0" fontId="17" fillId="28" borderId="0" applyNumberFormat="0" applyBorder="0" applyAlignment="0" applyProtection="0"/>
    <xf numFmtId="0" fontId="18" fillId="0" borderId="0">
      <alignment vertical="center" wrapText="1"/>
    </xf>
    <xf numFmtId="0" fontId="18" fillId="0" borderId="0"/>
    <xf numFmtId="0" fontId="18" fillId="0" borderId="0">
      <alignment vertical="center" wrapText="1"/>
    </xf>
    <xf numFmtId="0" fontId="41" fillId="0" borderId="0"/>
    <xf numFmtId="0" fontId="2" fillId="0" borderId="0"/>
    <xf numFmtId="0" fontId="20" fillId="0" borderId="0" applyNumberFormat="0" applyFill="0" applyBorder="0" applyProtection="0">
      <alignment vertical="center" wrapText="1"/>
    </xf>
    <xf numFmtId="0" fontId="18" fillId="23" borderId="9" applyNumberFormat="0" applyAlignment="0" applyProtection="0"/>
    <xf numFmtId="0" fontId="14" fillId="24" borderId="6" applyNumberFormat="0" applyAlignment="0" applyProtection="0"/>
    <xf numFmtId="0" fontId="14" fillId="20" borderId="6" applyNumberFormat="0" applyAlignment="0" applyProtection="0"/>
    <xf numFmtId="0" fontId="18" fillId="0" borderId="0"/>
    <xf numFmtId="0" fontId="16" fillId="0" borderId="8" applyNumberFormat="0" applyFill="0" applyProtection="0">
      <alignment vertical="center" wrapText="1"/>
    </xf>
    <xf numFmtId="0" fontId="18" fillId="0" borderId="0"/>
    <xf numFmtId="0" fontId="47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8" fillId="0" borderId="0"/>
    <xf numFmtId="0" fontId="67" fillId="0" borderId="0"/>
    <xf numFmtId="0" fontId="18" fillId="0" borderId="0"/>
    <xf numFmtId="0" fontId="70" fillId="0" borderId="0"/>
    <xf numFmtId="0" fontId="73" fillId="0" borderId="0"/>
    <xf numFmtId="0" fontId="18" fillId="0" borderId="0"/>
    <xf numFmtId="0" fontId="18" fillId="0" borderId="0"/>
    <xf numFmtId="0" fontId="81" fillId="0" borderId="0"/>
  </cellStyleXfs>
  <cellXfs count="690">
    <xf numFmtId="0" fontId="0" fillId="0" borderId="0" xfId="0"/>
    <xf numFmtId="165" fontId="26" fillId="0" borderId="0" xfId="67" applyNumberFormat="1" applyFont="1" applyAlignment="1">
      <alignment horizontal="center" vertical="center" wrapText="1"/>
    </xf>
    <xf numFmtId="0" fontId="28" fillId="0" borderId="10" xfId="67" applyFont="1" applyBorder="1"/>
    <xf numFmtId="0" fontId="18" fillId="0" borderId="0" xfId="32"/>
    <xf numFmtId="0" fontId="18" fillId="0" borderId="0" xfId="67" applyAlignment="1">
      <alignment horizontal="center" vertical="center"/>
    </xf>
    <xf numFmtId="164" fontId="18" fillId="0" borderId="0" xfId="67" applyNumberFormat="1" applyAlignment="1">
      <alignment horizontal="center" vertical="center"/>
    </xf>
    <xf numFmtId="165" fontId="26" fillId="0" borderId="10" xfId="67" applyNumberFormat="1" applyFont="1" applyBorder="1" applyAlignment="1">
      <alignment vertical="center" wrapText="1"/>
    </xf>
    <xf numFmtId="0" fontId="26" fillId="0" borderId="0" xfId="67" applyFont="1" applyAlignment="1">
      <alignment horizontal="left"/>
    </xf>
    <xf numFmtId="10" fontId="28" fillId="0" borderId="10" xfId="67" applyNumberFormat="1" applyFont="1" applyBorder="1" applyAlignment="1">
      <alignment horizontal="center" vertical="center"/>
    </xf>
    <xf numFmtId="0" fontId="25" fillId="0" borderId="0" xfId="67" applyFont="1"/>
    <xf numFmtId="164" fontId="25" fillId="0" borderId="0" xfId="67" applyNumberFormat="1" applyFont="1" applyAlignment="1">
      <alignment horizontal="center" vertical="center" wrapText="1"/>
    </xf>
    <xf numFmtId="167" fontId="28" fillId="0" borderId="0" xfId="32" applyNumberFormat="1" applyFont="1" applyAlignment="1">
      <alignment horizontal="center" vertical="center"/>
    </xf>
    <xf numFmtId="167" fontId="28" fillId="0" borderId="0" xfId="32" applyNumberFormat="1" applyFont="1" applyAlignment="1">
      <alignment horizontal="right" vertical="center"/>
    </xf>
    <xf numFmtId="164" fontId="28" fillId="0" borderId="0" xfId="32" applyNumberFormat="1" applyFont="1" applyAlignment="1">
      <alignment horizontal="center" vertical="center"/>
    </xf>
    <xf numFmtId="0" fontId="22" fillId="0" borderId="0" xfId="32" applyFont="1" applyAlignment="1">
      <alignment horizontal="center" vertical="center"/>
    </xf>
    <xf numFmtId="0" fontId="22" fillId="0" borderId="0" xfId="32" applyFont="1"/>
    <xf numFmtId="164" fontId="33" fillId="0" borderId="0" xfId="32" applyNumberFormat="1" applyFont="1" applyAlignment="1">
      <alignment horizontal="center" vertical="center"/>
    </xf>
    <xf numFmtId="0" fontId="18" fillId="0" borderId="10" xfId="32" applyBorder="1"/>
    <xf numFmtId="0" fontId="18" fillId="0" borderId="0" xfId="32" applyAlignment="1">
      <alignment vertical="center"/>
    </xf>
    <xf numFmtId="0" fontId="28" fillId="0" borderId="0" xfId="32" applyFont="1" applyAlignment="1">
      <alignment vertical="center"/>
    </xf>
    <xf numFmtId="0" fontId="26" fillId="0" borderId="0" xfId="32" applyFont="1" applyAlignment="1">
      <alignment vertical="center"/>
    </xf>
    <xf numFmtId="0" fontId="37" fillId="0" borderId="0" xfId="32" applyFont="1" applyAlignment="1">
      <alignment horizontal="left" vertical="center"/>
    </xf>
    <xf numFmtId="0" fontId="38" fillId="0" borderId="0" xfId="32" applyFont="1" applyAlignment="1">
      <alignment vertical="center"/>
    </xf>
    <xf numFmtId="164" fontId="18" fillId="0" borderId="0" xfId="32" applyNumberFormat="1" applyAlignment="1">
      <alignment horizontal="center" vertical="center"/>
    </xf>
    <xf numFmtId="164" fontId="18" fillId="0" borderId="0" xfId="32" applyNumberFormat="1" applyAlignment="1">
      <alignment vertical="center" wrapText="1"/>
    </xf>
    <xf numFmtId="0" fontId="25" fillId="0" borderId="0" xfId="32" applyFont="1" applyAlignment="1">
      <alignment vertical="center"/>
    </xf>
    <xf numFmtId="164" fontId="38" fillId="0" borderId="0" xfId="0" applyNumberFormat="1" applyFont="1" applyAlignment="1">
      <alignment vertical="center"/>
    </xf>
    <xf numFmtId="0" fontId="25" fillId="0" borderId="10" xfId="67" applyFont="1" applyBorder="1"/>
    <xf numFmtId="4" fontId="18" fillId="0" borderId="0" xfId="32" applyNumberFormat="1"/>
    <xf numFmtId="2" fontId="18" fillId="0" borderId="0" xfId="32" applyNumberFormat="1" applyAlignment="1">
      <alignment vertical="center"/>
    </xf>
    <xf numFmtId="2" fontId="50" fillId="0" borderId="0" xfId="32" applyNumberFormat="1" applyFont="1" applyAlignment="1">
      <alignment vertical="center"/>
    </xf>
    <xf numFmtId="0" fontId="26" fillId="0" borderId="0" xfId="32" applyFont="1" applyAlignment="1">
      <alignment horizontal="right" vertical="center"/>
    </xf>
    <xf numFmtId="0" fontId="49" fillId="0" borderId="0" xfId="0" applyFont="1" applyAlignment="1">
      <alignment horizontal="right" vertical="center"/>
    </xf>
    <xf numFmtId="171" fontId="26" fillId="0" borderId="0" xfId="32" applyNumberFormat="1" applyFont="1" applyAlignment="1">
      <alignment horizontal="center" vertical="center"/>
    </xf>
    <xf numFmtId="0" fontId="23" fillId="0" borderId="0" xfId="32" applyFont="1" applyAlignment="1">
      <alignment horizontal="center"/>
    </xf>
    <xf numFmtId="0" fontId="26" fillId="0" borderId="17" xfId="32" applyFont="1" applyBorder="1" applyAlignment="1">
      <alignment horizontal="center" vertical="center" wrapText="1"/>
    </xf>
    <xf numFmtId="0" fontId="26" fillId="0" borderId="18" xfId="32" applyFont="1" applyBorder="1" applyAlignment="1">
      <alignment horizontal="center" vertical="center" wrapText="1"/>
    </xf>
    <xf numFmtId="0" fontId="26" fillId="0" borderId="16" xfId="67" applyFont="1" applyBorder="1" applyAlignment="1">
      <alignment horizontal="center"/>
    </xf>
    <xf numFmtId="10" fontId="28" fillId="0" borderId="16" xfId="67" applyNumberFormat="1" applyFont="1" applyBorder="1" applyAlignment="1">
      <alignment horizontal="center" vertical="center"/>
    </xf>
    <xf numFmtId="0" fontId="26" fillId="0" borderId="20" xfId="67" applyFont="1" applyBorder="1" applyAlignment="1">
      <alignment horizontal="center"/>
    </xf>
    <xf numFmtId="4" fontId="25" fillId="0" borderId="24" xfId="67" applyNumberFormat="1" applyFont="1" applyBorder="1" applyAlignment="1">
      <alignment horizontal="center" vertical="center" wrapText="1"/>
    </xf>
    <xf numFmtId="0" fontId="26" fillId="0" borderId="26" xfId="67" applyFont="1" applyBorder="1"/>
    <xf numFmtId="0" fontId="26" fillId="0" borderId="31" xfId="67" applyFont="1" applyBorder="1"/>
    <xf numFmtId="0" fontId="26" fillId="0" borderId="27" xfId="67" applyFont="1" applyBorder="1"/>
    <xf numFmtId="165" fontId="26" fillId="0" borderId="19" xfId="67" applyNumberFormat="1" applyFont="1" applyBorder="1" applyAlignment="1">
      <alignment horizontal="center" vertical="center" wrapText="1"/>
    </xf>
    <xf numFmtId="4" fontId="48" fillId="29" borderId="21" xfId="67" applyNumberFormat="1" applyFont="1" applyFill="1" applyBorder="1" applyAlignment="1">
      <alignment horizontal="center" vertical="center" wrapText="1"/>
    </xf>
    <xf numFmtId="4" fontId="26" fillId="0" borderId="21" xfId="67" applyNumberFormat="1" applyFont="1" applyBorder="1" applyAlignment="1">
      <alignment vertical="center" wrapText="1"/>
    </xf>
    <xf numFmtId="4" fontId="28" fillId="0" borderId="21" xfId="67" applyNumberFormat="1" applyFont="1" applyBorder="1" applyAlignment="1">
      <alignment horizontal="center" vertical="center" wrapText="1"/>
    </xf>
    <xf numFmtId="0" fontId="18" fillId="0" borderId="0" xfId="32" applyAlignment="1">
      <alignment horizontal="center" vertical="center"/>
    </xf>
    <xf numFmtId="164" fontId="38" fillId="0" borderId="0" xfId="32" applyNumberFormat="1" applyFont="1" applyAlignment="1">
      <alignment vertical="center"/>
    </xf>
    <xf numFmtId="164" fontId="38" fillId="0" borderId="0" xfId="32" applyNumberFormat="1" applyFont="1" applyAlignment="1">
      <alignment horizontal="center" vertical="center"/>
    </xf>
    <xf numFmtId="0" fontId="26" fillId="0" borderId="10" xfId="67" applyFont="1" applyBorder="1" applyAlignment="1">
      <alignment vertical="center"/>
    </xf>
    <xf numFmtId="0" fontId="26" fillId="0" borderId="10" xfId="67" applyFont="1" applyBorder="1" applyAlignment="1">
      <alignment horizontal="right" vertical="center"/>
    </xf>
    <xf numFmtId="0" fontId="37" fillId="0" borderId="32" xfId="32" applyFont="1" applyBorder="1" applyAlignment="1">
      <alignment horizontal="center" vertical="center"/>
    </xf>
    <xf numFmtId="49" fontId="37" fillId="0" borderId="14" xfId="32" applyNumberFormat="1" applyFont="1" applyBorder="1" applyAlignment="1">
      <alignment horizontal="center" vertical="center"/>
    </xf>
    <xf numFmtId="49" fontId="52" fillId="0" borderId="15" xfId="81" applyNumberFormat="1" applyFont="1" applyBorder="1" applyAlignment="1">
      <alignment horizontal="center" vertical="center" wrapText="1" shrinkToFit="1"/>
    </xf>
    <xf numFmtId="0" fontId="55" fillId="0" borderId="0" xfId="32" applyFont="1"/>
    <xf numFmtId="0" fontId="57" fillId="0" borderId="12" xfId="32" applyFont="1" applyBorder="1" applyAlignment="1">
      <alignment vertical="center"/>
    </xf>
    <xf numFmtId="0" fontId="54" fillId="0" borderId="12" xfId="32" applyFont="1" applyBorder="1" applyAlignment="1">
      <alignment horizontal="left"/>
    </xf>
    <xf numFmtId="0" fontId="54" fillId="0" borderId="12" xfId="32" applyFont="1" applyBorder="1" applyAlignment="1">
      <alignment vertical="center"/>
    </xf>
    <xf numFmtId="4" fontId="54" fillId="0" borderId="12" xfId="32" applyNumberFormat="1" applyFont="1" applyBorder="1" applyAlignment="1">
      <alignment horizontal="center" vertical="center"/>
    </xf>
    <xf numFmtId="164" fontId="54" fillId="0" borderId="12" xfId="32" applyNumberFormat="1" applyFont="1" applyBorder="1" applyAlignment="1">
      <alignment horizontal="center" vertical="center"/>
    </xf>
    <xf numFmtId="164" fontId="54" fillId="0" borderId="12" xfId="32" applyNumberFormat="1" applyFont="1" applyBorder="1" applyAlignment="1">
      <alignment vertical="center"/>
    </xf>
    <xf numFmtId="4" fontId="54" fillId="0" borderId="12" xfId="32" applyNumberFormat="1" applyFont="1" applyBorder="1" applyAlignment="1">
      <alignment vertical="center"/>
    </xf>
    <xf numFmtId="0" fontId="57" fillId="0" borderId="0" xfId="32" applyFont="1"/>
    <xf numFmtId="0" fontId="54" fillId="0" borderId="13" xfId="32" applyFont="1" applyBorder="1" applyAlignment="1">
      <alignment horizontal="left" vertical="center"/>
    </xf>
    <xf numFmtId="4" fontId="56" fillId="0" borderId="13" xfId="32" applyNumberFormat="1" applyFont="1" applyBorder="1" applyAlignment="1">
      <alignment horizontal="center" vertical="center"/>
    </xf>
    <xf numFmtId="164" fontId="56" fillId="0" borderId="13" xfId="32" applyNumberFormat="1" applyFont="1" applyBorder="1" applyAlignment="1">
      <alignment horizontal="center" vertical="center"/>
    </xf>
    <xf numFmtId="164" fontId="56" fillId="0" borderId="13" xfId="32" applyNumberFormat="1" applyFont="1" applyBorder="1" applyAlignment="1">
      <alignment vertical="center"/>
    </xf>
    <xf numFmtId="4" fontId="56" fillId="0" borderId="13" xfId="32" applyNumberFormat="1" applyFont="1" applyBorder="1" applyAlignment="1">
      <alignment vertical="center"/>
    </xf>
    <xf numFmtId="4" fontId="56" fillId="0" borderId="10" xfId="32" applyNumberFormat="1" applyFont="1" applyBorder="1" applyAlignment="1">
      <alignment vertical="center"/>
    </xf>
    <xf numFmtId="4" fontId="55" fillId="0" borderId="0" xfId="32" applyNumberFormat="1" applyFont="1"/>
    <xf numFmtId="0" fontId="57" fillId="0" borderId="0" xfId="32" applyFont="1" applyAlignment="1">
      <alignment horizontal="right" vertical="center"/>
    </xf>
    <xf numFmtId="0" fontId="54" fillId="0" borderId="0" xfId="32" applyFont="1" applyAlignment="1">
      <alignment horizontal="left" vertical="center"/>
    </xf>
    <xf numFmtId="165" fontId="56" fillId="0" borderId="0" xfId="32" applyNumberFormat="1" applyFont="1" applyAlignment="1">
      <alignment horizontal="center" vertical="center"/>
    </xf>
    <xf numFmtId="4" fontId="56" fillId="0" borderId="0" xfId="32" applyNumberFormat="1" applyFont="1" applyAlignment="1">
      <alignment horizontal="center" vertical="center"/>
    </xf>
    <xf numFmtId="164" fontId="56" fillId="0" borderId="0" xfId="32" applyNumberFormat="1" applyFont="1" applyAlignment="1">
      <alignment horizontal="center" vertical="center"/>
    </xf>
    <xf numFmtId="4" fontId="58" fillId="30" borderId="33" xfId="32" applyNumberFormat="1" applyFont="1" applyFill="1" applyBorder="1" applyAlignment="1">
      <alignment horizontal="center" vertical="center" textRotation="90" wrapText="1" shrinkToFit="1"/>
    </xf>
    <xf numFmtId="4" fontId="58" fillId="30" borderId="34" xfId="32" applyNumberFormat="1" applyFont="1" applyFill="1" applyBorder="1" applyAlignment="1">
      <alignment horizontal="center" vertical="center" textRotation="90" wrapText="1" shrinkToFit="1"/>
    </xf>
    <xf numFmtId="164" fontId="58" fillId="30" borderId="34" xfId="32" applyNumberFormat="1" applyFont="1" applyFill="1" applyBorder="1" applyAlignment="1">
      <alignment horizontal="center" vertical="center" textRotation="90" wrapText="1" shrinkToFit="1"/>
    </xf>
    <xf numFmtId="4" fontId="58" fillId="30" borderId="35" xfId="32" applyNumberFormat="1" applyFont="1" applyFill="1" applyBorder="1" applyAlignment="1">
      <alignment horizontal="center" vertical="center" textRotation="90" wrapText="1" shrinkToFit="1"/>
    </xf>
    <xf numFmtId="0" fontId="57" fillId="31" borderId="0" xfId="32" applyFont="1" applyFill="1"/>
    <xf numFmtId="4" fontId="52" fillId="0" borderId="0" xfId="32" applyNumberFormat="1" applyFont="1"/>
    <xf numFmtId="0" fontId="52" fillId="0" borderId="0" xfId="32" applyFont="1"/>
    <xf numFmtId="1" fontId="57" fillId="0" borderId="0" xfId="32" applyNumberFormat="1" applyFont="1" applyAlignment="1">
      <alignment horizontal="center" vertical="center"/>
    </xf>
    <xf numFmtId="0" fontId="55" fillId="0" borderId="0" xfId="32" applyFont="1" applyAlignment="1">
      <alignment horizontal="left" vertical="center"/>
    </xf>
    <xf numFmtId="164" fontId="55" fillId="0" borderId="0" xfId="32" applyNumberFormat="1" applyFont="1" applyAlignment="1">
      <alignment horizontal="center" vertical="center"/>
    </xf>
    <xf numFmtId="4" fontId="55" fillId="0" borderId="0" xfId="32" applyNumberFormat="1" applyFont="1" applyAlignment="1">
      <alignment horizontal="center" vertical="center"/>
    </xf>
    <xf numFmtId="0" fontId="55" fillId="0" borderId="0" xfId="32" applyFont="1" applyAlignment="1">
      <alignment horizontal="left"/>
    </xf>
    <xf numFmtId="4" fontId="52" fillId="31" borderId="28" xfId="0" applyNumberFormat="1" applyFont="1" applyFill="1" applyBorder="1" applyAlignment="1">
      <alignment horizontal="center" vertical="center"/>
    </xf>
    <xf numFmtId="2" fontId="52" fillId="31" borderId="15" xfId="0" applyNumberFormat="1" applyFont="1" applyFill="1" applyBorder="1" applyAlignment="1">
      <alignment horizontal="center" vertical="center"/>
    </xf>
    <xf numFmtId="2" fontId="52" fillId="31" borderId="37" xfId="0" applyNumberFormat="1" applyFont="1" applyFill="1" applyBorder="1" applyAlignment="1">
      <alignment horizontal="center" vertical="center"/>
    </xf>
    <xf numFmtId="49" fontId="52" fillId="0" borderId="44" xfId="81" applyNumberFormat="1" applyFont="1" applyBorder="1" applyAlignment="1">
      <alignment horizontal="center" vertical="center" wrapText="1" shrinkToFit="1"/>
    </xf>
    <xf numFmtId="2" fontId="52" fillId="0" borderId="29" xfId="0" applyNumberFormat="1" applyFont="1" applyBorder="1" applyAlignment="1">
      <alignment vertical="center" wrapText="1"/>
    </xf>
    <xf numFmtId="0" fontId="62" fillId="0" borderId="0" xfId="32" applyFont="1"/>
    <xf numFmtId="0" fontId="64" fillId="0" borderId="12" xfId="32" applyFont="1" applyBorder="1" applyAlignment="1">
      <alignment vertical="center"/>
    </xf>
    <xf numFmtId="0" fontId="61" fillId="0" borderId="12" xfId="32" applyFont="1" applyBorder="1" applyAlignment="1">
      <alignment horizontal="left"/>
    </xf>
    <xf numFmtId="0" fontId="61" fillId="0" borderId="12" xfId="32" applyFont="1" applyBorder="1" applyAlignment="1">
      <alignment vertical="center"/>
    </xf>
    <xf numFmtId="4" fontId="61" fillId="0" borderId="12" xfId="32" applyNumberFormat="1" applyFont="1" applyBorder="1" applyAlignment="1">
      <alignment horizontal="center" vertical="center"/>
    </xf>
    <xf numFmtId="164" fontId="61" fillId="0" borderId="12" xfId="32" applyNumberFormat="1" applyFont="1" applyBorder="1" applyAlignment="1">
      <alignment horizontal="center" vertical="center"/>
    </xf>
    <xf numFmtId="164" fontId="61" fillId="0" borderId="12" xfId="32" applyNumberFormat="1" applyFont="1" applyBorder="1" applyAlignment="1">
      <alignment vertical="center"/>
    </xf>
    <xf numFmtId="4" fontId="61" fillId="0" borderId="12" xfId="32" applyNumberFormat="1" applyFont="1" applyBorder="1" applyAlignment="1">
      <alignment vertical="center"/>
    </xf>
    <xf numFmtId="0" fontId="64" fillId="0" borderId="0" xfId="32" applyFont="1"/>
    <xf numFmtId="0" fontId="61" fillId="0" borderId="13" xfId="32" applyFont="1" applyBorder="1" applyAlignment="1">
      <alignment horizontal="left" vertical="center"/>
    </xf>
    <xf numFmtId="4" fontId="63" fillId="0" borderId="13" xfId="32" applyNumberFormat="1" applyFont="1" applyBorder="1" applyAlignment="1">
      <alignment horizontal="center" vertical="center"/>
    </xf>
    <xf numFmtId="164" fontId="63" fillId="0" borderId="13" xfId="32" applyNumberFormat="1" applyFont="1" applyBorder="1" applyAlignment="1">
      <alignment horizontal="center" vertical="center"/>
    </xf>
    <xf numFmtId="164" fontId="63" fillId="0" borderId="13" xfId="32" applyNumberFormat="1" applyFont="1" applyBorder="1" applyAlignment="1">
      <alignment vertical="center"/>
    </xf>
    <xf numFmtId="4" fontId="63" fillId="0" borderId="13" xfId="32" applyNumberFormat="1" applyFont="1" applyBorder="1" applyAlignment="1">
      <alignment vertical="center"/>
    </xf>
    <xf numFmtId="4" fontId="63" fillId="0" borderId="10" xfId="32" applyNumberFormat="1" applyFont="1" applyBorder="1" applyAlignment="1">
      <alignment vertical="center"/>
    </xf>
    <xf numFmtId="4" fontId="62" fillId="0" borderId="0" xfId="32" applyNumberFormat="1" applyFont="1"/>
    <xf numFmtId="0" fontId="64" fillId="0" borderId="0" xfId="32" applyFont="1" applyAlignment="1">
      <alignment horizontal="right" vertical="center"/>
    </xf>
    <xf numFmtId="0" fontId="61" fillId="0" borderId="0" xfId="32" applyFont="1" applyAlignment="1">
      <alignment horizontal="left" vertical="center"/>
    </xf>
    <xf numFmtId="165" fontId="63" fillId="0" borderId="0" xfId="32" applyNumberFormat="1" applyFont="1" applyAlignment="1">
      <alignment horizontal="center" vertical="center"/>
    </xf>
    <xf numFmtId="4" fontId="63" fillId="0" borderId="0" xfId="32" applyNumberFormat="1" applyFont="1" applyAlignment="1">
      <alignment horizontal="center" vertical="center"/>
    </xf>
    <xf numFmtId="164" fontId="63" fillId="0" borderId="0" xfId="32" applyNumberFormat="1" applyFont="1" applyAlignment="1">
      <alignment horizontal="center" vertical="center"/>
    </xf>
    <xf numFmtId="49" fontId="66" fillId="0" borderId="15" xfId="81" applyNumberFormat="1" applyFont="1" applyBorder="1" applyAlignment="1">
      <alignment horizontal="center" vertical="center" wrapText="1" shrinkToFit="1"/>
    </xf>
    <xf numFmtId="0" fontId="64" fillId="31" borderId="0" xfId="32" applyFont="1" applyFill="1"/>
    <xf numFmtId="2" fontId="64" fillId="31" borderId="0" xfId="32" applyNumberFormat="1" applyFont="1" applyFill="1"/>
    <xf numFmtId="4" fontId="66" fillId="31" borderId="15" xfId="0" applyNumberFormat="1" applyFont="1" applyFill="1" applyBorder="1" applyAlignment="1">
      <alignment horizontal="center" vertical="center"/>
    </xf>
    <xf numFmtId="4" fontId="66" fillId="0" borderId="0" xfId="32" applyNumberFormat="1" applyFont="1"/>
    <xf numFmtId="0" fontId="66" fillId="0" borderId="0" xfId="32" applyFont="1"/>
    <xf numFmtId="1" fontId="64" fillId="0" borderId="0" xfId="32" applyNumberFormat="1" applyFont="1" applyAlignment="1">
      <alignment horizontal="center" vertical="center"/>
    </xf>
    <xf numFmtId="0" fontId="62" fillId="0" borderId="0" xfId="32" applyFont="1" applyAlignment="1">
      <alignment horizontal="left" vertical="center"/>
    </xf>
    <xf numFmtId="164" fontId="62" fillId="0" borderId="0" xfId="32" applyNumberFormat="1" applyFont="1" applyAlignment="1">
      <alignment horizontal="center" vertical="center"/>
    </xf>
    <xf numFmtId="4" fontId="62" fillId="0" borderId="0" xfId="32" applyNumberFormat="1" applyFont="1" applyAlignment="1">
      <alignment horizontal="center" vertical="center"/>
    </xf>
    <xf numFmtId="0" fontId="62" fillId="0" borderId="0" xfId="32" applyFont="1" applyAlignment="1">
      <alignment horizontal="left"/>
    </xf>
    <xf numFmtId="164" fontId="58" fillId="30" borderId="46" xfId="32" applyNumberFormat="1" applyFont="1" applyFill="1" applyBorder="1" applyAlignment="1">
      <alignment horizontal="center" vertical="center" textRotation="90" wrapText="1" shrinkToFit="1"/>
    </xf>
    <xf numFmtId="4" fontId="58" fillId="30" borderId="47" xfId="32" applyNumberFormat="1" applyFont="1" applyFill="1" applyBorder="1" applyAlignment="1">
      <alignment horizontal="center" vertical="center" textRotation="90" wrapText="1" shrinkToFit="1"/>
    </xf>
    <xf numFmtId="4" fontId="65" fillId="30" borderId="41" xfId="32" applyNumberFormat="1" applyFont="1" applyFill="1" applyBorder="1" applyAlignment="1">
      <alignment horizontal="center" vertical="center" textRotation="90" wrapText="1" shrinkToFit="1"/>
    </xf>
    <xf numFmtId="4" fontId="65" fillId="30" borderId="42" xfId="32" applyNumberFormat="1" applyFont="1" applyFill="1" applyBorder="1" applyAlignment="1">
      <alignment horizontal="center" vertical="center" textRotation="90" wrapText="1" shrinkToFit="1"/>
    </xf>
    <xf numFmtId="164" fontId="65" fillId="30" borderId="42" xfId="32" applyNumberFormat="1" applyFont="1" applyFill="1" applyBorder="1" applyAlignment="1">
      <alignment horizontal="center" vertical="center" textRotation="90" wrapText="1" shrinkToFit="1"/>
    </xf>
    <xf numFmtId="4" fontId="65" fillId="30" borderId="43" xfId="32" applyNumberFormat="1" applyFont="1" applyFill="1" applyBorder="1" applyAlignment="1">
      <alignment horizontal="center" vertical="center" textRotation="90" wrapText="1" shrinkToFit="1"/>
    </xf>
    <xf numFmtId="2" fontId="66" fillId="31" borderId="50" xfId="0" applyNumberFormat="1" applyFont="1" applyFill="1" applyBorder="1" applyAlignment="1">
      <alignment horizontal="center" vertical="center"/>
    </xf>
    <xf numFmtId="2" fontId="66" fillId="31" borderId="51" xfId="0" applyNumberFormat="1" applyFont="1" applyFill="1" applyBorder="1" applyAlignment="1">
      <alignment horizontal="center" vertical="center"/>
    </xf>
    <xf numFmtId="0" fontId="58" fillId="0" borderId="54" xfId="0" applyFont="1" applyBorder="1" applyAlignment="1">
      <alignment vertical="center"/>
    </xf>
    <xf numFmtId="0" fontId="58" fillId="0" borderId="55" xfId="0" applyFont="1" applyBorder="1" applyAlignment="1">
      <alignment vertical="center"/>
    </xf>
    <xf numFmtId="0" fontId="58" fillId="0" borderId="56" xfId="0" applyFont="1" applyBorder="1" applyAlignment="1">
      <alignment vertical="center"/>
    </xf>
    <xf numFmtId="4" fontId="58" fillId="0" borderId="57" xfId="0" applyNumberFormat="1" applyFont="1" applyBorder="1" applyAlignment="1">
      <alignment vertical="center"/>
    </xf>
    <xf numFmtId="0" fontId="58" fillId="0" borderId="57" xfId="0" applyFont="1" applyBorder="1" applyAlignment="1">
      <alignment vertical="center"/>
    </xf>
    <xf numFmtId="2" fontId="58" fillId="0" borderId="58" xfId="0" applyNumberFormat="1" applyFont="1" applyBorder="1" applyAlignment="1">
      <alignment vertical="center"/>
    </xf>
    <xf numFmtId="2" fontId="58" fillId="0" borderId="53" xfId="0" applyNumberFormat="1" applyFont="1" applyBorder="1" applyAlignment="1">
      <alignment vertical="center"/>
    </xf>
    <xf numFmtId="0" fontId="66" fillId="31" borderId="0" xfId="32" applyFont="1" applyFill="1"/>
    <xf numFmtId="2" fontId="66" fillId="31" borderId="29" xfId="0" applyNumberFormat="1" applyFont="1" applyFill="1" applyBorder="1" applyAlignment="1">
      <alignment vertical="center" wrapText="1"/>
    </xf>
    <xf numFmtId="0" fontId="26" fillId="0" borderId="59" xfId="32" applyFont="1" applyBorder="1" applyAlignment="1">
      <alignment horizontal="center" vertical="center" wrapText="1"/>
    </xf>
    <xf numFmtId="0" fontId="26" fillId="0" borderId="61" xfId="32" applyFont="1" applyBorder="1" applyAlignment="1">
      <alignment horizontal="center" vertical="center" wrapText="1"/>
    </xf>
    <xf numFmtId="171" fontId="26" fillId="0" borderId="52" xfId="32" applyNumberFormat="1" applyFont="1" applyBorder="1" applyAlignment="1">
      <alignment horizontal="center" vertical="center"/>
    </xf>
    <xf numFmtId="4" fontId="58" fillId="30" borderId="41" xfId="32" applyNumberFormat="1" applyFont="1" applyFill="1" applyBorder="1" applyAlignment="1">
      <alignment horizontal="center" vertical="center" textRotation="90" wrapText="1" shrinkToFit="1"/>
    </xf>
    <xf numFmtId="4" fontId="58" fillId="30" borderId="42" xfId="32" applyNumberFormat="1" applyFont="1" applyFill="1" applyBorder="1" applyAlignment="1">
      <alignment horizontal="center" vertical="center" textRotation="90" wrapText="1" shrinkToFit="1"/>
    </xf>
    <xf numFmtId="164" fontId="58" fillId="30" borderId="42" xfId="32" applyNumberFormat="1" applyFont="1" applyFill="1" applyBorder="1" applyAlignment="1">
      <alignment horizontal="center" vertical="center" textRotation="90" wrapText="1" shrinkToFit="1"/>
    </xf>
    <xf numFmtId="4" fontId="58" fillId="30" borderId="43" xfId="32" applyNumberFormat="1" applyFont="1" applyFill="1" applyBorder="1" applyAlignment="1">
      <alignment horizontal="center" vertical="center" textRotation="90" wrapText="1" shrinkToFit="1"/>
    </xf>
    <xf numFmtId="4" fontId="65" fillId="0" borderId="77" xfId="0" applyNumberFormat="1" applyFont="1" applyBorder="1" applyAlignment="1">
      <alignment horizontal="right" vertical="center"/>
    </xf>
    <xf numFmtId="4" fontId="52" fillId="0" borderId="15" xfId="0" applyNumberFormat="1" applyFont="1" applyBorder="1" applyAlignment="1">
      <alignment horizontal="center" vertical="center"/>
    </xf>
    <xf numFmtId="0" fontId="0" fillId="0" borderId="79" xfId="0" applyBorder="1" applyAlignment="1">
      <alignment horizontal="left" wrapText="1"/>
    </xf>
    <xf numFmtId="0" fontId="72" fillId="0" borderId="79" xfId="0" applyFont="1" applyBorder="1" applyAlignment="1">
      <alignment horizontal="center" vertical="top" wrapText="1"/>
    </xf>
    <xf numFmtId="2" fontId="74" fillId="0" borderId="79" xfId="146" applyNumberFormat="1" applyFont="1" applyBorder="1" applyAlignment="1">
      <alignment horizontal="center" vertical="center" wrapText="1"/>
    </xf>
    <xf numFmtId="173" fontId="75" fillId="32" borderId="79" xfId="0" applyNumberFormat="1" applyFont="1" applyFill="1" applyBorder="1" applyAlignment="1">
      <alignment horizontal="center" vertical="center" wrapText="1"/>
    </xf>
    <xf numFmtId="0" fontId="75" fillId="0" borderId="0" xfId="0" applyFont="1"/>
    <xf numFmtId="0" fontId="71" fillId="0" borderId="79" xfId="0" applyFont="1" applyBorder="1" applyAlignment="1">
      <alignment horizontal="left" vertical="top" wrapText="1"/>
    </xf>
    <xf numFmtId="2" fontId="71" fillId="0" borderId="79" xfId="146" applyNumberFormat="1" applyFont="1" applyBorder="1" applyAlignment="1">
      <alignment horizontal="center" vertical="center" wrapText="1"/>
    </xf>
    <xf numFmtId="173" fontId="71" fillId="32" borderId="79" xfId="0" applyNumberFormat="1" applyFont="1" applyFill="1" applyBorder="1" applyAlignment="1">
      <alignment horizontal="center" vertical="center" wrapText="1"/>
    </xf>
    <xf numFmtId="2" fontId="52" fillId="0" borderId="84" xfId="0" applyNumberFormat="1" applyFont="1" applyBorder="1" applyAlignment="1">
      <alignment horizontal="center" vertical="center"/>
    </xf>
    <xf numFmtId="2" fontId="52" fillId="31" borderId="84" xfId="0" applyNumberFormat="1" applyFont="1" applyFill="1" applyBorder="1" applyAlignment="1">
      <alignment horizontal="center" vertical="center"/>
    </xf>
    <xf numFmtId="49" fontId="66" fillId="0" borderId="69" xfId="81" applyNumberFormat="1" applyFont="1" applyBorder="1" applyAlignment="1">
      <alignment horizontal="center" vertical="center" wrapText="1" shrinkToFit="1"/>
    </xf>
    <xf numFmtId="49" fontId="66" fillId="0" borderId="62" xfId="81" applyNumberFormat="1" applyFont="1" applyBorder="1" applyAlignment="1">
      <alignment horizontal="center" vertical="center" wrapText="1" shrinkToFit="1"/>
    </xf>
    <xf numFmtId="0" fontId="64" fillId="0" borderId="62" xfId="144" applyFont="1" applyBorder="1" applyAlignment="1">
      <alignment horizontal="center" vertical="center" wrapText="1"/>
    </xf>
    <xf numFmtId="0" fontId="64" fillId="0" borderId="70" xfId="144" applyFont="1" applyBorder="1" applyAlignment="1">
      <alignment horizontal="center" vertical="center" wrapText="1"/>
    </xf>
    <xf numFmtId="0" fontId="64" fillId="0" borderId="67" xfId="144" applyFont="1" applyBorder="1" applyAlignment="1">
      <alignment horizontal="center" vertical="center" wrapText="1"/>
    </xf>
    <xf numFmtId="0" fontId="64" fillId="0" borderId="64" xfId="144" applyFont="1" applyBorder="1" applyAlignment="1">
      <alignment horizontal="center" vertical="center" wrapText="1"/>
    </xf>
    <xf numFmtId="0" fontId="64" fillId="0" borderId="68" xfId="144" applyFont="1" applyBorder="1" applyAlignment="1">
      <alignment horizontal="center" vertical="center" wrapText="1"/>
    </xf>
    <xf numFmtId="0" fontId="66" fillId="0" borderId="0" xfId="145" applyFont="1" applyAlignment="1">
      <alignment vertical="center"/>
    </xf>
    <xf numFmtId="0" fontId="66" fillId="0" borderId="0" xfId="144" applyFont="1" applyAlignment="1">
      <alignment vertical="center"/>
    </xf>
    <xf numFmtId="1" fontId="64" fillId="0" borderId="58" xfId="32" applyNumberFormat="1" applyFont="1" applyBorder="1" applyAlignment="1">
      <alignment horizontal="center" vertical="center"/>
    </xf>
    <xf numFmtId="1" fontId="64" fillId="0" borderId="55" xfId="32" applyNumberFormat="1" applyFont="1" applyBorder="1" applyAlignment="1">
      <alignment horizontal="center" vertical="center"/>
    </xf>
    <xf numFmtId="0" fontId="62" fillId="0" borderId="55" xfId="32" applyFont="1" applyBorder="1" applyAlignment="1">
      <alignment horizontal="left" vertical="center"/>
    </xf>
    <xf numFmtId="164" fontId="62" fillId="0" borderId="55" xfId="32" applyNumberFormat="1" applyFont="1" applyBorder="1" applyAlignment="1">
      <alignment horizontal="center" vertical="center"/>
    </xf>
    <xf numFmtId="4" fontId="62" fillId="0" borderId="55" xfId="32" applyNumberFormat="1" applyFont="1" applyBorder="1" applyAlignment="1">
      <alignment horizontal="center" vertical="center"/>
    </xf>
    <xf numFmtId="4" fontId="52" fillId="0" borderId="83" xfId="0" applyNumberFormat="1" applyFont="1" applyBorder="1" applyAlignment="1">
      <alignment horizontal="center" vertical="center"/>
    </xf>
    <xf numFmtId="2" fontId="52" fillId="0" borderId="83" xfId="0" applyNumberFormat="1" applyFont="1" applyBorder="1" applyAlignment="1">
      <alignment horizontal="center" vertical="center"/>
    </xf>
    <xf numFmtId="2" fontId="59" fillId="0" borderId="83" xfId="32" applyNumberFormat="1" applyFont="1" applyBorder="1" applyAlignment="1">
      <alignment horizontal="center" vertical="center" wrapText="1"/>
    </xf>
    <xf numFmtId="164" fontId="52" fillId="0" borderId="83" xfId="0" applyNumberFormat="1" applyFont="1" applyBorder="1" applyAlignment="1">
      <alignment horizontal="center" vertical="center"/>
    </xf>
    <xf numFmtId="164" fontId="52" fillId="31" borderId="83" xfId="0" applyNumberFormat="1" applyFont="1" applyFill="1" applyBorder="1" applyAlignment="1">
      <alignment horizontal="center" vertical="center"/>
    </xf>
    <xf numFmtId="2" fontId="66" fillId="31" borderId="0" xfId="32" applyNumberFormat="1" applyFont="1" applyFill="1"/>
    <xf numFmtId="2" fontId="66" fillId="0" borderId="82" xfId="147" applyNumberFormat="1" applyFont="1" applyBorder="1" applyAlignment="1">
      <alignment horizontal="center" vertical="center" wrapText="1"/>
    </xf>
    <xf numFmtId="0" fontId="66" fillId="0" borderId="0" xfId="147" applyFont="1" applyAlignment="1">
      <alignment wrapText="1"/>
    </xf>
    <xf numFmtId="2" fontId="52" fillId="31" borderId="72" xfId="0" applyNumberFormat="1" applyFont="1" applyFill="1" applyBorder="1" applyAlignment="1">
      <alignment horizontal="center" vertical="center"/>
    </xf>
    <xf numFmtId="4" fontId="52" fillId="31" borderId="83" xfId="0" applyNumberFormat="1" applyFont="1" applyFill="1" applyBorder="1" applyAlignment="1">
      <alignment horizontal="center" vertical="center"/>
    </xf>
    <xf numFmtId="0" fontId="58" fillId="0" borderId="87" xfId="0" applyFont="1" applyBorder="1" applyAlignment="1">
      <alignment vertical="center"/>
    </xf>
    <xf numFmtId="4" fontId="56" fillId="0" borderId="88" xfId="32" applyNumberFormat="1" applyFont="1" applyBorder="1" applyAlignment="1">
      <alignment vertical="center"/>
    </xf>
    <xf numFmtId="164" fontId="58" fillId="30" borderId="89" xfId="32" applyNumberFormat="1" applyFont="1" applyFill="1" applyBorder="1" applyAlignment="1">
      <alignment horizontal="center" vertical="center" textRotation="90" wrapText="1" shrinkToFit="1"/>
    </xf>
    <xf numFmtId="4" fontId="58" fillId="30" borderId="91" xfId="32" applyNumberFormat="1" applyFont="1" applyFill="1" applyBorder="1" applyAlignment="1">
      <alignment horizontal="center" vertical="center" textRotation="90" wrapText="1" shrinkToFit="1"/>
    </xf>
    <xf numFmtId="164" fontId="58" fillId="30" borderId="91" xfId="32" applyNumberFormat="1" applyFont="1" applyFill="1" applyBorder="1" applyAlignment="1">
      <alignment horizontal="center" vertical="center" textRotation="90" wrapText="1" shrinkToFit="1"/>
    </xf>
    <xf numFmtId="4" fontId="58" fillId="30" borderId="92" xfId="32" applyNumberFormat="1" applyFont="1" applyFill="1" applyBorder="1" applyAlignment="1">
      <alignment horizontal="center" vertical="center" textRotation="90" wrapText="1" shrinkToFit="1"/>
    </xf>
    <xf numFmtId="49" fontId="52" fillId="0" borderId="71" xfId="81" applyNumberFormat="1" applyFont="1" applyBorder="1" applyAlignment="1">
      <alignment horizontal="center" vertical="center" wrapText="1" shrinkToFit="1"/>
    </xf>
    <xf numFmtId="2" fontId="52" fillId="31" borderId="71" xfId="0" applyNumberFormat="1" applyFont="1" applyFill="1" applyBorder="1" applyAlignment="1">
      <alignment horizontal="center" vertical="center"/>
    </xf>
    <xf numFmtId="2" fontId="52" fillId="31" borderId="73" xfId="0" applyNumberFormat="1" applyFont="1" applyFill="1" applyBorder="1" applyAlignment="1">
      <alignment horizontal="center" vertical="center"/>
    </xf>
    <xf numFmtId="0" fontId="58" fillId="0" borderId="93" xfId="0" applyFont="1" applyBorder="1" applyAlignment="1">
      <alignment vertical="center"/>
    </xf>
    <xf numFmtId="0" fontId="58" fillId="0" borderId="94" xfId="0" applyFont="1" applyBorder="1" applyAlignment="1">
      <alignment vertical="center"/>
    </xf>
    <xf numFmtId="2" fontId="58" fillId="0" borderId="95" xfId="0" applyNumberFormat="1" applyFont="1" applyBorder="1" applyAlignment="1">
      <alignment vertical="center"/>
    </xf>
    <xf numFmtId="4" fontId="52" fillId="31" borderId="84" xfId="139" applyNumberFormat="1" applyFont="1" applyFill="1" applyBorder="1" applyAlignment="1">
      <alignment horizontal="center" vertical="center" wrapText="1"/>
    </xf>
    <xf numFmtId="2" fontId="52" fillId="31" borderId="96" xfId="0" applyNumberFormat="1" applyFont="1" applyFill="1" applyBorder="1" applyAlignment="1">
      <alignment horizontal="center" vertical="center"/>
    </xf>
    <xf numFmtId="2" fontId="52" fillId="31" borderId="96" xfId="32" applyNumberFormat="1" applyFont="1" applyFill="1" applyBorder="1" applyAlignment="1">
      <alignment horizontal="center" vertical="center" wrapText="1"/>
    </xf>
    <xf numFmtId="164" fontId="52" fillId="31" borderId="96" xfId="0" applyNumberFormat="1" applyFont="1" applyFill="1" applyBorder="1" applyAlignment="1">
      <alignment horizontal="center" vertical="center"/>
    </xf>
    <xf numFmtId="4" fontId="52" fillId="31" borderId="97" xfId="0" applyNumberFormat="1" applyFont="1" applyFill="1" applyBorder="1" applyAlignment="1">
      <alignment horizontal="center" vertical="center"/>
    </xf>
    <xf numFmtId="2" fontId="59" fillId="31" borderId="96" xfId="32" applyNumberFormat="1" applyFont="1" applyFill="1" applyBorder="1" applyAlignment="1">
      <alignment horizontal="center" vertical="center" wrapText="1"/>
    </xf>
    <xf numFmtId="0" fontId="58" fillId="0" borderId="98" xfId="0" applyFont="1" applyBorder="1" applyAlignment="1">
      <alignment vertical="center"/>
    </xf>
    <xf numFmtId="4" fontId="58" fillId="0" borderId="99" xfId="0" applyNumberFormat="1" applyFont="1" applyBorder="1" applyAlignment="1">
      <alignment vertical="center"/>
    </xf>
    <xf numFmtId="0" fontId="58" fillId="0" borderId="99" xfId="0" applyFont="1" applyBorder="1" applyAlignment="1">
      <alignment vertical="center"/>
    </xf>
    <xf numFmtId="4" fontId="58" fillId="0" borderId="100" xfId="0" applyNumberFormat="1" applyFont="1" applyBorder="1" applyAlignment="1">
      <alignment horizontal="right" vertical="center"/>
    </xf>
    <xf numFmtId="2" fontId="52" fillId="31" borderId="102" xfId="0" applyNumberFormat="1" applyFont="1" applyFill="1" applyBorder="1" applyAlignment="1">
      <alignment horizontal="center" vertical="center"/>
    </xf>
    <xf numFmtId="2" fontId="52" fillId="31" borderId="102" xfId="32" applyNumberFormat="1" applyFont="1" applyFill="1" applyBorder="1" applyAlignment="1">
      <alignment horizontal="center" vertical="center" wrapText="1"/>
    </xf>
    <xf numFmtId="164" fontId="52" fillId="31" borderId="102" xfId="0" applyNumberFormat="1" applyFont="1" applyFill="1" applyBorder="1" applyAlignment="1">
      <alignment horizontal="center" vertical="center"/>
    </xf>
    <xf numFmtId="4" fontId="52" fillId="31" borderId="103" xfId="0" applyNumberFormat="1" applyFont="1" applyFill="1" applyBorder="1" applyAlignment="1">
      <alignment horizontal="center" vertical="center"/>
    </xf>
    <xf numFmtId="4" fontId="56" fillId="0" borderId="105" xfId="32" applyNumberFormat="1" applyFont="1" applyBorder="1" applyAlignment="1">
      <alignment vertical="center"/>
    </xf>
    <xf numFmtId="164" fontId="58" fillId="30" borderId="106" xfId="32" applyNumberFormat="1" applyFont="1" applyFill="1" applyBorder="1" applyAlignment="1">
      <alignment horizontal="center" vertical="center" textRotation="90" wrapText="1" shrinkToFit="1"/>
    </xf>
    <xf numFmtId="4" fontId="58" fillId="30" borderId="108" xfId="32" applyNumberFormat="1" applyFont="1" applyFill="1" applyBorder="1" applyAlignment="1">
      <alignment horizontal="center" vertical="center" textRotation="90" wrapText="1" shrinkToFit="1"/>
    </xf>
    <xf numFmtId="164" fontId="58" fillId="30" borderId="108" xfId="32" applyNumberFormat="1" applyFont="1" applyFill="1" applyBorder="1" applyAlignment="1">
      <alignment horizontal="center" vertical="center" textRotation="90" wrapText="1" shrinkToFit="1"/>
    </xf>
    <xf numFmtId="4" fontId="58" fillId="30" borderId="109" xfId="32" applyNumberFormat="1" applyFont="1" applyFill="1" applyBorder="1" applyAlignment="1">
      <alignment horizontal="center" vertical="center" textRotation="90" wrapText="1" shrinkToFit="1"/>
    </xf>
    <xf numFmtId="49" fontId="52" fillId="0" borderId="101" xfId="81" applyNumberFormat="1" applyFont="1" applyBorder="1" applyAlignment="1">
      <alignment horizontal="center" vertical="center" wrapText="1" shrinkToFit="1"/>
    </xf>
    <xf numFmtId="2" fontId="52" fillId="31" borderId="101" xfId="0" applyNumberFormat="1" applyFont="1" applyFill="1" applyBorder="1" applyAlignment="1">
      <alignment horizontal="center" vertical="center"/>
    </xf>
    <xf numFmtId="2" fontId="52" fillId="31" borderId="103" xfId="0" applyNumberFormat="1" applyFont="1" applyFill="1" applyBorder="1" applyAlignment="1">
      <alignment horizontal="center" vertical="center"/>
    </xf>
    <xf numFmtId="0" fontId="53" fillId="0" borderId="29" xfId="0" applyFont="1" applyBorder="1" applyAlignment="1">
      <alignment horizontal="left" vertical="center" wrapText="1"/>
    </xf>
    <xf numFmtId="2" fontId="69" fillId="0" borderId="111" xfId="0" applyNumberFormat="1" applyFont="1" applyBorder="1" applyAlignment="1">
      <alignment horizontal="center" vertical="center" wrapText="1"/>
    </xf>
    <xf numFmtId="164" fontId="52" fillId="31" borderId="112" xfId="0" applyNumberFormat="1" applyFont="1" applyFill="1" applyBorder="1" applyAlignment="1">
      <alignment horizontal="center" vertical="center"/>
    </xf>
    <xf numFmtId="4" fontId="52" fillId="31" borderId="113" xfId="0" applyNumberFormat="1" applyFont="1" applyFill="1" applyBorder="1" applyAlignment="1">
      <alignment horizontal="center" vertical="center"/>
    </xf>
    <xf numFmtId="2" fontId="52" fillId="0" borderId="114" xfId="0" applyNumberFormat="1" applyFont="1" applyBorder="1" applyAlignment="1">
      <alignment horizontal="center" vertical="center"/>
    </xf>
    <xf numFmtId="4" fontId="52" fillId="0" borderId="115" xfId="0" applyNumberFormat="1" applyFont="1" applyBorder="1" applyAlignment="1">
      <alignment horizontal="center" vertical="center"/>
    </xf>
    <xf numFmtId="2" fontId="52" fillId="31" borderId="112" xfId="0" applyNumberFormat="1" applyFont="1" applyFill="1" applyBorder="1" applyAlignment="1">
      <alignment horizontal="center" vertical="center"/>
    </xf>
    <xf numFmtId="2" fontId="52" fillId="31" borderId="112" xfId="32" applyNumberFormat="1" applyFont="1" applyFill="1" applyBorder="1" applyAlignment="1">
      <alignment horizontal="center" vertical="center" wrapText="1"/>
    </xf>
    <xf numFmtId="4" fontId="52" fillId="0" borderId="114" xfId="139" applyNumberFormat="1" applyFont="1" applyBorder="1" applyAlignment="1">
      <alignment horizontal="center" vertical="center" wrapText="1"/>
    </xf>
    <xf numFmtId="2" fontId="52" fillId="31" borderId="115" xfId="0" applyNumberFormat="1" applyFont="1" applyFill="1" applyBorder="1" applyAlignment="1">
      <alignment horizontal="center" vertical="center"/>
    </xf>
    <xf numFmtId="2" fontId="59" fillId="31" borderId="115" xfId="32" applyNumberFormat="1" applyFont="1" applyFill="1" applyBorder="1" applyAlignment="1">
      <alignment horizontal="center" vertical="center" wrapText="1"/>
    </xf>
    <xf numFmtId="164" fontId="52" fillId="31" borderId="115" xfId="0" applyNumberFormat="1" applyFont="1" applyFill="1" applyBorder="1" applyAlignment="1">
      <alignment horizontal="center" vertical="center"/>
    </xf>
    <xf numFmtId="4" fontId="52" fillId="31" borderId="116" xfId="0" applyNumberFormat="1" applyFont="1" applyFill="1" applyBorder="1" applyAlignment="1">
      <alignment horizontal="center" vertical="center"/>
    </xf>
    <xf numFmtId="2" fontId="66" fillId="31" borderId="114" xfId="0" applyNumberFormat="1" applyFont="1" applyFill="1" applyBorder="1" applyAlignment="1">
      <alignment horizontal="center" vertical="center"/>
    </xf>
    <xf numFmtId="2" fontId="66" fillId="31" borderId="112" xfId="0" applyNumberFormat="1" applyFont="1" applyFill="1" applyBorder="1" applyAlignment="1">
      <alignment horizontal="center" vertical="center"/>
    </xf>
    <xf numFmtId="2" fontId="66" fillId="31" borderId="112" xfId="32" applyNumberFormat="1" applyFont="1" applyFill="1" applyBorder="1" applyAlignment="1">
      <alignment horizontal="center" vertical="center" wrapText="1"/>
    </xf>
    <xf numFmtId="164" fontId="66" fillId="31" borderId="112" xfId="0" applyNumberFormat="1" applyFont="1" applyFill="1" applyBorder="1" applyAlignment="1">
      <alignment horizontal="center" vertical="center"/>
    </xf>
    <xf numFmtId="4" fontId="66" fillId="31" borderId="113" xfId="0" applyNumberFormat="1" applyFont="1" applyFill="1" applyBorder="1" applyAlignment="1">
      <alignment horizontal="center" vertical="center"/>
    </xf>
    <xf numFmtId="2" fontId="66" fillId="31" borderId="101" xfId="0" applyNumberFormat="1" applyFont="1" applyFill="1" applyBorder="1" applyAlignment="1">
      <alignment horizontal="center" vertical="center"/>
    </xf>
    <xf numFmtId="2" fontId="66" fillId="31" borderId="115" xfId="0" applyNumberFormat="1" applyFont="1" applyFill="1" applyBorder="1" applyAlignment="1">
      <alignment horizontal="center" vertical="center"/>
    </xf>
    <xf numFmtId="164" fontId="66" fillId="31" borderId="115" xfId="0" applyNumberFormat="1" applyFont="1" applyFill="1" applyBorder="1" applyAlignment="1">
      <alignment horizontal="center" vertical="center"/>
    </xf>
    <xf numFmtId="2" fontId="52" fillId="31" borderId="115" xfId="32" applyNumberFormat="1" applyFont="1" applyFill="1" applyBorder="1" applyAlignment="1">
      <alignment horizontal="center" vertical="center" wrapText="1"/>
    </xf>
    <xf numFmtId="4" fontId="58" fillId="30" borderId="118" xfId="32" applyNumberFormat="1" applyFont="1" applyFill="1" applyBorder="1" applyAlignment="1">
      <alignment horizontal="center" vertical="center" textRotation="90" wrapText="1" shrinkToFit="1"/>
    </xf>
    <xf numFmtId="4" fontId="58" fillId="30" borderId="117" xfId="32" applyNumberFormat="1" applyFont="1" applyFill="1" applyBorder="1" applyAlignment="1">
      <alignment horizontal="center" vertical="center" textRotation="90" wrapText="1" shrinkToFit="1"/>
    </xf>
    <xf numFmtId="164" fontId="58" fillId="30" borderId="117" xfId="32" applyNumberFormat="1" applyFont="1" applyFill="1" applyBorder="1" applyAlignment="1">
      <alignment horizontal="center" vertical="center" textRotation="90" wrapText="1" shrinkToFit="1"/>
    </xf>
    <xf numFmtId="4" fontId="58" fillId="30" borderId="119" xfId="32" applyNumberFormat="1" applyFont="1" applyFill="1" applyBorder="1" applyAlignment="1">
      <alignment horizontal="center" vertical="center" textRotation="90" wrapText="1" shrinkToFit="1"/>
    </xf>
    <xf numFmtId="2" fontId="52" fillId="31" borderId="113" xfId="0" applyNumberFormat="1" applyFont="1" applyFill="1" applyBorder="1" applyAlignment="1">
      <alignment horizontal="center" vertical="center"/>
    </xf>
    <xf numFmtId="1" fontId="52" fillId="0" borderId="101" xfId="81" applyNumberFormat="1" applyFont="1" applyBorder="1" applyAlignment="1">
      <alignment horizontal="center" vertical="center" wrapText="1" shrinkToFit="1"/>
    </xf>
    <xf numFmtId="49" fontId="52" fillId="0" borderId="112" xfId="81" applyNumberFormat="1" applyFont="1" applyBorder="1" applyAlignment="1">
      <alignment horizontal="center" vertical="center" wrapText="1" shrinkToFit="1"/>
    </xf>
    <xf numFmtId="2" fontId="66" fillId="31" borderId="113" xfId="0" applyNumberFormat="1" applyFont="1" applyFill="1" applyBorder="1" applyAlignment="1">
      <alignment horizontal="center" vertical="center"/>
    </xf>
    <xf numFmtId="2" fontId="52" fillId="31" borderId="121" xfId="0" applyNumberFormat="1" applyFont="1" applyFill="1" applyBorder="1" applyAlignment="1">
      <alignment horizontal="center" vertical="center"/>
    </xf>
    <xf numFmtId="1" fontId="52" fillId="0" borderId="121" xfId="81" applyNumberFormat="1" applyFont="1" applyBorder="1" applyAlignment="1">
      <alignment horizontal="center" vertical="center" wrapText="1" shrinkToFit="1"/>
    </xf>
    <xf numFmtId="49" fontId="52" fillId="0" borderId="121" xfId="81" applyNumberFormat="1" applyFont="1" applyBorder="1" applyAlignment="1">
      <alignment horizontal="center" vertical="center" wrapText="1" shrinkToFit="1"/>
    </xf>
    <xf numFmtId="2" fontId="52" fillId="31" borderId="114" xfId="0" applyNumberFormat="1" applyFont="1" applyFill="1" applyBorder="1" applyAlignment="1">
      <alignment horizontal="center" vertical="center"/>
    </xf>
    <xf numFmtId="2" fontId="66" fillId="31" borderId="121" xfId="0" applyNumberFormat="1" applyFont="1" applyFill="1" applyBorder="1" applyAlignment="1">
      <alignment horizontal="center" vertical="center"/>
    </xf>
    <xf numFmtId="49" fontId="52" fillId="0" borderId="114" xfId="81" applyNumberFormat="1" applyFont="1" applyBorder="1" applyAlignment="1">
      <alignment horizontal="center" vertical="center" wrapText="1" shrinkToFit="1"/>
    </xf>
    <xf numFmtId="2" fontId="52" fillId="0" borderId="121" xfId="0" applyNumberFormat="1" applyFont="1" applyBorder="1" applyAlignment="1">
      <alignment horizontal="center" vertical="center"/>
    </xf>
    <xf numFmtId="0" fontId="58" fillId="0" borderId="122" xfId="0" applyFont="1" applyBorder="1" applyAlignment="1">
      <alignment vertical="center"/>
    </xf>
    <xf numFmtId="0" fontId="58" fillId="0" borderId="123" xfId="0" applyFont="1" applyBorder="1" applyAlignment="1">
      <alignment vertical="center"/>
    </xf>
    <xf numFmtId="0" fontId="58" fillId="0" borderId="124" xfId="0" applyFont="1" applyBorder="1" applyAlignment="1">
      <alignment vertical="center"/>
    </xf>
    <xf numFmtId="4" fontId="58" fillId="0" borderId="125" xfId="0" applyNumberFormat="1" applyFont="1" applyBorder="1" applyAlignment="1">
      <alignment vertical="center"/>
    </xf>
    <xf numFmtId="0" fontId="58" fillId="0" borderId="125" xfId="0" applyFont="1" applyBorder="1" applyAlignment="1">
      <alignment vertical="center"/>
    </xf>
    <xf numFmtId="4" fontId="58" fillId="0" borderId="126" xfId="0" applyNumberFormat="1" applyFont="1" applyBorder="1" applyAlignment="1">
      <alignment horizontal="right" vertical="center"/>
    </xf>
    <xf numFmtId="2" fontId="58" fillId="0" borderId="122" xfId="0" applyNumberFormat="1" applyFont="1" applyBorder="1" applyAlignment="1">
      <alignment vertical="center"/>
    </xf>
    <xf numFmtId="2" fontId="58" fillId="0" borderId="127" xfId="0" applyNumberFormat="1" applyFont="1" applyBorder="1" applyAlignment="1">
      <alignment vertical="center"/>
    </xf>
    <xf numFmtId="2" fontId="66" fillId="0" borderId="102" xfId="147" applyNumberFormat="1" applyFont="1" applyBorder="1" applyAlignment="1">
      <alignment horizontal="center" vertical="center" wrapText="1"/>
    </xf>
    <xf numFmtId="2" fontId="66" fillId="0" borderId="103" xfId="147" applyNumberFormat="1" applyFont="1" applyBorder="1" applyAlignment="1">
      <alignment horizontal="center" vertical="center" wrapText="1"/>
    </xf>
    <xf numFmtId="4" fontId="65" fillId="30" borderId="129" xfId="32" applyNumberFormat="1" applyFont="1" applyFill="1" applyBorder="1" applyAlignment="1">
      <alignment horizontal="center" vertical="center" textRotation="90" wrapText="1" shrinkToFit="1"/>
    </xf>
    <xf numFmtId="2" fontId="66" fillId="31" borderId="130" xfId="0" applyNumberFormat="1" applyFont="1" applyFill="1" applyBorder="1" applyAlignment="1">
      <alignment horizontal="center" vertical="center"/>
    </xf>
    <xf numFmtId="173" fontId="75" fillId="32" borderId="80" xfId="0" applyNumberFormat="1" applyFont="1" applyFill="1" applyBorder="1" applyAlignment="1">
      <alignment horizontal="center" vertical="center" wrapText="1"/>
    </xf>
    <xf numFmtId="4" fontId="65" fillId="30" borderId="117" xfId="32" applyNumberFormat="1" applyFont="1" applyFill="1" applyBorder="1" applyAlignment="1">
      <alignment horizontal="center" vertical="center" textRotation="90" wrapText="1" shrinkToFit="1"/>
    </xf>
    <xf numFmtId="0" fontId="72" fillId="0" borderId="131" xfId="0" applyFont="1" applyBorder="1" applyAlignment="1">
      <alignment horizontal="center" vertical="top" wrapText="1"/>
    </xf>
    <xf numFmtId="173" fontId="75" fillId="32" borderId="132" xfId="0" applyNumberFormat="1" applyFont="1" applyFill="1" applyBorder="1" applyAlignment="1">
      <alignment horizontal="center" vertical="center" wrapText="1"/>
    </xf>
    <xf numFmtId="173" fontId="71" fillId="32" borderId="132" xfId="0" applyNumberFormat="1" applyFont="1" applyFill="1" applyBorder="1" applyAlignment="1">
      <alignment horizontal="center" vertical="center" wrapText="1"/>
    </xf>
    <xf numFmtId="4" fontId="63" fillId="0" borderId="105" xfId="32" applyNumberFormat="1" applyFont="1" applyBorder="1" applyAlignment="1">
      <alignment vertical="center"/>
    </xf>
    <xf numFmtId="164" fontId="65" fillId="30" borderId="108" xfId="32" applyNumberFormat="1" applyFont="1" applyFill="1" applyBorder="1" applyAlignment="1">
      <alignment horizontal="center" vertical="center" textRotation="90" wrapText="1" shrinkToFit="1"/>
    </xf>
    <xf numFmtId="4" fontId="65" fillId="30" borderId="108" xfId="32" applyNumberFormat="1" applyFont="1" applyFill="1" applyBorder="1" applyAlignment="1">
      <alignment horizontal="center" vertical="center" textRotation="90" wrapText="1" shrinkToFit="1"/>
    </xf>
    <xf numFmtId="4" fontId="65" fillId="30" borderId="109" xfId="32" applyNumberFormat="1" applyFont="1" applyFill="1" applyBorder="1" applyAlignment="1">
      <alignment horizontal="center" vertical="center" textRotation="90" wrapText="1" shrinkToFit="1"/>
    </xf>
    <xf numFmtId="49" fontId="66" fillId="0" borderId="121" xfId="81" applyNumberFormat="1" applyFont="1" applyBorder="1" applyAlignment="1">
      <alignment horizontal="center" vertical="center" wrapText="1" shrinkToFit="1"/>
    </xf>
    <xf numFmtId="0" fontId="60" fillId="0" borderId="112" xfId="0" applyFont="1" applyBorder="1" applyAlignment="1">
      <alignment horizontal="center"/>
    </xf>
    <xf numFmtId="0" fontId="60" fillId="0" borderId="121" xfId="0" applyFont="1" applyBorder="1" applyAlignment="1">
      <alignment horizontal="center"/>
    </xf>
    <xf numFmtId="0" fontId="66" fillId="0" borderId="112" xfId="0" applyFont="1" applyBorder="1" applyAlignment="1">
      <alignment horizontal="center" vertical="center" textRotation="90" wrapText="1"/>
    </xf>
    <xf numFmtId="2" fontId="66" fillId="0" borderId="112" xfId="0" applyNumberFormat="1" applyFont="1" applyBorder="1" applyAlignment="1">
      <alignment horizontal="center" vertical="center" textRotation="90" wrapText="1"/>
    </xf>
    <xf numFmtId="0" fontId="0" fillId="0" borderId="131" xfId="0" applyBorder="1" applyAlignment="1">
      <alignment horizontal="left" wrapText="1"/>
    </xf>
    <xf numFmtId="2" fontId="66" fillId="0" borderId="133" xfId="0" applyNumberFormat="1" applyFont="1" applyBorder="1" applyAlignment="1">
      <alignment horizontal="center" vertical="center"/>
    </xf>
    <xf numFmtId="2" fontId="68" fillId="0" borderId="134" xfId="0" applyNumberFormat="1" applyFont="1" applyBorder="1" applyAlignment="1">
      <alignment horizontal="center" vertical="center"/>
    </xf>
    <xf numFmtId="2" fontId="66" fillId="0" borderId="114" xfId="0" applyNumberFormat="1" applyFont="1" applyBorder="1" applyAlignment="1">
      <alignment horizontal="center" vertical="center"/>
    </xf>
    <xf numFmtId="0" fontId="65" fillId="0" borderId="137" xfId="0" applyFont="1" applyBorder="1" applyAlignment="1">
      <alignment vertical="center"/>
    </xf>
    <xf numFmtId="0" fontId="65" fillId="0" borderId="138" xfId="0" applyFont="1" applyBorder="1" applyAlignment="1">
      <alignment vertical="center"/>
    </xf>
    <xf numFmtId="0" fontId="65" fillId="0" borderId="139" xfId="0" applyFont="1" applyBorder="1" applyAlignment="1">
      <alignment vertical="center"/>
    </xf>
    <xf numFmtId="4" fontId="65" fillId="0" borderId="140" xfId="0" applyNumberFormat="1" applyFont="1" applyBorder="1" applyAlignment="1">
      <alignment vertical="center"/>
    </xf>
    <xf numFmtId="0" fontId="65" fillId="0" borderId="140" xfId="0" applyFont="1" applyBorder="1" applyAlignment="1">
      <alignment vertical="center"/>
    </xf>
    <xf numFmtId="4" fontId="65" fillId="0" borderId="141" xfId="0" applyNumberFormat="1" applyFont="1" applyBorder="1" applyAlignment="1">
      <alignment horizontal="right" vertical="center"/>
    </xf>
    <xf numFmtId="2" fontId="65" fillId="0" borderId="138" xfId="0" applyNumberFormat="1" applyFont="1" applyBorder="1" applyAlignment="1">
      <alignment vertical="center"/>
    </xf>
    <xf numFmtId="2" fontId="65" fillId="0" borderId="142" xfId="0" applyNumberFormat="1" applyFont="1" applyBorder="1" applyAlignment="1">
      <alignment vertical="center"/>
    </xf>
    <xf numFmtId="2" fontId="65" fillId="0" borderId="143" xfId="0" applyNumberFormat="1" applyFont="1" applyBorder="1" applyAlignment="1">
      <alignment vertical="center"/>
    </xf>
    <xf numFmtId="2" fontId="52" fillId="31" borderId="133" xfId="0" applyNumberFormat="1" applyFont="1" applyFill="1" applyBorder="1" applyAlignment="1">
      <alignment horizontal="center" vertical="center"/>
    </xf>
    <xf numFmtId="4" fontId="56" fillId="0" borderId="144" xfId="32" applyNumberFormat="1" applyFont="1" applyBorder="1" applyAlignment="1">
      <alignment vertical="center"/>
    </xf>
    <xf numFmtId="1" fontId="52" fillId="0" borderId="136" xfId="81" applyNumberFormat="1" applyFont="1" applyBorder="1" applyAlignment="1">
      <alignment horizontal="center" vertical="center" wrapText="1" shrinkToFit="1"/>
    </xf>
    <xf numFmtId="2" fontId="52" fillId="31" borderId="136" xfId="0" applyNumberFormat="1" applyFont="1" applyFill="1" applyBorder="1" applyAlignment="1">
      <alignment horizontal="center" vertical="center"/>
    </xf>
    <xf numFmtId="2" fontId="52" fillId="31" borderId="135" xfId="0" applyNumberFormat="1" applyFont="1" applyFill="1" applyBorder="1" applyAlignment="1">
      <alignment horizontal="center" vertical="center"/>
    </xf>
    <xf numFmtId="49" fontId="52" fillId="0" borderId="136" xfId="81" applyNumberFormat="1" applyFont="1" applyBorder="1" applyAlignment="1">
      <alignment horizontal="center" vertical="center" wrapText="1" shrinkToFit="1"/>
    </xf>
    <xf numFmtId="2" fontId="66" fillId="31" borderId="150" xfId="0" applyNumberFormat="1" applyFont="1" applyFill="1" applyBorder="1" applyAlignment="1">
      <alignment horizontal="center" vertical="center"/>
    </xf>
    <xf numFmtId="2" fontId="66" fillId="31" borderId="150" xfId="32" applyNumberFormat="1" applyFont="1" applyFill="1" applyBorder="1" applyAlignment="1">
      <alignment horizontal="center" vertical="center" wrapText="1"/>
    </xf>
    <xf numFmtId="164" fontId="66" fillId="31" borderId="150" xfId="0" applyNumberFormat="1" applyFont="1" applyFill="1" applyBorder="1" applyAlignment="1">
      <alignment horizontal="center" vertical="center"/>
    </xf>
    <xf numFmtId="4" fontId="66" fillId="31" borderId="151" xfId="0" applyNumberFormat="1" applyFont="1" applyFill="1" applyBorder="1" applyAlignment="1">
      <alignment horizontal="center" vertical="center"/>
    </xf>
    <xf numFmtId="2" fontId="66" fillId="0" borderId="150" xfId="32" applyNumberFormat="1" applyFont="1" applyBorder="1" applyAlignment="1">
      <alignment horizontal="center" vertical="center" wrapText="1"/>
    </xf>
    <xf numFmtId="164" fontId="66" fillId="0" borderId="150" xfId="0" applyNumberFormat="1" applyFont="1" applyBorder="1" applyAlignment="1">
      <alignment horizontal="center" vertical="center"/>
    </xf>
    <xf numFmtId="2" fontId="66" fillId="31" borderId="152" xfId="0" applyNumberFormat="1" applyFont="1" applyFill="1" applyBorder="1" applyAlignment="1">
      <alignment horizontal="center" vertical="center"/>
    </xf>
    <xf numFmtId="4" fontId="63" fillId="0" borderId="156" xfId="32" applyNumberFormat="1" applyFont="1" applyBorder="1" applyAlignment="1">
      <alignment vertical="center"/>
    </xf>
    <xf numFmtId="164" fontId="65" fillId="30" borderId="46" xfId="32" applyNumberFormat="1" applyFont="1" applyFill="1" applyBorder="1" applyAlignment="1">
      <alignment horizontal="center" vertical="center" textRotation="90" wrapText="1" shrinkToFit="1"/>
    </xf>
    <xf numFmtId="4" fontId="65" fillId="30" borderId="47" xfId="32" applyNumberFormat="1" applyFont="1" applyFill="1" applyBorder="1" applyAlignment="1">
      <alignment horizontal="center" vertical="center" textRotation="90" wrapText="1" shrinkToFit="1"/>
    </xf>
    <xf numFmtId="164" fontId="65" fillId="30" borderId="147" xfId="32" applyNumberFormat="1" applyFont="1" applyFill="1" applyBorder="1" applyAlignment="1">
      <alignment horizontal="center" vertical="center" textRotation="90" wrapText="1" shrinkToFit="1"/>
    </xf>
    <xf numFmtId="4" fontId="65" fillId="30" borderId="148" xfId="32" applyNumberFormat="1" applyFont="1" applyFill="1" applyBorder="1" applyAlignment="1">
      <alignment horizontal="center" vertical="center" textRotation="90" wrapText="1" shrinkToFit="1"/>
    </xf>
    <xf numFmtId="164" fontId="65" fillId="30" borderId="148" xfId="32" applyNumberFormat="1" applyFont="1" applyFill="1" applyBorder="1" applyAlignment="1">
      <alignment horizontal="center" vertical="center" textRotation="90" wrapText="1" shrinkToFit="1"/>
    </xf>
    <xf numFmtId="4" fontId="65" fillId="30" borderId="149" xfId="32" applyNumberFormat="1" applyFont="1" applyFill="1" applyBorder="1" applyAlignment="1">
      <alignment horizontal="center" vertical="center" textRotation="90" wrapText="1" shrinkToFit="1"/>
    </xf>
    <xf numFmtId="4" fontId="65" fillId="30" borderId="118" xfId="32" applyNumberFormat="1" applyFont="1" applyFill="1" applyBorder="1" applyAlignment="1">
      <alignment horizontal="center" vertical="center" textRotation="90" wrapText="1" shrinkToFit="1"/>
    </xf>
    <xf numFmtId="164" fontId="65" fillId="30" borderId="117" xfId="32" applyNumberFormat="1" applyFont="1" applyFill="1" applyBorder="1" applyAlignment="1">
      <alignment horizontal="center" vertical="center" textRotation="90" wrapText="1" shrinkToFit="1"/>
    </xf>
    <xf numFmtId="4" fontId="65" fillId="30" borderId="119" xfId="32" applyNumberFormat="1" applyFont="1" applyFill="1" applyBorder="1" applyAlignment="1">
      <alignment horizontal="center" vertical="center" textRotation="90" wrapText="1" shrinkToFit="1"/>
    </xf>
    <xf numFmtId="2" fontId="66" fillId="31" borderId="151" xfId="0" applyNumberFormat="1" applyFont="1" applyFill="1" applyBorder="1" applyAlignment="1">
      <alignment horizontal="center" vertical="center"/>
    </xf>
    <xf numFmtId="2" fontId="66" fillId="0" borderId="150" xfId="0" applyNumberFormat="1" applyFont="1" applyBorder="1" applyAlignment="1">
      <alignment horizontal="center" vertical="center"/>
    </xf>
    <xf numFmtId="49" fontId="66" fillId="0" borderId="114" xfId="81" applyNumberFormat="1" applyFont="1" applyBorder="1" applyAlignment="1">
      <alignment horizontal="center" vertical="center" wrapText="1" shrinkToFit="1"/>
    </xf>
    <xf numFmtId="0" fontId="65" fillId="0" borderId="153" xfId="0" applyFont="1" applyBorder="1" applyAlignment="1">
      <alignment vertical="center"/>
    </xf>
    <xf numFmtId="0" fontId="65" fillId="0" borderId="158" xfId="0" applyFont="1" applyBorder="1" applyAlignment="1">
      <alignment vertical="center"/>
    </xf>
    <xf numFmtId="0" fontId="65" fillId="0" borderId="146" xfId="0" applyFont="1" applyBorder="1" applyAlignment="1">
      <alignment vertical="center"/>
    </xf>
    <xf numFmtId="4" fontId="65" fillId="0" borderId="154" xfId="0" applyNumberFormat="1" applyFont="1" applyBorder="1" applyAlignment="1">
      <alignment vertical="center"/>
    </xf>
    <xf numFmtId="0" fontId="65" fillId="0" borderId="154" xfId="0" applyFont="1" applyBorder="1" applyAlignment="1">
      <alignment vertical="center"/>
    </xf>
    <xf numFmtId="4" fontId="65" fillId="0" borderId="155" xfId="0" applyNumberFormat="1" applyFont="1" applyBorder="1" applyAlignment="1">
      <alignment horizontal="right" vertical="center"/>
    </xf>
    <xf numFmtId="2" fontId="65" fillId="0" borderId="153" xfId="0" applyNumberFormat="1" applyFont="1" applyBorder="1" applyAlignment="1">
      <alignment vertical="center"/>
    </xf>
    <xf numFmtId="2" fontId="65" fillId="0" borderId="159" xfId="0" applyNumberFormat="1" applyFont="1" applyBorder="1" applyAlignment="1">
      <alignment vertical="center"/>
    </xf>
    <xf numFmtId="2" fontId="66" fillId="0" borderId="152" xfId="0" applyNumberFormat="1" applyFont="1" applyBorder="1" applyAlignment="1">
      <alignment horizontal="center" vertical="center"/>
    </xf>
    <xf numFmtId="4" fontId="60" fillId="0" borderId="74" xfId="32" applyNumberFormat="1" applyFont="1" applyBorder="1" applyAlignment="1">
      <alignment horizontal="center" vertical="center"/>
    </xf>
    <xf numFmtId="4" fontId="60" fillId="0" borderId="75" xfId="32" applyNumberFormat="1" applyFont="1" applyBorder="1" applyAlignment="1">
      <alignment horizontal="center" vertical="center"/>
    </xf>
    <xf numFmtId="4" fontId="60" fillId="0" borderId="76" xfId="32" applyNumberFormat="1" applyFont="1" applyBorder="1" applyAlignment="1">
      <alignment horizontal="center" vertical="center"/>
    </xf>
    <xf numFmtId="164" fontId="65" fillId="30" borderId="162" xfId="32" applyNumberFormat="1" applyFont="1" applyFill="1" applyBorder="1" applyAlignment="1">
      <alignment horizontal="center" vertical="center" textRotation="90" wrapText="1" shrinkToFit="1"/>
    </xf>
    <xf numFmtId="4" fontId="65" fillId="30" borderId="162" xfId="32" applyNumberFormat="1" applyFont="1" applyFill="1" applyBorder="1" applyAlignment="1">
      <alignment horizontal="center" vertical="center" textRotation="90" wrapText="1" shrinkToFit="1"/>
    </xf>
    <xf numFmtId="4" fontId="65" fillId="30" borderId="163" xfId="32" applyNumberFormat="1" applyFont="1" applyFill="1" applyBorder="1" applyAlignment="1">
      <alignment horizontal="center" vertical="center" textRotation="90" wrapText="1" shrinkToFit="1"/>
    </xf>
    <xf numFmtId="0" fontId="60" fillId="0" borderId="164" xfId="144" applyFont="1" applyBorder="1" applyAlignment="1">
      <alignment horizontal="center" vertical="center" wrapText="1"/>
    </xf>
    <xf numFmtId="49" fontId="66" fillId="0" borderId="165" xfId="81" applyNumberFormat="1" applyFont="1" applyBorder="1" applyAlignment="1">
      <alignment horizontal="center" vertical="center" wrapText="1" shrinkToFit="1"/>
    </xf>
    <xf numFmtId="0" fontId="66" fillId="0" borderId="165" xfId="144" applyFont="1" applyBorder="1" applyAlignment="1">
      <alignment horizontal="center" vertical="center" wrapText="1"/>
    </xf>
    <xf numFmtId="0" fontId="66" fillId="0" borderId="165" xfId="144" applyFont="1" applyBorder="1" applyAlignment="1">
      <alignment horizontal="right" vertical="center" wrapText="1"/>
    </xf>
    <xf numFmtId="0" fontId="66" fillId="0" borderId="166" xfId="144" applyFont="1" applyBorder="1" applyAlignment="1">
      <alignment horizontal="right" vertical="center" wrapText="1"/>
    </xf>
    <xf numFmtId="0" fontId="66" fillId="0" borderId="164" xfId="144" applyFont="1" applyBorder="1" applyAlignment="1">
      <alignment horizontal="right" vertical="center" wrapText="1"/>
    </xf>
    <xf numFmtId="49" fontId="66" fillId="0" borderId="164" xfId="0" applyNumberFormat="1" applyFont="1" applyBorder="1" applyAlignment="1">
      <alignment horizontal="center" vertical="center" wrapText="1"/>
    </xf>
    <xf numFmtId="2" fontId="66" fillId="0" borderId="165" xfId="144" applyNumberFormat="1" applyFont="1" applyBorder="1" applyAlignment="1">
      <alignment horizontal="center" vertical="center" wrapText="1"/>
    </xf>
    <xf numFmtId="2" fontId="66" fillId="0" borderId="166" xfId="144" applyNumberFormat="1" applyFont="1" applyBorder="1" applyAlignment="1">
      <alignment horizontal="center" vertical="center" wrapText="1"/>
    </xf>
    <xf numFmtId="2" fontId="66" fillId="0" borderId="164" xfId="144" applyNumberFormat="1" applyFont="1" applyBorder="1" applyAlignment="1">
      <alignment horizontal="center" vertical="center" wrapText="1"/>
    </xf>
    <xf numFmtId="49" fontId="60" fillId="0" borderId="164" xfId="145" applyNumberFormat="1" applyFont="1" applyBorder="1" applyAlignment="1">
      <alignment horizontal="center" vertical="center" wrapText="1"/>
    </xf>
    <xf numFmtId="0" fontId="66" fillId="0" borderId="165" xfId="145" applyFont="1" applyBorder="1" applyAlignment="1">
      <alignment horizontal="center" vertical="center" wrapText="1"/>
    </xf>
    <xf numFmtId="2" fontId="66" fillId="0" borderId="165" xfId="145" applyNumberFormat="1" applyFont="1" applyBorder="1" applyAlignment="1">
      <alignment horizontal="center" vertical="center" wrapText="1"/>
    </xf>
    <xf numFmtId="49" fontId="60" fillId="0" borderId="164" xfId="0" applyNumberFormat="1" applyFont="1" applyBorder="1" applyAlignment="1">
      <alignment horizontal="center" vertical="center" wrapText="1"/>
    </xf>
    <xf numFmtId="0" fontId="66" fillId="0" borderId="165" xfId="144" applyFont="1" applyBorder="1" applyAlignment="1">
      <alignment vertical="center"/>
    </xf>
    <xf numFmtId="0" fontId="66" fillId="0" borderId="166" xfId="144" applyFont="1" applyBorder="1" applyAlignment="1">
      <alignment vertical="center"/>
    </xf>
    <xf numFmtId="0" fontId="66" fillId="0" borderId="164" xfId="144" applyFont="1" applyBorder="1" applyAlignment="1">
      <alignment vertical="center"/>
    </xf>
    <xf numFmtId="1" fontId="66" fillId="0" borderId="165" xfId="32" applyNumberFormat="1" applyFont="1" applyBorder="1" applyAlignment="1">
      <alignment horizontal="center" vertical="center"/>
    </xf>
    <xf numFmtId="0" fontId="64" fillId="0" borderId="167" xfId="144" applyFont="1" applyBorder="1" applyAlignment="1">
      <alignment horizontal="center" vertical="center" wrapText="1"/>
    </xf>
    <xf numFmtId="0" fontId="79" fillId="0" borderId="168" xfId="144" applyFont="1" applyBorder="1" applyAlignment="1">
      <alignment horizontal="center" vertical="center" wrapText="1"/>
    </xf>
    <xf numFmtId="0" fontId="66" fillId="0" borderId="168" xfId="0" applyFont="1" applyBorder="1" applyAlignment="1">
      <alignment horizontal="left" vertical="center" wrapText="1"/>
    </xf>
    <xf numFmtId="0" fontId="79" fillId="0" borderId="168" xfId="0" applyFont="1" applyBorder="1" applyAlignment="1">
      <alignment horizontal="center" vertical="center" wrapText="1"/>
    </xf>
    <xf numFmtId="0" fontId="80" fillId="0" borderId="168" xfId="0" applyFont="1" applyBorder="1" applyAlignment="1">
      <alignment horizontal="center" vertical="center" wrapText="1"/>
    </xf>
    <xf numFmtId="0" fontId="64" fillId="0" borderId="69" xfId="144" applyFont="1" applyBorder="1" applyAlignment="1">
      <alignment horizontal="center" vertical="center" wrapText="1"/>
    </xf>
    <xf numFmtId="0" fontId="66" fillId="0" borderId="164" xfId="144" applyFont="1" applyBorder="1" applyAlignment="1">
      <alignment horizontal="center" vertical="center" wrapText="1"/>
    </xf>
    <xf numFmtId="0" fontId="66" fillId="0" borderId="164" xfId="0" applyFont="1" applyBorder="1" applyAlignment="1">
      <alignment horizontal="center" vertical="center" wrapText="1"/>
    </xf>
    <xf numFmtId="0" fontId="66" fillId="0" borderId="164" xfId="145" applyFont="1" applyBorder="1" applyAlignment="1">
      <alignment horizontal="center" vertical="center" wrapText="1"/>
    </xf>
    <xf numFmtId="0" fontId="76" fillId="0" borderId="164" xfId="0" applyFont="1" applyBorder="1" applyAlignment="1">
      <alignment horizontal="center" vertical="center" wrapText="1"/>
    </xf>
    <xf numFmtId="164" fontId="62" fillId="0" borderId="58" xfId="32" applyNumberFormat="1" applyFont="1" applyBorder="1" applyAlignment="1">
      <alignment horizontal="center" vertical="center"/>
    </xf>
    <xf numFmtId="4" fontId="60" fillId="0" borderId="169" xfId="32" applyNumberFormat="1" applyFont="1" applyBorder="1" applyAlignment="1">
      <alignment horizontal="center" vertical="center"/>
    </xf>
    <xf numFmtId="1" fontId="66" fillId="0" borderId="164" xfId="0" applyNumberFormat="1" applyFont="1" applyBorder="1" applyAlignment="1">
      <alignment horizontal="center" vertical="center" wrapText="1"/>
    </xf>
    <xf numFmtId="49" fontId="52" fillId="0" borderId="164" xfId="81" applyNumberFormat="1" applyFont="1" applyBorder="1" applyAlignment="1">
      <alignment horizontal="center" vertical="center" wrapText="1" shrinkToFit="1"/>
    </xf>
    <xf numFmtId="4" fontId="65" fillId="0" borderId="169" xfId="0" applyNumberFormat="1" applyFont="1" applyBorder="1" applyAlignment="1">
      <alignment vertical="center"/>
    </xf>
    <xf numFmtId="0" fontId="65" fillId="0" borderId="169" xfId="0" applyFont="1" applyBorder="1" applyAlignment="1">
      <alignment vertical="center"/>
    </xf>
    <xf numFmtId="2" fontId="52" fillId="31" borderId="170" xfId="0" applyNumberFormat="1" applyFont="1" applyFill="1" applyBorder="1" applyAlignment="1">
      <alignment horizontal="center" vertical="center"/>
    </xf>
    <xf numFmtId="2" fontId="52" fillId="31" borderId="171" xfId="0" applyNumberFormat="1" applyFont="1" applyFill="1" applyBorder="1" applyAlignment="1">
      <alignment horizontal="center" vertical="center"/>
    </xf>
    <xf numFmtId="2" fontId="52" fillId="31" borderId="172" xfId="0" applyNumberFormat="1" applyFont="1" applyFill="1" applyBorder="1" applyAlignment="1">
      <alignment horizontal="center" vertical="center"/>
    </xf>
    <xf numFmtId="4" fontId="58" fillId="0" borderId="77" xfId="0" applyNumberFormat="1" applyFont="1" applyBorder="1" applyAlignment="1">
      <alignment horizontal="right" vertical="center"/>
    </xf>
    <xf numFmtId="4" fontId="52" fillId="0" borderId="173" xfId="0" applyNumberFormat="1" applyFont="1" applyBorder="1" applyAlignment="1">
      <alignment horizontal="center" vertical="center"/>
    </xf>
    <xf numFmtId="2" fontId="52" fillId="31" borderId="171" xfId="32" applyNumberFormat="1" applyFont="1" applyFill="1" applyBorder="1" applyAlignment="1">
      <alignment horizontal="center" vertical="center" wrapText="1"/>
    </xf>
    <xf numFmtId="164" fontId="52" fillId="31" borderId="171" xfId="0" applyNumberFormat="1" applyFont="1" applyFill="1" applyBorder="1" applyAlignment="1">
      <alignment horizontal="center" vertical="center"/>
    </xf>
    <xf numFmtId="4" fontId="52" fillId="31" borderId="172" xfId="0" applyNumberFormat="1" applyFont="1" applyFill="1" applyBorder="1" applyAlignment="1">
      <alignment horizontal="center" vertical="center"/>
    </xf>
    <xf numFmtId="164" fontId="58" fillId="30" borderId="176" xfId="32" applyNumberFormat="1" applyFont="1" applyFill="1" applyBorder="1" applyAlignment="1">
      <alignment horizontal="center" vertical="center" textRotation="90" wrapText="1" shrinkToFit="1"/>
    </xf>
    <xf numFmtId="4" fontId="58" fillId="30" borderId="176" xfId="32" applyNumberFormat="1" applyFont="1" applyFill="1" applyBorder="1" applyAlignment="1">
      <alignment horizontal="center" vertical="center" textRotation="90" wrapText="1" shrinkToFit="1"/>
    </xf>
    <xf numFmtId="4" fontId="58" fillId="30" borderId="177" xfId="32" applyNumberFormat="1" applyFont="1" applyFill="1" applyBorder="1" applyAlignment="1">
      <alignment horizontal="center" vertical="center" textRotation="90" wrapText="1" shrinkToFit="1"/>
    </xf>
    <xf numFmtId="0" fontId="26" fillId="0" borderId="49" xfId="32" applyFont="1" applyBorder="1" applyAlignment="1">
      <alignment horizontal="center" vertical="center" wrapText="1"/>
    </xf>
    <xf numFmtId="0" fontId="26" fillId="0" borderId="50" xfId="32" applyFont="1" applyBorder="1" applyAlignment="1">
      <alignment horizontal="center" vertical="center" wrapText="1"/>
    </xf>
    <xf numFmtId="0" fontId="26" fillId="0" borderId="51" xfId="32" applyFont="1" applyBorder="1" applyAlignment="1">
      <alignment horizontal="center" vertical="center" wrapText="1"/>
    </xf>
    <xf numFmtId="171" fontId="26" fillId="0" borderId="137" xfId="32" applyNumberFormat="1" applyFont="1" applyBorder="1" applyAlignment="1">
      <alignment horizontal="center" vertical="center"/>
    </xf>
    <xf numFmtId="171" fontId="26" fillId="0" borderId="140" xfId="32" applyNumberFormat="1" applyFont="1" applyBorder="1" applyAlignment="1">
      <alignment horizontal="center" vertical="center"/>
    </xf>
    <xf numFmtId="171" fontId="26" fillId="0" borderId="141" xfId="32" applyNumberFormat="1" applyFont="1" applyBorder="1" applyAlignment="1">
      <alignment horizontal="center" vertical="center"/>
    </xf>
    <xf numFmtId="2" fontId="71" fillId="0" borderId="178" xfId="0" applyNumberFormat="1" applyFont="1" applyBorder="1" applyAlignment="1">
      <alignment horizontal="center" wrapText="1"/>
    </xf>
    <xf numFmtId="0" fontId="66" fillId="0" borderId="179" xfId="0" applyFont="1" applyBorder="1"/>
    <xf numFmtId="0" fontId="66" fillId="0" borderId="178" xfId="0" applyFont="1" applyBorder="1"/>
    <xf numFmtId="2" fontId="66" fillId="0" borderId="179" xfId="0" applyNumberFormat="1" applyFont="1" applyBorder="1" applyAlignment="1">
      <alignment horizontal="center" vertical="center" wrapText="1"/>
    </xf>
    <xf numFmtId="2" fontId="66" fillId="0" borderId="179" xfId="0" applyNumberFormat="1" applyFont="1" applyBorder="1" applyAlignment="1">
      <alignment horizontal="center" vertical="center"/>
    </xf>
    <xf numFmtId="2" fontId="52" fillId="31" borderId="45" xfId="0" applyNumberFormat="1" applyFont="1" applyFill="1" applyBorder="1" applyAlignment="1">
      <alignment horizontal="center" vertical="center"/>
    </xf>
    <xf numFmtId="2" fontId="52" fillId="31" borderId="36" xfId="0" applyNumberFormat="1" applyFont="1" applyFill="1" applyBorder="1" applyAlignment="1">
      <alignment horizontal="center" vertical="center"/>
    </xf>
    <xf numFmtId="4" fontId="52" fillId="31" borderId="166" xfId="0" applyNumberFormat="1" applyFont="1" applyFill="1" applyBorder="1" applyAlignment="1">
      <alignment horizontal="center" vertical="center"/>
    </xf>
    <xf numFmtId="3" fontId="66" fillId="31" borderId="115" xfId="0" applyNumberFormat="1" applyFont="1" applyFill="1" applyBorder="1" applyAlignment="1">
      <alignment horizontal="center" vertical="center"/>
    </xf>
    <xf numFmtId="3" fontId="52" fillId="31" borderId="83" xfId="0" applyNumberFormat="1" applyFont="1" applyFill="1" applyBorder="1" applyAlignment="1">
      <alignment horizontal="center" vertical="center"/>
    </xf>
    <xf numFmtId="4" fontId="52" fillId="0" borderId="32" xfId="139" applyNumberFormat="1" applyFont="1" applyBorder="1" applyAlignment="1">
      <alignment horizontal="center" vertical="center" wrapText="1"/>
    </xf>
    <xf numFmtId="4" fontId="52" fillId="0" borderId="14" xfId="0" applyNumberFormat="1" applyFont="1" applyBorder="1" applyAlignment="1">
      <alignment horizontal="center" vertical="center"/>
    </xf>
    <xf numFmtId="2" fontId="52" fillId="31" borderId="45" xfId="32" applyNumberFormat="1" applyFont="1" applyFill="1" applyBorder="1" applyAlignment="1">
      <alignment horizontal="center" vertical="center" wrapText="1"/>
    </xf>
    <xf numFmtId="164" fontId="52" fillId="31" borderId="45" xfId="0" applyNumberFormat="1" applyFont="1" applyFill="1" applyBorder="1" applyAlignment="1">
      <alignment horizontal="center" vertical="center"/>
    </xf>
    <xf numFmtId="4" fontId="52" fillId="31" borderId="36" xfId="0" applyNumberFormat="1" applyFont="1" applyFill="1" applyBorder="1" applyAlignment="1">
      <alignment horizontal="center" vertical="center"/>
    </xf>
    <xf numFmtId="2" fontId="52" fillId="31" borderId="164" xfId="0" applyNumberFormat="1" applyFont="1" applyFill="1" applyBorder="1" applyAlignment="1">
      <alignment horizontal="center" vertical="center"/>
    </xf>
    <xf numFmtId="0" fontId="71" fillId="0" borderId="131" xfId="0" applyFont="1" applyBorder="1" applyAlignment="1">
      <alignment horizontal="center" vertical="center" wrapText="1"/>
    </xf>
    <xf numFmtId="2" fontId="71" fillId="0" borderId="79" xfId="0" applyNumberFormat="1" applyFont="1" applyBorder="1" applyAlignment="1">
      <alignment horizontal="center" vertical="center" shrinkToFit="1"/>
    </xf>
    <xf numFmtId="2" fontId="71" fillId="0" borderId="80" xfId="0" applyNumberFormat="1" applyFont="1" applyBorder="1" applyAlignment="1">
      <alignment horizontal="center" vertical="center" shrinkToFit="1"/>
    </xf>
    <xf numFmtId="2" fontId="52" fillId="31" borderId="32" xfId="0" applyNumberFormat="1" applyFont="1" applyFill="1" applyBorder="1" applyAlignment="1">
      <alignment horizontal="center" vertical="center"/>
    </xf>
    <xf numFmtId="4" fontId="52" fillId="31" borderId="14" xfId="0" applyNumberFormat="1" applyFont="1" applyFill="1" applyBorder="1" applyAlignment="1">
      <alignment horizontal="center" vertical="center"/>
    </xf>
    <xf numFmtId="172" fontId="71" fillId="0" borderId="79" xfId="0" applyNumberFormat="1" applyFont="1" applyBorder="1" applyAlignment="1">
      <alignment horizontal="center" vertical="center" shrinkToFit="1"/>
    </xf>
    <xf numFmtId="0" fontId="66" fillId="0" borderId="136" xfId="0" applyFont="1" applyBorder="1" applyAlignment="1">
      <alignment horizontal="center" vertical="center" wrapText="1"/>
    </xf>
    <xf numFmtId="2" fontId="52" fillId="31" borderId="133" xfId="32" applyNumberFormat="1" applyFont="1" applyFill="1" applyBorder="1" applyAlignment="1">
      <alignment horizontal="center" vertical="center" wrapText="1"/>
    </xf>
    <xf numFmtId="1" fontId="69" fillId="0" borderId="136" xfId="0" applyNumberFormat="1" applyFont="1" applyBorder="1" applyAlignment="1">
      <alignment horizontal="center" vertical="center" wrapText="1"/>
    </xf>
    <xf numFmtId="172" fontId="69" fillId="0" borderId="120" xfId="0" applyNumberFormat="1" applyFont="1" applyBorder="1" applyAlignment="1">
      <alignment horizontal="center" wrapText="1"/>
    </xf>
    <xf numFmtId="1" fontId="66" fillId="0" borderId="133" xfId="148" applyNumberFormat="1" applyFont="1" applyBorder="1" applyAlignment="1">
      <alignment horizontal="center" vertical="center" wrapText="1"/>
    </xf>
    <xf numFmtId="2" fontId="66" fillId="0" borderId="134" xfId="147" applyNumberFormat="1" applyFont="1" applyBorder="1" applyAlignment="1">
      <alignment horizontal="center" vertical="center" wrapText="1"/>
    </xf>
    <xf numFmtId="2" fontId="66" fillId="0" borderId="133" xfId="147" applyNumberFormat="1" applyFont="1" applyBorder="1" applyAlignment="1">
      <alignment horizontal="center" vertical="center" wrapText="1"/>
    </xf>
    <xf numFmtId="2" fontId="66" fillId="0" borderId="133" xfId="147" applyNumberFormat="1" applyFont="1" applyBorder="1" applyAlignment="1">
      <alignment horizontal="center" vertical="center"/>
    </xf>
    <xf numFmtId="2" fontId="66" fillId="0" borderId="135" xfId="147" applyNumberFormat="1" applyFont="1" applyBorder="1" applyAlignment="1">
      <alignment horizontal="center" vertical="center" wrapText="1"/>
    </xf>
    <xf numFmtId="1" fontId="66" fillId="0" borderId="165" xfId="0" applyNumberFormat="1" applyFont="1" applyBorder="1" applyAlignment="1">
      <alignment horizontal="center" vertical="center" wrapText="1"/>
    </xf>
    <xf numFmtId="2" fontId="66" fillId="0" borderId="165" xfId="0" applyNumberFormat="1" applyFont="1" applyBorder="1" applyAlignment="1">
      <alignment horizontal="center" vertical="center" wrapText="1"/>
    </xf>
    <xf numFmtId="2" fontId="76" fillId="0" borderId="165" xfId="0" applyNumberFormat="1" applyFont="1" applyBorder="1" applyAlignment="1">
      <alignment horizontal="center" vertical="center" wrapText="1"/>
    </xf>
    <xf numFmtId="4" fontId="66" fillId="0" borderId="115" xfId="0" applyNumberFormat="1" applyFont="1" applyBorder="1" applyAlignment="1">
      <alignment horizontal="center" vertical="center"/>
    </xf>
    <xf numFmtId="4" fontId="66" fillId="0" borderId="15" xfId="0" applyNumberFormat="1" applyFont="1" applyBorder="1" applyAlignment="1">
      <alignment horizontal="center" vertical="center"/>
    </xf>
    <xf numFmtId="4" fontId="65" fillId="30" borderId="78" xfId="32" applyNumberFormat="1" applyFont="1" applyFill="1" applyBorder="1" applyAlignment="1">
      <alignment horizontal="center" vertical="center" textRotation="90" wrapText="1" shrinkToFit="1"/>
    </xf>
    <xf numFmtId="2" fontId="66" fillId="31" borderId="102" xfId="0" applyNumberFormat="1" applyFont="1" applyFill="1" applyBorder="1" applyAlignment="1">
      <alignment horizontal="center" vertical="center"/>
    </xf>
    <xf numFmtId="2" fontId="66" fillId="31" borderId="82" xfId="0" applyNumberFormat="1" applyFont="1" applyFill="1" applyBorder="1" applyAlignment="1">
      <alignment horizontal="center" vertical="center"/>
    </xf>
    <xf numFmtId="2" fontId="66" fillId="31" borderId="103" xfId="0" applyNumberFormat="1" applyFont="1" applyFill="1" applyBorder="1" applyAlignment="1">
      <alignment horizontal="center" vertical="center"/>
    </xf>
    <xf numFmtId="0" fontId="66" fillId="0" borderId="102" xfId="147" applyFont="1" applyBorder="1"/>
    <xf numFmtId="0" fontId="66" fillId="0" borderId="103" xfId="147" applyFont="1" applyBorder="1"/>
    <xf numFmtId="0" fontId="66" fillId="0" borderId="82" xfId="147" applyFont="1" applyBorder="1"/>
    <xf numFmtId="0" fontId="66" fillId="0" borderId="0" xfId="147" applyFont="1"/>
    <xf numFmtId="2" fontId="65" fillId="0" borderId="128" xfId="0" applyNumberFormat="1" applyFont="1" applyBorder="1" applyAlignment="1">
      <alignment vertical="center"/>
    </xf>
    <xf numFmtId="2" fontId="65" fillId="0" borderId="104" xfId="0" applyNumberFormat="1" applyFont="1" applyBorder="1" applyAlignment="1">
      <alignment vertical="center"/>
    </xf>
    <xf numFmtId="2" fontId="65" fillId="0" borderId="110" xfId="0" applyNumberFormat="1" applyFont="1" applyBorder="1" applyAlignment="1">
      <alignment vertical="center"/>
    </xf>
    <xf numFmtId="0" fontId="66" fillId="0" borderId="133" xfId="0" applyFont="1" applyBorder="1" applyAlignment="1">
      <alignment horizontal="center" vertical="center" wrapText="1"/>
    </xf>
    <xf numFmtId="0" fontId="66" fillId="0" borderId="133" xfId="0" applyFont="1" applyBorder="1" applyAlignment="1">
      <alignment horizontal="center" vertical="center"/>
    </xf>
    <xf numFmtId="0" fontId="66" fillId="31" borderId="133" xfId="0" applyFont="1" applyFill="1" applyBorder="1" applyAlignment="1">
      <alignment horizontal="center" vertical="center"/>
    </xf>
    <xf numFmtId="0" fontId="66" fillId="0" borderId="133" xfId="149" applyFont="1" applyBorder="1" applyAlignment="1">
      <alignment horizontal="center" vertical="center" wrapText="1"/>
    </xf>
    <xf numFmtId="4" fontId="66" fillId="0" borderId="114" xfId="139" applyNumberFormat="1" applyFont="1" applyBorder="1" applyAlignment="1">
      <alignment horizontal="center" vertical="center" wrapText="1"/>
    </xf>
    <xf numFmtId="2" fontId="66" fillId="31" borderId="133" xfId="0" applyNumberFormat="1" applyFont="1" applyFill="1" applyBorder="1" applyAlignment="1">
      <alignment horizontal="center" vertical="center"/>
    </xf>
    <xf numFmtId="2" fontId="66" fillId="31" borderId="133" xfId="32" applyNumberFormat="1" applyFont="1" applyFill="1" applyBorder="1" applyAlignment="1">
      <alignment horizontal="center" vertical="center" wrapText="1"/>
    </xf>
    <xf numFmtId="164" fontId="66" fillId="31" borderId="133" xfId="0" applyNumberFormat="1" applyFont="1" applyFill="1" applyBorder="1" applyAlignment="1">
      <alignment horizontal="center" vertical="center"/>
    </xf>
    <xf numFmtId="4" fontId="66" fillId="31" borderId="135" xfId="0" applyNumberFormat="1" applyFont="1" applyFill="1" applyBorder="1" applyAlignment="1">
      <alignment horizontal="center" vertical="center"/>
    </xf>
    <xf numFmtId="2" fontId="69" fillId="0" borderId="136" xfId="0" applyNumberFormat="1" applyFont="1" applyBorder="1" applyAlignment="1">
      <alignment horizontal="center"/>
    </xf>
    <xf numFmtId="2" fontId="69" fillId="0" borderId="133" xfId="0" applyNumberFormat="1" applyFont="1" applyBorder="1" applyAlignment="1">
      <alignment horizontal="center" wrapText="1"/>
    </xf>
    <xf numFmtId="2" fontId="69" fillId="0" borderId="134" xfId="0" applyNumberFormat="1" applyFont="1" applyBorder="1" applyAlignment="1">
      <alignment horizontal="center" wrapText="1"/>
    </xf>
    <xf numFmtId="0" fontId="66" fillId="0" borderId="133" xfId="147" applyFont="1" applyBorder="1"/>
    <xf numFmtId="0" fontId="66" fillId="0" borderId="135" xfId="147" applyFont="1" applyBorder="1"/>
    <xf numFmtId="0" fontId="66" fillId="0" borderId="136" xfId="0" applyFont="1" applyBorder="1" applyAlignment="1">
      <alignment horizontal="center" vertical="center"/>
    </xf>
    <xf numFmtId="0" fontId="66" fillId="31" borderId="136" xfId="0" applyFont="1" applyFill="1" applyBorder="1" applyAlignment="1">
      <alignment horizontal="center" vertical="center"/>
    </xf>
    <xf numFmtId="0" fontId="65" fillId="0" borderId="184" xfId="0" applyFont="1" applyBorder="1" applyAlignment="1">
      <alignment vertical="center"/>
    </xf>
    <xf numFmtId="4" fontId="65" fillId="0" borderId="185" xfId="0" applyNumberFormat="1" applyFont="1" applyBorder="1" applyAlignment="1">
      <alignment horizontal="right" vertical="center"/>
    </xf>
    <xf numFmtId="49" fontId="66" fillId="0" borderId="188" xfId="81" applyNumberFormat="1" applyFont="1" applyBorder="1" applyAlignment="1">
      <alignment horizontal="center" vertical="center" wrapText="1" shrinkToFit="1"/>
    </xf>
    <xf numFmtId="0" fontId="60" fillId="0" borderId="116" xfId="0" applyFont="1" applyBorder="1" applyAlignment="1">
      <alignment horizontal="left" vertical="center" wrapText="1"/>
    </xf>
    <xf numFmtId="2" fontId="82" fillId="0" borderId="136" xfId="0" applyNumberFormat="1" applyFont="1" applyBorder="1" applyAlignment="1">
      <alignment horizontal="center"/>
    </xf>
    <xf numFmtId="2" fontId="69" fillId="0" borderId="133" xfId="0" applyNumberFormat="1" applyFont="1" applyBorder="1" applyAlignment="1">
      <alignment horizontal="center"/>
    </xf>
    <xf numFmtId="0" fontId="83" fillId="0" borderId="135" xfId="0" applyFont="1" applyBorder="1" applyAlignment="1">
      <alignment horizontal="center"/>
    </xf>
    <xf numFmtId="0" fontId="66" fillId="0" borderId="135" xfId="0" applyFont="1" applyBorder="1" applyAlignment="1">
      <alignment vertical="center" wrapText="1"/>
    </xf>
    <xf numFmtId="0" fontId="66" fillId="0" borderId="135" xfId="0" applyFont="1" applyBorder="1" applyAlignment="1">
      <alignment horizontal="left" vertical="center" wrapText="1"/>
    </xf>
    <xf numFmtId="0" fontId="66" fillId="31" borderId="135" xfId="0" applyFont="1" applyFill="1" applyBorder="1" applyAlignment="1">
      <alignment vertical="center" wrapText="1"/>
    </xf>
    <xf numFmtId="0" fontId="66" fillId="0" borderId="135" xfId="0" applyFont="1" applyBorder="1" applyAlignment="1">
      <alignment horizontal="left" wrapText="1"/>
    </xf>
    <xf numFmtId="0" fontId="60" fillId="0" borderId="135" xfId="0" applyFont="1" applyBorder="1" applyAlignment="1">
      <alignment horizontal="center" wrapText="1"/>
    </xf>
    <xf numFmtId="1" fontId="69" fillId="0" borderId="184" xfId="0" applyNumberFormat="1" applyFont="1" applyBorder="1" applyAlignment="1">
      <alignment horizontal="center" vertical="center" wrapText="1"/>
    </xf>
    <xf numFmtId="172" fontId="69" fillId="0" borderId="139" xfId="0" applyNumberFormat="1" applyFont="1" applyBorder="1" applyAlignment="1">
      <alignment horizontal="center" wrapText="1"/>
    </xf>
    <xf numFmtId="0" fontId="65" fillId="0" borderId="185" xfId="0" applyFont="1" applyBorder="1" applyAlignment="1">
      <alignment vertical="center"/>
    </xf>
    <xf numFmtId="1" fontId="66" fillId="0" borderId="133" xfId="0" applyNumberFormat="1" applyFont="1" applyBorder="1" applyAlignment="1">
      <alignment horizontal="center" vertical="center" wrapText="1"/>
    </xf>
    <xf numFmtId="1" fontId="66" fillId="0" borderId="133" xfId="81" applyNumberFormat="1" applyFont="1" applyBorder="1" applyAlignment="1">
      <alignment horizontal="center" vertical="center"/>
    </xf>
    <xf numFmtId="49" fontId="66" fillId="0" borderId="133" xfId="78" applyNumberFormat="1" applyFont="1" applyBorder="1" applyAlignment="1">
      <alignment horizontal="center" vertical="center"/>
    </xf>
    <xf numFmtId="1" fontId="66" fillId="0" borderId="133" xfId="78" applyNumberFormat="1" applyFont="1" applyBorder="1" applyAlignment="1">
      <alignment horizontal="center"/>
    </xf>
    <xf numFmtId="49" fontId="52" fillId="0" borderId="133" xfId="81" applyNumberFormat="1" applyFont="1" applyBorder="1" applyAlignment="1">
      <alignment horizontal="center" vertical="center" wrapText="1" shrinkToFit="1"/>
    </xf>
    <xf numFmtId="0" fontId="66" fillId="0" borderId="133" xfId="78" applyFont="1" applyBorder="1" applyAlignment="1">
      <alignment horizontal="center" vertical="center" wrapText="1"/>
    </xf>
    <xf numFmtId="172" fontId="66" fillId="0" borderId="133" xfId="0" applyNumberFormat="1" applyFont="1" applyBorder="1" applyAlignment="1">
      <alignment horizontal="center" vertical="center" wrapText="1"/>
    </xf>
    <xf numFmtId="4" fontId="52" fillId="0" borderId="60" xfId="139" applyNumberFormat="1" applyFont="1" applyBorder="1" applyAlignment="1">
      <alignment horizontal="center" vertical="center" wrapText="1"/>
    </xf>
    <xf numFmtId="2" fontId="71" fillId="0" borderId="134" xfId="0" applyNumberFormat="1" applyFont="1" applyBorder="1" applyAlignment="1">
      <alignment horizontal="center"/>
    </xf>
    <xf numFmtId="0" fontId="66" fillId="0" borderId="134" xfId="0" applyFont="1" applyBorder="1" applyAlignment="1">
      <alignment horizontal="center" vertical="center" wrapText="1"/>
    </xf>
    <xf numFmtId="49" fontId="66" fillId="0" borderId="134" xfId="81" applyNumberFormat="1" applyFont="1" applyBorder="1" applyAlignment="1">
      <alignment horizontal="center" vertical="center"/>
    </xf>
    <xf numFmtId="49" fontId="66" fillId="0" borderId="134" xfId="78" applyNumberFormat="1" applyFont="1" applyBorder="1" applyAlignment="1">
      <alignment horizontal="center"/>
    </xf>
    <xf numFmtId="49" fontId="52" fillId="0" borderId="49" xfId="81" applyNumberFormat="1" applyFont="1" applyBorder="1" applyAlignment="1">
      <alignment horizontal="center" vertical="center" wrapText="1" shrinkToFit="1"/>
    </xf>
    <xf numFmtId="49" fontId="52" fillId="0" borderId="189" xfId="81" applyNumberFormat="1" applyFont="1" applyBorder="1" applyAlignment="1">
      <alignment horizontal="center" vertical="center" wrapText="1" shrinkToFit="1"/>
    </xf>
    <xf numFmtId="0" fontId="53" fillId="0" borderId="190" xfId="0" applyFont="1" applyBorder="1" applyAlignment="1">
      <alignment horizontal="left" vertical="center" wrapText="1"/>
    </xf>
    <xf numFmtId="49" fontId="66" fillId="0" borderId="135" xfId="81" applyNumberFormat="1" applyFont="1" applyBorder="1" applyAlignment="1">
      <alignment horizontal="left" vertical="center" wrapText="1"/>
    </xf>
    <xf numFmtId="49" fontId="66" fillId="31" borderId="135" xfId="81" applyNumberFormat="1" applyFont="1" applyFill="1" applyBorder="1" applyAlignment="1">
      <alignment horizontal="left" vertical="center" wrapText="1"/>
    </xf>
    <xf numFmtId="49" fontId="66" fillId="0" borderId="135" xfId="81" applyNumberFormat="1" applyFont="1" applyBorder="1" applyAlignment="1">
      <alignment horizontal="left" vertical="center"/>
    </xf>
    <xf numFmtId="0" fontId="66" fillId="31" borderId="135" xfId="0" applyFont="1" applyFill="1" applyBorder="1" applyAlignment="1">
      <alignment horizontal="left" vertical="center" wrapText="1"/>
    </xf>
    <xf numFmtId="1" fontId="52" fillId="0" borderId="184" xfId="81" applyNumberFormat="1" applyFont="1" applyBorder="1" applyAlignment="1">
      <alignment horizontal="center" vertical="center" wrapText="1" shrinkToFit="1"/>
    </xf>
    <xf numFmtId="49" fontId="52" fillId="0" borderId="128" xfId="81" applyNumberFormat="1" applyFont="1" applyBorder="1" applyAlignment="1">
      <alignment horizontal="center" vertical="center" wrapText="1" shrinkToFit="1"/>
    </xf>
    <xf numFmtId="49" fontId="66" fillId="0" borderId="185" xfId="81" applyNumberFormat="1" applyFont="1" applyBorder="1" applyAlignment="1">
      <alignment horizontal="left" vertical="center" wrapText="1"/>
    </xf>
    <xf numFmtId="1" fontId="71" fillId="0" borderId="79" xfId="0" applyNumberFormat="1" applyFont="1" applyBorder="1" applyAlignment="1">
      <alignment horizontal="center" vertical="center" shrinkToFit="1"/>
    </xf>
    <xf numFmtId="1" fontId="71" fillId="0" borderId="131" xfId="0" applyNumberFormat="1" applyFont="1" applyBorder="1" applyAlignment="1">
      <alignment horizontal="center" vertical="center" shrinkToFit="1"/>
    </xf>
    <xf numFmtId="2" fontId="66" fillId="0" borderId="191" xfId="0" applyNumberFormat="1" applyFont="1" applyBorder="1" applyAlignment="1">
      <alignment horizontal="center" vertical="center"/>
    </xf>
    <xf numFmtId="2" fontId="66" fillId="0" borderId="192" xfId="0" applyNumberFormat="1" applyFont="1" applyBorder="1" applyAlignment="1">
      <alignment horizontal="center" vertical="center"/>
    </xf>
    <xf numFmtId="1" fontId="71" fillId="0" borderId="193" xfId="0" applyNumberFormat="1" applyFont="1" applyBorder="1" applyAlignment="1">
      <alignment horizontal="center" vertical="center" shrinkToFit="1"/>
    </xf>
    <xf numFmtId="0" fontId="71" fillId="0" borderId="193" xfId="0" applyFont="1" applyBorder="1" applyAlignment="1">
      <alignment horizontal="center" vertical="center" wrapText="1"/>
    </xf>
    <xf numFmtId="2" fontId="71" fillId="0" borderId="194" xfId="0" applyNumberFormat="1" applyFont="1" applyBorder="1" applyAlignment="1">
      <alignment horizontal="center" vertical="center" shrinkToFit="1"/>
    </xf>
    <xf numFmtId="2" fontId="71" fillId="0" borderId="195" xfId="0" applyNumberFormat="1" applyFont="1" applyBorder="1" applyAlignment="1">
      <alignment horizontal="center" vertical="center" shrinkToFit="1"/>
    </xf>
    <xf numFmtId="2" fontId="71" fillId="0" borderId="194" xfId="146" applyNumberFormat="1" applyFont="1" applyBorder="1" applyAlignment="1">
      <alignment horizontal="center" vertical="center" wrapText="1"/>
    </xf>
    <xf numFmtId="173" fontId="71" fillId="32" borderId="196" xfId="0" applyNumberFormat="1" applyFont="1" applyFill="1" applyBorder="1" applyAlignment="1">
      <alignment horizontal="center" vertical="center" wrapText="1"/>
    </xf>
    <xf numFmtId="2" fontId="68" fillId="0" borderId="15" xfId="0" applyNumberFormat="1" applyFont="1" applyBorder="1" applyAlignment="1">
      <alignment horizontal="center" vertical="center"/>
    </xf>
    <xf numFmtId="173" fontId="71" fillId="32" borderId="194" xfId="0" applyNumberFormat="1" applyFont="1" applyFill="1" applyBorder="1" applyAlignment="1">
      <alignment horizontal="center" vertical="center" wrapText="1"/>
    </xf>
    <xf numFmtId="1" fontId="71" fillId="0" borderId="191" xfId="0" applyNumberFormat="1" applyFont="1" applyBorder="1" applyAlignment="1">
      <alignment horizontal="center" vertical="center" shrinkToFit="1"/>
    </xf>
    <xf numFmtId="49" fontId="66" fillId="0" borderId="191" xfId="81" applyNumberFormat="1" applyFont="1" applyBorder="1" applyAlignment="1">
      <alignment horizontal="center" vertical="center" wrapText="1" shrinkToFit="1"/>
    </xf>
    <xf numFmtId="2" fontId="71" fillId="0" borderId="191" xfId="0" applyNumberFormat="1" applyFont="1" applyBorder="1" applyAlignment="1">
      <alignment horizontal="center" vertical="center" shrinkToFit="1"/>
    </xf>
    <xf numFmtId="2" fontId="71" fillId="0" borderId="191" xfId="146" applyNumberFormat="1" applyFont="1" applyBorder="1" applyAlignment="1">
      <alignment horizontal="center" vertical="center" wrapText="1"/>
    </xf>
    <xf numFmtId="173" fontId="71" fillId="32" borderId="191" xfId="0" applyNumberFormat="1" applyFont="1" applyFill="1" applyBorder="1" applyAlignment="1">
      <alignment horizontal="center" vertical="center" wrapText="1"/>
    </xf>
    <xf numFmtId="2" fontId="66" fillId="0" borderId="145" xfId="0" applyNumberFormat="1" applyFont="1" applyBorder="1" applyAlignment="1">
      <alignment horizontal="left" vertical="center" wrapText="1"/>
    </xf>
    <xf numFmtId="2" fontId="66" fillId="0" borderId="145" xfId="0" applyNumberFormat="1" applyFont="1" applyBorder="1" applyAlignment="1">
      <alignment vertical="center" wrapText="1"/>
    </xf>
    <xf numFmtId="2" fontId="66" fillId="0" borderId="145" xfId="0" applyNumberFormat="1" applyFont="1" applyBorder="1" applyAlignment="1">
      <alignment horizontal="right" vertical="center" wrapText="1"/>
    </xf>
    <xf numFmtId="2" fontId="66" fillId="0" borderId="29" xfId="0" applyNumberFormat="1" applyFont="1" applyBorder="1" applyAlignment="1">
      <alignment vertical="center" wrapText="1"/>
    </xf>
    <xf numFmtId="0" fontId="52" fillId="0" borderId="29" xfId="0" applyFont="1" applyBorder="1" applyAlignment="1">
      <alignment horizontal="left" vertical="center" wrapText="1"/>
    </xf>
    <xf numFmtId="2" fontId="52" fillId="0" borderId="29" xfId="0" applyNumberFormat="1" applyFont="1" applyBorder="1" applyAlignment="1">
      <alignment horizontal="left" vertical="center" wrapText="1"/>
    </xf>
    <xf numFmtId="2" fontId="52" fillId="0" borderId="44" xfId="0" applyNumberFormat="1" applyFont="1" applyBorder="1" applyAlignment="1">
      <alignment vertical="center" wrapText="1"/>
    </xf>
    <xf numFmtId="0" fontId="53" fillId="0" borderId="44" xfId="0" applyFont="1" applyBorder="1" applyAlignment="1">
      <alignment horizontal="left" vertical="center" wrapText="1"/>
    </xf>
    <xf numFmtId="0" fontId="68" fillId="0" borderId="120" xfId="0" applyFont="1" applyBorder="1" applyAlignment="1">
      <alignment horizontal="left"/>
    </xf>
    <xf numFmtId="0" fontId="68" fillId="0" borderId="0" xfId="0" applyFont="1" applyAlignment="1">
      <alignment horizontal="left"/>
    </xf>
    <xf numFmtId="0" fontId="68" fillId="0" borderId="120" xfId="0" applyFont="1" applyBorder="1"/>
    <xf numFmtId="0" fontId="71" fillId="0" borderId="171" xfId="0" applyFont="1" applyBorder="1"/>
    <xf numFmtId="0" fontId="0" fillId="0" borderId="165" xfId="0" applyBorder="1"/>
    <xf numFmtId="0" fontId="53" fillId="0" borderId="120" xfId="140" applyFont="1" applyBorder="1" applyAlignment="1">
      <alignment horizontal="left" vertical="center" wrapText="1"/>
    </xf>
    <xf numFmtId="2" fontId="52" fillId="0" borderId="120" xfId="140" applyNumberFormat="1" applyFont="1" applyBorder="1" applyAlignment="1">
      <alignment vertical="center" wrapText="1"/>
    </xf>
    <xf numFmtId="0" fontId="66" fillId="0" borderId="168" xfId="144" applyFont="1" applyBorder="1" applyAlignment="1">
      <alignment horizontal="left" vertical="center" wrapText="1"/>
    </xf>
    <xf numFmtId="0" fontId="71" fillId="0" borderId="194" xfId="0" applyFont="1" applyBorder="1" applyAlignment="1">
      <alignment horizontal="left" vertical="top" wrapText="1"/>
    </xf>
    <xf numFmtId="171" fontId="18" fillId="0" borderId="30" xfId="32" applyNumberFormat="1" applyBorder="1" applyAlignment="1">
      <alignment horizontal="center" vertical="center"/>
    </xf>
    <xf numFmtId="2" fontId="18" fillId="0" borderId="136" xfId="32" applyNumberFormat="1" applyBorder="1" applyAlignment="1">
      <alignment horizontal="center" vertical="center" wrapText="1"/>
    </xf>
    <xf numFmtId="2" fontId="18" fillId="0" borderId="178" xfId="32" applyNumberFormat="1" applyBorder="1" applyAlignment="1">
      <alignment horizontal="center" vertical="center" wrapText="1"/>
    </xf>
    <xf numFmtId="2" fontId="18" fillId="0" borderId="135" xfId="32" applyNumberFormat="1" applyBorder="1" applyAlignment="1">
      <alignment horizontal="center" vertical="center" wrapText="1"/>
    </xf>
    <xf numFmtId="171" fontId="18" fillId="0" borderId="114" xfId="32" applyNumberFormat="1" applyBorder="1" applyAlignment="1">
      <alignment horizontal="center" vertical="center"/>
    </xf>
    <xf numFmtId="171" fontId="18" fillId="0" borderId="115" xfId="32" applyNumberFormat="1" applyBorder="1" applyAlignment="1">
      <alignment horizontal="center" vertical="center"/>
    </xf>
    <xf numFmtId="171" fontId="18" fillId="0" borderId="135" xfId="32" applyNumberFormat="1" applyBorder="1" applyAlignment="1">
      <alignment horizontal="center" vertical="center"/>
    </xf>
    <xf numFmtId="171" fontId="18" fillId="0" borderId="116" xfId="32" applyNumberFormat="1" applyBorder="1" applyAlignment="1">
      <alignment horizontal="center" vertical="center"/>
    </xf>
    <xf numFmtId="0" fontId="28" fillId="0" borderId="20" xfId="67" applyFont="1" applyBorder="1"/>
    <xf numFmtId="0" fontId="28" fillId="0" borderId="16" xfId="67" applyFont="1" applyBorder="1"/>
    <xf numFmtId="0" fontId="28" fillId="0" borderId="20" xfId="67" applyFont="1" applyBorder="1" applyAlignment="1">
      <alignment horizontal="left"/>
    </xf>
    <xf numFmtId="0" fontId="28" fillId="0" borderId="16" xfId="67" applyFont="1" applyBorder="1" applyAlignment="1">
      <alignment horizontal="left"/>
    </xf>
    <xf numFmtId="0" fontId="26" fillId="0" borderId="10" xfId="67" applyFont="1" applyBorder="1" applyAlignment="1">
      <alignment horizontal="left" vertical="center" wrapText="1"/>
    </xf>
    <xf numFmtId="0" fontId="26" fillId="0" borderId="10" xfId="67" applyFont="1" applyBorder="1" applyAlignment="1">
      <alignment horizontal="center" vertical="center" wrapText="1"/>
    </xf>
    <xf numFmtId="0" fontId="51" fillId="0" borderId="0" xfId="32" applyFont="1" applyAlignment="1">
      <alignment horizontal="center" vertical="center"/>
    </xf>
    <xf numFmtId="0" fontId="25" fillId="0" borderId="0" xfId="32" applyFont="1" applyAlignment="1">
      <alignment horizontal="center" vertical="center" wrapText="1"/>
    </xf>
    <xf numFmtId="0" fontId="26" fillId="0" borderId="10" xfId="32" applyFont="1" applyBorder="1" applyAlignment="1">
      <alignment horizontal="center" vertical="center" wrapText="1"/>
    </xf>
    <xf numFmtId="0" fontId="26" fillId="0" borderId="10" xfId="67" applyFont="1" applyBorder="1" applyAlignment="1">
      <alignment horizontal="left" vertical="center"/>
    </xf>
    <xf numFmtId="0" fontId="48" fillId="29" borderId="20" xfId="67" applyFont="1" applyFill="1" applyBorder="1" applyAlignment="1">
      <alignment horizontal="center" vertical="center"/>
    </xf>
    <xf numFmtId="0" fontId="48" fillId="29" borderId="16" xfId="67" applyFont="1" applyFill="1" applyBorder="1" applyAlignment="1">
      <alignment horizontal="center" vertical="center"/>
    </xf>
    <xf numFmtId="0" fontId="48" fillId="29" borderId="16" xfId="67" applyFont="1" applyFill="1" applyBorder="1" applyAlignment="1">
      <alignment horizontal="left" vertical="center" wrapText="1"/>
    </xf>
    <xf numFmtId="0" fontId="26" fillId="0" borderId="17" xfId="67" applyFont="1" applyBorder="1" applyAlignment="1">
      <alignment horizontal="center"/>
    </xf>
    <xf numFmtId="0" fontId="26" fillId="0" borderId="18" xfId="67" applyFont="1" applyBorder="1" applyAlignment="1">
      <alignment horizontal="center"/>
    </xf>
    <xf numFmtId="164" fontId="32" fillId="0" borderId="0" xfId="32" applyNumberFormat="1" applyFont="1" applyAlignment="1">
      <alignment horizontal="center" vertical="center"/>
    </xf>
    <xf numFmtId="0" fontId="25" fillId="0" borderId="23" xfId="67" applyFont="1" applyBorder="1" applyAlignment="1">
      <alignment horizontal="right"/>
    </xf>
    <xf numFmtId="0" fontId="25" fillId="0" borderId="22" xfId="67" applyFont="1" applyBorder="1" applyAlignment="1">
      <alignment horizontal="center"/>
    </xf>
    <xf numFmtId="0" fontId="25" fillId="0" borderId="23" xfId="67" applyFont="1" applyBorder="1" applyAlignment="1">
      <alignment horizontal="center"/>
    </xf>
    <xf numFmtId="0" fontId="30" fillId="0" borderId="0" xfId="32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0" fontId="29" fillId="0" borderId="0" xfId="32" applyFont="1" applyAlignment="1">
      <alignment horizontal="left" vertical="center"/>
    </xf>
    <xf numFmtId="164" fontId="29" fillId="0" borderId="0" xfId="32" applyNumberFormat="1" applyFont="1" applyAlignment="1">
      <alignment horizontal="center" vertical="center"/>
    </xf>
    <xf numFmtId="0" fontId="29" fillId="0" borderId="0" xfId="32" applyFont="1" applyAlignment="1">
      <alignment horizontal="left" vertical="center" wrapText="1"/>
    </xf>
    <xf numFmtId="14" fontId="30" fillId="0" borderId="0" xfId="32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0" fontId="31" fillId="0" borderId="0" xfId="32" applyFont="1" applyAlignment="1">
      <alignment horizontal="center" vertical="center"/>
    </xf>
    <xf numFmtId="0" fontId="34" fillId="0" borderId="10" xfId="67" applyFont="1" applyBorder="1" applyAlignment="1">
      <alignment horizontal="right"/>
    </xf>
    <xf numFmtId="4" fontId="34" fillId="0" borderId="10" xfId="67" applyNumberFormat="1" applyFont="1" applyBorder="1" applyAlignment="1">
      <alignment horizontal="center" vertical="center" wrapText="1"/>
    </xf>
    <xf numFmtId="166" fontId="25" fillId="0" borderId="10" xfId="67" applyNumberFormat="1" applyFont="1" applyBorder="1" applyAlignment="1">
      <alignment horizontal="center" vertical="center" wrapText="1"/>
    </xf>
    <xf numFmtId="0" fontId="25" fillId="0" borderId="10" xfId="67" applyFont="1" applyBorder="1" applyAlignment="1">
      <alignment horizontal="left"/>
    </xf>
    <xf numFmtId="166" fontId="28" fillId="0" borderId="10" xfId="67" applyNumberFormat="1" applyFont="1" applyBorder="1" applyAlignment="1">
      <alignment horizontal="center" vertical="center" wrapText="1"/>
    </xf>
    <xf numFmtId="0" fontId="25" fillId="0" borderId="10" xfId="67" applyFont="1" applyBorder="1" applyAlignment="1">
      <alignment horizontal="center"/>
    </xf>
    <xf numFmtId="0" fontId="25" fillId="0" borderId="10" xfId="67" applyFont="1" applyBorder="1" applyAlignment="1">
      <alignment horizontal="right"/>
    </xf>
    <xf numFmtId="0" fontId="25" fillId="0" borderId="10" xfId="67" applyFont="1" applyBorder="1"/>
    <xf numFmtId="0" fontId="28" fillId="0" borderId="10" xfId="67" applyFont="1" applyBorder="1"/>
    <xf numFmtId="0" fontId="27" fillId="0" borderId="11" xfId="67" applyFont="1" applyBorder="1" applyAlignment="1">
      <alignment horizontal="left" vertical="center" wrapText="1"/>
    </xf>
    <xf numFmtId="0" fontId="26" fillId="0" borderId="11" xfId="67" applyFont="1" applyBorder="1" applyAlignment="1">
      <alignment horizontal="center"/>
    </xf>
    <xf numFmtId="165" fontId="26" fillId="0" borderId="11" xfId="67" applyNumberFormat="1" applyFont="1" applyBorder="1" applyAlignment="1">
      <alignment horizontal="center" vertical="center" wrapText="1"/>
    </xf>
    <xf numFmtId="0" fontId="27" fillId="0" borderId="11" xfId="67" applyFont="1" applyBorder="1" applyAlignment="1">
      <alignment horizontal="center" vertical="center"/>
    </xf>
    <xf numFmtId="164" fontId="27" fillId="0" borderId="11" xfId="67" applyNumberFormat="1" applyFont="1" applyBorder="1" applyAlignment="1">
      <alignment horizontal="center" vertical="center" wrapText="1"/>
    </xf>
    <xf numFmtId="165" fontId="26" fillId="0" borderId="10" xfId="67" applyNumberFormat="1" applyFont="1" applyBorder="1" applyAlignment="1">
      <alignment horizontal="center" vertical="center" wrapText="1"/>
    </xf>
    <xf numFmtId="0" fontId="23" fillId="0" borderId="0" xfId="32" applyFont="1" applyAlignment="1">
      <alignment horizontal="center"/>
    </xf>
    <xf numFmtId="0" fontId="18" fillId="0" borderId="0" xfId="32" applyAlignment="1">
      <alignment horizontal="center"/>
    </xf>
    <xf numFmtId="0" fontId="18" fillId="0" borderId="0" xfId="32" applyAlignment="1">
      <alignment horizontal="center" vertical="center" wrapText="1"/>
    </xf>
    <xf numFmtId="0" fontId="24" fillId="0" borderId="0" xfId="32" applyFont="1" applyAlignment="1">
      <alignment horizontal="center" vertical="center"/>
    </xf>
    <xf numFmtId="0" fontId="25" fillId="0" borderId="0" xfId="32" applyFont="1" applyAlignment="1">
      <alignment horizontal="center" wrapText="1"/>
    </xf>
    <xf numFmtId="0" fontId="37" fillId="0" borderId="16" xfId="32" applyFont="1" applyBorder="1" applyAlignment="1">
      <alignment horizontal="left" vertical="center" wrapText="1"/>
    </xf>
    <xf numFmtId="0" fontId="37" fillId="0" borderId="26" xfId="32" applyFont="1" applyBorder="1" applyAlignment="1">
      <alignment horizontal="left" vertical="center" wrapText="1"/>
    </xf>
    <xf numFmtId="0" fontId="26" fillId="0" borderId="18" xfId="32" applyFont="1" applyBorder="1" applyAlignment="1">
      <alignment horizontal="center" vertical="center" wrapText="1"/>
    </xf>
    <xf numFmtId="0" fontId="26" fillId="0" borderId="25" xfId="32" applyFont="1" applyBorder="1" applyAlignment="1">
      <alignment horizontal="center" vertical="center" wrapText="1"/>
    </xf>
    <xf numFmtId="0" fontId="70" fillId="0" borderId="16" xfId="32" applyFont="1" applyBorder="1" applyAlignment="1">
      <alignment horizontal="left" vertical="center" wrapText="1"/>
    </xf>
    <xf numFmtId="0" fontId="70" fillId="0" borderId="26" xfId="32" applyFont="1" applyBorder="1" applyAlignment="1">
      <alignment horizontal="left" vertical="center" wrapText="1"/>
    </xf>
    <xf numFmtId="164" fontId="37" fillId="0" borderId="16" xfId="32" applyNumberFormat="1" applyFont="1" applyBorder="1" applyAlignment="1">
      <alignment horizontal="left" vertical="center" wrapText="1"/>
    </xf>
    <xf numFmtId="0" fontId="70" fillId="0" borderId="81" xfId="32" applyFont="1" applyBorder="1" applyAlignment="1">
      <alignment horizontal="left" vertical="center" wrapText="1"/>
    </xf>
    <xf numFmtId="0" fontId="70" fillId="0" borderId="85" xfId="32" applyFont="1" applyBorder="1" applyAlignment="1">
      <alignment horizontal="left" vertical="center" wrapText="1"/>
    </xf>
    <xf numFmtId="0" fontId="70" fillId="0" borderId="86" xfId="32" applyFont="1" applyBorder="1" applyAlignment="1">
      <alignment horizontal="left" vertical="center" wrapText="1"/>
    </xf>
    <xf numFmtId="0" fontId="28" fillId="0" borderId="13" xfId="32" applyFont="1" applyBorder="1" applyAlignment="1">
      <alignment horizontal="center" vertical="center" wrapText="1"/>
    </xf>
    <xf numFmtId="14" fontId="35" fillId="0" borderId="13" xfId="32" applyNumberFormat="1" applyFont="1" applyBorder="1" applyAlignment="1">
      <alignment horizontal="center" vertical="center"/>
    </xf>
    <xf numFmtId="0" fontId="28" fillId="0" borderId="10" xfId="32" applyFont="1" applyBorder="1" applyAlignment="1">
      <alignment horizontal="center" vertical="center" wrapText="1"/>
    </xf>
    <xf numFmtId="166" fontId="28" fillId="0" borderId="10" xfId="139" applyNumberFormat="1" applyFont="1" applyBorder="1" applyAlignment="1">
      <alignment horizontal="center" vertical="center"/>
    </xf>
    <xf numFmtId="0" fontId="43" fillId="0" borderId="12" xfId="32" applyFont="1" applyBorder="1" applyAlignment="1">
      <alignment horizontal="center" vertical="center" wrapText="1"/>
    </xf>
    <xf numFmtId="0" fontId="34" fillId="0" borderId="12" xfId="32" applyFont="1" applyBorder="1" applyAlignment="1">
      <alignment horizontal="center" vertical="center" wrapText="1"/>
    </xf>
    <xf numFmtId="0" fontId="36" fillId="0" borderId="10" xfId="32" applyFont="1" applyBorder="1" applyAlignment="1">
      <alignment horizontal="center" vertical="center"/>
    </xf>
    <xf numFmtId="0" fontId="28" fillId="0" borderId="0" xfId="32" applyFont="1" applyAlignment="1">
      <alignment horizontal="center" vertical="center" wrapText="1"/>
    </xf>
    <xf numFmtId="168" fontId="26" fillId="0" borderId="0" xfId="32" applyNumberFormat="1" applyFont="1" applyAlignment="1">
      <alignment horizontal="center" vertical="center"/>
    </xf>
    <xf numFmtId="164" fontId="38" fillId="0" borderId="0" xfId="32" applyNumberFormat="1" applyFont="1" applyAlignment="1">
      <alignment horizontal="center" vertical="center"/>
    </xf>
    <xf numFmtId="164" fontId="18" fillId="0" borderId="0" xfId="32" applyNumberFormat="1" applyAlignment="1">
      <alignment horizontal="center" vertical="center"/>
    </xf>
    <xf numFmtId="0" fontId="26" fillId="0" borderId="22" xfId="32" applyFont="1" applyBorder="1" applyAlignment="1">
      <alignment horizontal="right" vertical="center"/>
    </xf>
    <xf numFmtId="0" fontId="26" fillId="0" borderId="14" xfId="32" applyFont="1" applyBorder="1" applyAlignment="1">
      <alignment horizontal="right" vertical="center"/>
    </xf>
    <xf numFmtId="0" fontId="26" fillId="0" borderId="29" xfId="32" applyFont="1" applyBorder="1" applyAlignment="1">
      <alignment horizontal="right" vertical="center"/>
    </xf>
    <xf numFmtId="164" fontId="55" fillId="0" borderId="0" xfId="32" applyNumberFormat="1" applyFont="1" applyAlignment="1">
      <alignment horizontal="center" vertical="center"/>
    </xf>
    <xf numFmtId="14" fontId="55" fillId="0" borderId="0" xfId="32" applyNumberFormat="1" applyFont="1" applyAlignment="1">
      <alignment horizontal="center" vertical="center"/>
    </xf>
    <xf numFmtId="164" fontId="55" fillId="0" borderId="0" xfId="0" applyNumberFormat="1" applyFont="1" applyAlignment="1">
      <alignment horizontal="center" vertical="center"/>
    </xf>
    <xf numFmtId="4" fontId="55" fillId="0" borderId="0" xfId="32" applyNumberFormat="1" applyFont="1" applyAlignment="1">
      <alignment horizontal="center" vertical="center"/>
    </xf>
    <xf numFmtId="4" fontId="65" fillId="30" borderId="117" xfId="32" applyNumberFormat="1" applyFont="1" applyFill="1" applyBorder="1" applyAlignment="1">
      <alignment horizontal="center" vertical="center" textRotation="90" wrapText="1" shrinkToFit="1"/>
    </xf>
    <xf numFmtId="4" fontId="65" fillId="30" borderId="65" xfId="32" applyNumberFormat="1" applyFont="1" applyFill="1" applyBorder="1" applyAlignment="1">
      <alignment horizontal="center" vertical="center" textRotation="90" wrapText="1" shrinkToFit="1"/>
    </xf>
    <xf numFmtId="164" fontId="65" fillId="30" borderId="47" xfId="32" applyNumberFormat="1" applyFont="1" applyFill="1" applyBorder="1" applyAlignment="1">
      <alignment horizontal="center" vertical="center"/>
    </xf>
    <xf numFmtId="164" fontId="65" fillId="30" borderId="48" xfId="32" applyNumberFormat="1" applyFont="1" applyFill="1" applyBorder="1" applyAlignment="1">
      <alignment horizontal="center" vertical="center"/>
    </xf>
    <xf numFmtId="4" fontId="65" fillId="30" borderId="118" xfId="32" applyNumberFormat="1" applyFont="1" applyFill="1" applyBorder="1" applyAlignment="1">
      <alignment horizontal="center" vertical="center" wrapText="1" shrinkToFit="1"/>
    </xf>
    <xf numFmtId="4" fontId="65" fillId="30" borderId="117" xfId="32" applyNumberFormat="1" applyFont="1" applyFill="1" applyBorder="1" applyAlignment="1">
      <alignment horizontal="center" vertical="center" wrapText="1" shrinkToFit="1"/>
    </xf>
    <xf numFmtId="4" fontId="65" fillId="30" borderId="119" xfId="32" applyNumberFormat="1" applyFont="1" applyFill="1" applyBorder="1" applyAlignment="1">
      <alignment horizontal="center" vertical="center" wrapText="1" shrinkToFit="1"/>
    </xf>
    <xf numFmtId="0" fontId="63" fillId="0" borderId="10" xfId="32" applyFont="1" applyBorder="1" applyAlignment="1">
      <alignment horizontal="center" vertical="center"/>
    </xf>
    <xf numFmtId="0" fontId="63" fillId="0" borderId="38" xfId="32" applyFont="1" applyBorder="1" applyAlignment="1">
      <alignment horizontal="center" vertical="center"/>
    </xf>
    <xf numFmtId="164" fontId="63" fillId="0" borderId="10" xfId="32" applyNumberFormat="1" applyFont="1" applyBorder="1" applyAlignment="1">
      <alignment horizontal="center" vertical="center"/>
    </xf>
    <xf numFmtId="4" fontId="63" fillId="0" borderId="10" xfId="32" applyNumberFormat="1" applyFont="1" applyBorder="1" applyAlignment="1">
      <alignment horizontal="center" vertical="center"/>
    </xf>
    <xf numFmtId="14" fontId="62" fillId="0" borderId="13" xfId="32" applyNumberFormat="1" applyFont="1" applyBorder="1" applyAlignment="1">
      <alignment horizontal="center" vertical="center"/>
    </xf>
    <xf numFmtId="1" fontId="65" fillId="30" borderId="46" xfId="32" applyNumberFormat="1" applyFont="1" applyFill="1" applyBorder="1" applyAlignment="1">
      <alignment horizontal="center" vertical="center" textRotation="90" wrapText="1" shrinkToFit="1"/>
    </xf>
    <xf numFmtId="1" fontId="65" fillId="30" borderId="160" xfId="32" applyNumberFormat="1" applyFont="1" applyFill="1" applyBorder="1" applyAlignment="1">
      <alignment horizontal="center" vertical="center" textRotation="90" wrapText="1" shrinkToFit="1"/>
    </xf>
    <xf numFmtId="1" fontId="65" fillId="30" borderId="117" xfId="32" applyNumberFormat="1" applyFont="1" applyFill="1" applyBorder="1" applyAlignment="1">
      <alignment horizontal="center" vertical="center" textRotation="90" wrapText="1" shrinkToFit="1"/>
    </xf>
    <xf numFmtId="1" fontId="65" fillId="30" borderId="65" xfId="32" applyNumberFormat="1" applyFont="1" applyFill="1" applyBorder="1" applyAlignment="1">
      <alignment horizontal="center" vertical="center" textRotation="90" wrapText="1" shrinkToFit="1"/>
    </xf>
    <xf numFmtId="164" fontId="65" fillId="30" borderId="63" xfId="32" applyNumberFormat="1" applyFont="1" applyFill="1" applyBorder="1" applyAlignment="1">
      <alignment horizontal="center" vertical="center" wrapText="1" shrinkToFit="1"/>
    </xf>
    <xf numFmtId="164" fontId="65" fillId="30" borderId="161" xfId="32" applyNumberFormat="1" applyFont="1" applyFill="1" applyBorder="1" applyAlignment="1">
      <alignment horizontal="center" vertical="center" wrapText="1" shrinkToFit="1"/>
    </xf>
    <xf numFmtId="164" fontId="65" fillId="30" borderId="118" xfId="32" applyNumberFormat="1" applyFont="1" applyFill="1" applyBorder="1" applyAlignment="1">
      <alignment horizontal="center" vertical="center" textRotation="90" wrapText="1" shrinkToFit="1"/>
    </xf>
    <xf numFmtId="164" fontId="65" fillId="30" borderId="66" xfId="32" applyNumberFormat="1" applyFont="1" applyFill="1" applyBorder="1" applyAlignment="1">
      <alignment horizontal="center" vertical="center" textRotation="90" wrapText="1" shrinkToFit="1"/>
    </xf>
    <xf numFmtId="164" fontId="63" fillId="0" borderId="10" xfId="32" applyNumberFormat="1" applyFont="1" applyBorder="1" applyAlignment="1">
      <alignment horizontal="center" vertical="center" wrapText="1"/>
    </xf>
    <xf numFmtId="0" fontId="61" fillId="0" borderId="0" xfId="32" applyFont="1" applyAlignment="1">
      <alignment horizontal="center" vertical="center"/>
    </xf>
    <xf numFmtId="164" fontId="63" fillId="0" borderId="38" xfId="32" applyNumberFormat="1" applyFont="1" applyBorder="1" applyAlignment="1">
      <alignment horizontal="center" vertical="center" wrapText="1"/>
    </xf>
    <xf numFmtId="0" fontId="63" fillId="0" borderId="10" xfId="32" applyFont="1" applyBorder="1" applyAlignment="1">
      <alignment horizontal="center" vertical="center" wrapText="1"/>
    </xf>
    <xf numFmtId="0" fontId="62" fillId="0" borderId="0" xfId="32" applyFont="1" applyAlignment="1">
      <alignment horizontal="center" vertical="center"/>
    </xf>
    <xf numFmtId="164" fontId="62" fillId="0" borderId="0" xfId="32" applyNumberFormat="1" applyFont="1" applyAlignment="1">
      <alignment horizontal="center" vertical="center"/>
    </xf>
    <xf numFmtId="14" fontId="62" fillId="0" borderId="0" xfId="32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4" fontId="62" fillId="0" borderId="0" xfId="32" applyNumberFormat="1" applyFont="1" applyAlignment="1">
      <alignment horizontal="center" vertical="center"/>
    </xf>
    <xf numFmtId="14" fontId="62" fillId="0" borderId="156" xfId="32" applyNumberFormat="1" applyFont="1" applyBorder="1" applyAlignment="1">
      <alignment horizontal="center" vertical="center"/>
    </xf>
    <xf numFmtId="1" fontId="65" fillId="30" borderId="39" xfId="32" applyNumberFormat="1" applyFont="1" applyFill="1" applyBorder="1" applyAlignment="1">
      <alignment horizontal="center" vertical="center" textRotation="90" wrapText="1" shrinkToFit="1"/>
    </xf>
    <xf numFmtId="1" fontId="65" fillId="30" borderId="147" xfId="32" applyNumberFormat="1" applyFont="1" applyFill="1" applyBorder="1" applyAlignment="1">
      <alignment horizontal="center" vertical="center" textRotation="90" wrapText="1" shrinkToFit="1"/>
    </xf>
    <xf numFmtId="164" fontId="65" fillId="30" borderId="157" xfId="32" applyNumberFormat="1" applyFont="1" applyFill="1" applyBorder="1" applyAlignment="1">
      <alignment horizontal="center" vertical="center" wrapText="1" shrinkToFit="1"/>
    </xf>
    <xf numFmtId="1" fontId="58" fillId="30" borderId="34" xfId="32" applyNumberFormat="1" applyFont="1" applyFill="1" applyBorder="1" applyAlignment="1">
      <alignment horizontal="center" vertical="center" textRotation="90" wrapText="1" shrinkToFit="1"/>
    </xf>
    <xf numFmtId="1" fontId="58" fillId="30" borderId="39" xfId="32" applyNumberFormat="1" applyFont="1" applyFill="1" applyBorder="1" applyAlignment="1">
      <alignment horizontal="center" vertical="center" textRotation="90" wrapText="1" shrinkToFit="1"/>
    </xf>
    <xf numFmtId="1" fontId="58" fillId="30" borderId="46" xfId="32" applyNumberFormat="1" applyFont="1" applyFill="1" applyBorder="1" applyAlignment="1">
      <alignment horizontal="center" vertical="center" textRotation="90" wrapText="1" shrinkToFit="1"/>
    </xf>
    <xf numFmtId="1" fontId="58" fillId="30" borderId="89" xfId="32" applyNumberFormat="1" applyFont="1" applyFill="1" applyBorder="1" applyAlignment="1">
      <alignment horizontal="center" vertical="center" textRotation="90" wrapText="1" shrinkToFit="1"/>
    </xf>
    <xf numFmtId="164" fontId="58" fillId="30" borderId="63" xfId="32" applyNumberFormat="1" applyFont="1" applyFill="1" applyBorder="1" applyAlignment="1">
      <alignment horizontal="center" vertical="center" wrapText="1" shrinkToFit="1"/>
    </xf>
    <xf numFmtId="164" fontId="58" fillId="30" borderId="90" xfId="32" applyNumberFormat="1" applyFont="1" applyFill="1" applyBorder="1" applyAlignment="1">
      <alignment horizontal="center" vertical="center" wrapText="1" shrinkToFit="1"/>
    </xf>
    <xf numFmtId="164" fontId="58" fillId="30" borderId="47" xfId="32" applyNumberFormat="1" applyFont="1" applyFill="1" applyBorder="1" applyAlignment="1">
      <alignment horizontal="center" vertical="center"/>
    </xf>
    <xf numFmtId="164" fontId="58" fillId="30" borderId="48" xfId="32" applyNumberFormat="1" applyFont="1" applyFill="1" applyBorder="1" applyAlignment="1">
      <alignment horizontal="center" vertical="center"/>
    </xf>
    <xf numFmtId="4" fontId="58" fillId="30" borderId="33" xfId="32" applyNumberFormat="1" applyFont="1" applyFill="1" applyBorder="1" applyAlignment="1">
      <alignment horizontal="center" vertical="center" wrapText="1" shrinkToFit="1"/>
    </xf>
    <xf numFmtId="4" fontId="58" fillId="30" borderId="34" xfId="32" applyNumberFormat="1" applyFont="1" applyFill="1" applyBorder="1" applyAlignment="1">
      <alignment horizontal="center" vertical="center" wrapText="1" shrinkToFit="1"/>
    </xf>
    <xf numFmtId="4" fontId="58" fillId="30" borderId="35" xfId="32" applyNumberFormat="1" applyFont="1" applyFill="1" applyBorder="1" applyAlignment="1">
      <alignment horizontal="center" vertical="center" wrapText="1" shrinkToFit="1"/>
    </xf>
    <xf numFmtId="0" fontId="54" fillId="0" borderId="0" xfId="32" applyFont="1" applyAlignment="1">
      <alignment horizontal="center" vertical="center"/>
    </xf>
    <xf numFmtId="164" fontId="56" fillId="0" borderId="10" xfId="32" applyNumberFormat="1" applyFont="1" applyBorder="1" applyAlignment="1">
      <alignment horizontal="center" vertical="center" wrapText="1"/>
    </xf>
    <xf numFmtId="164" fontId="56" fillId="0" borderId="38" xfId="32" applyNumberFormat="1" applyFont="1" applyBorder="1" applyAlignment="1">
      <alignment horizontal="center" vertical="center" wrapText="1"/>
    </xf>
    <xf numFmtId="0" fontId="56" fillId="0" borderId="10" xfId="32" applyFont="1" applyBorder="1" applyAlignment="1">
      <alignment horizontal="center" vertical="center" wrapText="1"/>
    </xf>
    <xf numFmtId="0" fontId="55" fillId="0" borderId="0" xfId="32" applyFont="1" applyAlignment="1">
      <alignment horizontal="center" vertical="center"/>
    </xf>
    <xf numFmtId="0" fontId="56" fillId="0" borderId="10" xfId="32" applyFont="1" applyBorder="1" applyAlignment="1">
      <alignment horizontal="center" vertical="center"/>
    </xf>
    <xf numFmtId="0" fontId="56" fillId="0" borderId="38" xfId="32" applyFont="1" applyBorder="1" applyAlignment="1">
      <alignment horizontal="center" vertical="center"/>
    </xf>
    <xf numFmtId="164" fontId="56" fillId="0" borderId="10" xfId="32" applyNumberFormat="1" applyFont="1" applyBorder="1" applyAlignment="1">
      <alignment horizontal="center" vertical="center"/>
    </xf>
    <xf numFmtId="4" fontId="56" fillId="0" borderId="10" xfId="32" applyNumberFormat="1" applyFont="1" applyBorder="1" applyAlignment="1">
      <alignment horizontal="center" vertical="center"/>
    </xf>
    <xf numFmtId="14" fontId="55" fillId="0" borderId="88" xfId="32" applyNumberFormat="1" applyFont="1" applyBorder="1" applyAlignment="1">
      <alignment horizontal="center" vertical="center"/>
    </xf>
    <xf numFmtId="1" fontId="58" fillId="30" borderId="117" xfId="32" applyNumberFormat="1" applyFont="1" applyFill="1" applyBorder="1" applyAlignment="1">
      <alignment horizontal="center" vertical="center" textRotation="90" wrapText="1" shrinkToFit="1"/>
    </xf>
    <xf numFmtId="1" fontId="58" fillId="30" borderId="106" xfId="32" applyNumberFormat="1" applyFont="1" applyFill="1" applyBorder="1" applyAlignment="1">
      <alignment horizontal="center" vertical="center" textRotation="90" wrapText="1" shrinkToFit="1"/>
    </xf>
    <xf numFmtId="164" fontId="58" fillId="30" borderId="107" xfId="32" applyNumberFormat="1" applyFont="1" applyFill="1" applyBorder="1" applyAlignment="1">
      <alignment horizontal="center" vertical="center" wrapText="1" shrinkToFit="1"/>
    </xf>
    <xf numFmtId="4" fontId="58" fillId="30" borderId="118" xfId="32" applyNumberFormat="1" applyFont="1" applyFill="1" applyBorder="1" applyAlignment="1">
      <alignment horizontal="center" vertical="center" wrapText="1" shrinkToFit="1"/>
    </xf>
    <xf numFmtId="4" fontId="58" fillId="30" borderId="117" xfId="32" applyNumberFormat="1" applyFont="1" applyFill="1" applyBorder="1" applyAlignment="1">
      <alignment horizontal="center" vertical="center" wrapText="1" shrinkToFit="1"/>
    </xf>
    <xf numFmtId="4" fontId="58" fillId="30" borderId="119" xfId="32" applyNumberFormat="1" applyFont="1" applyFill="1" applyBorder="1" applyAlignment="1">
      <alignment horizontal="center" vertical="center" wrapText="1" shrinkToFit="1"/>
    </xf>
    <xf numFmtId="14" fontId="55" fillId="0" borderId="105" xfId="32" applyNumberFormat="1" applyFont="1" applyBorder="1" applyAlignment="1">
      <alignment horizontal="center" vertical="center"/>
    </xf>
    <xf numFmtId="4" fontId="65" fillId="30" borderId="39" xfId="32" applyNumberFormat="1" applyFont="1" applyFill="1" applyBorder="1" applyAlignment="1">
      <alignment horizontal="center" vertical="center" textRotation="90" wrapText="1" shrinkToFit="1"/>
    </xf>
    <xf numFmtId="164" fontId="65" fillId="30" borderId="40" xfId="32" applyNumberFormat="1" applyFont="1" applyFill="1" applyBorder="1" applyAlignment="1">
      <alignment horizontal="center" vertical="center" textRotation="90" wrapText="1" shrinkToFit="1"/>
    </xf>
    <xf numFmtId="14" fontId="62" fillId="0" borderId="105" xfId="32" applyNumberFormat="1" applyFont="1" applyBorder="1" applyAlignment="1">
      <alignment horizontal="center" vertical="center"/>
    </xf>
    <xf numFmtId="1" fontId="65" fillId="30" borderId="183" xfId="32" applyNumberFormat="1" applyFont="1" applyFill="1" applyBorder="1" applyAlignment="1">
      <alignment horizontal="center" vertical="center" textRotation="90" wrapText="1" shrinkToFit="1"/>
    </xf>
    <xf numFmtId="1" fontId="65" fillId="30" borderId="186" xfId="32" applyNumberFormat="1" applyFont="1" applyFill="1" applyBorder="1" applyAlignment="1">
      <alignment horizontal="center" vertical="center" textRotation="90" wrapText="1" shrinkToFit="1"/>
    </xf>
    <xf numFmtId="164" fontId="65" fillId="30" borderId="182" xfId="32" applyNumberFormat="1" applyFont="1" applyFill="1" applyBorder="1" applyAlignment="1">
      <alignment horizontal="center" vertical="center" wrapText="1" shrinkToFit="1"/>
    </xf>
    <xf numFmtId="164" fontId="65" fillId="30" borderId="187" xfId="32" applyNumberFormat="1" applyFont="1" applyFill="1" applyBorder="1" applyAlignment="1">
      <alignment horizontal="center" vertical="center" wrapText="1" shrinkToFit="1"/>
    </xf>
    <xf numFmtId="164" fontId="65" fillId="30" borderId="181" xfId="32" applyNumberFormat="1" applyFont="1" applyFill="1" applyBorder="1" applyAlignment="1">
      <alignment horizontal="center" vertical="center"/>
    </xf>
    <xf numFmtId="164" fontId="65" fillId="30" borderId="182" xfId="32" applyNumberFormat="1" applyFont="1" applyFill="1" applyBorder="1" applyAlignment="1">
      <alignment horizontal="center" vertical="center"/>
    </xf>
    <xf numFmtId="4" fontId="65" fillId="30" borderId="78" xfId="32" applyNumberFormat="1" applyFont="1" applyFill="1" applyBorder="1" applyAlignment="1">
      <alignment horizontal="center" vertical="center" wrapText="1" shrinkToFit="1"/>
    </xf>
    <xf numFmtId="1" fontId="58" fillId="30" borderId="65" xfId="32" applyNumberFormat="1" applyFont="1" applyFill="1" applyBorder="1" applyAlignment="1">
      <alignment horizontal="center" vertical="center" textRotation="90" wrapText="1" shrinkToFit="1"/>
    </xf>
    <xf numFmtId="164" fontId="58" fillId="30" borderId="118" xfId="32" applyNumberFormat="1" applyFont="1" applyFill="1" applyBorder="1" applyAlignment="1">
      <alignment horizontal="center" vertical="center" textRotation="90" wrapText="1" shrinkToFit="1"/>
    </xf>
    <xf numFmtId="164" fontId="58" fillId="30" borderId="66" xfId="32" applyNumberFormat="1" applyFont="1" applyFill="1" applyBorder="1" applyAlignment="1">
      <alignment horizontal="center" vertical="center" textRotation="90" wrapText="1" shrinkToFit="1"/>
    </xf>
    <xf numFmtId="4" fontId="58" fillId="30" borderId="117" xfId="32" applyNumberFormat="1" applyFont="1" applyFill="1" applyBorder="1" applyAlignment="1">
      <alignment horizontal="center" vertical="center" textRotation="90" wrapText="1" shrinkToFit="1"/>
    </xf>
    <xf numFmtId="4" fontId="58" fillId="30" borderId="65" xfId="32" applyNumberFormat="1" applyFont="1" applyFill="1" applyBorder="1" applyAlignment="1">
      <alignment horizontal="center" vertical="center" textRotation="90" wrapText="1" shrinkToFit="1"/>
    </xf>
    <xf numFmtId="14" fontId="55" fillId="0" borderId="144" xfId="32" applyNumberFormat="1" applyFont="1" applyBorder="1" applyAlignment="1">
      <alignment horizontal="center" vertical="center"/>
    </xf>
    <xf numFmtId="1" fontId="58" fillId="30" borderId="174" xfId="32" applyNumberFormat="1" applyFont="1" applyFill="1" applyBorder="1" applyAlignment="1">
      <alignment horizontal="center" vertical="center" textRotation="90" wrapText="1" shrinkToFit="1"/>
    </xf>
    <xf numFmtId="164" fontId="58" fillId="30" borderId="180" xfId="32" applyNumberFormat="1" applyFont="1" applyFill="1" applyBorder="1" applyAlignment="1">
      <alignment horizontal="center" vertical="center" wrapText="1" shrinkToFit="1"/>
    </xf>
    <xf numFmtId="164" fontId="58" fillId="30" borderId="175" xfId="32" applyNumberFormat="1" applyFont="1" applyFill="1" applyBorder="1" applyAlignment="1">
      <alignment horizontal="center" vertical="center" wrapText="1" shrinkToFit="1"/>
    </xf>
    <xf numFmtId="164" fontId="58" fillId="30" borderId="181" xfId="32" applyNumberFormat="1" applyFont="1" applyFill="1" applyBorder="1" applyAlignment="1">
      <alignment horizontal="center" vertical="center"/>
    </xf>
    <xf numFmtId="164" fontId="58" fillId="30" borderId="182" xfId="32" applyNumberFormat="1" applyFont="1" applyFill="1" applyBorder="1" applyAlignment="1">
      <alignment horizontal="center" vertical="center"/>
    </xf>
    <xf numFmtId="1" fontId="65" fillId="30" borderId="106" xfId="32" applyNumberFormat="1" applyFont="1" applyFill="1" applyBorder="1" applyAlignment="1">
      <alignment horizontal="center" vertical="center" textRotation="90" wrapText="1" shrinkToFit="1"/>
    </xf>
    <xf numFmtId="164" fontId="65" fillId="30" borderId="107" xfId="32" applyNumberFormat="1" applyFont="1" applyFill="1" applyBorder="1" applyAlignment="1">
      <alignment horizontal="center" vertical="center" wrapText="1" shrinkToFit="1"/>
    </xf>
    <xf numFmtId="0" fontId="86" fillId="0" borderId="0" xfId="32" applyFont="1"/>
  </cellXfs>
  <cellStyles count="150">
    <cellStyle name="_DARBU-DAUDZUMI 2" xfId="143" xr:uid="{00000000-0005-0000-0000-000000000000}"/>
    <cellStyle name="1. izcēlums" xfId="90" xr:uid="{00000000-0005-0000-0000-000001000000}"/>
    <cellStyle name="2. izcēlums" xfId="91" xr:uid="{00000000-0005-0000-0000-000002000000}"/>
    <cellStyle name="20% - Accent1 2" xfId="1" xr:uid="{00000000-0005-0000-0000-000003000000}"/>
    <cellStyle name="20% - Accent2 2" xfId="2" xr:uid="{00000000-0005-0000-0000-000004000000}"/>
    <cellStyle name="20% - Accent3 2" xfId="3" xr:uid="{00000000-0005-0000-0000-000005000000}"/>
    <cellStyle name="20% - Accent4 2" xfId="4" xr:uid="{00000000-0005-0000-0000-000006000000}"/>
    <cellStyle name="20% - Accent5 2" xfId="5" xr:uid="{00000000-0005-0000-0000-000007000000}"/>
    <cellStyle name="20% - Accent6 2" xfId="6" xr:uid="{00000000-0005-0000-0000-000008000000}"/>
    <cellStyle name="20% no 1. izcēluma" xfId="92" xr:uid="{00000000-0005-0000-0000-000009000000}"/>
    <cellStyle name="20% no 2. izcēluma" xfId="93" xr:uid="{00000000-0005-0000-0000-00000A000000}"/>
    <cellStyle name="20% no 3. izcēluma" xfId="94" xr:uid="{00000000-0005-0000-0000-00000B000000}"/>
    <cellStyle name="20% no 4. izcēluma" xfId="95" xr:uid="{00000000-0005-0000-0000-00000C000000}"/>
    <cellStyle name="20% no 5. izcēluma" xfId="96" xr:uid="{00000000-0005-0000-0000-00000D000000}"/>
    <cellStyle name="20% no 6. izcēluma" xfId="97" xr:uid="{00000000-0005-0000-0000-00000E000000}"/>
    <cellStyle name="3. izcēlums " xfId="98" xr:uid="{00000000-0005-0000-0000-00000F000000}"/>
    <cellStyle name="4. izcēlums" xfId="99" xr:uid="{00000000-0005-0000-0000-000010000000}"/>
    <cellStyle name="40% - Accent1 2" xfId="7" xr:uid="{00000000-0005-0000-0000-000011000000}"/>
    <cellStyle name="40% - Accent2 2" xfId="8" xr:uid="{00000000-0005-0000-0000-000012000000}"/>
    <cellStyle name="40% - Accent3 2" xfId="9" xr:uid="{00000000-0005-0000-0000-000013000000}"/>
    <cellStyle name="40% - Accent4 2" xfId="10" xr:uid="{00000000-0005-0000-0000-000014000000}"/>
    <cellStyle name="40% - Accent5 2" xfId="11" xr:uid="{00000000-0005-0000-0000-000015000000}"/>
    <cellStyle name="40% - Accent6 2" xfId="12" xr:uid="{00000000-0005-0000-0000-000016000000}"/>
    <cellStyle name="40% no 1. izcēluma" xfId="100" xr:uid="{00000000-0005-0000-0000-000017000000}"/>
    <cellStyle name="40% no 2. izcēluma" xfId="101" xr:uid="{00000000-0005-0000-0000-000018000000}"/>
    <cellStyle name="40% no 3. izcēluma" xfId="102" xr:uid="{00000000-0005-0000-0000-000019000000}"/>
    <cellStyle name="40% no 4. izcēluma" xfId="103" xr:uid="{00000000-0005-0000-0000-00001A000000}"/>
    <cellStyle name="40% no 5. izcēluma" xfId="104" xr:uid="{00000000-0005-0000-0000-00001B000000}"/>
    <cellStyle name="40% no 6. izcēluma" xfId="105" xr:uid="{00000000-0005-0000-0000-00001C000000}"/>
    <cellStyle name="5. izcēlums" xfId="106" xr:uid="{00000000-0005-0000-0000-00001D000000}"/>
    <cellStyle name="6. izcēlums" xfId="107" xr:uid="{00000000-0005-0000-0000-00001E000000}"/>
    <cellStyle name="60% - Accent1 2" xfId="13" xr:uid="{00000000-0005-0000-0000-00001F000000}"/>
    <cellStyle name="60% - Accent2 2" xfId="14" xr:uid="{00000000-0005-0000-0000-000020000000}"/>
    <cellStyle name="60% - Accent3 2" xfId="15" xr:uid="{00000000-0005-0000-0000-000021000000}"/>
    <cellStyle name="60% - Accent4 2" xfId="16" xr:uid="{00000000-0005-0000-0000-000022000000}"/>
    <cellStyle name="60% - Accent5 2" xfId="17" xr:uid="{00000000-0005-0000-0000-000023000000}"/>
    <cellStyle name="60% - Accent6 2" xfId="18" xr:uid="{00000000-0005-0000-0000-000024000000}"/>
    <cellStyle name="60% no 1. izcēluma" xfId="108" xr:uid="{00000000-0005-0000-0000-000025000000}"/>
    <cellStyle name="60% no 2. izcēluma" xfId="109" xr:uid="{00000000-0005-0000-0000-000026000000}"/>
    <cellStyle name="60% no 3. izcēluma" xfId="110" xr:uid="{00000000-0005-0000-0000-000027000000}"/>
    <cellStyle name="60% no 4. izcēluma" xfId="111" xr:uid="{00000000-0005-0000-0000-000028000000}"/>
    <cellStyle name="60% no 5. izcēluma" xfId="112" xr:uid="{00000000-0005-0000-0000-000029000000}"/>
    <cellStyle name="60% no 6. izcēluma" xfId="113" xr:uid="{00000000-0005-0000-0000-00002A000000}"/>
    <cellStyle name="Accent1 2" xfId="19" xr:uid="{00000000-0005-0000-0000-00002B000000}"/>
    <cellStyle name="Accent1 2 2" xfId="114" xr:uid="{00000000-0005-0000-0000-00002C000000}"/>
    <cellStyle name="Accent2 2" xfId="20" xr:uid="{00000000-0005-0000-0000-00002D000000}"/>
    <cellStyle name="Accent2 2 2" xfId="115" xr:uid="{00000000-0005-0000-0000-00002E000000}"/>
    <cellStyle name="Accent3 2" xfId="21" xr:uid="{00000000-0005-0000-0000-00002F000000}"/>
    <cellStyle name="Accent4 2" xfId="22" xr:uid="{00000000-0005-0000-0000-000030000000}"/>
    <cellStyle name="Accent5 2" xfId="23" xr:uid="{00000000-0005-0000-0000-000031000000}"/>
    <cellStyle name="Accent6 2" xfId="24" xr:uid="{00000000-0005-0000-0000-000032000000}"/>
    <cellStyle name="Aprēķināšana" xfId="25" xr:uid="{00000000-0005-0000-0000-000033000000}"/>
    <cellStyle name="Aprēķināšana 2" xfId="116" xr:uid="{00000000-0005-0000-0000-000034000000}"/>
    <cellStyle name="Bad 2" xfId="26" xr:uid="{00000000-0005-0000-0000-000035000000}"/>
    <cellStyle name="Brīdinājuma teksts" xfId="27" xr:uid="{00000000-0005-0000-0000-000036000000}"/>
    <cellStyle name="Brīdinājuma teksts 2" xfId="117" xr:uid="{00000000-0005-0000-0000-000037000000}"/>
    <cellStyle name="Calculation" xfId="28" xr:uid="{00000000-0005-0000-0000-000038000000}"/>
    <cellStyle name="Calculation 2" xfId="29" xr:uid="{00000000-0005-0000-0000-000039000000}"/>
    <cellStyle name="Calculation 3" xfId="118" xr:uid="{00000000-0005-0000-0000-00003A000000}"/>
    <cellStyle name="Check Cell 2" xfId="30" xr:uid="{00000000-0005-0000-0000-00003B000000}"/>
    <cellStyle name="Comma" xfId="139" builtinId="3"/>
    <cellStyle name="Comma 2" xfId="141" xr:uid="{00000000-0005-0000-0000-00003D000000}"/>
    <cellStyle name="Comma 3" xfId="31" xr:uid="{00000000-0005-0000-0000-00003E000000}"/>
    <cellStyle name="Excel Built-in Normal" xfId="32" xr:uid="{00000000-0005-0000-0000-00003F000000}"/>
    <cellStyle name="Excel Built-in Normal 2" xfId="33" xr:uid="{00000000-0005-0000-0000-000040000000}"/>
    <cellStyle name="Excel Built-in Normal 3" xfId="119" xr:uid="{00000000-0005-0000-0000-000041000000}"/>
    <cellStyle name="Explanatory Text 2" xfId="34" xr:uid="{00000000-0005-0000-0000-000042000000}"/>
    <cellStyle name="Good 2" xfId="35" xr:uid="{00000000-0005-0000-0000-000043000000}"/>
    <cellStyle name="Heading 1 2" xfId="36" xr:uid="{00000000-0005-0000-0000-000044000000}"/>
    <cellStyle name="Heading 2 2" xfId="37" xr:uid="{00000000-0005-0000-0000-000045000000}"/>
    <cellStyle name="Heading 3 2" xfId="38" xr:uid="{00000000-0005-0000-0000-000046000000}"/>
    <cellStyle name="Heading 4 2" xfId="39" xr:uid="{00000000-0005-0000-0000-000047000000}"/>
    <cellStyle name="Ievade" xfId="40" xr:uid="{00000000-0005-0000-0000-000048000000}"/>
    <cellStyle name="Ievade 2" xfId="120" xr:uid="{00000000-0005-0000-0000-000049000000}"/>
    <cellStyle name="Input" xfId="41" xr:uid="{00000000-0005-0000-0000-00004A000000}"/>
    <cellStyle name="Input 2" xfId="42" xr:uid="{00000000-0005-0000-0000-00004B000000}"/>
    <cellStyle name="Input 3" xfId="121" xr:uid="{00000000-0005-0000-0000-00004C000000}"/>
    <cellStyle name="Izvade" xfId="43" xr:uid="{00000000-0005-0000-0000-00004D000000}"/>
    <cellStyle name="Izvade 2" xfId="122" xr:uid="{00000000-0005-0000-0000-00004E000000}"/>
    <cellStyle name="Kopsumma" xfId="44" xr:uid="{00000000-0005-0000-0000-00004F000000}"/>
    <cellStyle name="Kopsumma 2" xfId="123" xr:uid="{00000000-0005-0000-0000-000050000000}"/>
    <cellStyle name="Linked Cell 2" xfId="45" xr:uid="{00000000-0005-0000-0000-000051000000}"/>
    <cellStyle name="Neitrāls" xfId="46" xr:uid="{00000000-0005-0000-0000-000052000000}"/>
    <cellStyle name="Neitrāls 2" xfId="124" xr:uid="{00000000-0005-0000-0000-000053000000}"/>
    <cellStyle name="Neutral" xfId="47" xr:uid="{00000000-0005-0000-0000-000054000000}"/>
    <cellStyle name="Neutral 2" xfId="48" xr:uid="{00000000-0005-0000-0000-000055000000}"/>
    <cellStyle name="Neutral 3" xfId="125" xr:uid="{00000000-0005-0000-0000-000056000000}"/>
    <cellStyle name="Normal" xfId="0" builtinId="0"/>
    <cellStyle name="Normal 10" xfId="49" xr:uid="{00000000-0005-0000-0000-000058000000}"/>
    <cellStyle name="Normal 10 2" xfId="144" xr:uid="{00000000-0005-0000-0000-000059000000}"/>
    <cellStyle name="Normal 11" xfId="50" xr:uid="{00000000-0005-0000-0000-00005A000000}"/>
    <cellStyle name="Normal 119" xfId="145" xr:uid="{00000000-0005-0000-0000-00005B000000}"/>
    <cellStyle name="Normal 13" xfId="126" xr:uid="{00000000-0005-0000-0000-00005C000000}"/>
    <cellStyle name="Normal 15" xfId="51" xr:uid="{00000000-0005-0000-0000-00005D000000}"/>
    <cellStyle name="Normal 18" xfId="52" xr:uid="{00000000-0005-0000-0000-00005E000000}"/>
    <cellStyle name="Normal 19" xfId="53" xr:uid="{00000000-0005-0000-0000-00005F000000}"/>
    <cellStyle name="Normal 2" xfId="54" xr:uid="{00000000-0005-0000-0000-000060000000}"/>
    <cellStyle name="Normal 2 10" xfId="148" xr:uid="{00000000-0005-0000-0000-000061000000}"/>
    <cellStyle name="Normal 2 2" xfId="55" xr:uid="{00000000-0005-0000-0000-000062000000}"/>
    <cellStyle name="Normal 2 2 3" xfId="56" xr:uid="{00000000-0005-0000-0000-000063000000}"/>
    <cellStyle name="Normal 2 3" xfId="57" xr:uid="{00000000-0005-0000-0000-000064000000}"/>
    <cellStyle name="Normal 2 4" xfId="58" xr:uid="{00000000-0005-0000-0000-000065000000}"/>
    <cellStyle name="Normal 2_U1" xfId="59" xr:uid="{00000000-0005-0000-0000-000066000000}"/>
    <cellStyle name="Normal 24" xfId="127" xr:uid="{00000000-0005-0000-0000-000067000000}"/>
    <cellStyle name="Normal 28" xfId="128" xr:uid="{00000000-0005-0000-0000-000068000000}"/>
    <cellStyle name="Normal 3" xfId="60" xr:uid="{00000000-0005-0000-0000-000069000000}"/>
    <cellStyle name="Normal 3 2" xfId="61" xr:uid="{00000000-0005-0000-0000-00006A000000}"/>
    <cellStyle name="Normal 3 3" xfId="129" xr:uid="{00000000-0005-0000-0000-00006B000000}"/>
    <cellStyle name="Normal 34" xfId="62" xr:uid="{00000000-0005-0000-0000-00006C000000}"/>
    <cellStyle name="Normal 35" xfId="63" xr:uid="{00000000-0005-0000-0000-00006D000000}"/>
    <cellStyle name="Normal 37" xfId="130" xr:uid="{00000000-0005-0000-0000-00006E000000}"/>
    <cellStyle name="Normal 4" xfId="64" xr:uid="{00000000-0005-0000-0000-00006F000000}"/>
    <cellStyle name="Normal 5" xfId="65" xr:uid="{00000000-0005-0000-0000-000070000000}"/>
    <cellStyle name="Normal 6" xfId="140" xr:uid="{00000000-0005-0000-0000-000071000000}"/>
    <cellStyle name="Normal 9" xfId="66" xr:uid="{00000000-0005-0000-0000-000072000000}"/>
    <cellStyle name="Normal_1_V39 2.600 - 6.440 km" xfId="147" xr:uid="{00000000-0005-0000-0000-000073000000}"/>
    <cellStyle name="Normal_Dz.Nr1" xfId="149" xr:uid="{00000000-0005-0000-0000-000074000000}"/>
    <cellStyle name="Normal_Sheet1" xfId="67" xr:uid="{00000000-0005-0000-0000-000075000000}"/>
    <cellStyle name="Normal_TameTuristu5-2011-08-06" xfId="146" xr:uid="{00000000-0005-0000-0000-000076000000}"/>
    <cellStyle name="Nosaukums" xfId="68" xr:uid="{00000000-0005-0000-0000-000077000000}"/>
    <cellStyle name="Nosaukums 2" xfId="131" xr:uid="{00000000-0005-0000-0000-000078000000}"/>
    <cellStyle name="Note 2" xfId="69" xr:uid="{00000000-0005-0000-0000-000079000000}"/>
    <cellStyle name="Note 2 2" xfId="132" xr:uid="{00000000-0005-0000-0000-00007A000000}"/>
    <cellStyle name="Output" xfId="70" xr:uid="{00000000-0005-0000-0000-00007B000000}"/>
    <cellStyle name="Output 2" xfId="71" xr:uid="{00000000-0005-0000-0000-00007C000000}"/>
    <cellStyle name="Output 2 2" xfId="134" xr:uid="{00000000-0005-0000-0000-00007D000000}"/>
    <cellStyle name="Output 3" xfId="72" xr:uid="{00000000-0005-0000-0000-00007E000000}"/>
    <cellStyle name="Output 4" xfId="133" xr:uid="{00000000-0005-0000-0000-00007F000000}"/>
    <cellStyle name="Parastais_Pērses iela, Baldone, Zvārdes, Mārupe" xfId="73" xr:uid="{00000000-0005-0000-0000-000080000000}"/>
    <cellStyle name="Parasts 2" xfId="74" xr:uid="{00000000-0005-0000-0000-000081000000}"/>
    <cellStyle name="Parasts 2 2" xfId="135" xr:uid="{00000000-0005-0000-0000-000082000000}"/>
    <cellStyle name="Parasts 3" xfId="75" xr:uid="{00000000-0005-0000-0000-000083000000}"/>
    <cellStyle name="Parasts 4" xfId="89" xr:uid="{00000000-0005-0000-0000-000084000000}"/>
    <cellStyle name="Parasts 5" xfId="138" xr:uid="{00000000-0005-0000-0000-000085000000}"/>
    <cellStyle name="Percent 2" xfId="76" xr:uid="{00000000-0005-0000-0000-000086000000}"/>
    <cellStyle name="Saistītā šūna" xfId="136" xr:uid="{00000000-0005-0000-0000-000087000000}"/>
    <cellStyle name="Sisestus" xfId="77" xr:uid="{00000000-0005-0000-0000-000088000000}"/>
    <cellStyle name="Stils 1" xfId="78" xr:uid="{00000000-0005-0000-0000-000089000000}"/>
    <cellStyle name="Style 1" xfId="79" xr:uid="{00000000-0005-0000-0000-00008A000000}"/>
    <cellStyle name="Style 1 2" xfId="80" xr:uid="{00000000-0005-0000-0000-00008B000000}"/>
    <cellStyle name="Style 1 2 2" xfId="137" xr:uid="{00000000-0005-0000-0000-00008C000000}"/>
    <cellStyle name="Style 1 3" xfId="81" xr:uid="{00000000-0005-0000-0000-00008D000000}"/>
    <cellStyle name="Title" xfId="82" xr:uid="{00000000-0005-0000-0000-00008E000000}"/>
    <cellStyle name="Title 2" xfId="83" xr:uid="{00000000-0005-0000-0000-00008F000000}"/>
    <cellStyle name="Total" xfId="84" xr:uid="{00000000-0005-0000-0000-000090000000}"/>
    <cellStyle name="Total 2" xfId="85" xr:uid="{00000000-0005-0000-0000-000091000000}"/>
    <cellStyle name="Warning Text" xfId="86" xr:uid="{00000000-0005-0000-0000-000092000000}"/>
    <cellStyle name="Warning Text 2" xfId="87" xr:uid="{00000000-0005-0000-0000-000093000000}"/>
    <cellStyle name="Обычный 2" xfId="88" xr:uid="{00000000-0005-0000-0000-000094000000}"/>
    <cellStyle name="Обычный_33. OZOLNIEKU NOVADA DOME_OZO SKOLA_TELPU, GAITENU, KAPNU TELPU REMONTS_TAME_VADIMS_2011_02_25_melnraksts" xfId="142" xr:uid="{00000000-0005-0000-0000-00009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B8470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2323D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DC2300"/>
      <rgbColor rgb="00333399"/>
      <rgbColor rgb="00333333"/>
    </indexedColors>
    <mruColors>
      <color rgb="FFECB5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zoomScaleNormal="100" zoomScaleSheetLayoutView="85" workbookViewId="0">
      <selection activeCell="C4" sqref="C4"/>
    </sheetView>
  </sheetViews>
  <sheetFormatPr defaultColWidth="8.77734375" defaultRowHeight="13.2"/>
  <cols>
    <col min="1" max="2" width="8.77734375" style="3"/>
    <col min="3" max="3" width="8" style="3" customWidth="1"/>
    <col min="4" max="6" width="8.77734375" style="3"/>
    <col min="7" max="7" width="10.77734375" style="3" customWidth="1"/>
    <col min="8" max="8" width="19.77734375" style="3" customWidth="1"/>
    <col min="9" max="9" width="11.6640625" style="3" bestFit="1" customWidth="1"/>
    <col min="10" max="16384" width="8.77734375" style="3"/>
  </cols>
  <sheetData>
    <row r="1" spans="1:8" ht="17.399999999999999">
      <c r="A1" s="3" t="s">
        <v>284</v>
      </c>
      <c r="H1" s="34"/>
    </row>
    <row r="2" spans="1:8" ht="13.8">
      <c r="A2" s="689" t="s">
        <v>285</v>
      </c>
    </row>
    <row r="5" spans="1:8" ht="17.399999999999999">
      <c r="A5" s="536" t="s">
        <v>27</v>
      </c>
      <c r="B5" s="536"/>
      <c r="C5" s="536"/>
      <c r="D5" s="536"/>
      <c r="E5" s="536"/>
      <c r="F5" s="536"/>
      <c r="G5" s="536"/>
      <c r="H5" s="536"/>
    </row>
    <row r="6" spans="1:8" ht="15.6">
      <c r="A6" s="537"/>
      <c r="B6" s="537"/>
      <c r="C6" s="537"/>
      <c r="D6" s="537"/>
      <c r="E6" s="537"/>
      <c r="F6" s="537"/>
      <c r="G6" s="537"/>
      <c r="H6" s="537"/>
    </row>
    <row r="7" spans="1:8">
      <c r="A7" s="4"/>
      <c r="B7" s="4"/>
      <c r="C7" s="4"/>
      <c r="D7" s="4"/>
      <c r="E7" s="4"/>
      <c r="F7" s="4"/>
      <c r="G7" s="5"/>
      <c r="H7" s="5"/>
    </row>
    <row r="8" spans="1:8" ht="27" customHeight="1">
      <c r="A8" s="534" t="s">
        <v>28</v>
      </c>
      <c r="B8" s="534"/>
      <c r="C8" s="534"/>
      <c r="D8" s="538" t="s">
        <v>283</v>
      </c>
      <c r="E8" s="538"/>
      <c r="F8" s="538"/>
      <c r="G8" s="538"/>
      <c r="H8" s="538"/>
    </row>
    <row r="9" spans="1:8" ht="25.5" customHeight="1">
      <c r="A9" s="534" t="s">
        <v>29</v>
      </c>
      <c r="B9" s="534"/>
      <c r="C9" s="534"/>
      <c r="D9" s="535" t="s">
        <v>124</v>
      </c>
      <c r="E9" s="535"/>
      <c r="F9" s="535"/>
      <c r="G9" s="535"/>
      <c r="H9" s="535"/>
    </row>
    <row r="10" spans="1:8" ht="12.75" customHeight="1">
      <c r="A10" s="539"/>
      <c r="B10" s="539"/>
      <c r="C10" s="539"/>
      <c r="D10" s="535"/>
      <c r="E10" s="535"/>
      <c r="F10" s="535"/>
      <c r="G10" s="535"/>
      <c r="H10" s="535"/>
    </row>
    <row r="11" spans="1:8" ht="12.75" customHeight="1">
      <c r="E11" s="6"/>
      <c r="F11" s="6"/>
      <c r="G11" s="52" t="s">
        <v>31</v>
      </c>
      <c r="H11" s="51"/>
    </row>
    <row r="12" spans="1:8" ht="13.8" thickBot="1">
      <c r="A12" s="7"/>
      <c r="B12" s="7"/>
      <c r="C12" s="7"/>
      <c r="D12" s="1"/>
      <c r="E12" s="1"/>
      <c r="F12" s="1"/>
      <c r="G12" s="1"/>
      <c r="H12" s="1"/>
    </row>
    <row r="13" spans="1:8" ht="12.75" customHeight="1">
      <c r="A13" s="543" t="s">
        <v>32</v>
      </c>
      <c r="B13" s="544"/>
      <c r="C13" s="544" t="s">
        <v>33</v>
      </c>
      <c r="D13" s="544"/>
      <c r="E13" s="544"/>
      <c r="F13" s="544"/>
      <c r="G13" s="544"/>
      <c r="H13" s="44" t="s">
        <v>34</v>
      </c>
    </row>
    <row r="14" spans="1:8" ht="57.75" customHeight="1">
      <c r="A14" s="540">
        <v>1</v>
      </c>
      <c r="B14" s="541"/>
      <c r="C14" s="542" t="str">
        <f>D8</f>
        <v>Aktīvās atpūtas parks Piņķos,
multifunkcionālas asfaltētas trases būvniecība</v>
      </c>
      <c r="D14" s="542"/>
      <c r="E14" s="542"/>
      <c r="F14" s="542"/>
      <c r="G14" s="542"/>
      <c r="H14" s="45"/>
    </row>
    <row r="15" spans="1:8" ht="12.75" customHeight="1">
      <c r="A15" s="39"/>
      <c r="B15" s="37"/>
      <c r="C15" s="41"/>
      <c r="D15" s="42"/>
      <c r="E15" s="42"/>
      <c r="F15" s="42"/>
      <c r="G15" s="43"/>
      <c r="H15" s="46"/>
    </row>
    <row r="16" spans="1:8" ht="14.25" customHeight="1">
      <c r="A16" s="532" t="s">
        <v>37</v>
      </c>
      <c r="B16" s="533"/>
      <c r="C16" s="533"/>
      <c r="D16" s="533"/>
      <c r="E16" s="533"/>
      <c r="F16" s="533"/>
      <c r="G16" s="533"/>
      <c r="H16" s="47"/>
    </row>
    <row r="17" spans="1:10" ht="14.25" customHeight="1">
      <c r="A17" s="530" t="s">
        <v>36</v>
      </c>
      <c r="B17" s="531"/>
      <c r="C17" s="531"/>
      <c r="D17" s="531"/>
      <c r="E17" s="531"/>
      <c r="F17" s="531"/>
      <c r="G17" s="38">
        <v>0.21</v>
      </c>
      <c r="H17" s="47"/>
    </row>
    <row r="18" spans="1:10" ht="15" customHeight="1" thickBot="1">
      <c r="A18" s="547"/>
      <c r="B18" s="548"/>
      <c r="C18" s="546" t="s">
        <v>35</v>
      </c>
      <c r="D18" s="546"/>
      <c r="E18" s="546"/>
      <c r="F18" s="546"/>
      <c r="G18" s="546"/>
      <c r="H18" s="40"/>
      <c r="I18" s="28"/>
      <c r="J18" s="28"/>
    </row>
    <row r="19" spans="1:10" ht="15.6">
      <c r="A19" s="9"/>
      <c r="B19" s="9"/>
      <c r="C19" s="9"/>
      <c r="D19" s="9"/>
      <c r="E19" s="9"/>
      <c r="F19" s="9"/>
      <c r="G19" s="9"/>
      <c r="H19" s="10"/>
    </row>
    <row r="20" spans="1:10" ht="15.6">
      <c r="A20" s="9"/>
      <c r="B20" s="9"/>
      <c r="C20" s="9"/>
      <c r="D20" s="9"/>
      <c r="E20" s="9"/>
      <c r="F20" s="9"/>
      <c r="G20" s="9"/>
      <c r="H20" s="10"/>
    </row>
    <row r="21" spans="1:10" ht="15.6">
      <c r="A21" s="9"/>
      <c r="B21" s="9"/>
      <c r="C21" s="9"/>
      <c r="D21" s="9"/>
      <c r="E21" s="9"/>
      <c r="F21" s="9"/>
      <c r="G21" s="9"/>
      <c r="H21" s="10"/>
    </row>
    <row r="22" spans="1:10" ht="15.6">
      <c r="A22" s="9"/>
      <c r="B22" s="9"/>
      <c r="C22" s="9"/>
      <c r="D22" s="9"/>
      <c r="E22" s="9"/>
      <c r="F22" s="9"/>
      <c r="G22" s="9"/>
      <c r="H22" s="10"/>
    </row>
    <row r="23" spans="1:10" ht="13.8">
      <c r="A23" s="11"/>
      <c r="B23" s="11"/>
      <c r="C23" s="12"/>
      <c r="D23" s="12"/>
      <c r="E23" s="12"/>
      <c r="F23" s="12"/>
      <c r="G23" s="13"/>
      <c r="H23" s="13"/>
    </row>
    <row r="24" spans="1:10" ht="13.8">
      <c r="A24" s="551" t="s">
        <v>38</v>
      </c>
      <c r="B24" s="551"/>
      <c r="C24" s="552" t="s">
        <v>77</v>
      </c>
      <c r="D24" s="552"/>
      <c r="E24" s="552"/>
      <c r="F24" s="552"/>
      <c r="G24" s="552"/>
      <c r="H24" s="552"/>
    </row>
    <row r="25" spans="1:10">
      <c r="A25" s="549"/>
      <c r="B25" s="549"/>
      <c r="C25" s="545" t="s">
        <v>40</v>
      </c>
      <c r="D25" s="545"/>
      <c r="E25" s="545" t="s">
        <v>41</v>
      </c>
      <c r="F25" s="545"/>
      <c r="G25" s="545"/>
      <c r="H25" s="545"/>
    </row>
    <row r="26" spans="1:10" ht="15">
      <c r="A26" s="48"/>
      <c r="B26" s="48"/>
      <c r="D26" s="16"/>
      <c r="E26" s="16"/>
      <c r="F26" s="16"/>
      <c r="G26" s="16"/>
      <c r="H26" s="16"/>
    </row>
    <row r="27" spans="1:10" ht="13.8">
      <c r="A27" s="11"/>
      <c r="B27" s="11"/>
      <c r="C27" s="12"/>
      <c r="D27" s="12"/>
      <c r="E27" s="12"/>
      <c r="F27" s="12"/>
      <c r="G27" s="13"/>
      <c r="H27" s="13"/>
    </row>
    <row r="28" spans="1:10" ht="13.8">
      <c r="A28" s="551" t="s">
        <v>43</v>
      </c>
      <c r="B28" s="551"/>
      <c r="C28" s="552" t="s">
        <v>78</v>
      </c>
      <c r="D28" s="552"/>
      <c r="E28" s="552"/>
      <c r="F28" s="552"/>
      <c r="G28" s="552"/>
      <c r="H28" s="552"/>
    </row>
    <row r="29" spans="1:10">
      <c r="A29" s="549"/>
      <c r="B29" s="549"/>
      <c r="C29" s="545" t="s">
        <v>40</v>
      </c>
      <c r="D29" s="545"/>
      <c r="E29" s="550" t="s">
        <v>41</v>
      </c>
      <c r="F29" s="550"/>
      <c r="G29" s="550"/>
      <c r="H29" s="550"/>
    </row>
    <row r="30" spans="1:10" ht="13.8">
      <c r="A30" s="11"/>
      <c r="B30" s="11"/>
      <c r="C30" s="12"/>
      <c r="D30" s="12"/>
      <c r="E30" s="12"/>
      <c r="F30" s="12"/>
      <c r="G30" s="13"/>
      <c r="H30" s="13"/>
    </row>
    <row r="31" spans="1:10" ht="13.8">
      <c r="A31" s="11"/>
      <c r="B31" s="11"/>
      <c r="C31" s="12"/>
      <c r="D31" s="12"/>
      <c r="E31" s="12"/>
      <c r="F31" s="12"/>
      <c r="G31" s="13"/>
      <c r="H31" s="13"/>
    </row>
    <row r="32" spans="1:10" ht="13.8">
      <c r="A32" s="11"/>
      <c r="B32" s="11"/>
      <c r="C32" s="12"/>
      <c r="D32" s="12"/>
      <c r="E32" s="12"/>
      <c r="F32" s="12"/>
      <c r="G32" s="13"/>
      <c r="H32" s="13"/>
    </row>
  </sheetData>
  <sheetProtection selectLockedCells="1" selectUnlockedCells="1"/>
  <mergeCells count="28">
    <mergeCell ref="E25:H25"/>
    <mergeCell ref="C18:G18"/>
    <mergeCell ref="A18:B18"/>
    <mergeCell ref="A29:B29"/>
    <mergeCell ref="C29:D29"/>
    <mergeCell ref="E29:H29"/>
    <mergeCell ref="A28:B28"/>
    <mergeCell ref="C28:D28"/>
    <mergeCell ref="E28:H28"/>
    <mergeCell ref="A24:B24"/>
    <mergeCell ref="C24:D24"/>
    <mergeCell ref="E24:H24"/>
    <mergeCell ref="A25:B25"/>
    <mergeCell ref="C25:D25"/>
    <mergeCell ref="A17:F17"/>
    <mergeCell ref="A16:G16"/>
    <mergeCell ref="A9:C9"/>
    <mergeCell ref="D9:H9"/>
    <mergeCell ref="A5:H5"/>
    <mergeCell ref="A6:H6"/>
    <mergeCell ref="A8:C8"/>
    <mergeCell ref="D8:H8"/>
    <mergeCell ref="A10:C10"/>
    <mergeCell ref="D10:H10"/>
    <mergeCell ref="A14:B14"/>
    <mergeCell ref="C14:G14"/>
    <mergeCell ref="A13:B13"/>
    <mergeCell ref="C13:G13"/>
  </mergeCells>
  <phoneticPr fontId="39" type="noConversion"/>
  <pageMargins left="1" right="0.39374999999999999" top="0.74791666666666667" bottom="0.74791666666666667" header="0.51180555555555551" footer="0.51180555555555551"/>
  <pageSetup paperSize="9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6"/>
  <sheetViews>
    <sheetView zoomScale="85" workbookViewId="0">
      <selection activeCell="L43" sqref="L43"/>
    </sheetView>
  </sheetViews>
  <sheetFormatPr defaultColWidth="8.77734375" defaultRowHeight="14.4"/>
  <cols>
    <col min="1" max="1" width="7.77734375" customWidth="1"/>
    <col min="2" max="2" width="3.6640625" customWidth="1"/>
    <col min="5" max="5" width="15" customWidth="1"/>
    <col min="6" max="6" width="3.44140625" customWidth="1"/>
    <col min="7" max="7" width="9.44140625" customWidth="1"/>
    <col min="9" max="9" width="6.77734375" customWidth="1"/>
    <col min="10" max="10" width="7.77734375" customWidth="1"/>
    <col min="11" max="11" width="3.6640625" customWidth="1"/>
  </cols>
  <sheetData>
    <row r="1" spans="1:11" ht="17.399999999999999">
      <c r="A1" s="3"/>
      <c r="B1" s="3"/>
      <c r="C1" s="3"/>
      <c r="D1" s="3"/>
      <c r="E1" s="3"/>
      <c r="F1" s="3"/>
      <c r="G1" s="3"/>
      <c r="H1" s="572" t="s">
        <v>24</v>
      </c>
      <c r="I1" s="572"/>
      <c r="J1" s="572"/>
      <c r="K1" s="572"/>
    </row>
    <row r="2" spans="1:11" ht="29.25" customHeight="1">
      <c r="A2" s="3"/>
      <c r="B2" s="3"/>
      <c r="C2" s="3"/>
      <c r="D2" s="3"/>
      <c r="E2" s="3"/>
      <c r="F2" s="3"/>
      <c r="G2" s="3"/>
      <c r="H2" s="573" t="s">
        <v>25</v>
      </c>
      <c r="I2" s="573"/>
      <c r="J2" s="573"/>
      <c r="K2" s="573"/>
    </row>
    <row r="3" spans="1:11" ht="29.25" customHeight="1">
      <c r="A3" s="3"/>
      <c r="B3" s="3"/>
      <c r="C3" s="3"/>
      <c r="D3" s="3"/>
      <c r="E3" s="3"/>
      <c r="F3" s="3"/>
      <c r="G3" s="3"/>
      <c r="H3" s="574" t="s">
        <v>26</v>
      </c>
      <c r="I3" s="574"/>
      <c r="J3" s="574"/>
      <c r="K3" s="574"/>
    </row>
    <row r="4" spans="1:11" ht="3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8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3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15.6">
      <c r="A7" s="575" t="s">
        <v>45</v>
      </c>
      <c r="B7" s="575"/>
      <c r="C7" s="575"/>
      <c r="D7" s="575"/>
      <c r="E7" s="575"/>
      <c r="F7" s="575"/>
      <c r="G7" s="575"/>
      <c r="H7" s="575"/>
      <c r="I7" s="575"/>
      <c r="J7" s="575"/>
      <c r="K7" s="575"/>
    </row>
    <row r="8" spans="1:11" ht="15.6">
      <c r="A8" s="576" t="s">
        <v>68</v>
      </c>
      <c r="B8" s="576"/>
      <c r="C8" s="576"/>
      <c r="D8" s="576"/>
      <c r="E8" s="576"/>
      <c r="F8" s="576"/>
      <c r="G8" s="576"/>
      <c r="H8" s="576"/>
      <c r="I8" s="576"/>
      <c r="J8" s="576"/>
      <c r="K8" s="576"/>
    </row>
    <row r="9" spans="1:11">
      <c r="A9" s="4"/>
      <c r="B9" s="4"/>
      <c r="C9" s="4"/>
      <c r="D9" s="4"/>
      <c r="E9" s="4"/>
      <c r="F9" s="4"/>
      <c r="G9" s="5"/>
      <c r="H9" s="5"/>
      <c r="I9" s="5"/>
      <c r="J9" s="5"/>
      <c r="K9" s="5"/>
    </row>
    <row r="10" spans="1:11" ht="26.25" customHeight="1">
      <c r="A10" s="534" t="s">
        <v>28</v>
      </c>
      <c r="B10" s="534"/>
      <c r="C10" s="534"/>
      <c r="D10" s="538" t="str">
        <f>A8</f>
        <v>Jūras ielas rekonstrukcija (pārbūve) un autostāvvietu būvniecība Liepājā</v>
      </c>
      <c r="E10" s="538"/>
      <c r="F10" s="538"/>
      <c r="G10" s="538"/>
      <c r="H10" s="538"/>
      <c r="I10" s="538"/>
      <c r="J10" s="538"/>
      <c r="K10" s="538"/>
    </row>
    <row r="11" spans="1:11" ht="29.25" customHeight="1">
      <c r="A11" s="534" t="s">
        <v>29</v>
      </c>
      <c r="B11" s="534"/>
      <c r="C11" s="534"/>
      <c r="D11" s="535" t="s">
        <v>69</v>
      </c>
      <c r="E11" s="535"/>
      <c r="F11" s="535"/>
      <c r="G11" s="535"/>
      <c r="H11" s="535"/>
      <c r="I11" s="535"/>
      <c r="J11" s="535"/>
      <c r="K11" s="535"/>
    </row>
    <row r="12" spans="1:11">
      <c r="A12" s="539" t="s">
        <v>30</v>
      </c>
      <c r="B12" s="539"/>
      <c r="C12" s="539"/>
      <c r="D12" s="535" t="s">
        <v>19</v>
      </c>
      <c r="E12" s="535"/>
      <c r="F12" s="535"/>
      <c r="G12" s="535"/>
      <c r="H12" s="535"/>
      <c r="I12" s="535"/>
      <c r="J12" s="535"/>
      <c r="K12" s="535"/>
    </row>
    <row r="13" spans="1:11">
      <c r="A13" s="3"/>
      <c r="B13" s="3"/>
      <c r="C13" s="3"/>
      <c r="D13" s="3"/>
      <c r="E13" s="6"/>
      <c r="F13" s="6"/>
      <c r="G13" s="539" t="s">
        <v>31</v>
      </c>
      <c r="H13" s="539"/>
      <c r="I13" s="539"/>
      <c r="J13" s="571" t="str">
        <f>$I$37</f>
        <v>2015.01.04.</v>
      </c>
      <c r="K13" s="571"/>
    </row>
    <row r="14" spans="1:11">
      <c r="A14" s="7"/>
      <c r="B14" s="7"/>
      <c r="C14" s="7"/>
      <c r="D14" s="1"/>
      <c r="E14" s="1"/>
      <c r="F14" s="1"/>
      <c r="G14" s="1"/>
      <c r="H14" s="1"/>
      <c r="I14" s="1"/>
      <c r="J14" s="1"/>
      <c r="K14" s="1"/>
    </row>
    <row r="15" spans="1:11">
      <c r="A15" s="567" t="s">
        <v>32</v>
      </c>
      <c r="B15" s="567"/>
      <c r="C15" s="567" t="s">
        <v>33</v>
      </c>
      <c r="D15" s="567"/>
      <c r="E15" s="567"/>
      <c r="F15" s="567"/>
      <c r="G15" s="567"/>
      <c r="H15" s="568" t="s">
        <v>34</v>
      </c>
      <c r="I15" s="568"/>
      <c r="J15" s="568"/>
      <c r="K15" s="568"/>
    </row>
    <row r="16" spans="1:11" ht="29.25" customHeight="1">
      <c r="A16" s="569">
        <v>1</v>
      </c>
      <c r="B16" s="569"/>
      <c r="C16" s="566" t="s">
        <v>64</v>
      </c>
      <c r="D16" s="566"/>
      <c r="E16" s="566"/>
      <c r="F16" s="566"/>
      <c r="G16" s="566"/>
      <c r="H16" s="570" t="e">
        <f>Kopsavilkums!#REF!</f>
        <v>#REF!</v>
      </c>
      <c r="I16" s="570"/>
      <c r="J16" s="570"/>
      <c r="K16" s="570"/>
    </row>
    <row r="17" spans="1:11" ht="29.25" customHeight="1">
      <c r="A17" s="569">
        <f>A16+1</f>
        <v>2</v>
      </c>
      <c r="B17" s="569"/>
      <c r="C17" s="566" t="s">
        <v>65</v>
      </c>
      <c r="D17" s="566"/>
      <c r="E17" s="566"/>
      <c r="F17" s="566"/>
      <c r="G17" s="566"/>
      <c r="H17" s="570" t="e">
        <f>Kopsavilkums!#REF!</f>
        <v>#REF!</v>
      </c>
      <c r="I17" s="570"/>
      <c r="J17" s="570"/>
      <c r="K17" s="570"/>
    </row>
    <row r="18" spans="1:11" ht="29.25" customHeight="1">
      <c r="A18" s="569">
        <f>A17+1</f>
        <v>3</v>
      </c>
      <c r="B18" s="569"/>
      <c r="C18" s="566" t="s">
        <v>66</v>
      </c>
      <c r="D18" s="566"/>
      <c r="E18" s="566"/>
      <c r="F18" s="566"/>
      <c r="G18" s="566"/>
      <c r="H18" s="570" t="e">
        <f>Kopsavilkums!#REF!</f>
        <v>#REF!</v>
      </c>
      <c r="I18" s="570"/>
      <c r="J18" s="570"/>
      <c r="K18" s="570"/>
    </row>
    <row r="19" spans="1:11" ht="29.25" customHeight="1">
      <c r="A19" s="569">
        <f>A18+1</f>
        <v>4</v>
      </c>
      <c r="B19" s="569"/>
      <c r="C19" s="566" t="s">
        <v>67</v>
      </c>
      <c r="D19" s="566"/>
      <c r="E19" s="566"/>
      <c r="F19" s="566"/>
      <c r="G19" s="566"/>
      <c r="H19" s="570" t="e">
        <f>Kopsavilkums!#REF!</f>
        <v>#REF!</v>
      </c>
      <c r="I19" s="570"/>
      <c r="J19" s="570"/>
      <c r="K19" s="570"/>
    </row>
    <row r="20" spans="1:11" ht="15.6">
      <c r="A20" s="562"/>
      <c r="B20" s="562"/>
      <c r="C20" s="563" t="s">
        <v>35</v>
      </c>
      <c r="D20" s="563"/>
      <c r="E20" s="563"/>
      <c r="F20" s="563"/>
      <c r="G20" s="563"/>
      <c r="H20" s="559" t="e">
        <f>H16+H17+H18+H19</f>
        <v>#REF!</v>
      </c>
      <c r="I20" s="559"/>
      <c r="J20" s="559"/>
      <c r="K20" s="559"/>
    </row>
    <row r="21" spans="1:11">
      <c r="A21" s="2" t="s">
        <v>63</v>
      </c>
      <c r="B21" s="2"/>
      <c r="C21" s="2"/>
      <c r="D21" s="2"/>
      <c r="E21" s="2"/>
      <c r="F21" s="2"/>
      <c r="G21" s="8">
        <v>2.5000000000000001E-2</v>
      </c>
      <c r="H21" s="561" t="e">
        <f>H20*G21</f>
        <v>#REF!</v>
      </c>
      <c r="I21" s="561"/>
      <c r="J21" s="561"/>
      <c r="K21" s="561"/>
    </row>
    <row r="22" spans="1:11">
      <c r="A22" s="2" t="s">
        <v>62</v>
      </c>
      <c r="B22" s="2"/>
      <c r="C22" s="2"/>
      <c r="D22" s="2"/>
      <c r="E22" s="2"/>
      <c r="F22" s="2"/>
      <c r="G22" s="8">
        <v>0.05</v>
      </c>
      <c r="H22" s="561" t="e">
        <f>H20*G22</f>
        <v>#REF!</v>
      </c>
      <c r="I22" s="561"/>
      <c r="J22" s="561"/>
      <c r="K22" s="561"/>
    </row>
    <row r="23" spans="1:11">
      <c r="A23" s="2" t="s">
        <v>1</v>
      </c>
      <c r="B23" s="2"/>
      <c r="C23" s="2"/>
      <c r="D23" s="2"/>
      <c r="E23" s="2"/>
      <c r="F23" s="2"/>
      <c r="G23" s="8">
        <v>0.2359</v>
      </c>
      <c r="H23" s="561" t="e">
        <f>Kopsavilkums!#REF!</f>
        <v>#REF!</v>
      </c>
      <c r="I23" s="561"/>
      <c r="J23" s="561"/>
      <c r="K23" s="561"/>
    </row>
    <row r="24" spans="1:11">
      <c r="A24" s="2" t="s">
        <v>35</v>
      </c>
      <c r="B24" s="2"/>
      <c r="C24" s="2"/>
      <c r="D24" s="2"/>
      <c r="E24" s="2"/>
      <c r="F24" s="2"/>
      <c r="G24" s="8"/>
      <c r="H24" s="561" t="e">
        <f>H20+H21+H22+H23</f>
        <v>#REF!</v>
      </c>
      <c r="I24" s="561"/>
      <c r="J24" s="561"/>
      <c r="K24" s="561"/>
    </row>
    <row r="25" spans="1:11">
      <c r="A25" s="2" t="s">
        <v>46</v>
      </c>
      <c r="B25" s="2"/>
      <c r="C25" s="2"/>
      <c r="D25" s="2"/>
      <c r="E25" s="2"/>
      <c r="F25" s="2"/>
      <c r="G25" s="8">
        <v>0.05</v>
      </c>
      <c r="H25" s="561" t="e">
        <f>H24*G25</f>
        <v>#REF!</v>
      </c>
      <c r="I25" s="561"/>
      <c r="J25" s="561"/>
      <c r="K25" s="561"/>
    </row>
    <row r="26" spans="1:11">
      <c r="A26" s="2" t="s">
        <v>35</v>
      </c>
      <c r="B26" s="2"/>
      <c r="C26" s="2"/>
      <c r="D26" s="2"/>
      <c r="E26" s="2"/>
      <c r="F26" s="2"/>
      <c r="G26" s="8"/>
      <c r="H26" s="561" t="e">
        <f>H24+H25</f>
        <v>#REF!</v>
      </c>
      <c r="I26" s="561"/>
      <c r="J26" s="561"/>
      <c r="K26" s="561"/>
    </row>
    <row r="27" spans="1:11">
      <c r="A27" s="565" t="s">
        <v>36</v>
      </c>
      <c r="B27" s="565"/>
      <c r="C27" s="565"/>
      <c r="D27" s="565"/>
      <c r="E27" s="565"/>
      <c r="F27" s="565"/>
      <c r="G27" s="8">
        <v>0.21</v>
      </c>
      <c r="H27" s="561" t="e">
        <f>(H26)*G27</f>
        <v>#REF!</v>
      </c>
      <c r="I27" s="561"/>
      <c r="J27" s="561"/>
      <c r="K27" s="561"/>
    </row>
    <row r="28" spans="1:11" ht="15.6">
      <c r="A28" s="562"/>
      <c r="B28" s="562"/>
      <c r="C28" s="563" t="s">
        <v>37</v>
      </c>
      <c r="D28" s="563"/>
      <c r="E28" s="563"/>
      <c r="F28" s="563"/>
      <c r="G28" s="563"/>
      <c r="H28" s="559" t="e">
        <f>SUM(H26+H27)</f>
        <v>#REF!</v>
      </c>
      <c r="I28" s="559"/>
      <c r="J28" s="559"/>
      <c r="K28" s="559"/>
    </row>
    <row r="29" spans="1:11" ht="15.6">
      <c r="A29" s="564" t="s">
        <v>47</v>
      </c>
      <c r="B29" s="564"/>
      <c r="C29" s="564"/>
      <c r="D29" s="564"/>
      <c r="E29" s="564"/>
      <c r="F29" s="564"/>
      <c r="G29" s="564"/>
      <c r="H29" s="559"/>
      <c r="I29" s="559"/>
      <c r="J29" s="559"/>
      <c r="K29" s="559"/>
    </row>
    <row r="30" spans="1:11" ht="15.6">
      <c r="A30" s="27" t="s">
        <v>21</v>
      </c>
      <c r="B30" s="27"/>
      <c r="C30" s="27"/>
      <c r="D30" s="27"/>
      <c r="E30" s="27"/>
      <c r="F30" s="17"/>
      <c r="G30" s="8"/>
      <c r="H30" s="559">
        <f>7043.22+0.21*7043.22</f>
        <v>8522.2962000000007</v>
      </c>
      <c r="I30" s="559"/>
      <c r="J30" s="559"/>
      <c r="K30" s="559"/>
    </row>
    <row r="31" spans="1:11" ht="15.6">
      <c r="A31" s="560" t="s">
        <v>22</v>
      </c>
      <c r="B31" s="560"/>
      <c r="C31" s="560"/>
      <c r="D31" s="560"/>
      <c r="E31" s="560"/>
      <c r="F31" s="17"/>
      <c r="G31" s="8"/>
      <c r="H31" s="559">
        <f>1484+0.21*1484</f>
        <v>1795.6399999999999</v>
      </c>
      <c r="I31" s="559"/>
      <c r="J31" s="559"/>
      <c r="K31" s="559"/>
    </row>
    <row r="32" spans="1:11" ht="15.6">
      <c r="A32" s="560" t="s">
        <v>48</v>
      </c>
      <c r="B32" s="560"/>
      <c r="C32" s="560"/>
      <c r="D32" s="560"/>
      <c r="E32" s="560"/>
      <c r="F32" s="17"/>
      <c r="G32" s="8">
        <v>1.4999999999999999E-2</v>
      </c>
      <c r="H32" s="559" t="e">
        <f>H28*G32</f>
        <v>#REF!</v>
      </c>
      <c r="I32" s="559"/>
      <c r="J32" s="559"/>
      <c r="K32" s="559"/>
    </row>
    <row r="33" spans="1:11" ht="15.6">
      <c r="A33" s="560" t="s">
        <v>20</v>
      </c>
      <c r="B33" s="560"/>
      <c r="C33" s="560"/>
      <c r="D33" s="560"/>
      <c r="E33" s="560"/>
      <c r="F33" s="17"/>
      <c r="G33" s="8">
        <v>0.01</v>
      </c>
      <c r="H33" s="559" t="e">
        <f>H28*G33</f>
        <v>#REF!</v>
      </c>
      <c r="I33" s="559"/>
      <c r="J33" s="559"/>
      <c r="K33" s="559"/>
    </row>
    <row r="34" spans="1:11" ht="15.6">
      <c r="A34" s="557" t="s">
        <v>49</v>
      </c>
      <c r="B34" s="557"/>
      <c r="C34" s="557"/>
      <c r="D34" s="557"/>
      <c r="E34" s="557"/>
      <c r="F34" s="557"/>
      <c r="G34" s="557"/>
      <c r="H34" s="558" t="e">
        <f>H28+H32+H33+H31+H30</f>
        <v>#REF!</v>
      </c>
      <c r="I34" s="558"/>
      <c r="J34" s="558"/>
      <c r="K34" s="558"/>
    </row>
    <row r="35" spans="1:11" ht="15.6">
      <c r="A35" s="9"/>
      <c r="B35" s="9"/>
      <c r="C35" s="9"/>
      <c r="D35" s="9"/>
      <c r="E35" s="9"/>
      <c r="F35" s="9"/>
      <c r="G35" s="9"/>
      <c r="H35" s="10"/>
      <c r="I35" s="10"/>
      <c r="J35" s="10"/>
      <c r="K35" s="10"/>
    </row>
    <row r="36" spans="1:11">
      <c r="A36" s="11"/>
      <c r="B36" s="11"/>
      <c r="C36" s="12"/>
      <c r="D36" s="12"/>
      <c r="E36" s="12"/>
      <c r="F36" s="12"/>
      <c r="G36" s="13"/>
      <c r="H36" s="13"/>
      <c r="I36" s="13"/>
      <c r="J36" s="13"/>
      <c r="K36" s="13"/>
    </row>
    <row r="37" spans="1:11">
      <c r="A37" s="551" t="s">
        <v>38</v>
      </c>
      <c r="B37" s="551"/>
      <c r="C37" s="552" t="s">
        <v>39</v>
      </c>
      <c r="D37" s="552"/>
      <c r="E37" s="552" t="s">
        <v>0</v>
      </c>
      <c r="F37" s="552"/>
      <c r="G37" s="552"/>
      <c r="H37" s="552"/>
      <c r="I37" s="554" t="s">
        <v>70</v>
      </c>
      <c r="J37" s="554"/>
      <c r="K37" s="554"/>
    </row>
    <row r="38" spans="1:11">
      <c r="A38" s="556"/>
      <c r="B38" s="556"/>
      <c r="C38" s="545" t="s">
        <v>40</v>
      </c>
      <c r="D38" s="545"/>
      <c r="E38" s="545" t="s">
        <v>41</v>
      </c>
      <c r="F38" s="545"/>
      <c r="G38" s="545"/>
      <c r="H38" s="545"/>
      <c r="I38" s="545" t="s">
        <v>42</v>
      </c>
      <c r="J38" s="545"/>
      <c r="K38" s="545"/>
    </row>
    <row r="39" spans="1:11" ht="15">
      <c r="A39" s="14"/>
      <c r="B39" s="14"/>
      <c r="C39" s="15"/>
      <c r="D39" s="16"/>
      <c r="E39" s="16"/>
      <c r="F39" s="16"/>
      <c r="G39" s="16"/>
      <c r="H39" s="16"/>
      <c r="I39" s="16"/>
      <c r="J39" s="16"/>
      <c r="K39" s="16"/>
    </row>
    <row r="40" spans="1:11">
      <c r="A40" s="11"/>
      <c r="B40" s="11"/>
      <c r="C40" s="12"/>
      <c r="D40" s="12"/>
      <c r="E40" s="12"/>
      <c r="F40" s="12"/>
      <c r="G40" s="13"/>
      <c r="H40" s="13"/>
      <c r="I40" s="13"/>
      <c r="J40" s="13"/>
      <c r="K40" s="13"/>
    </row>
    <row r="41" spans="1:11">
      <c r="A41" s="551" t="s">
        <v>43</v>
      </c>
      <c r="B41" s="551"/>
      <c r="C41" s="552" t="s">
        <v>39</v>
      </c>
      <c r="D41" s="552"/>
      <c r="E41" s="552" t="s">
        <v>23</v>
      </c>
      <c r="F41" s="552"/>
      <c r="G41" s="552"/>
      <c r="H41" s="552"/>
      <c r="I41" s="554" t="s">
        <v>70</v>
      </c>
      <c r="J41" s="554"/>
      <c r="K41" s="554"/>
    </row>
    <row r="42" spans="1:11">
      <c r="A42" s="556"/>
      <c r="B42" s="556"/>
      <c r="C42" s="545" t="s">
        <v>40</v>
      </c>
      <c r="D42" s="545"/>
      <c r="E42" s="555" t="s">
        <v>18</v>
      </c>
      <c r="F42" s="555"/>
      <c r="G42" s="555"/>
      <c r="H42" s="555"/>
      <c r="I42" s="545" t="s">
        <v>42</v>
      </c>
      <c r="J42" s="545"/>
      <c r="K42" s="545"/>
    </row>
    <row r="43" spans="1:11">
      <c r="A43" s="11"/>
      <c r="B43" s="11"/>
      <c r="C43" s="12"/>
      <c r="D43" s="12"/>
      <c r="E43" s="12"/>
      <c r="F43" s="12"/>
      <c r="G43" s="13"/>
      <c r="H43" s="13"/>
      <c r="I43" s="13"/>
      <c r="J43" s="13"/>
      <c r="K43" s="13"/>
    </row>
    <row r="44" spans="1:11">
      <c r="A44" s="11"/>
      <c r="B44" s="11"/>
      <c r="C44" s="12"/>
      <c r="D44" s="12"/>
      <c r="E44" s="12"/>
      <c r="F44" s="12"/>
      <c r="G44" s="13"/>
      <c r="H44" s="13"/>
      <c r="I44" s="13"/>
      <c r="J44" s="13"/>
      <c r="K44" s="13"/>
    </row>
    <row r="45" spans="1:11">
      <c r="A45" s="553" t="s">
        <v>44</v>
      </c>
      <c r="B45" s="553"/>
      <c r="C45" s="552" t="s">
        <v>39</v>
      </c>
      <c r="D45" s="552"/>
      <c r="E45" s="552" t="s">
        <v>23</v>
      </c>
      <c r="F45" s="552"/>
      <c r="G45" s="552"/>
      <c r="H45" s="552"/>
      <c r="I45" s="554" t="s">
        <v>70</v>
      </c>
      <c r="J45" s="554"/>
      <c r="K45" s="554"/>
    </row>
    <row r="46" spans="1:11">
      <c r="A46" s="553"/>
      <c r="B46" s="553"/>
      <c r="C46" s="545" t="s">
        <v>40</v>
      </c>
      <c r="D46" s="545"/>
      <c r="E46" s="555" t="s">
        <v>18</v>
      </c>
      <c r="F46" s="555"/>
      <c r="G46" s="555"/>
      <c r="H46" s="555"/>
      <c r="I46" s="545" t="s">
        <v>42</v>
      </c>
      <c r="J46" s="545"/>
      <c r="K46" s="545"/>
    </row>
  </sheetData>
  <mergeCells count="76">
    <mergeCell ref="H1:K1"/>
    <mergeCell ref="H2:K2"/>
    <mergeCell ref="H3:K3"/>
    <mergeCell ref="A7:K7"/>
    <mergeCell ref="A8:K8"/>
    <mergeCell ref="H18:K18"/>
    <mergeCell ref="G13:I13"/>
    <mergeCell ref="J13:K13"/>
    <mergeCell ref="A10:C10"/>
    <mergeCell ref="D10:K10"/>
    <mergeCell ref="A11:C11"/>
    <mergeCell ref="D11:K11"/>
    <mergeCell ref="A12:C12"/>
    <mergeCell ref="D12:K12"/>
    <mergeCell ref="H28:K28"/>
    <mergeCell ref="H20:K20"/>
    <mergeCell ref="C18:G18"/>
    <mergeCell ref="A15:B15"/>
    <mergeCell ref="C15:G15"/>
    <mergeCell ref="H15:K15"/>
    <mergeCell ref="A16:B16"/>
    <mergeCell ref="C16:G16"/>
    <mergeCell ref="H16:K16"/>
    <mergeCell ref="A19:B19"/>
    <mergeCell ref="C19:G19"/>
    <mergeCell ref="H19:K19"/>
    <mergeCell ref="A17:B17"/>
    <mergeCell ref="C17:G17"/>
    <mergeCell ref="H17:K17"/>
    <mergeCell ref="A18:B18"/>
    <mergeCell ref="H21:K21"/>
    <mergeCell ref="H22:K22"/>
    <mergeCell ref="A20:B20"/>
    <mergeCell ref="C20:G20"/>
    <mergeCell ref="A33:E33"/>
    <mergeCell ref="H33:K33"/>
    <mergeCell ref="H24:K24"/>
    <mergeCell ref="H23:K23"/>
    <mergeCell ref="A29:G29"/>
    <mergeCell ref="H29:K29"/>
    <mergeCell ref="H25:K25"/>
    <mergeCell ref="H26:K26"/>
    <mergeCell ref="A27:F27"/>
    <mergeCell ref="H27:K27"/>
    <mergeCell ref="A28:B28"/>
    <mergeCell ref="C28:G28"/>
    <mergeCell ref="A34:G34"/>
    <mergeCell ref="H34:K34"/>
    <mergeCell ref="H30:K30"/>
    <mergeCell ref="A31:E31"/>
    <mergeCell ref="H31:K31"/>
    <mergeCell ref="A32:E32"/>
    <mergeCell ref="H32:K32"/>
    <mergeCell ref="A38:B38"/>
    <mergeCell ref="C38:D38"/>
    <mergeCell ref="E38:H38"/>
    <mergeCell ref="I38:K38"/>
    <mergeCell ref="A37:B37"/>
    <mergeCell ref="C37:D37"/>
    <mergeCell ref="E37:H37"/>
    <mergeCell ref="I37:K37"/>
    <mergeCell ref="A42:B42"/>
    <mergeCell ref="C42:D42"/>
    <mergeCell ref="E42:H42"/>
    <mergeCell ref="I42:K42"/>
    <mergeCell ref="A41:B41"/>
    <mergeCell ref="C41:D41"/>
    <mergeCell ref="E41:H41"/>
    <mergeCell ref="I41:K41"/>
    <mergeCell ref="A45:B46"/>
    <mergeCell ref="C45:D45"/>
    <mergeCell ref="E45:H45"/>
    <mergeCell ref="I45:K45"/>
    <mergeCell ref="C46:D46"/>
    <mergeCell ref="E46:H46"/>
    <mergeCell ref="I46:K46"/>
  </mergeCells>
  <phoneticPr fontId="39" type="noConversion"/>
  <pageMargins left="0.74803149606299213" right="0.74803149606299213" top="0.19685039370078741" bottom="0.19685039370078741" header="0.19685039370078741" footer="0.19685039370078741"/>
  <pageSetup paperSize="9" orientation="portrait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72"/>
  <sheetViews>
    <sheetView topLeftCell="B4" zoomScaleSheetLayoutView="85" workbookViewId="0">
      <selection activeCell="O25" sqref="O25"/>
    </sheetView>
  </sheetViews>
  <sheetFormatPr defaultColWidth="8.77734375" defaultRowHeight="13.8"/>
  <cols>
    <col min="1" max="1" width="4.44140625" style="18" hidden="1" customWidth="1"/>
    <col min="2" max="2" width="10.33203125" style="18" customWidth="1"/>
    <col min="3" max="3" width="21.44140625" style="18" bestFit="1" customWidth="1"/>
    <col min="4" max="4" width="8.77734375" style="18"/>
    <col min="5" max="5" width="7.77734375" style="18" customWidth="1"/>
    <col min="6" max="6" width="30.77734375" style="18" customWidth="1"/>
    <col min="7" max="7" width="12.6640625" style="18" customWidth="1"/>
    <col min="8" max="8" width="11.44140625" style="18" customWidth="1"/>
    <col min="9" max="9" width="14.6640625" style="18" customWidth="1"/>
    <col min="10" max="10" width="12.109375" style="18" customWidth="1"/>
    <col min="11" max="11" width="11.109375" style="18" bestFit="1" customWidth="1"/>
    <col min="12" max="12" width="11.44140625" style="19" bestFit="1" customWidth="1"/>
    <col min="13" max="28" width="8.77734375" style="19"/>
    <col min="29" max="16384" width="8.77734375" style="18"/>
  </cols>
  <sheetData>
    <row r="1" spans="1:28" s="19" customFormat="1" ht="15.6">
      <c r="A1" s="591" t="s">
        <v>76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</row>
    <row r="2" spans="1:28" ht="15.6">
      <c r="A2" s="593"/>
      <c r="B2" s="593"/>
      <c r="C2" s="593"/>
      <c r="D2" s="593"/>
      <c r="E2" s="593"/>
      <c r="F2" s="593"/>
      <c r="G2" s="593"/>
      <c r="H2" s="593"/>
      <c r="I2" s="593"/>
      <c r="J2" s="593"/>
      <c r="K2" s="593"/>
    </row>
    <row r="3" spans="1:28" s="19" customFormat="1" ht="25.5" customHeight="1">
      <c r="A3" s="594" t="s">
        <v>50</v>
      </c>
      <c r="B3" s="594"/>
      <c r="C3" s="594"/>
      <c r="D3" s="589" t="str">
        <f>'Buvniecibas koptame'!D8</f>
        <v>Aktīvās atpūtas parks Piņķos,
multifunkcionālas asfaltētas trases būvniecība</v>
      </c>
      <c r="E3" s="589"/>
      <c r="F3" s="589"/>
      <c r="G3" s="589"/>
      <c r="H3" s="589"/>
      <c r="I3" s="589"/>
      <c r="J3" s="589"/>
      <c r="K3" s="589"/>
    </row>
    <row r="4" spans="1:28" s="19" customFormat="1" ht="25.5" customHeight="1">
      <c r="A4" s="589" t="s">
        <v>33</v>
      </c>
      <c r="B4" s="589"/>
      <c r="C4" s="589"/>
      <c r="D4" s="589" t="str">
        <f>D3</f>
        <v>Aktīvās atpūtas parks Piņķos,
multifunkcionālas asfaltētas trases būvniecība</v>
      </c>
      <c r="E4" s="589"/>
      <c r="F4" s="589"/>
      <c r="G4" s="589"/>
      <c r="H4" s="589"/>
      <c r="I4" s="589"/>
      <c r="J4" s="589"/>
      <c r="K4" s="589"/>
    </row>
    <row r="5" spans="1:28" s="19" customFormat="1" ht="14.25" customHeight="1">
      <c r="A5" s="589" t="s">
        <v>51</v>
      </c>
      <c r="B5" s="589"/>
      <c r="C5" s="589"/>
      <c r="D5" s="535" t="str">
        <f>'Buvniecibas koptame'!D9</f>
        <v>Rīgas iela 2D, Piņķi, Babītes pagasts, Mārupes novads.</v>
      </c>
      <c r="E5" s="535"/>
      <c r="F5" s="535"/>
      <c r="G5" s="535"/>
      <c r="H5" s="535"/>
      <c r="I5" s="535"/>
      <c r="J5" s="535"/>
      <c r="K5" s="535"/>
    </row>
    <row r="6" spans="1:28" s="19" customFormat="1">
      <c r="A6" s="589" t="s">
        <v>52</v>
      </c>
      <c r="B6" s="589"/>
      <c r="C6" s="589"/>
      <c r="D6" s="590" t="e">
        <f>#REF!</f>
        <v>#REF!</v>
      </c>
      <c r="E6" s="590"/>
      <c r="F6" s="590"/>
      <c r="G6" s="590"/>
      <c r="H6" s="590"/>
      <c r="I6" s="590"/>
      <c r="J6" s="590"/>
      <c r="K6" s="590"/>
    </row>
    <row r="7" spans="1:28" s="19" customFormat="1">
      <c r="A7" s="589" t="s">
        <v>53</v>
      </c>
      <c r="B7" s="589"/>
      <c r="C7" s="589"/>
      <c r="D7" s="590">
        <f>K17</f>
        <v>0</v>
      </c>
      <c r="E7" s="590"/>
      <c r="F7" s="590"/>
      <c r="G7" s="590"/>
      <c r="H7" s="590"/>
      <c r="I7" s="590"/>
      <c r="J7" s="590"/>
      <c r="K7" s="590"/>
    </row>
    <row r="8" spans="1:28" s="19" customFormat="1" ht="14.4" thickBot="1">
      <c r="A8" s="587" t="s">
        <v>31</v>
      </c>
      <c r="B8" s="587"/>
      <c r="C8" s="587"/>
      <c r="D8" s="588"/>
      <c r="E8" s="588"/>
      <c r="F8" s="588"/>
      <c r="G8" s="588"/>
      <c r="H8" s="588"/>
      <c r="I8" s="588"/>
      <c r="J8" s="588"/>
      <c r="K8" s="588"/>
    </row>
    <row r="9" spans="1:28" s="20" customFormat="1" ht="42" customHeight="1">
      <c r="A9" s="35" t="s">
        <v>54</v>
      </c>
      <c r="B9" s="36" t="s">
        <v>55</v>
      </c>
      <c r="C9" s="579" t="s">
        <v>56</v>
      </c>
      <c r="D9" s="579"/>
      <c r="E9" s="579"/>
      <c r="F9" s="580"/>
      <c r="G9" s="144" t="s">
        <v>57</v>
      </c>
      <c r="H9" s="382" t="s">
        <v>58</v>
      </c>
      <c r="I9" s="383" t="s">
        <v>75</v>
      </c>
      <c r="J9" s="383" t="s">
        <v>59</v>
      </c>
      <c r="K9" s="384" t="s">
        <v>60</v>
      </c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1:28" s="20" customFormat="1">
      <c r="A10" s="143"/>
      <c r="B10" s="54" t="s">
        <v>61</v>
      </c>
      <c r="C10" s="584" t="str">
        <f>'Parka ceļi un laukumi'!A2</f>
        <v>Parka ietves un laukumi</v>
      </c>
      <c r="D10" s="585"/>
      <c r="E10" s="585"/>
      <c r="F10" s="586"/>
      <c r="G10" s="522"/>
      <c r="H10" s="523"/>
      <c r="I10" s="524"/>
      <c r="J10" s="524"/>
      <c r="K10" s="525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1:28" s="21" customFormat="1">
      <c r="A11" s="53"/>
      <c r="B11" s="54" t="s">
        <v>91</v>
      </c>
      <c r="C11" s="581" t="str">
        <f>'Pump Track'!A2</f>
        <v>Multifunkcionāla asfalta velotrase</v>
      </c>
      <c r="D11" s="581" t="e">
        <f>#REF!</f>
        <v>#REF!</v>
      </c>
      <c r="E11" s="581" t="e">
        <f>#REF!</f>
        <v>#REF!</v>
      </c>
      <c r="F11" s="582" t="e">
        <f>#REF!</f>
        <v>#REF!</v>
      </c>
      <c r="G11" s="522"/>
      <c r="H11" s="526"/>
      <c r="I11" s="527"/>
      <c r="J11" s="527"/>
      <c r="K11" s="52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</row>
    <row r="12" spans="1:28" s="21" customFormat="1">
      <c r="A12" s="53"/>
      <c r="B12" s="54" t="s">
        <v>153</v>
      </c>
      <c r="C12" s="583" t="str">
        <f>'TS-L'!A2</f>
        <v>Labiekārtojuma elementi</v>
      </c>
      <c r="D12" s="577"/>
      <c r="E12" s="577"/>
      <c r="F12" s="578"/>
      <c r="G12" s="522"/>
      <c r="H12" s="526"/>
      <c r="I12" s="527"/>
      <c r="J12" s="527"/>
      <c r="K12" s="52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3" spans="1:28" s="21" customFormat="1">
      <c r="A13" s="53"/>
      <c r="B13" s="54" t="s">
        <v>92</v>
      </c>
      <c r="C13" s="577" t="str">
        <f>Apzaļumošana!A2</f>
        <v>Apzaļumošana un apstādījumi</v>
      </c>
      <c r="D13" s="577"/>
      <c r="E13" s="577"/>
      <c r="F13" s="578"/>
      <c r="G13" s="522"/>
      <c r="H13" s="526"/>
      <c r="I13" s="527"/>
      <c r="J13" s="527"/>
      <c r="K13" s="52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</row>
    <row r="14" spans="1:28" s="21" customFormat="1">
      <c r="A14" s="53"/>
      <c r="B14" s="54" t="s">
        <v>93</v>
      </c>
      <c r="C14" s="577" t="str">
        <f>ELT!A2</f>
        <v>Elektropagāde, apgaismojums (ELT daļa)</v>
      </c>
      <c r="D14" s="577"/>
      <c r="E14" s="577"/>
      <c r="F14" s="578"/>
      <c r="G14" s="522"/>
      <c r="H14" s="526"/>
      <c r="I14" s="527"/>
      <c r="J14" s="527"/>
      <c r="K14" s="52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</row>
    <row r="15" spans="1:28" s="21" customFormat="1">
      <c r="A15" s="53"/>
      <c r="B15" s="54" t="s">
        <v>94</v>
      </c>
      <c r="C15" s="577" t="str">
        <f>EST!A2</f>
        <v>Videonovērošana (EST tīkli)</v>
      </c>
      <c r="D15" s="577"/>
      <c r="E15" s="577"/>
      <c r="F15" s="578"/>
      <c r="G15" s="522"/>
      <c r="H15" s="526"/>
      <c r="I15" s="527"/>
      <c r="J15" s="527"/>
      <c r="K15" s="52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</row>
    <row r="16" spans="1:28" s="21" customFormat="1">
      <c r="A16" s="53"/>
      <c r="B16" s="54" t="s">
        <v>95</v>
      </c>
      <c r="C16" s="577" t="str">
        <f>LKT!A2</f>
        <v>Lietus ūdens savākšana un novadīšana (LKT)</v>
      </c>
      <c r="D16" s="577"/>
      <c r="E16" s="577"/>
      <c r="F16" s="578"/>
      <c r="G16" s="522"/>
      <c r="H16" s="526"/>
      <c r="I16" s="527"/>
      <c r="J16" s="527"/>
      <c r="K16" s="52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</row>
    <row r="17" spans="1:28" s="19" customFormat="1" ht="14.4" thickBot="1">
      <c r="A17" s="598" t="s">
        <v>35</v>
      </c>
      <c r="B17" s="599"/>
      <c r="C17" s="599"/>
      <c r="D17" s="599"/>
      <c r="E17" s="599"/>
      <c r="F17" s="600"/>
      <c r="G17" s="145"/>
      <c r="H17" s="385"/>
      <c r="I17" s="386"/>
      <c r="J17" s="386"/>
      <c r="K17" s="387"/>
    </row>
    <row r="18" spans="1:28" s="19" customFormat="1">
      <c r="A18" s="31"/>
      <c r="B18" s="31"/>
      <c r="C18" s="31"/>
      <c r="D18" s="31"/>
      <c r="E18" s="31"/>
      <c r="F18" s="32"/>
      <c r="G18" s="33"/>
      <c r="H18" s="33"/>
      <c r="I18" s="33"/>
      <c r="J18" s="33"/>
      <c r="K18" s="33"/>
    </row>
    <row r="19" spans="1:28" s="19" customFormat="1">
      <c r="A19" s="31"/>
      <c r="B19" s="31"/>
      <c r="C19" s="31"/>
      <c r="D19" s="31"/>
      <c r="E19" s="31"/>
      <c r="F19" s="32"/>
      <c r="G19" s="33"/>
      <c r="H19" s="33"/>
      <c r="I19" s="33"/>
      <c r="J19" s="33"/>
      <c r="K19" s="33"/>
    </row>
    <row r="20" spans="1:28" s="19" customFormat="1">
      <c r="A20" s="31"/>
      <c r="B20" s="31"/>
      <c r="C20" s="31"/>
      <c r="D20" s="31"/>
      <c r="E20" s="31"/>
      <c r="F20" s="32"/>
      <c r="G20" s="33"/>
      <c r="H20" s="33"/>
      <c r="I20" s="33"/>
      <c r="J20" s="33"/>
      <c r="K20" s="33"/>
    </row>
    <row r="21" spans="1:28">
      <c r="A21" s="18" t="s">
        <v>38</v>
      </c>
      <c r="B21" s="18" t="s">
        <v>38</v>
      </c>
      <c r="C21" s="597" t="s">
        <v>79</v>
      </c>
      <c r="D21" s="597"/>
      <c r="E21" s="552"/>
      <c r="F21" s="552"/>
      <c r="G21" s="552"/>
      <c r="H21" s="552"/>
      <c r="I21" s="554"/>
      <c r="J21" s="554"/>
      <c r="K21" s="554"/>
    </row>
    <row r="22" spans="1:28">
      <c r="A22" s="22"/>
      <c r="C22" s="596" t="s">
        <v>40</v>
      </c>
      <c r="D22" s="596"/>
      <c r="E22" s="596" t="s">
        <v>41</v>
      </c>
      <c r="F22" s="596"/>
      <c r="G22" s="596"/>
      <c r="H22" s="49"/>
      <c r="I22" s="596" t="s">
        <v>42</v>
      </c>
      <c r="J22" s="596"/>
      <c r="K22" s="596"/>
    </row>
    <row r="23" spans="1:28">
      <c r="A23" s="22"/>
      <c r="C23" s="50"/>
      <c r="D23" s="50"/>
      <c r="E23" s="50"/>
      <c r="F23" s="50"/>
      <c r="G23" s="50"/>
      <c r="H23" s="49"/>
      <c r="I23" s="50"/>
      <c r="J23" s="50"/>
      <c r="K23" s="50"/>
    </row>
    <row r="24" spans="1:28">
      <c r="A24" s="22"/>
      <c r="C24" s="50"/>
      <c r="D24" s="50"/>
      <c r="E24" s="50"/>
      <c r="F24" s="50"/>
      <c r="G24" s="50"/>
      <c r="H24" s="49"/>
      <c r="I24" s="50"/>
      <c r="J24" s="50"/>
      <c r="K24" s="50"/>
    </row>
    <row r="25" spans="1:28">
      <c r="B25" s="23"/>
      <c r="C25" s="23"/>
      <c r="D25" s="23"/>
      <c r="E25" s="24"/>
      <c r="F25" s="24"/>
      <c r="G25" s="24"/>
      <c r="H25" s="23"/>
      <c r="I25" s="23"/>
      <c r="J25" s="23"/>
      <c r="K25" s="23"/>
    </row>
    <row r="26" spans="1:28">
      <c r="A26" s="18" t="s">
        <v>43</v>
      </c>
      <c r="B26" s="18" t="s">
        <v>43</v>
      </c>
      <c r="C26" s="597" t="s">
        <v>80</v>
      </c>
      <c r="D26" s="597"/>
      <c r="E26" s="552"/>
      <c r="F26" s="552"/>
      <c r="G26" s="552"/>
      <c r="H26" s="552"/>
      <c r="I26" s="554"/>
      <c r="J26" s="554"/>
      <c r="K26" s="554"/>
    </row>
    <row r="27" spans="1:28">
      <c r="A27" s="22"/>
      <c r="C27" s="596" t="s">
        <v>40</v>
      </c>
      <c r="D27" s="596"/>
      <c r="E27" s="555" t="s">
        <v>41</v>
      </c>
      <c r="F27" s="555"/>
      <c r="G27" s="555"/>
      <c r="H27" s="26"/>
      <c r="I27" s="596" t="s">
        <v>42</v>
      </c>
      <c r="J27" s="596"/>
      <c r="K27" s="596"/>
    </row>
    <row r="28" spans="1:28"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spans="1:28" s="25" customFormat="1" ht="15.6">
      <c r="C29" s="595"/>
      <c r="D29" s="595"/>
      <c r="E29" s="595"/>
      <c r="F29" s="595"/>
      <c r="G29" s="595"/>
      <c r="H29" s="595"/>
      <c r="I29" s="595"/>
      <c r="J29" s="595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 ht="13.2"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ht="13.2">
      <c r="G31" s="29"/>
      <c r="H31" s="29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ht="13.2">
      <c r="G32" s="29"/>
      <c r="H32" s="29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</row>
    <row r="33" spans="7:28" ht="13.2">
      <c r="G33" s="29"/>
      <c r="H33" s="29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</row>
    <row r="34" spans="7:28" ht="13.2">
      <c r="G34" s="29"/>
      <c r="H34" s="29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</row>
    <row r="35" spans="7:28" ht="13.2">
      <c r="G35" s="29"/>
      <c r="H35" s="29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</row>
    <row r="36" spans="7:28" ht="13.2">
      <c r="G36" s="29"/>
      <c r="H36" s="29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</row>
    <row r="37" spans="7:28" ht="13.2">
      <c r="G37" s="29"/>
      <c r="H37" s="29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</row>
    <row r="38" spans="7:28" ht="13.2">
      <c r="G38" s="30"/>
      <c r="H38" s="30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</row>
    <row r="39" spans="7:28" ht="13.2"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</row>
    <row r="40" spans="7:28" ht="13.2"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</row>
    <row r="41" spans="7:28" ht="13.2"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7:28" ht="13.2"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7:28" ht="13.2"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7:28" ht="13.2"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7:28" ht="13.2"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7:28" ht="13.2"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7:28" ht="13.2"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7:28" ht="13.2"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</row>
    <row r="49" s="18" customFormat="1" ht="13.2"/>
    <row r="50" s="18" customFormat="1" ht="13.2"/>
    <row r="51" s="18" customFormat="1" ht="13.2"/>
    <row r="52" s="18" customFormat="1" ht="13.2"/>
    <row r="53" s="18" customFormat="1" ht="13.2"/>
    <row r="54" s="18" customFormat="1" ht="13.2"/>
    <row r="55" s="18" customFormat="1" ht="13.2"/>
    <row r="56" s="18" customFormat="1" ht="13.2"/>
    <row r="57" s="18" customFormat="1" ht="13.2"/>
    <row r="58" s="18" customFormat="1" ht="13.2"/>
    <row r="59" s="18" customFormat="1" ht="13.2"/>
    <row r="60" s="18" customFormat="1" ht="13.2"/>
    <row r="61" s="18" customFormat="1" ht="13.2"/>
    <row r="62" s="18" customFormat="1" ht="13.2"/>
    <row r="63" s="18" customFormat="1" ht="13.2"/>
    <row r="64" s="18" customFormat="1" ht="13.2"/>
    <row r="65" s="18" customFormat="1" ht="13.2"/>
    <row r="66" s="18" customFormat="1" ht="13.2"/>
    <row r="67" s="18" customFormat="1" ht="13.2"/>
    <row r="68" s="18" customFormat="1" ht="13.2"/>
    <row r="69" s="18" customFormat="1" ht="13.2"/>
    <row r="70" s="18" customFormat="1" ht="13.2"/>
    <row r="71" s="18" customFormat="1" ht="13.2"/>
    <row r="72" s="18" customFormat="1" ht="13.2"/>
    <row r="73" s="18" customFormat="1" ht="13.2"/>
    <row r="74" s="18" customFormat="1" ht="13.2"/>
    <row r="75" s="18" customFormat="1" ht="13.2"/>
    <row r="76" s="18" customFormat="1" ht="13.2"/>
    <row r="77" s="18" customFormat="1" ht="13.2"/>
    <row r="78" s="18" customFormat="1" ht="13.2"/>
    <row r="79" s="18" customFormat="1" ht="13.2"/>
    <row r="80" s="18" customFormat="1" ht="13.2"/>
    <row r="81" s="18" customFormat="1" ht="13.2"/>
    <row r="82" s="18" customFormat="1" ht="13.2"/>
    <row r="83" s="18" customFormat="1" ht="13.2"/>
    <row r="84" s="18" customFormat="1" ht="13.2"/>
    <row r="85" s="18" customFormat="1" ht="13.2"/>
    <row r="86" s="18" customFormat="1" ht="13.2"/>
    <row r="87" s="18" customFormat="1" ht="13.2"/>
    <row r="88" s="18" customFormat="1" ht="13.2"/>
    <row r="89" s="18" customFormat="1" ht="13.2"/>
    <row r="90" s="18" customFormat="1" ht="13.2"/>
    <row r="91" s="18" customFormat="1" ht="13.2"/>
    <row r="92" s="18" customFormat="1" ht="13.2"/>
    <row r="93" s="18" customFormat="1" ht="13.2"/>
    <row r="94" s="18" customFormat="1" ht="13.2"/>
    <row r="95" s="18" customFormat="1" ht="13.2"/>
    <row r="96" s="18" customFormat="1" ht="13.2"/>
    <row r="97" s="18" customFormat="1" ht="13.2"/>
    <row r="98" s="18" customFormat="1" ht="13.2"/>
    <row r="99" s="18" customFormat="1" ht="13.2"/>
    <row r="100" s="18" customFormat="1" ht="13.2"/>
    <row r="101" s="18" customFormat="1" ht="13.2"/>
    <row r="102" s="18" customFormat="1" ht="13.2"/>
    <row r="103" s="18" customFormat="1" ht="13.2"/>
    <row r="104" s="18" customFormat="1" ht="13.2"/>
    <row r="105" s="18" customFormat="1" ht="13.2"/>
    <row r="106" s="18" customFormat="1" ht="13.2"/>
    <row r="107" s="18" customFormat="1" ht="13.2"/>
    <row r="108" s="18" customFormat="1" ht="13.2"/>
    <row r="109" s="18" customFormat="1" ht="13.2"/>
    <row r="110" s="18" customFormat="1" ht="13.2"/>
    <row r="111" s="18" customFormat="1" ht="13.2"/>
    <row r="112" s="18" customFormat="1" ht="13.2"/>
    <row r="113" s="18" customFormat="1" ht="13.2"/>
    <row r="114" s="18" customFormat="1" ht="13.2"/>
    <row r="115" s="18" customFormat="1" ht="13.2"/>
    <row r="116" s="18" customFormat="1" ht="13.2"/>
    <row r="117" s="18" customFormat="1" ht="13.2"/>
    <row r="118" s="18" customFormat="1" ht="13.2"/>
    <row r="119" s="18" customFormat="1" ht="13.2"/>
    <row r="120" s="18" customFormat="1" ht="13.2"/>
    <row r="121" s="18" customFormat="1" ht="13.2"/>
    <row r="122" s="18" customFormat="1" ht="13.2"/>
    <row r="123" s="18" customFormat="1" ht="13.2"/>
    <row r="124" s="18" customFormat="1" ht="13.2"/>
    <row r="125" s="18" customFormat="1" ht="13.2"/>
    <row r="126" s="18" customFormat="1" ht="13.2"/>
    <row r="127" s="18" customFormat="1" ht="13.2"/>
    <row r="128" s="18" customFormat="1" ht="13.2"/>
    <row r="129" s="18" customFormat="1" ht="13.2"/>
    <row r="130" s="18" customFormat="1" ht="13.2"/>
    <row r="131" s="18" customFormat="1" ht="13.2"/>
    <row r="132" s="18" customFormat="1" ht="13.2"/>
    <row r="133" s="18" customFormat="1" ht="13.2"/>
    <row r="134" s="18" customFormat="1" ht="13.2"/>
    <row r="135" s="18" customFormat="1" ht="13.2"/>
    <row r="136" s="18" customFormat="1" ht="13.2"/>
    <row r="137" s="18" customFormat="1" ht="13.2"/>
    <row r="138" s="18" customFormat="1" ht="13.2"/>
    <row r="139" s="18" customFormat="1" ht="13.2"/>
    <row r="140" s="18" customFormat="1" ht="13.2"/>
    <row r="141" s="18" customFormat="1" ht="13.2"/>
    <row r="142" s="18" customFormat="1" ht="13.2"/>
    <row r="143" s="18" customFormat="1" ht="13.2"/>
    <row r="144" s="18" customFormat="1" ht="13.2"/>
    <row r="145" s="18" customFormat="1" ht="13.2"/>
    <row r="146" s="18" customFormat="1" ht="13.2"/>
    <row r="147" s="18" customFormat="1" ht="13.2"/>
    <row r="148" s="18" customFormat="1" ht="13.2"/>
    <row r="149" s="18" customFormat="1" ht="13.2"/>
    <row r="150" s="18" customFormat="1" ht="13.2"/>
    <row r="151" s="18" customFormat="1" ht="13.2"/>
    <row r="152" s="18" customFormat="1" ht="13.2"/>
    <row r="153" s="18" customFormat="1" ht="13.2"/>
    <row r="154" s="18" customFormat="1" ht="13.2"/>
    <row r="155" s="18" customFormat="1" ht="13.2"/>
    <row r="156" s="18" customFormat="1" ht="13.2"/>
    <row r="157" s="18" customFormat="1" ht="13.2"/>
    <row r="158" s="18" customFormat="1" ht="13.2"/>
    <row r="159" s="18" customFormat="1" ht="13.2"/>
    <row r="160" s="18" customFormat="1" ht="13.2"/>
    <row r="161" s="18" customFormat="1" ht="13.2"/>
    <row r="162" s="18" customFormat="1" ht="13.2"/>
    <row r="163" s="18" customFormat="1" ht="13.2"/>
    <row r="164" s="18" customFormat="1" ht="13.2"/>
    <row r="165" s="18" customFormat="1" ht="13.2"/>
    <row r="166" s="18" customFormat="1" ht="13.2"/>
    <row r="167" s="18" customFormat="1" ht="13.2"/>
    <row r="168" s="18" customFormat="1" ht="13.2"/>
    <row r="169" s="18" customFormat="1" ht="13.2"/>
    <row r="170" s="18" customFormat="1" ht="13.2"/>
    <row r="171" s="18" customFormat="1" ht="13.2"/>
    <row r="172" s="18" customFormat="1" ht="13.2"/>
  </sheetData>
  <sheetProtection selectLockedCells="1" selectUnlockedCells="1"/>
  <mergeCells count="36">
    <mergeCell ref="C16:F16"/>
    <mergeCell ref="I22:K22"/>
    <mergeCell ref="I21:K21"/>
    <mergeCell ref="C22:D22"/>
    <mergeCell ref="E22:G22"/>
    <mergeCell ref="A17:F17"/>
    <mergeCell ref="C21:D21"/>
    <mergeCell ref="E21:H21"/>
    <mergeCell ref="C29:J29"/>
    <mergeCell ref="I26:K26"/>
    <mergeCell ref="C27:D27"/>
    <mergeCell ref="E27:G27"/>
    <mergeCell ref="I27:K27"/>
    <mergeCell ref="C26:D26"/>
    <mergeCell ref="E26:H26"/>
    <mergeCell ref="A5:C5"/>
    <mergeCell ref="D5:K5"/>
    <mergeCell ref="A1:K1"/>
    <mergeCell ref="A2:K2"/>
    <mergeCell ref="A3:C3"/>
    <mergeCell ref="D3:K3"/>
    <mergeCell ref="A4:C4"/>
    <mergeCell ref="D4:K4"/>
    <mergeCell ref="A8:C8"/>
    <mergeCell ref="D8:K8"/>
    <mergeCell ref="A6:C6"/>
    <mergeCell ref="D6:K6"/>
    <mergeCell ref="A7:C7"/>
    <mergeCell ref="D7:K7"/>
    <mergeCell ref="C15:F15"/>
    <mergeCell ref="C9:F9"/>
    <mergeCell ref="C11:F11"/>
    <mergeCell ref="C12:F12"/>
    <mergeCell ref="C13:F13"/>
    <mergeCell ref="C14:F14"/>
    <mergeCell ref="C10:F10"/>
  </mergeCells>
  <phoneticPr fontId="39" type="noConversion"/>
  <printOptions horizontalCentered="1"/>
  <pageMargins left="0.55000000000000004" right="0" top="0.5" bottom="0.35" header="0.39" footer="0.28000000000000003"/>
  <pageSetup paperSize="9" scale="95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R53"/>
  <sheetViews>
    <sheetView topLeftCell="A37" zoomScaleNormal="100" zoomScaleSheetLayoutView="100" workbookViewId="0">
      <selection activeCell="L43" sqref="L43:P43"/>
    </sheetView>
  </sheetViews>
  <sheetFormatPr defaultColWidth="8.77734375" defaultRowHeight="12" outlineLevelRow="3"/>
  <cols>
    <col min="1" max="2" width="5.44140625" style="121" customWidth="1"/>
    <col min="3" max="3" width="54.6640625" style="122" customWidth="1"/>
    <col min="4" max="4" width="7" style="123" customWidth="1"/>
    <col min="5" max="5" width="8.44140625" style="124" customWidth="1"/>
    <col min="6" max="6" width="6.33203125" style="123" customWidth="1"/>
    <col min="7" max="7" width="5.6640625" style="123" customWidth="1"/>
    <col min="8" max="9" width="7.109375" style="123" customWidth="1"/>
    <col min="10" max="10" width="6.77734375" style="123" customWidth="1"/>
    <col min="11" max="11" width="7.77734375" style="124" customWidth="1"/>
    <col min="12" max="12" width="9.44140625" style="124" customWidth="1"/>
    <col min="13" max="13" width="10.33203125" style="124" customWidth="1"/>
    <col min="14" max="15" width="10.44140625" style="124" customWidth="1"/>
    <col min="16" max="16" width="12.33203125" style="124" customWidth="1"/>
    <col min="17" max="17" width="8.77734375" style="94"/>
    <col min="18" max="18" width="12" style="94" bestFit="1" customWidth="1"/>
    <col min="19" max="19" width="11.6640625" style="94" bestFit="1" customWidth="1"/>
    <col min="20" max="16384" width="8.77734375" style="94"/>
  </cols>
  <sheetData>
    <row r="1" spans="1:18">
      <c r="A1" s="626" t="s">
        <v>101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</row>
    <row r="2" spans="1:18">
      <c r="A2" s="625" t="s">
        <v>118</v>
      </c>
      <c r="B2" s="627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</row>
    <row r="3" spans="1:18">
      <c r="A3" s="629" t="s">
        <v>2</v>
      </c>
      <c r="B3" s="629"/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</row>
    <row r="4" spans="1:18">
      <c r="A4" s="95"/>
      <c r="B4" s="95"/>
      <c r="C4" s="96"/>
      <c r="D4" s="97"/>
      <c r="E4" s="98"/>
      <c r="F4" s="99"/>
      <c r="G4" s="100"/>
      <c r="H4" s="100"/>
      <c r="I4" s="100"/>
      <c r="J4" s="100"/>
      <c r="K4" s="101"/>
      <c r="L4" s="101"/>
      <c r="M4" s="101"/>
      <c r="N4" s="101"/>
      <c r="O4" s="101"/>
      <c r="P4" s="101"/>
    </row>
    <row r="5" spans="1:18">
      <c r="A5" s="612" t="s">
        <v>50</v>
      </c>
      <c r="B5" s="613"/>
      <c r="C5" s="612"/>
      <c r="D5" s="625" t="str">
        <f>'Buvniecibas koptame'!D8</f>
        <v>Aktīvās atpūtas parks Piņķos,
multifunkcionālas asfaltētas trases būvniecība</v>
      </c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</row>
    <row r="6" spans="1:18">
      <c r="A6" s="612" t="s">
        <v>33</v>
      </c>
      <c r="B6" s="613"/>
      <c r="C6" s="612"/>
      <c r="D6" s="625" t="str">
        <f>D5</f>
        <v>Aktīvās atpūtas parks Piņķos,
multifunkcionālas asfaltētas trases būvniecība</v>
      </c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</row>
    <row r="7" spans="1:18">
      <c r="A7" s="612" t="s">
        <v>51</v>
      </c>
      <c r="B7" s="613"/>
      <c r="C7" s="612"/>
      <c r="D7" s="614" t="str">
        <f>'Buvniecibas koptame'!D9</f>
        <v>Rīgas iela 2D, Piņķi, Babītes pagasts, Mārupes novads.</v>
      </c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</row>
    <row r="8" spans="1:18">
      <c r="A8" s="612"/>
      <c r="B8" s="613"/>
      <c r="C8" s="612"/>
      <c r="D8" s="612"/>
      <c r="E8" s="612"/>
      <c r="F8" s="612"/>
      <c r="G8" s="612"/>
      <c r="H8" s="612"/>
      <c r="I8" s="612"/>
      <c r="J8" s="612"/>
      <c r="K8" s="612"/>
      <c r="L8" s="612"/>
      <c r="M8" s="612"/>
      <c r="N8" s="612"/>
      <c r="O8" s="612"/>
      <c r="P8" s="612"/>
    </row>
    <row r="9" spans="1:18">
      <c r="A9" s="102"/>
      <c r="B9" s="102"/>
      <c r="C9" s="103"/>
      <c r="D9" s="94"/>
      <c r="E9" s="104"/>
      <c r="F9" s="105"/>
      <c r="G9" s="106"/>
      <c r="H9" s="106"/>
      <c r="I9" s="106"/>
      <c r="J9" s="106"/>
      <c r="K9" s="107"/>
      <c r="L9" s="107"/>
      <c r="M9" s="108" t="s">
        <v>3</v>
      </c>
      <c r="N9" s="108"/>
      <c r="O9" s="615">
        <f>P43</f>
        <v>0</v>
      </c>
      <c r="P9" s="615"/>
      <c r="Q9" s="109"/>
    </row>
    <row r="10" spans="1:18" ht="12.6" thickBot="1">
      <c r="A10" s="110"/>
      <c r="B10" s="110"/>
      <c r="C10" s="111"/>
      <c r="D10" s="112"/>
      <c r="E10" s="113"/>
      <c r="F10" s="114"/>
      <c r="G10" s="114"/>
      <c r="H10" s="114"/>
      <c r="I10" s="114"/>
      <c r="J10" s="114"/>
      <c r="K10" s="113"/>
      <c r="L10" s="113"/>
      <c r="M10" s="107" t="s">
        <v>4</v>
      </c>
      <c r="N10" s="107"/>
      <c r="O10" s="616"/>
      <c r="P10" s="616"/>
    </row>
    <row r="11" spans="1:18" ht="15" customHeight="1" thickBot="1">
      <c r="A11" s="617" t="s">
        <v>5</v>
      </c>
      <c r="B11" s="619" t="s">
        <v>97</v>
      </c>
      <c r="C11" s="621" t="s">
        <v>6</v>
      </c>
      <c r="D11" s="623" t="s">
        <v>9</v>
      </c>
      <c r="E11" s="605" t="s">
        <v>10</v>
      </c>
      <c r="F11" s="607" t="s">
        <v>7</v>
      </c>
      <c r="G11" s="607"/>
      <c r="H11" s="607"/>
      <c r="I11" s="607"/>
      <c r="J11" s="607"/>
      <c r="K11" s="608"/>
      <c r="L11" s="609" t="s">
        <v>8</v>
      </c>
      <c r="M11" s="610"/>
      <c r="N11" s="610"/>
      <c r="O11" s="610"/>
      <c r="P11" s="611"/>
    </row>
    <row r="12" spans="1:18" ht="99" customHeight="1" thickBot="1">
      <c r="A12" s="618"/>
      <c r="B12" s="620"/>
      <c r="C12" s="622"/>
      <c r="D12" s="624"/>
      <c r="E12" s="606"/>
      <c r="F12" s="334" t="s">
        <v>11</v>
      </c>
      <c r="G12" s="334" t="s">
        <v>12</v>
      </c>
      <c r="H12" s="335" t="s">
        <v>13</v>
      </c>
      <c r="I12" s="334" t="s">
        <v>74</v>
      </c>
      <c r="J12" s="334" t="s">
        <v>14</v>
      </c>
      <c r="K12" s="336" t="s">
        <v>15</v>
      </c>
      <c r="L12" s="128" t="s">
        <v>16</v>
      </c>
      <c r="M12" s="129" t="s">
        <v>13</v>
      </c>
      <c r="N12" s="130" t="s">
        <v>74</v>
      </c>
      <c r="O12" s="129" t="s">
        <v>14</v>
      </c>
      <c r="P12" s="131" t="s">
        <v>17</v>
      </c>
      <c r="R12" s="94" t="s">
        <v>71</v>
      </c>
    </row>
    <row r="13" spans="1:18" s="116" customFormat="1" ht="13.8" outlineLevel="3">
      <c r="A13" s="162" t="s">
        <v>83</v>
      </c>
      <c r="B13" s="163"/>
      <c r="C13" s="355">
        <v>2</v>
      </c>
      <c r="D13" s="360">
        <v>3</v>
      </c>
      <c r="E13" s="164">
        <v>4</v>
      </c>
      <c r="F13" s="164">
        <v>5</v>
      </c>
      <c r="G13" s="164">
        <v>6</v>
      </c>
      <c r="H13" s="164">
        <v>7</v>
      </c>
      <c r="I13" s="164">
        <v>8</v>
      </c>
      <c r="J13" s="164">
        <v>9</v>
      </c>
      <c r="K13" s="165">
        <v>10</v>
      </c>
      <c r="L13" s="166">
        <v>11</v>
      </c>
      <c r="M13" s="167">
        <v>12</v>
      </c>
      <c r="N13" s="167">
        <v>13</v>
      </c>
      <c r="O13" s="167">
        <v>14</v>
      </c>
      <c r="P13" s="168">
        <v>15</v>
      </c>
    </row>
    <row r="14" spans="1:18" s="141" customFormat="1" ht="13.8" outlineLevel="3">
      <c r="A14" s="337"/>
      <c r="B14" s="338"/>
      <c r="C14" s="356" t="s">
        <v>107</v>
      </c>
      <c r="D14" s="361"/>
      <c r="E14" s="339"/>
      <c r="F14" s="339"/>
      <c r="G14" s="340"/>
      <c r="H14" s="340"/>
      <c r="I14" s="340"/>
      <c r="J14" s="340"/>
      <c r="K14" s="341"/>
      <c r="L14" s="342"/>
      <c r="M14" s="340"/>
      <c r="N14" s="340"/>
      <c r="O14" s="340"/>
      <c r="P14" s="341"/>
      <c r="Q14" s="169"/>
    </row>
    <row r="15" spans="1:18" s="141" customFormat="1" ht="13.8" outlineLevel="3">
      <c r="A15" s="343" t="s">
        <v>83</v>
      </c>
      <c r="B15" s="354" t="s">
        <v>102</v>
      </c>
      <c r="C15" s="357" t="s">
        <v>108</v>
      </c>
      <c r="D15" s="362" t="s">
        <v>109</v>
      </c>
      <c r="E15" s="419">
        <v>1</v>
      </c>
      <c r="F15" s="344"/>
      <c r="G15" s="344"/>
      <c r="H15" s="344"/>
      <c r="I15" s="344"/>
      <c r="J15" s="344"/>
      <c r="K15" s="345"/>
      <c r="L15" s="346"/>
      <c r="M15" s="344"/>
      <c r="N15" s="344"/>
      <c r="O15" s="344"/>
      <c r="P15" s="345"/>
      <c r="Q15" s="170"/>
    </row>
    <row r="16" spans="1:18" s="141" customFormat="1" ht="13.8" outlineLevel="3">
      <c r="A16" s="347"/>
      <c r="B16" s="338"/>
      <c r="C16" s="358" t="s">
        <v>110</v>
      </c>
      <c r="D16" s="363"/>
      <c r="E16" s="349"/>
      <c r="F16" s="349"/>
      <c r="G16" s="348"/>
      <c r="H16" s="344"/>
      <c r="I16" s="344"/>
      <c r="J16" s="344"/>
      <c r="K16" s="345"/>
      <c r="L16" s="346"/>
      <c r="M16" s="344"/>
      <c r="N16" s="344"/>
      <c r="O16" s="344"/>
      <c r="P16" s="345"/>
      <c r="Q16" s="181"/>
    </row>
    <row r="17" spans="1:17" s="141" customFormat="1" ht="110.4" outlineLevel="3">
      <c r="A17" s="367">
        <v>2</v>
      </c>
      <c r="B17" s="354" t="s">
        <v>102</v>
      </c>
      <c r="C17" s="357" t="s">
        <v>145</v>
      </c>
      <c r="D17" s="362" t="s">
        <v>117</v>
      </c>
      <c r="E17" s="420">
        <v>1800</v>
      </c>
      <c r="F17" s="344"/>
      <c r="G17" s="344"/>
      <c r="H17" s="344"/>
      <c r="I17" s="344"/>
      <c r="J17" s="344"/>
      <c r="K17" s="345"/>
      <c r="L17" s="346"/>
      <c r="M17" s="344"/>
      <c r="N17" s="344"/>
      <c r="O17" s="344"/>
      <c r="P17" s="345"/>
      <c r="Q17" s="181"/>
    </row>
    <row r="18" spans="1:17" s="141" customFormat="1" ht="27.6" outlineLevel="3">
      <c r="A18" s="367">
        <v>3</v>
      </c>
      <c r="B18" s="354" t="s">
        <v>102</v>
      </c>
      <c r="C18" s="357" t="s">
        <v>146</v>
      </c>
      <c r="D18" s="362" t="s">
        <v>117</v>
      </c>
      <c r="E18" s="420">
        <v>1000</v>
      </c>
      <c r="F18" s="344"/>
      <c r="G18" s="344"/>
      <c r="H18" s="344"/>
      <c r="I18" s="344"/>
      <c r="J18" s="344"/>
      <c r="K18" s="345"/>
      <c r="L18" s="346"/>
      <c r="M18" s="344"/>
      <c r="N18" s="344"/>
      <c r="O18" s="344"/>
      <c r="P18" s="345"/>
      <c r="Q18" s="181"/>
    </row>
    <row r="19" spans="1:17" s="141" customFormat="1" ht="82.8" outlineLevel="3">
      <c r="A19" s="367">
        <f t="shared" ref="A19" si="0">A18+1</f>
        <v>4</v>
      </c>
      <c r="B19" s="354" t="s">
        <v>102</v>
      </c>
      <c r="C19" s="357" t="s">
        <v>120</v>
      </c>
      <c r="D19" s="362" t="s">
        <v>117</v>
      </c>
      <c r="E19" s="420">
        <v>400</v>
      </c>
      <c r="F19" s="344"/>
      <c r="G19" s="344"/>
      <c r="H19" s="344"/>
      <c r="I19" s="344"/>
      <c r="J19" s="344"/>
      <c r="K19" s="345"/>
      <c r="L19" s="346"/>
      <c r="M19" s="344"/>
      <c r="N19" s="344"/>
      <c r="O19" s="344"/>
      <c r="P19" s="345"/>
      <c r="Q19" s="181"/>
    </row>
    <row r="20" spans="1:17" s="141" customFormat="1" ht="13.8" outlineLevel="3">
      <c r="A20" s="350"/>
      <c r="B20" s="338"/>
      <c r="C20" s="358" t="s">
        <v>111</v>
      </c>
      <c r="D20" s="362"/>
      <c r="E20" s="420"/>
      <c r="F20" s="344"/>
      <c r="G20" s="344"/>
      <c r="H20" s="344"/>
      <c r="I20" s="344"/>
      <c r="J20" s="344"/>
      <c r="K20" s="345"/>
      <c r="L20" s="346"/>
      <c r="M20" s="344"/>
      <c r="N20" s="344"/>
      <c r="O20" s="344"/>
      <c r="P20" s="345"/>
      <c r="Q20" s="181"/>
    </row>
    <row r="21" spans="1:17" s="141" customFormat="1" ht="13.8" outlineLevel="3">
      <c r="A21" s="350"/>
      <c r="B21" s="338"/>
      <c r="C21" s="359" t="s">
        <v>116</v>
      </c>
      <c r="D21" s="362"/>
      <c r="E21" s="420"/>
      <c r="F21" s="344"/>
      <c r="G21" s="344"/>
      <c r="H21" s="344"/>
      <c r="I21" s="344"/>
      <c r="J21" s="344"/>
      <c r="K21" s="345"/>
      <c r="L21" s="346"/>
      <c r="M21" s="344"/>
      <c r="N21" s="344"/>
      <c r="O21" s="344"/>
      <c r="P21" s="345"/>
    </row>
    <row r="22" spans="1:17" s="141" customFormat="1" ht="41.4" outlineLevel="3">
      <c r="A22" s="367">
        <f>A19+1</f>
        <v>5</v>
      </c>
      <c r="B22" s="354" t="s">
        <v>102</v>
      </c>
      <c r="C22" s="357" t="s">
        <v>234</v>
      </c>
      <c r="D22" s="362" t="s">
        <v>119</v>
      </c>
      <c r="E22" s="420">
        <v>392.2</v>
      </c>
      <c r="F22" s="344"/>
      <c r="G22" s="344"/>
      <c r="H22" s="344"/>
      <c r="I22" s="344"/>
      <c r="J22" s="344"/>
      <c r="K22" s="345"/>
      <c r="L22" s="346"/>
      <c r="M22" s="344"/>
      <c r="N22" s="344"/>
      <c r="O22" s="344"/>
      <c r="P22" s="345"/>
    </row>
    <row r="23" spans="1:17" s="141" customFormat="1" ht="41.4" outlineLevel="3">
      <c r="A23" s="367">
        <f t="shared" ref="A23:A28" si="1">A22+1</f>
        <v>6</v>
      </c>
      <c r="B23" s="354" t="s">
        <v>102</v>
      </c>
      <c r="C23" s="357" t="s">
        <v>235</v>
      </c>
      <c r="D23" s="362" t="s">
        <v>119</v>
      </c>
      <c r="E23" s="420">
        <v>79.5</v>
      </c>
      <c r="F23" s="344"/>
      <c r="G23" s="344"/>
      <c r="H23" s="344"/>
      <c r="I23" s="344"/>
      <c r="J23" s="344"/>
      <c r="K23" s="345"/>
      <c r="L23" s="346"/>
      <c r="M23" s="344"/>
      <c r="N23" s="344"/>
      <c r="O23" s="344"/>
      <c r="P23" s="345"/>
    </row>
    <row r="24" spans="1:17" s="141" customFormat="1" ht="41.4" outlineLevel="3">
      <c r="A24" s="367">
        <f>A23+1</f>
        <v>7</v>
      </c>
      <c r="B24" s="354" t="s">
        <v>102</v>
      </c>
      <c r="C24" s="357" t="s">
        <v>237</v>
      </c>
      <c r="D24" s="362" t="s">
        <v>119</v>
      </c>
      <c r="E24" s="420">
        <v>28.5</v>
      </c>
      <c r="F24" s="344"/>
      <c r="G24" s="344"/>
      <c r="H24" s="344"/>
      <c r="I24" s="344"/>
      <c r="J24" s="344"/>
      <c r="K24" s="345"/>
      <c r="L24" s="346"/>
      <c r="M24" s="344"/>
      <c r="N24" s="344"/>
      <c r="O24" s="344"/>
      <c r="P24" s="345"/>
    </row>
    <row r="25" spans="1:17" s="141" customFormat="1" ht="41.4" outlineLevel="3">
      <c r="A25" s="367">
        <f>A24+1</f>
        <v>8</v>
      </c>
      <c r="B25" s="354" t="s">
        <v>102</v>
      </c>
      <c r="C25" s="357" t="s">
        <v>236</v>
      </c>
      <c r="D25" s="362" t="s">
        <v>119</v>
      </c>
      <c r="E25" s="420">
        <v>6.7</v>
      </c>
      <c r="F25" s="344"/>
      <c r="G25" s="344"/>
      <c r="H25" s="344"/>
      <c r="I25" s="344"/>
      <c r="J25" s="344"/>
      <c r="K25" s="345"/>
      <c r="L25" s="346"/>
      <c r="M25" s="344"/>
      <c r="N25" s="344"/>
      <c r="O25" s="344"/>
      <c r="P25" s="345"/>
    </row>
    <row r="26" spans="1:17" s="141" customFormat="1" ht="15" outlineLevel="3">
      <c r="A26" s="367">
        <f>A25+1</f>
        <v>9</v>
      </c>
      <c r="B26" s="354" t="s">
        <v>102</v>
      </c>
      <c r="C26" s="357" t="s">
        <v>239</v>
      </c>
      <c r="D26" s="362" t="s">
        <v>119</v>
      </c>
      <c r="E26" s="420">
        <v>506.9</v>
      </c>
      <c r="F26" s="344"/>
      <c r="G26" s="344"/>
      <c r="H26" s="344"/>
      <c r="I26" s="344"/>
      <c r="J26" s="344"/>
      <c r="K26" s="345"/>
      <c r="L26" s="346"/>
      <c r="M26" s="344"/>
      <c r="N26" s="344"/>
      <c r="O26" s="344"/>
      <c r="P26" s="345"/>
    </row>
    <row r="27" spans="1:17" s="141" customFormat="1" ht="27.6" outlineLevel="3">
      <c r="A27" s="367">
        <f t="shared" si="1"/>
        <v>10</v>
      </c>
      <c r="B27" s="354" t="s">
        <v>102</v>
      </c>
      <c r="C27" s="357" t="s">
        <v>238</v>
      </c>
      <c r="D27" s="362" t="s">
        <v>119</v>
      </c>
      <c r="E27" s="420">
        <v>506.9</v>
      </c>
      <c r="F27" s="344"/>
      <c r="G27" s="344"/>
      <c r="H27" s="344"/>
      <c r="I27" s="344"/>
      <c r="J27" s="344"/>
      <c r="K27" s="345"/>
      <c r="L27" s="346"/>
      <c r="M27" s="344"/>
      <c r="N27" s="344"/>
      <c r="O27" s="344"/>
      <c r="P27" s="345"/>
    </row>
    <row r="28" spans="1:17" s="141" customFormat="1" ht="31.05" customHeight="1" outlineLevel="3">
      <c r="A28" s="367">
        <f t="shared" si="1"/>
        <v>11</v>
      </c>
      <c r="B28" s="354" t="s">
        <v>102</v>
      </c>
      <c r="C28" s="357" t="s">
        <v>268</v>
      </c>
      <c r="D28" s="362" t="s">
        <v>117</v>
      </c>
      <c r="E28" s="420">
        <v>155</v>
      </c>
      <c r="F28" s="344"/>
      <c r="G28" s="344"/>
      <c r="H28" s="344"/>
      <c r="I28" s="344"/>
      <c r="J28" s="344"/>
      <c r="K28" s="345"/>
      <c r="L28" s="346"/>
      <c r="M28" s="344"/>
      <c r="N28" s="344"/>
      <c r="O28" s="344"/>
      <c r="P28" s="345"/>
    </row>
    <row r="29" spans="1:17" s="141" customFormat="1" ht="13.8" outlineLevel="3">
      <c r="A29" s="367"/>
      <c r="B29" s="338"/>
      <c r="C29" s="359" t="s">
        <v>115</v>
      </c>
      <c r="D29" s="362"/>
      <c r="E29" s="420"/>
      <c r="F29" s="344"/>
      <c r="G29" s="344"/>
      <c r="H29" s="344"/>
      <c r="I29" s="344"/>
      <c r="J29" s="344"/>
      <c r="K29" s="345"/>
      <c r="L29" s="346"/>
      <c r="M29" s="344"/>
      <c r="N29" s="344"/>
      <c r="O29" s="344"/>
      <c r="P29" s="345"/>
    </row>
    <row r="30" spans="1:17" s="141" customFormat="1" ht="41.4" outlineLevel="3">
      <c r="A30" s="367">
        <f>A28+1</f>
        <v>12</v>
      </c>
      <c r="B30" s="354" t="s">
        <v>102</v>
      </c>
      <c r="C30" s="357" t="s">
        <v>240</v>
      </c>
      <c r="D30" s="362" t="s">
        <v>119</v>
      </c>
      <c r="E30" s="420">
        <v>4.5</v>
      </c>
      <c r="F30" s="344"/>
      <c r="G30" s="344"/>
      <c r="H30" s="344"/>
      <c r="I30" s="344"/>
      <c r="J30" s="344"/>
      <c r="K30" s="345"/>
      <c r="L30" s="346"/>
      <c r="M30" s="344"/>
      <c r="N30" s="344"/>
      <c r="O30" s="344"/>
      <c r="P30" s="345"/>
    </row>
    <row r="31" spans="1:17" s="141" customFormat="1" ht="27.6" outlineLevel="3">
      <c r="A31" s="367">
        <f>A30+1</f>
        <v>13</v>
      </c>
      <c r="B31" s="354" t="s">
        <v>102</v>
      </c>
      <c r="C31" s="357" t="s">
        <v>238</v>
      </c>
      <c r="D31" s="362" t="s">
        <v>119</v>
      </c>
      <c r="E31" s="420">
        <v>4.5</v>
      </c>
      <c r="F31" s="344"/>
      <c r="G31" s="344"/>
      <c r="H31" s="344"/>
      <c r="I31" s="344"/>
      <c r="J31" s="344"/>
      <c r="K31" s="345"/>
      <c r="L31" s="346"/>
      <c r="M31" s="344"/>
      <c r="N31" s="344"/>
      <c r="O31" s="344"/>
      <c r="P31" s="345"/>
    </row>
    <row r="32" spans="1:17" s="141" customFormat="1" ht="30" customHeight="1" outlineLevel="3">
      <c r="A32" s="367">
        <f t="shared" ref="A32" si="2">A31+1</f>
        <v>14</v>
      </c>
      <c r="B32" s="354" t="s">
        <v>102</v>
      </c>
      <c r="C32" s="357" t="s">
        <v>268</v>
      </c>
      <c r="D32" s="362" t="s">
        <v>117</v>
      </c>
      <c r="E32" s="420">
        <v>1.35</v>
      </c>
      <c r="F32" s="344"/>
      <c r="G32" s="344"/>
      <c r="H32" s="344"/>
      <c r="I32" s="344"/>
      <c r="J32" s="344"/>
      <c r="K32" s="345"/>
      <c r="L32" s="346"/>
      <c r="M32" s="344"/>
      <c r="N32" s="344"/>
      <c r="O32" s="344"/>
      <c r="P32" s="345"/>
    </row>
    <row r="33" spans="1:16" s="141" customFormat="1" ht="13.8" outlineLevel="3">
      <c r="A33" s="350"/>
      <c r="B33" s="338"/>
      <c r="C33" s="359" t="s">
        <v>127</v>
      </c>
      <c r="D33" s="362"/>
      <c r="E33" s="420"/>
      <c r="F33" s="344"/>
      <c r="G33" s="344"/>
      <c r="H33" s="344"/>
      <c r="I33" s="344"/>
      <c r="J33" s="344"/>
      <c r="K33" s="345"/>
      <c r="L33" s="346"/>
      <c r="M33" s="344"/>
      <c r="N33" s="344"/>
      <c r="O33" s="344"/>
      <c r="P33" s="345"/>
    </row>
    <row r="34" spans="1:16" s="141" customFormat="1" ht="27.6" outlineLevel="3">
      <c r="A34" s="367">
        <f>A32+1</f>
        <v>15</v>
      </c>
      <c r="B34" s="354" t="s">
        <v>102</v>
      </c>
      <c r="C34" s="357" t="s">
        <v>269</v>
      </c>
      <c r="D34" s="362" t="s">
        <v>119</v>
      </c>
      <c r="E34" s="420">
        <v>340</v>
      </c>
      <c r="F34" s="344"/>
      <c r="G34" s="344"/>
      <c r="H34" s="344"/>
      <c r="I34" s="344"/>
      <c r="J34" s="344"/>
      <c r="K34" s="345"/>
      <c r="L34" s="346"/>
      <c r="M34" s="344"/>
      <c r="N34" s="344"/>
      <c r="O34" s="344"/>
      <c r="P34" s="345"/>
    </row>
    <row r="35" spans="1:16" s="141" customFormat="1" ht="27" customHeight="1" outlineLevel="3">
      <c r="A35" s="367">
        <f>A34+1</f>
        <v>16</v>
      </c>
      <c r="B35" s="354" t="s">
        <v>102</v>
      </c>
      <c r="C35" s="357" t="s">
        <v>268</v>
      </c>
      <c r="D35" s="362" t="s">
        <v>117</v>
      </c>
      <c r="E35" s="420">
        <v>103</v>
      </c>
      <c r="F35" s="344"/>
      <c r="G35" s="344"/>
      <c r="H35" s="344"/>
      <c r="I35" s="344"/>
      <c r="J35" s="344"/>
      <c r="K35" s="345"/>
      <c r="L35" s="346"/>
      <c r="M35" s="344"/>
      <c r="N35" s="344"/>
      <c r="O35" s="344"/>
      <c r="P35" s="345"/>
    </row>
    <row r="36" spans="1:16" s="141" customFormat="1" ht="13.8" outlineLevel="3">
      <c r="A36" s="350"/>
      <c r="B36" s="338"/>
      <c r="C36" s="359" t="s">
        <v>147</v>
      </c>
      <c r="D36" s="362"/>
      <c r="E36" s="420"/>
      <c r="F36" s="344"/>
      <c r="G36" s="344"/>
      <c r="H36" s="344"/>
      <c r="I36" s="344"/>
      <c r="J36" s="344"/>
      <c r="K36" s="345"/>
      <c r="L36" s="346"/>
      <c r="M36" s="344"/>
      <c r="N36" s="344"/>
      <c r="O36" s="344"/>
      <c r="P36" s="345"/>
    </row>
    <row r="37" spans="1:16" s="141" customFormat="1" ht="27.6" outlineLevel="3">
      <c r="A37" s="367">
        <f>A35+1</f>
        <v>17</v>
      </c>
      <c r="B37" s="354" t="s">
        <v>102</v>
      </c>
      <c r="C37" s="357" t="s">
        <v>270</v>
      </c>
      <c r="D37" s="362" t="s">
        <v>119</v>
      </c>
      <c r="E37" s="420">
        <v>58.9</v>
      </c>
      <c r="F37" s="344"/>
      <c r="G37" s="344"/>
      <c r="H37" s="344"/>
      <c r="I37" s="344"/>
      <c r="J37" s="344"/>
      <c r="K37" s="345"/>
      <c r="L37" s="346"/>
      <c r="M37" s="344"/>
      <c r="N37" s="344"/>
      <c r="O37" s="344"/>
      <c r="P37" s="345"/>
    </row>
    <row r="38" spans="1:16" s="141" customFormat="1" ht="31.05" customHeight="1" outlineLevel="3">
      <c r="A38" s="367">
        <f>A37+1</f>
        <v>18</v>
      </c>
      <c r="B38" s="354" t="s">
        <v>102</v>
      </c>
      <c r="C38" s="357" t="s">
        <v>268</v>
      </c>
      <c r="D38" s="362" t="s">
        <v>117</v>
      </c>
      <c r="E38" s="420">
        <v>18</v>
      </c>
      <c r="F38" s="344"/>
      <c r="G38" s="344"/>
      <c r="H38" s="344"/>
      <c r="I38" s="344"/>
      <c r="J38" s="344"/>
      <c r="K38" s="345"/>
      <c r="L38" s="346"/>
      <c r="M38" s="344"/>
      <c r="N38" s="344"/>
      <c r="O38" s="344"/>
      <c r="P38" s="345"/>
    </row>
    <row r="39" spans="1:16" s="141" customFormat="1" ht="13.8" outlineLevel="3">
      <c r="A39" s="367"/>
      <c r="B39" s="338"/>
      <c r="C39" s="359" t="s">
        <v>112</v>
      </c>
      <c r="D39" s="364"/>
      <c r="E39" s="421"/>
      <c r="F39" s="344"/>
      <c r="G39" s="344"/>
      <c r="H39" s="351"/>
      <c r="I39" s="351"/>
      <c r="J39" s="351"/>
      <c r="K39" s="352"/>
      <c r="L39" s="353"/>
      <c r="M39" s="351"/>
      <c r="N39" s="351"/>
      <c r="O39" s="351"/>
      <c r="P39" s="352"/>
    </row>
    <row r="40" spans="1:16" s="141" customFormat="1" ht="41.4" outlineLevel="3">
      <c r="A40" s="367">
        <f>A38+1</f>
        <v>19</v>
      </c>
      <c r="B40" s="354" t="s">
        <v>102</v>
      </c>
      <c r="C40" s="520" t="s">
        <v>277</v>
      </c>
      <c r="D40" s="362" t="s">
        <v>119</v>
      </c>
      <c r="E40" s="420">
        <v>245</v>
      </c>
      <c r="F40" s="344"/>
      <c r="G40" s="344"/>
      <c r="H40" s="344"/>
      <c r="I40" s="344"/>
      <c r="J40" s="344"/>
      <c r="K40" s="345"/>
      <c r="L40" s="346"/>
      <c r="M40" s="344"/>
      <c r="N40" s="344"/>
      <c r="O40" s="344"/>
      <c r="P40" s="345"/>
    </row>
    <row r="41" spans="1:16" s="120" customFormat="1" ht="13.8">
      <c r="A41" s="347"/>
      <c r="B41" s="354"/>
      <c r="C41" s="358" t="s">
        <v>113</v>
      </c>
      <c r="D41" s="363"/>
      <c r="E41" s="349"/>
      <c r="F41" s="349"/>
      <c r="G41" s="348"/>
      <c r="H41" s="344"/>
      <c r="I41" s="344"/>
      <c r="J41" s="344"/>
      <c r="K41" s="345"/>
      <c r="L41" s="346"/>
      <c r="M41" s="344"/>
      <c r="N41" s="344"/>
      <c r="O41" s="344"/>
      <c r="P41" s="345"/>
    </row>
    <row r="42" spans="1:16" s="120" customFormat="1" ht="28.2" thickBot="1">
      <c r="A42" s="367">
        <f>A40+1</f>
        <v>20</v>
      </c>
      <c r="B42" s="354" t="s">
        <v>102</v>
      </c>
      <c r="C42" s="357" t="s">
        <v>241</v>
      </c>
      <c r="D42" s="362" t="s">
        <v>96</v>
      </c>
      <c r="E42" s="420">
        <v>406</v>
      </c>
      <c r="F42" s="344"/>
      <c r="G42" s="344"/>
      <c r="H42" s="344"/>
      <c r="I42" s="344"/>
      <c r="J42" s="344"/>
      <c r="K42" s="345"/>
      <c r="L42" s="346"/>
      <c r="M42" s="344"/>
      <c r="N42" s="344"/>
      <c r="O42" s="344"/>
      <c r="P42" s="345"/>
    </row>
    <row r="43" spans="1:16" ht="14.4" thickBot="1">
      <c r="A43" s="171"/>
      <c r="B43" s="172"/>
      <c r="C43" s="173"/>
      <c r="D43" s="365"/>
      <c r="E43" s="175"/>
      <c r="F43" s="174"/>
      <c r="G43" s="174"/>
      <c r="H43" s="174"/>
      <c r="I43" s="174"/>
      <c r="J43" s="174"/>
      <c r="K43" s="150" t="s">
        <v>84</v>
      </c>
      <c r="L43" s="331"/>
      <c r="M43" s="366"/>
      <c r="N43" s="332"/>
      <c r="O43" s="366"/>
      <c r="P43" s="333"/>
    </row>
    <row r="47" spans="1:16" s="56" customFormat="1">
      <c r="A47" s="84"/>
      <c r="B47" s="84"/>
      <c r="C47" s="88" t="s">
        <v>38</v>
      </c>
      <c r="D47" s="601" t="s">
        <v>81</v>
      </c>
      <c r="E47" s="601"/>
      <c r="F47" s="601"/>
      <c r="G47" s="601"/>
      <c r="H47" s="601"/>
      <c r="I47" s="601"/>
      <c r="J47" s="601"/>
      <c r="K47" s="601"/>
      <c r="L47" s="601"/>
      <c r="M47" s="87"/>
      <c r="N47" s="602"/>
      <c r="O47" s="602"/>
      <c r="P47" s="602"/>
    </row>
    <row r="48" spans="1:16" s="56" customFormat="1">
      <c r="A48" s="84"/>
      <c r="B48" s="84"/>
      <c r="C48" s="85"/>
      <c r="D48" s="601" t="s">
        <v>40</v>
      </c>
      <c r="E48" s="601"/>
      <c r="F48" s="601"/>
      <c r="G48" s="601" t="s">
        <v>41</v>
      </c>
      <c r="H48" s="601"/>
      <c r="I48" s="601"/>
      <c r="J48" s="601"/>
      <c r="K48" s="601"/>
      <c r="L48" s="601"/>
      <c r="M48" s="87"/>
      <c r="N48" s="604" t="s">
        <v>42</v>
      </c>
      <c r="O48" s="604"/>
      <c r="P48" s="604"/>
    </row>
    <row r="49" spans="1:16" s="56" customFormat="1">
      <c r="A49" s="84"/>
      <c r="B49" s="84"/>
      <c r="C49" s="85"/>
      <c r="D49" s="86"/>
      <c r="E49" s="86"/>
      <c r="F49" s="86"/>
      <c r="G49" s="86"/>
      <c r="H49" s="86"/>
      <c r="I49" s="86"/>
      <c r="J49" s="86"/>
      <c r="K49" s="86"/>
      <c r="L49" s="86"/>
      <c r="M49" s="87"/>
      <c r="N49" s="87"/>
      <c r="O49" s="87"/>
      <c r="P49" s="87"/>
    </row>
    <row r="50" spans="1:16" s="56" customFormat="1">
      <c r="A50" s="84"/>
      <c r="B50" s="84"/>
      <c r="C50" s="85"/>
      <c r="D50" s="86"/>
      <c r="E50" s="86"/>
      <c r="F50" s="86"/>
      <c r="G50" s="86"/>
      <c r="H50" s="86"/>
      <c r="I50" s="86"/>
      <c r="J50" s="86"/>
      <c r="K50" s="86"/>
      <c r="L50" s="86"/>
      <c r="M50" s="87"/>
      <c r="N50" s="87"/>
      <c r="O50" s="87"/>
      <c r="P50" s="87"/>
    </row>
    <row r="51" spans="1:16" s="56" customFormat="1">
      <c r="A51" s="84"/>
      <c r="B51" s="84"/>
      <c r="C51" s="88"/>
      <c r="D51" s="86"/>
      <c r="E51" s="87"/>
      <c r="F51" s="86"/>
      <c r="G51" s="86"/>
      <c r="H51" s="86"/>
      <c r="I51" s="86"/>
      <c r="J51" s="86"/>
      <c r="K51" s="87"/>
      <c r="L51" s="87"/>
      <c r="M51" s="87"/>
      <c r="N51" s="87"/>
      <c r="O51" s="87"/>
      <c r="P51" s="87"/>
    </row>
    <row r="52" spans="1:16" s="56" customFormat="1">
      <c r="A52" s="84"/>
      <c r="B52" s="84"/>
      <c r="C52" s="88" t="s">
        <v>82</v>
      </c>
      <c r="D52" s="601" t="s">
        <v>81</v>
      </c>
      <c r="E52" s="601"/>
      <c r="F52" s="601"/>
      <c r="G52" s="601"/>
      <c r="H52" s="601"/>
      <c r="I52" s="601"/>
      <c r="J52" s="601"/>
      <c r="K52" s="601"/>
      <c r="L52" s="601"/>
      <c r="M52" s="87"/>
      <c r="N52" s="602"/>
      <c r="O52" s="602"/>
      <c r="P52" s="602"/>
    </row>
    <row r="53" spans="1:16" s="56" customFormat="1">
      <c r="A53" s="84"/>
      <c r="B53" s="84"/>
      <c r="C53" s="88"/>
      <c r="D53" s="601" t="s">
        <v>40</v>
      </c>
      <c r="E53" s="601"/>
      <c r="F53" s="601"/>
      <c r="G53" s="603" t="s">
        <v>41</v>
      </c>
      <c r="H53" s="603"/>
      <c r="I53" s="603"/>
      <c r="J53" s="603"/>
      <c r="K53" s="603"/>
      <c r="L53" s="603"/>
      <c r="M53" s="87"/>
      <c r="N53" s="604" t="s">
        <v>42</v>
      </c>
      <c r="O53" s="604"/>
      <c r="P53" s="604"/>
    </row>
  </sheetData>
  <mergeCells count="31">
    <mergeCell ref="A6:C6"/>
    <mergeCell ref="D6:P6"/>
    <mergeCell ref="A1:P1"/>
    <mergeCell ref="A2:P2"/>
    <mergeCell ref="A3:P3"/>
    <mergeCell ref="A5:C5"/>
    <mergeCell ref="D5:P5"/>
    <mergeCell ref="E11:E12"/>
    <mergeCell ref="F11:K11"/>
    <mergeCell ref="L11:P11"/>
    <mergeCell ref="A7:C7"/>
    <mergeCell ref="D7:P7"/>
    <mergeCell ref="A8:P8"/>
    <mergeCell ref="O9:P9"/>
    <mergeCell ref="O10:P10"/>
    <mergeCell ref="A11:A12"/>
    <mergeCell ref="B11:B12"/>
    <mergeCell ref="C11:C12"/>
    <mergeCell ref="D11:D12"/>
    <mergeCell ref="D47:F47"/>
    <mergeCell ref="G47:L47"/>
    <mergeCell ref="N47:P47"/>
    <mergeCell ref="D48:F48"/>
    <mergeCell ref="G48:L48"/>
    <mergeCell ref="N48:P48"/>
    <mergeCell ref="D52:F52"/>
    <mergeCell ref="G52:L52"/>
    <mergeCell ref="N52:P52"/>
    <mergeCell ref="D53:F53"/>
    <mergeCell ref="G53:L53"/>
    <mergeCell ref="N53:P53"/>
  </mergeCells>
  <phoneticPr fontId="39" type="noConversion"/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R35"/>
  <sheetViews>
    <sheetView topLeftCell="A11" zoomScale="110" zoomScaleNormal="110" zoomScaleSheetLayoutView="100" workbookViewId="0">
      <selection activeCell="L25" sqref="L25:P25"/>
    </sheetView>
  </sheetViews>
  <sheetFormatPr defaultColWidth="8.77734375" defaultRowHeight="12" outlineLevelRow="3"/>
  <cols>
    <col min="1" max="1" width="7.44140625" style="121" customWidth="1"/>
    <col min="2" max="2" width="5.44140625" style="121" customWidth="1"/>
    <col min="3" max="3" width="45" style="122" customWidth="1"/>
    <col min="4" max="4" width="7" style="123" customWidth="1"/>
    <col min="5" max="5" width="8.44140625" style="124" customWidth="1"/>
    <col min="6" max="10" width="9.33203125" style="123" customWidth="1"/>
    <col min="11" max="16" width="9.33203125" style="124" customWidth="1"/>
    <col min="17" max="17" width="13.109375" style="94" customWidth="1"/>
    <col min="18" max="18" width="12" style="94" bestFit="1" customWidth="1"/>
    <col min="19" max="19" width="11.6640625" style="94" bestFit="1" customWidth="1"/>
    <col min="20" max="16384" width="8.77734375" style="94"/>
  </cols>
  <sheetData>
    <row r="1" spans="1:18">
      <c r="A1" s="626" t="s">
        <v>86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</row>
    <row r="2" spans="1:18">
      <c r="A2" s="625" t="s">
        <v>242</v>
      </c>
      <c r="B2" s="627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</row>
    <row r="3" spans="1:18">
      <c r="A3" s="629" t="s">
        <v>2</v>
      </c>
      <c r="B3" s="629"/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</row>
    <row r="4" spans="1:18">
      <c r="A4" s="95"/>
      <c r="B4" s="95"/>
      <c r="C4" s="96"/>
      <c r="D4" s="97"/>
      <c r="E4" s="98"/>
      <c r="F4" s="99"/>
      <c r="G4" s="100"/>
      <c r="H4" s="100"/>
      <c r="I4" s="100"/>
      <c r="J4" s="100"/>
      <c r="K4" s="101"/>
      <c r="L4" s="101"/>
      <c r="M4" s="101"/>
      <c r="N4" s="101"/>
      <c r="O4" s="101"/>
      <c r="P4" s="101"/>
    </row>
    <row r="5" spans="1:18">
      <c r="A5" s="612" t="s">
        <v>50</v>
      </c>
      <c r="B5" s="613"/>
      <c r="C5" s="612"/>
      <c r="D5" s="625" t="str">
        <f>'Buvniecibas koptame'!D8</f>
        <v>Aktīvās atpūtas parks Piņķos,
multifunkcionālas asfaltētas trases būvniecība</v>
      </c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</row>
    <row r="6" spans="1:18">
      <c r="A6" s="612" t="s">
        <v>33</v>
      </c>
      <c r="B6" s="613"/>
      <c r="C6" s="612"/>
      <c r="D6" s="625" t="str">
        <f>D5</f>
        <v>Aktīvās atpūtas parks Piņķos,
multifunkcionālas asfaltētas trases būvniecība</v>
      </c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</row>
    <row r="7" spans="1:18">
      <c r="A7" s="612" t="s">
        <v>51</v>
      </c>
      <c r="B7" s="613"/>
      <c r="C7" s="612"/>
      <c r="D7" s="614" t="str">
        <f>'Buvniecibas koptame'!D9</f>
        <v>Rīgas iela 2D, Piņķi, Babītes pagasts, Mārupes novads.</v>
      </c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</row>
    <row r="8" spans="1:18">
      <c r="A8" s="612"/>
      <c r="B8" s="613"/>
      <c r="C8" s="612"/>
      <c r="D8" s="612"/>
      <c r="E8" s="612"/>
      <c r="F8" s="612"/>
      <c r="G8" s="612"/>
      <c r="H8" s="612"/>
      <c r="I8" s="612"/>
      <c r="J8" s="612"/>
      <c r="K8" s="612"/>
      <c r="L8" s="612"/>
      <c r="M8" s="612"/>
      <c r="N8" s="612"/>
      <c r="O8" s="612"/>
      <c r="P8" s="612"/>
    </row>
    <row r="9" spans="1:18">
      <c r="A9" s="102"/>
      <c r="B9" s="102"/>
      <c r="C9" s="103"/>
      <c r="D9" s="94"/>
      <c r="E9" s="104"/>
      <c r="F9" s="105"/>
      <c r="G9" s="106"/>
      <c r="H9" s="106"/>
      <c r="I9" s="106"/>
      <c r="J9" s="106"/>
      <c r="K9" s="107"/>
      <c r="L9" s="107"/>
      <c r="M9" s="108" t="s">
        <v>3</v>
      </c>
      <c r="N9" s="108"/>
      <c r="O9" s="615">
        <f>P25</f>
        <v>0</v>
      </c>
      <c r="P9" s="615"/>
      <c r="Q9" s="109"/>
    </row>
    <row r="10" spans="1:18" ht="12.6" thickBot="1">
      <c r="A10" s="110"/>
      <c r="B10" s="110"/>
      <c r="C10" s="111"/>
      <c r="D10" s="112"/>
      <c r="E10" s="113"/>
      <c r="F10" s="114"/>
      <c r="G10" s="114"/>
      <c r="H10" s="114"/>
      <c r="I10" s="114"/>
      <c r="J10" s="114"/>
      <c r="K10" s="113"/>
      <c r="L10" s="113"/>
      <c r="M10" s="309" t="s">
        <v>4</v>
      </c>
      <c r="N10" s="309"/>
      <c r="O10" s="634"/>
      <c r="P10" s="634"/>
    </row>
    <row r="11" spans="1:18" ht="14.4" thickBot="1">
      <c r="A11" s="617" t="s">
        <v>5</v>
      </c>
      <c r="B11" s="619" t="s">
        <v>97</v>
      </c>
      <c r="C11" s="621" t="s">
        <v>6</v>
      </c>
      <c r="D11" s="310"/>
      <c r="E11" s="311"/>
      <c r="F11" s="607" t="s">
        <v>7</v>
      </c>
      <c r="G11" s="607"/>
      <c r="H11" s="607"/>
      <c r="I11" s="607"/>
      <c r="J11" s="607"/>
      <c r="K11" s="608"/>
      <c r="L11" s="609" t="s">
        <v>8</v>
      </c>
      <c r="M11" s="610"/>
      <c r="N11" s="610"/>
      <c r="O11" s="610"/>
      <c r="P11" s="611"/>
    </row>
    <row r="12" spans="1:18" ht="99" customHeight="1" thickBot="1">
      <c r="A12" s="636"/>
      <c r="B12" s="635"/>
      <c r="C12" s="637"/>
      <c r="D12" s="312" t="s">
        <v>9</v>
      </c>
      <c r="E12" s="313" t="s">
        <v>10</v>
      </c>
      <c r="F12" s="314" t="s">
        <v>11</v>
      </c>
      <c r="G12" s="314" t="s">
        <v>12</v>
      </c>
      <c r="H12" s="313" t="s">
        <v>13</v>
      </c>
      <c r="I12" s="314" t="s">
        <v>74</v>
      </c>
      <c r="J12" s="314" t="s">
        <v>14</v>
      </c>
      <c r="K12" s="315" t="s">
        <v>15</v>
      </c>
      <c r="L12" s="316" t="s">
        <v>16</v>
      </c>
      <c r="M12" s="270" t="s">
        <v>13</v>
      </c>
      <c r="N12" s="317" t="s">
        <v>74</v>
      </c>
      <c r="O12" s="270" t="s">
        <v>14</v>
      </c>
      <c r="P12" s="318" t="s">
        <v>17</v>
      </c>
      <c r="R12" s="94" t="s">
        <v>71</v>
      </c>
    </row>
    <row r="13" spans="1:18" s="116" customFormat="1" ht="27.6" outlineLevel="3">
      <c r="A13" s="396">
        <v>1</v>
      </c>
      <c r="B13" s="115" t="s">
        <v>102</v>
      </c>
      <c r="C13" s="357" t="s">
        <v>279</v>
      </c>
      <c r="D13" s="286" t="s">
        <v>73</v>
      </c>
      <c r="E13" s="422">
        <v>720</v>
      </c>
      <c r="F13" s="344"/>
      <c r="G13" s="344"/>
      <c r="H13" s="344"/>
      <c r="I13" s="344"/>
      <c r="J13" s="344"/>
      <c r="K13" s="305"/>
      <c r="L13" s="308"/>
      <c r="M13" s="302"/>
      <c r="N13" s="302"/>
      <c r="O13" s="302"/>
      <c r="P13" s="319"/>
    </row>
    <row r="14" spans="1:18" s="116" customFormat="1" ht="55.2" outlineLevel="3">
      <c r="A14" s="396">
        <f>A13+1</f>
        <v>2</v>
      </c>
      <c r="B14" s="115" t="s">
        <v>102</v>
      </c>
      <c r="C14" s="505" t="s">
        <v>278</v>
      </c>
      <c r="D14" s="330" t="s">
        <v>100</v>
      </c>
      <c r="E14" s="422">
        <v>1</v>
      </c>
      <c r="F14" s="320"/>
      <c r="G14" s="303"/>
      <c r="H14" s="306"/>
      <c r="I14" s="307"/>
      <c r="J14" s="307"/>
      <c r="K14" s="305"/>
      <c r="L14" s="308"/>
      <c r="M14" s="302"/>
      <c r="N14" s="302"/>
      <c r="O14" s="302"/>
      <c r="P14" s="319"/>
    </row>
    <row r="15" spans="1:18" s="116" customFormat="1" ht="27.6" outlineLevel="3">
      <c r="A15" s="396">
        <f t="shared" ref="A15:A23" si="0">A14+1</f>
        <v>3</v>
      </c>
      <c r="B15" s="115" t="s">
        <v>102</v>
      </c>
      <c r="C15" s="506" t="s">
        <v>243</v>
      </c>
      <c r="D15" s="330" t="s">
        <v>72</v>
      </c>
      <c r="E15" s="422">
        <v>1336.2</v>
      </c>
      <c r="F15" s="320"/>
      <c r="G15" s="306"/>
      <c r="H15" s="306"/>
      <c r="I15" s="307"/>
      <c r="J15" s="307"/>
      <c r="K15" s="305"/>
      <c r="L15" s="308"/>
      <c r="M15" s="302"/>
      <c r="N15" s="302"/>
      <c r="O15" s="302"/>
      <c r="P15" s="319"/>
    </row>
    <row r="16" spans="1:18" s="116" customFormat="1" ht="27.6" outlineLevel="3">
      <c r="A16" s="396">
        <f t="shared" si="0"/>
        <v>4</v>
      </c>
      <c r="B16" s="115" t="s">
        <v>102</v>
      </c>
      <c r="C16" s="507" t="s">
        <v>244</v>
      </c>
      <c r="D16" s="330" t="s">
        <v>99</v>
      </c>
      <c r="E16" s="422">
        <v>2160.64</v>
      </c>
      <c r="F16" s="320"/>
      <c r="G16" s="306"/>
      <c r="H16" s="306"/>
      <c r="I16" s="307"/>
      <c r="J16" s="307"/>
      <c r="K16" s="305"/>
      <c r="L16" s="308"/>
      <c r="M16" s="302"/>
      <c r="N16" s="302"/>
      <c r="O16" s="302"/>
      <c r="P16" s="319"/>
      <c r="Q16" s="117"/>
    </row>
    <row r="17" spans="1:18" s="116" customFormat="1" ht="27.6" outlineLevel="3">
      <c r="A17" s="396">
        <f t="shared" si="0"/>
        <v>5</v>
      </c>
      <c r="B17" s="115" t="s">
        <v>102</v>
      </c>
      <c r="C17" s="506" t="s">
        <v>246</v>
      </c>
      <c r="D17" s="330" t="s">
        <v>72</v>
      </c>
      <c r="E17" s="422">
        <v>1085.42</v>
      </c>
      <c r="F17" s="320"/>
      <c r="G17" s="306"/>
      <c r="H17" s="306"/>
      <c r="I17" s="307"/>
      <c r="J17" s="307"/>
      <c r="K17" s="305"/>
      <c r="L17" s="308"/>
      <c r="M17" s="302"/>
      <c r="N17" s="302"/>
      <c r="O17" s="302"/>
      <c r="P17" s="319"/>
      <c r="Q17" s="117"/>
    </row>
    <row r="18" spans="1:18" s="116" customFormat="1" ht="13.8" outlineLevel="3">
      <c r="A18" s="396">
        <f t="shared" si="0"/>
        <v>6</v>
      </c>
      <c r="B18" s="115" t="s">
        <v>102</v>
      </c>
      <c r="C18" s="507" t="s">
        <v>245</v>
      </c>
      <c r="D18" s="330" t="s">
        <v>99</v>
      </c>
      <c r="E18" s="422">
        <v>410.29</v>
      </c>
      <c r="F18" s="320"/>
      <c r="G18" s="306"/>
      <c r="H18" s="306"/>
      <c r="I18" s="307"/>
      <c r="J18" s="307"/>
      <c r="K18" s="305"/>
      <c r="L18" s="308"/>
      <c r="M18" s="302"/>
      <c r="N18" s="302"/>
      <c r="O18" s="302"/>
      <c r="P18" s="319"/>
      <c r="Q18" s="117"/>
    </row>
    <row r="19" spans="1:18" s="116" customFormat="1" ht="53.4" outlineLevel="3">
      <c r="A19" s="396">
        <f t="shared" si="0"/>
        <v>7</v>
      </c>
      <c r="B19" s="115" t="s">
        <v>102</v>
      </c>
      <c r="C19" s="508" t="s">
        <v>247</v>
      </c>
      <c r="D19" s="286" t="s">
        <v>72</v>
      </c>
      <c r="E19" s="422">
        <v>775.3</v>
      </c>
      <c r="F19" s="302"/>
      <c r="G19" s="303"/>
      <c r="H19" s="306"/>
      <c r="I19" s="304"/>
      <c r="J19" s="304"/>
      <c r="K19" s="305"/>
      <c r="L19" s="308"/>
      <c r="M19" s="302"/>
      <c r="N19" s="302"/>
      <c r="O19" s="302"/>
      <c r="P19" s="319"/>
    </row>
    <row r="20" spans="1:18" s="116" customFormat="1" ht="13.8" outlineLevel="3">
      <c r="A20" s="396">
        <f t="shared" si="0"/>
        <v>8</v>
      </c>
      <c r="B20" s="115" t="s">
        <v>102</v>
      </c>
      <c r="C20" s="508" t="s">
        <v>131</v>
      </c>
      <c r="D20" s="233" t="s">
        <v>99</v>
      </c>
      <c r="E20" s="422">
        <v>130.25</v>
      </c>
      <c r="F20" s="302"/>
      <c r="G20" s="303"/>
      <c r="H20" s="303"/>
      <c r="I20" s="304"/>
      <c r="J20" s="304"/>
      <c r="K20" s="305"/>
      <c r="L20" s="308"/>
      <c r="M20" s="302"/>
      <c r="N20" s="302"/>
      <c r="O20" s="302"/>
      <c r="P20" s="319"/>
    </row>
    <row r="21" spans="1:18" s="116" customFormat="1" ht="13.8" outlineLevel="3">
      <c r="A21" s="396">
        <f t="shared" si="0"/>
        <v>9</v>
      </c>
      <c r="B21" s="115" t="s">
        <v>102</v>
      </c>
      <c r="C21" s="508" t="s">
        <v>248</v>
      </c>
      <c r="D21" s="233" t="s">
        <v>98</v>
      </c>
      <c r="E21" s="423">
        <v>1</v>
      </c>
      <c r="F21" s="302"/>
      <c r="G21" s="303"/>
      <c r="H21" s="303"/>
      <c r="I21" s="304"/>
      <c r="J21" s="304"/>
      <c r="K21" s="305"/>
      <c r="L21" s="308"/>
      <c r="M21" s="302"/>
      <c r="N21" s="302"/>
      <c r="O21" s="302"/>
      <c r="P21" s="319"/>
    </row>
    <row r="22" spans="1:18" s="116" customFormat="1" ht="27.6" outlineLevel="3">
      <c r="A22" s="396">
        <f t="shared" si="0"/>
        <v>10</v>
      </c>
      <c r="B22" s="115" t="s">
        <v>102</v>
      </c>
      <c r="C22" s="508" t="s">
        <v>249</v>
      </c>
      <c r="D22" s="233" t="s">
        <v>98</v>
      </c>
      <c r="E22" s="423">
        <v>1</v>
      </c>
      <c r="F22" s="302"/>
      <c r="G22" s="303"/>
      <c r="H22" s="303"/>
      <c r="I22" s="304"/>
      <c r="J22" s="304"/>
      <c r="K22" s="305"/>
      <c r="L22" s="308"/>
      <c r="M22" s="302"/>
      <c r="N22" s="302"/>
      <c r="O22" s="302"/>
      <c r="P22" s="319"/>
    </row>
    <row r="23" spans="1:18" s="116" customFormat="1" ht="41.4" outlineLevel="3">
      <c r="A23" s="396">
        <f t="shared" si="0"/>
        <v>11</v>
      </c>
      <c r="B23" s="115" t="s">
        <v>102</v>
      </c>
      <c r="C23" s="508" t="s">
        <v>280</v>
      </c>
      <c r="D23" s="233" t="s">
        <v>96</v>
      </c>
      <c r="E23" s="423">
        <v>92</v>
      </c>
      <c r="F23" s="239"/>
      <c r="G23" s="303"/>
      <c r="H23" s="303"/>
      <c r="I23" s="240"/>
      <c r="J23" s="240"/>
      <c r="K23" s="305"/>
      <c r="L23" s="308"/>
      <c r="M23" s="302"/>
      <c r="N23" s="302"/>
      <c r="O23" s="302"/>
      <c r="P23" s="319"/>
    </row>
    <row r="24" spans="1:18" s="116" customFormat="1" ht="13.8" outlineLevel="3">
      <c r="A24" s="321"/>
      <c r="B24" s="115"/>
      <c r="C24" s="142"/>
      <c r="D24" s="233"/>
      <c r="E24" s="118"/>
      <c r="F24" s="239"/>
      <c r="G24" s="303"/>
      <c r="H24" s="303"/>
      <c r="I24" s="240"/>
      <c r="J24" s="240"/>
      <c r="K24" s="305"/>
      <c r="L24" s="308"/>
      <c r="M24" s="302"/>
      <c r="N24" s="302"/>
      <c r="O24" s="302"/>
      <c r="P24" s="319"/>
    </row>
    <row r="25" spans="1:18" s="120" customFormat="1" ht="12.75" customHeight="1" thickBot="1">
      <c r="A25" s="322"/>
      <c r="B25" s="323"/>
      <c r="C25" s="324"/>
      <c r="D25" s="322"/>
      <c r="E25" s="325"/>
      <c r="F25" s="326"/>
      <c r="G25" s="326"/>
      <c r="H25" s="326"/>
      <c r="I25" s="326"/>
      <c r="J25" s="326"/>
      <c r="K25" s="327" t="s">
        <v>84</v>
      </c>
      <c r="L25" s="328"/>
      <c r="M25" s="328"/>
      <c r="N25" s="328"/>
      <c r="O25" s="328"/>
      <c r="P25" s="329"/>
      <c r="Q25" s="116"/>
      <c r="R25" s="119"/>
    </row>
    <row r="26" spans="1:18">
      <c r="Q26" s="116"/>
    </row>
    <row r="28" spans="1:18">
      <c r="C28" s="125"/>
      <c r="D28" s="630"/>
      <c r="E28" s="630"/>
      <c r="F28" s="630"/>
      <c r="G28" s="630"/>
      <c r="H28" s="630"/>
      <c r="I28" s="630"/>
      <c r="J28" s="630"/>
      <c r="K28" s="630"/>
      <c r="L28" s="630"/>
      <c r="N28" s="631"/>
      <c r="O28" s="631"/>
      <c r="P28" s="631"/>
    </row>
    <row r="29" spans="1:18">
      <c r="C29" s="125" t="s">
        <v>38</v>
      </c>
      <c r="D29" s="630" t="s">
        <v>81</v>
      </c>
      <c r="E29" s="630"/>
      <c r="F29" s="630"/>
      <c r="G29" s="630"/>
      <c r="H29" s="630"/>
      <c r="I29" s="630"/>
      <c r="J29" s="630"/>
      <c r="K29" s="630"/>
      <c r="L29" s="630"/>
      <c r="N29" s="631"/>
      <c r="O29" s="631"/>
      <c r="P29" s="631"/>
    </row>
    <row r="30" spans="1:18">
      <c r="D30" s="630" t="s">
        <v>40</v>
      </c>
      <c r="E30" s="630"/>
      <c r="F30" s="630"/>
      <c r="G30" s="630" t="s">
        <v>41</v>
      </c>
      <c r="H30" s="630"/>
      <c r="I30" s="630"/>
      <c r="J30" s="630"/>
      <c r="K30" s="630"/>
      <c r="L30" s="630"/>
      <c r="N30" s="633" t="s">
        <v>42</v>
      </c>
      <c r="O30" s="633"/>
      <c r="P30" s="633"/>
    </row>
    <row r="31" spans="1:18">
      <c r="E31" s="123"/>
      <c r="K31" s="123"/>
      <c r="L31" s="123"/>
    </row>
    <row r="32" spans="1:18">
      <c r="E32" s="123"/>
      <c r="K32" s="123"/>
      <c r="L32" s="123"/>
      <c r="R32" s="109"/>
    </row>
    <row r="33" spans="3:16">
      <c r="C33" s="125"/>
    </row>
    <row r="34" spans="3:16">
      <c r="C34" s="125" t="s">
        <v>82</v>
      </c>
      <c r="D34" s="630" t="s">
        <v>81</v>
      </c>
      <c r="E34" s="630"/>
      <c r="F34" s="630"/>
      <c r="G34" s="630"/>
      <c r="H34" s="630"/>
      <c r="I34" s="630"/>
      <c r="J34" s="630"/>
      <c r="K34" s="630"/>
      <c r="L34" s="630"/>
      <c r="N34" s="631"/>
      <c r="O34" s="631"/>
      <c r="P34" s="631"/>
    </row>
    <row r="35" spans="3:16">
      <c r="C35" s="125"/>
      <c r="D35" s="630" t="s">
        <v>40</v>
      </c>
      <c r="E35" s="630"/>
      <c r="F35" s="630"/>
      <c r="G35" s="632" t="s">
        <v>41</v>
      </c>
      <c r="H35" s="632"/>
      <c r="I35" s="632"/>
      <c r="J35" s="632"/>
      <c r="K35" s="632"/>
      <c r="L35" s="632"/>
      <c r="N35" s="633" t="s">
        <v>42</v>
      </c>
      <c r="O35" s="633"/>
      <c r="P35" s="633"/>
    </row>
  </sheetData>
  <mergeCells count="32">
    <mergeCell ref="B11:B12"/>
    <mergeCell ref="A11:A12"/>
    <mergeCell ref="C11:C12"/>
    <mergeCell ref="F11:K11"/>
    <mergeCell ref="L11:P11"/>
    <mergeCell ref="A1:P1"/>
    <mergeCell ref="A2:P2"/>
    <mergeCell ref="A3:P3"/>
    <mergeCell ref="A5:C5"/>
    <mergeCell ref="D5:P5"/>
    <mergeCell ref="A6:C6"/>
    <mergeCell ref="D6:P6"/>
    <mergeCell ref="A7:C7"/>
    <mergeCell ref="D7:P7"/>
    <mergeCell ref="A8:P8"/>
    <mergeCell ref="O9:P9"/>
    <mergeCell ref="O10:P10"/>
    <mergeCell ref="D28:F28"/>
    <mergeCell ref="G28:L28"/>
    <mergeCell ref="N28:P28"/>
    <mergeCell ref="D29:F29"/>
    <mergeCell ref="G29:L29"/>
    <mergeCell ref="N29:P29"/>
    <mergeCell ref="D35:F35"/>
    <mergeCell ref="G35:L35"/>
    <mergeCell ref="N35:P35"/>
    <mergeCell ref="D30:F30"/>
    <mergeCell ref="G30:L30"/>
    <mergeCell ref="N30:P30"/>
    <mergeCell ref="D34:F34"/>
    <mergeCell ref="G34:L34"/>
    <mergeCell ref="N34:P34"/>
  </mergeCells>
  <phoneticPr fontId="39" type="noConversion"/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R32"/>
  <sheetViews>
    <sheetView topLeftCell="A10" zoomScaleNormal="100" zoomScaleSheetLayoutView="100" workbookViewId="0">
      <selection activeCell="L22" sqref="L21:P22"/>
    </sheetView>
  </sheetViews>
  <sheetFormatPr defaultColWidth="8.77734375" defaultRowHeight="12" outlineLevelRow="3"/>
  <cols>
    <col min="1" max="1" width="9.44140625" style="84" customWidth="1"/>
    <col min="2" max="2" width="5.44140625" style="84" customWidth="1"/>
    <col min="3" max="3" width="45" style="85" customWidth="1"/>
    <col min="4" max="4" width="7" style="86" customWidth="1"/>
    <col min="5" max="5" width="8.44140625" style="87" customWidth="1"/>
    <col min="6" max="10" width="10.6640625" style="86" customWidth="1"/>
    <col min="11" max="16" width="10.6640625" style="87" customWidth="1"/>
    <col min="17" max="17" width="8.77734375" style="56"/>
    <col min="18" max="18" width="12" style="56" bestFit="1" customWidth="1"/>
    <col min="19" max="19" width="11.6640625" style="56" bestFit="1" customWidth="1"/>
    <col min="20" max="16384" width="8.77734375" style="56"/>
  </cols>
  <sheetData>
    <row r="1" spans="1:18">
      <c r="A1" s="649" t="s">
        <v>149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</row>
    <row r="2" spans="1:18">
      <c r="A2" s="650" t="s">
        <v>85</v>
      </c>
      <c r="B2" s="651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652"/>
    </row>
    <row r="3" spans="1:18">
      <c r="A3" s="653" t="s">
        <v>2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  <c r="L3" s="653"/>
      <c r="M3" s="653"/>
      <c r="N3" s="653"/>
      <c r="O3" s="653"/>
      <c r="P3" s="653"/>
    </row>
    <row r="4" spans="1:18">
      <c r="A4" s="57"/>
      <c r="B4" s="57"/>
      <c r="C4" s="58"/>
      <c r="D4" s="59"/>
      <c r="E4" s="60"/>
      <c r="F4" s="61"/>
      <c r="G4" s="62"/>
      <c r="H4" s="62"/>
      <c r="I4" s="62"/>
      <c r="J4" s="62"/>
      <c r="K4" s="63"/>
      <c r="L4" s="63"/>
      <c r="M4" s="63"/>
      <c r="N4" s="63"/>
      <c r="O4" s="63"/>
      <c r="P4" s="63"/>
    </row>
    <row r="5" spans="1:18">
      <c r="A5" s="654" t="s">
        <v>50</v>
      </c>
      <c r="B5" s="655"/>
      <c r="C5" s="654"/>
      <c r="D5" s="650" t="str">
        <f>'Buvniecibas koptame'!D8</f>
        <v>Aktīvās atpūtas parks Piņķos,
multifunkcionālas asfaltētas trases būvniecība</v>
      </c>
      <c r="E5" s="650"/>
      <c r="F5" s="650"/>
      <c r="G5" s="650"/>
      <c r="H5" s="650"/>
      <c r="I5" s="650"/>
      <c r="J5" s="650"/>
      <c r="K5" s="650"/>
      <c r="L5" s="650"/>
      <c r="M5" s="650"/>
      <c r="N5" s="650"/>
      <c r="O5" s="650"/>
      <c r="P5" s="650"/>
    </row>
    <row r="6" spans="1:18">
      <c r="A6" s="654" t="s">
        <v>33</v>
      </c>
      <c r="B6" s="655"/>
      <c r="C6" s="654"/>
      <c r="D6" s="650" t="str">
        <f>D5</f>
        <v>Aktīvās atpūtas parks Piņķos,
multifunkcionālas asfaltētas trases būvniecība</v>
      </c>
      <c r="E6" s="650"/>
      <c r="F6" s="650"/>
      <c r="G6" s="650"/>
      <c r="H6" s="650"/>
      <c r="I6" s="650"/>
      <c r="J6" s="650"/>
      <c r="K6" s="650"/>
      <c r="L6" s="650"/>
      <c r="M6" s="650"/>
      <c r="N6" s="650"/>
      <c r="O6" s="650"/>
      <c r="P6" s="650"/>
    </row>
    <row r="7" spans="1:18">
      <c r="A7" s="654" t="s">
        <v>51</v>
      </c>
      <c r="B7" s="655"/>
      <c r="C7" s="654"/>
      <c r="D7" s="656" t="str">
        <f>'Buvniecibas koptame'!D9</f>
        <v>Rīgas iela 2D, Piņķi, Babītes pagasts, Mārupes novads.</v>
      </c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</row>
    <row r="8" spans="1:18">
      <c r="A8" s="654"/>
      <c r="B8" s="655"/>
      <c r="C8" s="654"/>
      <c r="D8" s="654"/>
      <c r="E8" s="654"/>
      <c r="F8" s="654"/>
      <c r="G8" s="654"/>
      <c r="H8" s="654"/>
      <c r="I8" s="654"/>
      <c r="J8" s="654"/>
      <c r="K8" s="654"/>
      <c r="L8" s="654"/>
      <c r="M8" s="654"/>
      <c r="N8" s="654"/>
      <c r="O8" s="654"/>
      <c r="P8" s="654"/>
    </row>
    <row r="9" spans="1:18">
      <c r="A9" s="64"/>
      <c r="B9" s="64"/>
      <c r="C9" s="65"/>
      <c r="D9" s="56"/>
      <c r="E9" s="66"/>
      <c r="F9" s="67"/>
      <c r="G9" s="68"/>
      <c r="H9" s="68"/>
      <c r="I9" s="68"/>
      <c r="J9" s="68"/>
      <c r="K9" s="69"/>
      <c r="L9" s="69"/>
      <c r="M9" s="70" t="s">
        <v>3</v>
      </c>
      <c r="N9" s="70"/>
      <c r="O9" s="657">
        <f>P22</f>
        <v>0</v>
      </c>
      <c r="P9" s="657"/>
      <c r="Q9" s="71"/>
    </row>
    <row r="10" spans="1:18" ht="12.6" thickBot="1">
      <c r="A10" s="72"/>
      <c r="B10" s="72"/>
      <c r="C10" s="73"/>
      <c r="D10" s="74"/>
      <c r="E10" s="75"/>
      <c r="F10" s="76"/>
      <c r="G10" s="76"/>
      <c r="H10" s="76"/>
      <c r="I10" s="76"/>
      <c r="J10" s="76"/>
      <c r="K10" s="75"/>
      <c r="L10" s="75"/>
      <c r="M10" s="187" t="s">
        <v>4</v>
      </c>
      <c r="N10" s="187"/>
      <c r="O10" s="658"/>
      <c r="P10" s="658"/>
    </row>
    <row r="11" spans="1:18" ht="14.4" thickBot="1">
      <c r="A11" s="640" t="s">
        <v>5</v>
      </c>
      <c r="B11" s="638" t="s">
        <v>97</v>
      </c>
      <c r="C11" s="642" t="s">
        <v>6</v>
      </c>
      <c r="D11" s="126"/>
      <c r="E11" s="127"/>
      <c r="F11" s="644" t="s">
        <v>7</v>
      </c>
      <c r="G11" s="644"/>
      <c r="H11" s="644"/>
      <c r="I11" s="644"/>
      <c r="J11" s="644"/>
      <c r="K11" s="645"/>
      <c r="L11" s="646" t="s">
        <v>8</v>
      </c>
      <c r="M11" s="647"/>
      <c r="N11" s="647"/>
      <c r="O11" s="647"/>
      <c r="P11" s="648"/>
    </row>
    <row r="12" spans="1:18" ht="99" customHeight="1" thickBot="1">
      <c r="A12" s="641"/>
      <c r="B12" s="639"/>
      <c r="C12" s="643"/>
      <c r="D12" s="188" t="s">
        <v>9</v>
      </c>
      <c r="E12" s="189" t="s">
        <v>10</v>
      </c>
      <c r="F12" s="190" t="s">
        <v>11</v>
      </c>
      <c r="G12" s="190" t="s">
        <v>12</v>
      </c>
      <c r="H12" s="189" t="s">
        <v>13</v>
      </c>
      <c r="I12" s="190" t="s">
        <v>74</v>
      </c>
      <c r="J12" s="190" t="s">
        <v>14</v>
      </c>
      <c r="K12" s="191" t="s">
        <v>15</v>
      </c>
      <c r="L12" s="77" t="s">
        <v>16</v>
      </c>
      <c r="M12" s="78" t="s">
        <v>13</v>
      </c>
      <c r="N12" s="79" t="s">
        <v>74</v>
      </c>
      <c r="O12" s="78" t="s">
        <v>14</v>
      </c>
      <c r="P12" s="80" t="s">
        <v>17</v>
      </c>
      <c r="R12" s="56" t="s">
        <v>71</v>
      </c>
    </row>
    <row r="13" spans="1:18" s="81" customFormat="1" ht="27.6" outlineLevel="3">
      <c r="A13" s="192" t="s">
        <v>83</v>
      </c>
      <c r="B13" s="55" t="s">
        <v>102</v>
      </c>
      <c r="C13" s="509" t="s">
        <v>250</v>
      </c>
      <c r="D13" s="198" t="s">
        <v>98</v>
      </c>
      <c r="E13" s="185">
        <v>3</v>
      </c>
      <c r="F13" s="199"/>
      <c r="G13" s="200"/>
      <c r="H13" s="200"/>
      <c r="I13" s="201"/>
      <c r="J13" s="201"/>
      <c r="K13" s="202"/>
      <c r="L13" s="193"/>
      <c r="M13" s="184"/>
      <c r="N13" s="184"/>
      <c r="O13" s="184"/>
      <c r="P13" s="194"/>
    </row>
    <row r="14" spans="1:18" s="81" customFormat="1" ht="41.4" outlineLevel="3">
      <c r="A14" s="397">
        <f>A13+1</f>
        <v>2</v>
      </c>
      <c r="B14" s="55" t="s">
        <v>102</v>
      </c>
      <c r="C14" s="93" t="s">
        <v>281</v>
      </c>
      <c r="D14" s="161" t="s">
        <v>98</v>
      </c>
      <c r="E14" s="185">
        <v>6</v>
      </c>
      <c r="F14" s="199"/>
      <c r="G14" s="200"/>
      <c r="H14" s="200"/>
      <c r="I14" s="201"/>
      <c r="J14" s="201"/>
      <c r="K14" s="202"/>
      <c r="L14" s="193"/>
      <c r="M14" s="184"/>
      <c r="N14" s="184"/>
      <c r="O14" s="184"/>
      <c r="P14" s="194"/>
    </row>
    <row r="15" spans="1:18" s="81" customFormat="1" ht="41.4" outlineLevel="3">
      <c r="A15" s="397">
        <f t="shared" ref="A15:A21" si="0">A14+1</f>
        <v>3</v>
      </c>
      <c r="B15" s="55" t="s">
        <v>102</v>
      </c>
      <c r="C15" s="93" t="s">
        <v>251</v>
      </c>
      <c r="D15" s="161" t="s">
        <v>98</v>
      </c>
      <c r="E15" s="185">
        <v>1</v>
      </c>
      <c r="F15" s="199"/>
      <c r="G15" s="200"/>
      <c r="H15" s="200"/>
      <c r="I15" s="201"/>
      <c r="J15" s="201"/>
      <c r="K15" s="202"/>
      <c r="L15" s="193"/>
      <c r="M15" s="184"/>
      <c r="N15" s="184"/>
      <c r="O15" s="184"/>
      <c r="P15" s="194"/>
    </row>
    <row r="16" spans="1:18" s="81" customFormat="1" ht="41.4" outlineLevel="3">
      <c r="A16" s="397">
        <f t="shared" si="0"/>
        <v>4</v>
      </c>
      <c r="B16" s="55" t="s">
        <v>102</v>
      </c>
      <c r="C16" s="93" t="s">
        <v>252</v>
      </c>
      <c r="D16" s="161" t="s">
        <v>98</v>
      </c>
      <c r="E16" s="185">
        <v>1</v>
      </c>
      <c r="F16" s="199"/>
      <c r="G16" s="200"/>
      <c r="H16" s="200"/>
      <c r="I16" s="201"/>
      <c r="J16" s="201"/>
      <c r="K16" s="202"/>
      <c r="L16" s="193"/>
      <c r="M16" s="184"/>
      <c r="N16" s="184"/>
      <c r="O16" s="184"/>
      <c r="P16" s="194"/>
    </row>
    <row r="17" spans="1:18" s="81" customFormat="1" ht="41.4" outlineLevel="3">
      <c r="A17" s="397">
        <f t="shared" si="0"/>
        <v>5</v>
      </c>
      <c r="B17" s="55" t="s">
        <v>102</v>
      </c>
      <c r="C17" s="93" t="s">
        <v>253</v>
      </c>
      <c r="D17" s="161" t="s">
        <v>98</v>
      </c>
      <c r="E17" s="185">
        <v>1</v>
      </c>
      <c r="F17" s="199"/>
      <c r="G17" s="200"/>
      <c r="H17" s="200"/>
      <c r="I17" s="201"/>
      <c r="J17" s="201"/>
      <c r="K17" s="202"/>
      <c r="L17" s="193"/>
      <c r="M17" s="184"/>
      <c r="N17" s="184"/>
      <c r="O17" s="184"/>
      <c r="P17" s="194"/>
    </row>
    <row r="18" spans="1:18" s="81" customFormat="1" ht="27.6" outlineLevel="3">
      <c r="A18" s="397">
        <f t="shared" si="0"/>
        <v>6</v>
      </c>
      <c r="B18" s="55" t="s">
        <v>102</v>
      </c>
      <c r="C18" s="93" t="s">
        <v>254</v>
      </c>
      <c r="D18" s="161" t="s">
        <v>98</v>
      </c>
      <c r="E18" s="185">
        <v>2</v>
      </c>
      <c r="F18" s="199"/>
      <c r="G18" s="200"/>
      <c r="H18" s="200"/>
      <c r="I18" s="201"/>
      <c r="J18" s="201"/>
      <c r="K18" s="202"/>
      <c r="L18" s="193"/>
      <c r="M18" s="184"/>
      <c r="N18" s="184"/>
      <c r="O18" s="184"/>
      <c r="P18" s="194"/>
    </row>
    <row r="19" spans="1:18" s="81" customFormat="1" ht="27.6" outlineLevel="3">
      <c r="A19" s="397">
        <f t="shared" si="0"/>
        <v>7</v>
      </c>
      <c r="B19" s="55" t="s">
        <v>102</v>
      </c>
      <c r="C19" s="93" t="s">
        <v>255</v>
      </c>
      <c r="D19" s="160" t="s">
        <v>98</v>
      </c>
      <c r="E19" s="151">
        <v>5</v>
      </c>
      <c r="F19" s="199"/>
      <c r="G19" s="200"/>
      <c r="H19" s="203"/>
      <c r="I19" s="201"/>
      <c r="J19" s="201"/>
      <c r="K19" s="202"/>
      <c r="L19" s="193"/>
      <c r="M19" s="184"/>
      <c r="N19" s="184"/>
      <c r="O19" s="184"/>
      <c r="P19" s="194"/>
    </row>
    <row r="20" spans="1:18" s="81" customFormat="1" ht="54" outlineLevel="3">
      <c r="A20" s="397">
        <f t="shared" si="0"/>
        <v>8</v>
      </c>
      <c r="B20" s="55" t="s">
        <v>102</v>
      </c>
      <c r="C20" s="93" t="s">
        <v>267</v>
      </c>
      <c r="D20" s="160" t="s">
        <v>98</v>
      </c>
      <c r="E20" s="176">
        <v>7</v>
      </c>
      <c r="F20" s="177"/>
      <c r="G20" s="200"/>
      <c r="H20" s="178"/>
      <c r="I20" s="179"/>
      <c r="J20" s="180"/>
      <c r="K20" s="89"/>
      <c r="L20" s="161"/>
      <c r="M20" s="90"/>
      <c r="N20" s="90"/>
      <c r="O20" s="90"/>
      <c r="P20" s="91"/>
    </row>
    <row r="21" spans="1:18" s="81" customFormat="1" ht="27.6" outlineLevel="3">
      <c r="A21" s="397">
        <f t="shared" si="0"/>
        <v>9</v>
      </c>
      <c r="B21" s="55" t="s">
        <v>102</v>
      </c>
      <c r="C21" s="510" t="s">
        <v>256</v>
      </c>
      <c r="D21" s="407" t="s">
        <v>98</v>
      </c>
      <c r="E21" s="408">
        <v>1</v>
      </c>
      <c r="F21" s="208"/>
      <c r="G21" s="209"/>
      <c r="H21" s="209"/>
      <c r="I21" s="210"/>
      <c r="J21" s="210"/>
      <c r="K21" s="211"/>
      <c r="L21" s="299"/>
      <c r="M21" s="208"/>
      <c r="N21" s="208"/>
      <c r="O21" s="208"/>
      <c r="P21" s="219"/>
    </row>
    <row r="22" spans="1:18" s="83" customFormat="1" ht="12.75" customHeight="1" thickBot="1">
      <c r="A22" s="186"/>
      <c r="B22" s="195"/>
      <c r="C22" s="196"/>
      <c r="D22" s="204"/>
      <c r="E22" s="205"/>
      <c r="F22" s="206"/>
      <c r="G22" s="206"/>
      <c r="H22" s="206"/>
      <c r="I22" s="206"/>
      <c r="J22" s="206"/>
      <c r="K22" s="207" t="s">
        <v>84</v>
      </c>
      <c r="L22" s="197"/>
      <c r="M22" s="197"/>
      <c r="N22" s="197"/>
      <c r="O22" s="197"/>
      <c r="P22" s="197"/>
      <c r="Q22" s="81"/>
      <c r="R22" s="82"/>
    </row>
    <row r="23" spans="1:18">
      <c r="Q23" s="81"/>
    </row>
    <row r="25" spans="1:18">
      <c r="C25" s="88"/>
      <c r="D25" s="601"/>
      <c r="E25" s="601"/>
      <c r="F25" s="601"/>
      <c r="G25" s="601"/>
      <c r="H25" s="601"/>
      <c r="I25" s="601"/>
      <c r="J25" s="601"/>
      <c r="K25" s="601"/>
      <c r="L25" s="601"/>
      <c r="N25" s="602"/>
      <c r="O25" s="602"/>
      <c r="P25" s="602"/>
    </row>
    <row r="26" spans="1:18">
      <c r="C26" s="88" t="s">
        <v>38</v>
      </c>
      <c r="D26" s="601" t="s">
        <v>81</v>
      </c>
      <c r="E26" s="601"/>
      <c r="F26" s="601"/>
      <c r="G26" s="601"/>
      <c r="H26" s="601"/>
      <c r="I26" s="601"/>
      <c r="J26" s="601"/>
      <c r="K26" s="601"/>
      <c r="L26" s="601"/>
      <c r="N26" s="602"/>
      <c r="O26" s="602"/>
      <c r="P26" s="602"/>
    </row>
    <row r="27" spans="1:18">
      <c r="D27" s="601" t="s">
        <v>40</v>
      </c>
      <c r="E27" s="601"/>
      <c r="F27" s="601"/>
      <c r="G27" s="601" t="s">
        <v>41</v>
      </c>
      <c r="H27" s="601"/>
      <c r="I27" s="601"/>
      <c r="J27" s="601"/>
      <c r="K27" s="601"/>
      <c r="L27" s="601"/>
      <c r="N27" s="604" t="s">
        <v>42</v>
      </c>
      <c r="O27" s="604"/>
      <c r="P27" s="604"/>
    </row>
    <row r="28" spans="1:18">
      <c r="E28" s="86"/>
      <c r="K28" s="86"/>
      <c r="L28" s="86"/>
    </row>
    <row r="29" spans="1:18">
      <c r="E29" s="86"/>
      <c r="K29" s="86"/>
      <c r="L29" s="86"/>
      <c r="R29" s="71"/>
    </row>
    <row r="30" spans="1:18">
      <c r="C30" s="88"/>
    </row>
    <row r="31" spans="1:18">
      <c r="C31" s="88" t="s">
        <v>82</v>
      </c>
      <c r="D31" s="601" t="s">
        <v>81</v>
      </c>
      <c r="E31" s="601"/>
      <c r="F31" s="601"/>
      <c r="G31" s="601"/>
      <c r="H31" s="601"/>
      <c r="I31" s="601"/>
      <c r="J31" s="601"/>
      <c r="K31" s="601"/>
      <c r="L31" s="601"/>
      <c r="N31" s="602"/>
      <c r="O31" s="602"/>
      <c r="P31" s="602"/>
    </row>
    <row r="32" spans="1:18">
      <c r="C32" s="88"/>
      <c r="D32" s="601" t="s">
        <v>40</v>
      </c>
      <c r="E32" s="601"/>
      <c r="F32" s="601"/>
      <c r="G32" s="603" t="s">
        <v>41</v>
      </c>
      <c r="H32" s="603"/>
      <c r="I32" s="603"/>
      <c r="J32" s="603"/>
      <c r="K32" s="603"/>
      <c r="L32" s="603"/>
      <c r="N32" s="604" t="s">
        <v>42</v>
      </c>
      <c r="O32" s="604"/>
      <c r="P32" s="604"/>
    </row>
  </sheetData>
  <mergeCells count="32">
    <mergeCell ref="A11:A12"/>
    <mergeCell ref="C11:C12"/>
    <mergeCell ref="F11:K11"/>
    <mergeCell ref="L11:P11"/>
    <mergeCell ref="A1:P1"/>
    <mergeCell ref="A2:P2"/>
    <mergeCell ref="A3:P3"/>
    <mergeCell ref="A5:C5"/>
    <mergeCell ref="D5:P5"/>
    <mergeCell ref="A6:C6"/>
    <mergeCell ref="D6:P6"/>
    <mergeCell ref="A7:C7"/>
    <mergeCell ref="D7:P7"/>
    <mergeCell ref="A8:P8"/>
    <mergeCell ref="O9:P9"/>
    <mergeCell ref="O10:P10"/>
    <mergeCell ref="B11:B12"/>
    <mergeCell ref="D32:F32"/>
    <mergeCell ref="G32:L32"/>
    <mergeCell ref="N32:P32"/>
    <mergeCell ref="D27:F27"/>
    <mergeCell ref="G27:L27"/>
    <mergeCell ref="N27:P27"/>
    <mergeCell ref="D31:F31"/>
    <mergeCell ref="G31:L31"/>
    <mergeCell ref="N31:P31"/>
    <mergeCell ref="D25:F25"/>
    <mergeCell ref="G25:L25"/>
    <mergeCell ref="N25:P25"/>
    <mergeCell ref="D26:F26"/>
    <mergeCell ref="G26:L26"/>
    <mergeCell ref="N26:P26"/>
  </mergeCells>
  <phoneticPr fontId="39" type="noConversion"/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R51"/>
  <sheetViews>
    <sheetView topLeftCell="A13" zoomScaleNormal="100" zoomScaleSheetLayoutView="100" workbookViewId="0">
      <selection activeCell="E38" sqref="E38"/>
    </sheetView>
  </sheetViews>
  <sheetFormatPr defaultColWidth="8.77734375" defaultRowHeight="12" outlineLevelRow="3"/>
  <cols>
    <col min="1" max="1" width="9.44140625" style="84" customWidth="1"/>
    <col min="2" max="2" width="5.109375" style="84" customWidth="1"/>
    <col min="3" max="3" width="49.109375" style="85" customWidth="1"/>
    <col min="4" max="4" width="7" style="86" customWidth="1"/>
    <col min="5" max="5" width="8.44140625" style="87" customWidth="1"/>
    <col min="6" max="6" width="6.33203125" style="86" customWidth="1"/>
    <col min="7" max="7" width="5.6640625" style="86" customWidth="1"/>
    <col min="8" max="9" width="7.109375" style="86" customWidth="1"/>
    <col min="10" max="10" width="7" style="86" customWidth="1"/>
    <col min="11" max="11" width="7.77734375" style="87" customWidth="1"/>
    <col min="12" max="12" width="9.44140625" style="87" customWidth="1"/>
    <col min="13" max="13" width="10.33203125" style="87" customWidth="1"/>
    <col min="14" max="15" width="10.44140625" style="87" customWidth="1"/>
    <col min="16" max="16" width="12.33203125" style="87" customWidth="1"/>
    <col min="17" max="17" width="8.77734375" style="56"/>
    <col min="18" max="18" width="12" style="56" bestFit="1" customWidth="1"/>
    <col min="19" max="19" width="11.6640625" style="56" bestFit="1" customWidth="1"/>
    <col min="20" max="16384" width="8.77734375" style="56"/>
  </cols>
  <sheetData>
    <row r="1" spans="1:18">
      <c r="A1" s="649" t="s">
        <v>87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</row>
    <row r="2" spans="1:18">
      <c r="A2" s="650" t="s">
        <v>121</v>
      </c>
      <c r="B2" s="651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652"/>
    </row>
    <row r="3" spans="1:18">
      <c r="A3" s="653" t="s">
        <v>2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  <c r="L3" s="653"/>
      <c r="M3" s="653"/>
      <c r="N3" s="653"/>
      <c r="O3" s="653"/>
      <c r="P3" s="653"/>
    </row>
    <row r="4" spans="1:18">
      <c r="A4" s="57"/>
      <c r="B4" s="57"/>
      <c r="C4" s="58"/>
      <c r="D4" s="59"/>
      <c r="E4" s="60"/>
      <c r="F4" s="61"/>
      <c r="G4" s="62"/>
      <c r="H4" s="62"/>
      <c r="I4" s="62"/>
      <c r="J4" s="62"/>
      <c r="K4" s="63"/>
      <c r="L4" s="63"/>
      <c r="M4" s="63"/>
      <c r="N4" s="63"/>
      <c r="O4" s="63"/>
      <c r="P4" s="63"/>
    </row>
    <row r="5" spans="1:18">
      <c r="A5" s="654" t="s">
        <v>50</v>
      </c>
      <c r="B5" s="655"/>
      <c r="C5" s="654"/>
      <c r="D5" s="650" t="str">
        <f>'Buvniecibas koptame'!D8</f>
        <v>Aktīvās atpūtas parks Piņķos,
multifunkcionālas asfaltētas trases būvniecība</v>
      </c>
      <c r="E5" s="650"/>
      <c r="F5" s="650"/>
      <c r="G5" s="650"/>
      <c r="H5" s="650"/>
      <c r="I5" s="650"/>
      <c r="J5" s="650"/>
      <c r="K5" s="650"/>
      <c r="L5" s="650"/>
      <c r="M5" s="650"/>
      <c r="N5" s="650"/>
      <c r="O5" s="650"/>
      <c r="P5" s="650"/>
    </row>
    <row r="6" spans="1:18">
      <c r="A6" s="654" t="s">
        <v>33</v>
      </c>
      <c r="B6" s="655"/>
      <c r="C6" s="654"/>
      <c r="D6" s="650" t="str">
        <f>D5</f>
        <v>Aktīvās atpūtas parks Piņķos,
multifunkcionālas asfaltētas trases būvniecība</v>
      </c>
      <c r="E6" s="650"/>
      <c r="F6" s="650"/>
      <c r="G6" s="650"/>
      <c r="H6" s="650"/>
      <c r="I6" s="650"/>
      <c r="J6" s="650"/>
      <c r="K6" s="650"/>
      <c r="L6" s="650"/>
      <c r="M6" s="650"/>
      <c r="N6" s="650"/>
      <c r="O6" s="650"/>
      <c r="P6" s="650"/>
    </row>
    <row r="7" spans="1:18">
      <c r="A7" s="654" t="s">
        <v>51</v>
      </c>
      <c r="B7" s="655"/>
      <c r="C7" s="654"/>
      <c r="D7" s="656" t="str">
        <f>'Buvniecibas koptame'!D9</f>
        <v>Rīgas iela 2D, Piņķi, Babītes pagasts, Mārupes novads.</v>
      </c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</row>
    <row r="8" spans="1:18">
      <c r="A8" s="654"/>
      <c r="B8" s="655"/>
      <c r="C8" s="654"/>
      <c r="D8" s="654"/>
      <c r="E8" s="654"/>
      <c r="F8" s="654"/>
      <c r="G8" s="654"/>
      <c r="H8" s="654"/>
      <c r="I8" s="654"/>
      <c r="J8" s="654"/>
      <c r="K8" s="654"/>
      <c r="L8" s="654"/>
      <c r="M8" s="654"/>
      <c r="N8" s="654"/>
      <c r="O8" s="654"/>
      <c r="P8" s="654"/>
    </row>
    <row r="9" spans="1:18">
      <c r="A9" s="64"/>
      <c r="B9" s="64"/>
      <c r="C9" s="65"/>
      <c r="D9" s="56"/>
      <c r="E9" s="66"/>
      <c r="F9" s="67"/>
      <c r="G9" s="68"/>
      <c r="H9" s="68"/>
      <c r="I9" s="68"/>
      <c r="J9" s="68"/>
      <c r="K9" s="69"/>
      <c r="L9" s="69"/>
      <c r="M9" s="70" t="s">
        <v>3</v>
      </c>
      <c r="N9" s="70"/>
      <c r="O9" s="657">
        <f>P41</f>
        <v>0</v>
      </c>
      <c r="P9" s="657"/>
      <c r="Q9" s="71"/>
    </row>
    <row r="10" spans="1:18" ht="12.6" thickBot="1">
      <c r="A10" s="72"/>
      <c r="B10" s="72"/>
      <c r="C10" s="73"/>
      <c r="D10" s="74"/>
      <c r="E10" s="75"/>
      <c r="F10" s="76"/>
      <c r="G10" s="76"/>
      <c r="H10" s="76"/>
      <c r="I10" s="76"/>
      <c r="J10" s="76"/>
      <c r="K10" s="75"/>
      <c r="L10" s="75"/>
      <c r="M10" s="212" t="s">
        <v>4</v>
      </c>
      <c r="N10" s="212"/>
      <c r="O10" s="665"/>
      <c r="P10" s="665"/>
    </row>
    <row r="11" spans="1:18" ht="14.4" thickBot="1">
      <c r="A11" s="640" t="s">
        <v>5</v>
      </c>
      <c r="B11" s="659" t="s">
        <v>97</v>
      </c>
      <c r="C11" s="642" t="s">
        <v>6</v>
      </c>
      <c r="D11" s="126"/>
      <c r="E11" s="127"/>
      <c r="F11" s="644" t="s">
        <v>7</v>
      </c>
      <c r="G11" s="644"/>
      <c r="H11" s="644"/>
      <c r="I11" s="644"/>
      <c r="J11" s="644"/>
      <c r="K11" s="645"/>
      <c r="L11" s="662" t="s">
        <v>8</v>
      </c>
      <c r="M11" s="663"/>
      <c r="N11" s="663"/>
      <c r="O11" s="663"/>
      <c r="P11" s="664"/>
    </row>
    <row r="12" spans="1:18" ht="99" customHeight="1" thickBot="1">
      <c r="A12" s="660"/>
      <c r="B12" s="639"/>
      <c r="C12" s="661"/>
      <c r="D12" s="213" t="s">
        <v>9</v>
      </c>
      <c r="E12" s="214" t="s">
        <v>10</v>
      </c>
      <c r="F12" s="215" t="s">
        <v>11</v>
      </c>
      <c r="G12" s="215" t="s">
        <v>12</v>
      </c>
      <c r="H12" s="214" t="s">
        <v>13</v>
      </c>
      <c r="I12" s="215" t="s">
        <v>74</v>
      </c>
      <c r="J12" s="215" t="s">
        <v>14</v>
      </c>
      <c r="K12" s="216" t="s">
        <v>15</v>
      </c>
      <c r="L12" s="242" t="s">
        <v>16</v>
      </c>
      <c r="M12" s="243" t="s">
        <v>13</v>
      </c>
      <c r="N12" s="244" t="s">
        <v>74</v>
      </c>
      <c r="O12" s="243" t="s">
        <v>14</v>
      </c>
      <c r="P12" s="245" t="s">
        <v>17</v>
      </c>
      <c r="R12" s="56" t="s">
        <v>71</v>
      </c>
    </row>
    <row r="13" spans="1:18" s="81" customFormat="1" ht="13.8" outlineLevel="3">
      <c r="A13" s="368"/>
      <c r="B13" s="55"/>
      <c r="C13" s="220" t="s">
        <v>258</v>
      </c>
      <c r="D13" s="398"/>
      <c r="E13" s="399"/>
      <c r="F13" s="393"/>
      <c r="G13" s="400"/>
      <c r="H13" s="400"/>
      <c r="I13" s="401"/>
      <c r="J13" s="401"/>
      <c r="K13" s="402"/>
      <c r="L13" s="403"/>
      <c r="M13" s="393"/>
      <c r="N13" s="393"/>
      <c r="O13" s="393"/>
      <c r="P13" s="394"/>
    </row>
    <row r="14" spans="1:18" s="81" customFormat="1" ht="41.4" outlineLevel="3">
      <c r="A14" s="247">
        <v>1</v>
      </c>
      <c r="B14" s="55" t="s">
        <v>102</v>
      </c>
      <c r="C14" s="93" t="s">
        <v>130</v>
      </c>
      <c r="D14" s="224" t="s">
        <v>73</v>
      </c>
      <c r="E14" s="225">
        <v>73.2</v>
      </c>
      <c r="F14" s="226"/>
      <c r="G14" s="227"/>
      <c r="H14" s="227"/>
      <c r="I14" s="222"/>
      <c r="J14" s="222"/>
      <c r="K14" s="223"/>
      <c r="L14" s="218"/>
      <c r="M14" s="226"/>
      <c r="N14" s="226"/>
      <c r="O14" s="226"/>
      <c r="P14" s="246"/>
    </row>
    <row r="15" spans="1:18" s="81" customFormat="1" ht="27.6" outlineLevel="3">
      <c r="A15" s="247">
        <f>A14+1</f>
        <v>2</v>
      </c>
      <c r="B15" s="55" t="s">
        <v>102</v>
      </c>
      <c r="C15" s="93" t="s">
        <v>259</v>
      </c>
      <c r="D15" s="224" t="s">
        <v>73</v>
      </c>
      <c r="E15" s="225">
        <v>73.2</v>
      </c>
      <c r="F15" s="226"/>
      <c r="G15" s="227"/>
      <c r="H15" s="227"/>
      <c r="I15" s="222"/>
      <c r="J15" s="222"/>
      <c r="K15" s="223"/>
      <c r="L15" s="218"/>
      <c r="M15" s="226"/>
      <c r="N15" s="226"/>
      <c r="O15" s="226"/>
      <c r="P15" s="246"/>
    </row>
    <row r="16" spans="1:18" s="81" customFormat="1" ht="55.2" outlineLevel="3">
      <c r="A16" s="247">
        <f>A15+1</f>
        <v>3</v>
      </c>
      <c r="B16" s="55" t="s">
        <v>102</v>
      </c>
      <c r="C16" s="93" t="s">
        <v>260</v>
      </c>
      <c r="D16" s="224" t="s">
        <v>72</v>
      </c>
      <c r="E16" s="225">
        <v>91.5</v>
      </c>
      <c r="F16" s="226"/>
      <c r="G16" s="227"/>
      <c r="H16" s="227"/>
      <c r="I16" s="222"/>
      <c r="J16" s="222"/>
      <c r="K16" s="223"/>
      <c r="L16" s="218"/>
      <c r="M16" s="226"/>
      <c r="N16" s="226"/>
      <c r="O16" s="226"/>
      <c r="P16" s="246"/>
    </row>
    <row r="17" spans="1:17" s="81" customFormat="1" ht="27.6" outlineLevel="3">
      <c r="A17" s="251">
        <f>A16+1</f>
        <v>4</v>
      </c>
      <c r="B17" s="55" t="s">
        <v>102</v>
      </c>
      <c r="C17" s="511" t="s">
        <v>148</v>
      </c>
      <c r="D17" s="224" t="s">
        <v>100</v>
      </c>
      <c r="E17" s="225">
        <v>8</v>
      </c>
      <c r="F17" s="296"/>
      <c r="G17" s="411"/>
      <c r="H17" s="227"/>
      <c r="I17" s="222"/>
      <c r="J17" s="222"/>
      <c r="K17" s="223"/>
      <c r="L17" s="218"/>
      <c r="M17" s="226"/>
      <c r="N17" s="226"/>
      <c r="O17" s="226"/>
      <c r="P17" s="246"/>
    </row>
    <row r="18" spans="1:17" s="81" customFormat="1" ht="13.8" outlineLevel="3">
      <c r="A18" s="217"/>
      <c r="B18" s="248"/>
      <c r="C18" s="512" t="s">
        <v>103</v>
      </c>
      <c r="D18" s="224"/>
      <c r="E18" s="225"/>
      <c r="F18" s="226"/>
      <c r="G18" s="227"/>
      <c r="H18" s="227"/>
      <c r="I18" s="222"/>
      <c r="J18" s="222"/>
      <c r="K18" s="223"/>
      <c r="L18" s="218"/>
      <c r="M18" s="226"/>
      <c r="N18" s="226"/>
      <c r="O18" s="226"/>
      <c r="P18" s="246"/>
    </row>
    <row r="19" spans="1:17" s="116" customFormat="1" ht="13.8" outlineLevel="3">
      <c r="A19" s="247">
        <f>A17+1</f>
        <v>5</v>
      </c>
      <c r="B19" s="115" t="s">
        <v>102</v>
      </c>
      <c r="C19" s="508" t="s">
        <v>257</v>
      </c>
      <c r="D19" s="233" t="s">
        <v>72</v>
      </c>
      <c r="E19" s="423">
        <v>52.4</v>
      </c>
      <c r="F19" s="239"/>
      <c r="G19" s="227"/>
      <c r="H19" s="235"/>
      <c r="I19" s="240"/>
      <c r="J19" s="240"/>
      <c r="K19" s="237"/>
      <c r="L19" s="238"/>
      <c r="M19" s="234"/>
      <c r="N19" s="234"/>
      <c r="O19" s="234"/>
      <c r="P19" s="249"/>
      <c r="Q19" s="141"/>
    </row>
    <row r="20" spans="1:17" s="81" customFormat="1" ht="13.8" outlineLevel="3">
      <c r="A20" s="217"/>
      <c r="B20" s="55"/>
      <c r="C20" s="220" t="s">
        <v>104</v>
      </c>
      <c r="D20" s="224"/>
      <c r="E20" s="225"/>
      <c r="F20" s="226"/>
      <c r="G20" s="227"/>
      <c r="H20" s="227"/>
      <c r="I20" s="222"/>
      <c r="J20" s="222"/>
      <c r="K20" s="223"/>
      <c r="L20" s="218"/>
      <c r="M20" s="226"/>
      <c r="N20" s="226"/>
      <c r="O20" s="226"/>
      <c r="P20" s="246"/>
    </row>
    <row r="21" spans="1:17" s="81" customFormat="1" ht="13.8" outlineLevel="3">
      <c r="A21" s="247">
        <f>A19+1</f>
        <v>6</v>
      </c>
      <c r="B21" s="55" t="s">
        <v>102</v>
      </c>
      <c r="C21" s="513" t="s">
        <v>132</v>
      </c>
      <c r="D21" s="224" t="s">
        <v>98</v>
      </c>
      <c r="E21" s="225">
        <v>3</v>
      </c>
      <c r="F21" s="226"/>
      <c r="G21" s="227"/>
      <c r="H21" s="221"/>
      <c r="I21" s="222"/>
      <c r="J21" s="222"/>
      <c r="K21" s="223"/>
      <c r="L21" s="250"/>
      <c r="M21" s="226"/>
      <c r="N21" s="226"/>
      <c r="O21" s="226"/>
      <c r="P21" s="246"/>
    </row>
    <row r="22" spans="1:17" s="81" customFormat="1" ht="13.8" outlineLevel="3">
      <c r="A22" s="251">
        <f>A21+1</f>
        <v>7</v>
      </c>
      <c r="B22" s="55" t="s">
        <v>102</v>
      </c>
      <c r="C22" s="514" t="s">
        <v>133</v>
      </c>
      <c r="D22" s="224" t="s">
        <v>98</v>
      </c>
      <c r="E22" s="225">
        <v>1</v>
      </c>
      <c r="F22" s="226"/>
      <c r="G22" s="227"/>
      <c r="H22" s="221"/>
      <c r="I22" s="222"/>
      <c r="J22" s="222"/>
      <c r="K22" s="223"/>
      <c r="L22" s="250"/>
      <c r="M22" s="226"/>
      <c r="N22" s="226"/>
      <c r="O22" s="226"/>
      <c r="P22" s="246"/>
    </row>
    <row r="23" spans="1:17" s="81" customFormat="1" ht="13.8" outlineLevel="3">
      <c r="A23" s="251">
        <f t="shared" ref="A23:A35" si="0">A22+1</f>
        <v>8</v>
      </c>
      <c r="B23" s="55" t="s">
        <v>102</v>
      </c>
      <c r="C23" s="513" t="s">
        <v>134</v>
      </c>
      <c r="D23" s="224" t="s">
        <v>98</v>
      </c>
      <c r="E23" s="225">
        <v>2</v>
      </c>
      <c r="F23" s="226"/>
      <c r="G23" s="227"/>
      <c r="H23" s="221"/>
      <c r="I23" s="222"/>
      <c r="J23" s="222"/>
      <c r="K23" s="223"/>
      <c r="L23" s="250"/>
      <c r="M23" s="226"/>
      <c r="N23" s="226"/>
      <c r="O23" s="226"/>
      <c r="P23" s="246"/>
    </row>
    <row r="24" spans="1:17" s="81" customFormat="1" ht="13.8" outlineLevel="3">
      <c r="A24" s="251">
        <f t="shared" si="0"/>
        <v>9</v>
      </c>
      <c r="B24" s="55" t="s">
        <v>102</v>
      </c>
      <c r="C24" s="515" t="s">
        <v>135</v>
      </c>
      <c r="D24" s="224" t="s">
        <v>98</v>
      </c>
      <c r="E24" s="225">
        <v>4</v>
      </c>
      <c r="F24" s="226"/>
      <c r="G24" s="227"/>
      <c r="H24" s="221"/>
      <c r="I24" s="222"/>
      <c r="J24" s="222"/>
      <c r="K24" s="223"/>
      <c r="L24" s="250"/>
      <c r="M24" s="226"/>
      <c r="N24" s="226"/>
      <c r="O24" s="226"/>
      <c r="P24" s="246"/>
    </row>
    <row r="25" spans="1:17" s="81" customFormat="1" ht="13.8" outlineLevel="3">
      <c r="A25" s="251">
        <f t="shared" si="0"/>
        <v>10</v>
      </c>
      <c r="B25" s="55" t="s">
        <v>102</v>
      </c>
      <c r="C25" s="515" t="s">
        <v>136</v>
      </c>
      <c r="D25" s="224" t="s">
        <v>98</v>
      </c>
      <c r="E25" s="225">
        <v>1</v>
      </c>
      <c r="F25" s="226"/>
      <c r="G25" s="227"/>
      <c r="H25" s="221"/>
      <c r="I25" s="222"/>
      <c r="J25" s="222"/>
      <c r="K25" s="223"/>
      <c r="L25" s="250"/>
      <c r="M25" s="226"/>
      <c r="N25" s="226"/>
      <c r="O25" s="226"/>
      <c r="P25" s="246"/>
    </row>
    <row r="26" spans="1:17" s="81" customFormat="1" ht="13.8" outlineLevel="3">
      <c r="A26" s="251">
        <f t="shared" si="0"/>
        <v>11</v>
      </c>
      <c r="B26" s="55" t="s">
        <v>102</v>
      </c>
      <c r="C26" s="515" t="s">
        <v>137</v>
      </c>
      <c r="D26" s="224" t="s">
        <v>98</v>
      </c>
      <c r="E26" s="225">
        <v>1</v>
      </c>
      <c r="F26" s="226"/>
      <c r="G26" s="227"/>
      <c r="H26" s="221"/>
      <c r="I26" s="222"/>
      <c r="J26" s="222"/>
      <c r="K26" s="223"/>
      <c r="L26" s="250"/>
      <c r="M26" s="226"/>
      <c r="N26" s="226"/>
      <c r="O26" s="226"/>
      <c r="P26" s="246"/>
    </row>
    <row r="27" spans="1:17" s="81" customFormat="1" ht="13.8" outlineLevel="3">
      <c r="A27" s="251">
        <f t="shared" si="0"/>
        <v>12</v>
      </c>
      <c r="B27" s="55" t="s">
        <v>102</v>
      </c>
      <c r="C27" s="515" t="s">
        <v>105</v>
      </c>
      <c r="D27" s="224" t="s">
        <v>98</v>
      </c>
      <c r="E27" s="225">
        <v>2</v>
      </c>
      <c r="F27" s="226"/>
      <c r="G27" s="227"/>
      <c r="H27" s="221"/>
      <c r="I27" s="222"/>
      <c r="J27" s="222"/>
      <c r="K27" s="223"/>
      <c r="L27" s="250"/>
      <c r="M27" s="226"/>
      <c r="N27" s="226"/>
      <c r="O27" s="226"/>
      <c r="P27" s="246"/>
    </row>
    <row r="28" spans="1:17" s="81" customFormat="1" ht="13.8" outlineLevel="3">
      <c r="A28" s="251">
        <f t="shared" si="0"/>
        <v>13</v>
      </c>
      <c r="B28" s="55" t="s">
        <v>102</v>
      </c>
      <c r="C28" s="516" t="s">
        <v>138</v>
      </c>
      <c r="D28" s="224" t="s">
        <v>98</v>
      </c>
      <c r="E28" s="225">
        <v>13</v>
      </c>
      <c r="F28" s="226"/>
      <c r="G28" s="227"/>
      <c r="H28" s="221"/>
      <c r="I28" s="222"/>
      <c r="J28" s="222"/>
      <c r="K28" s="223"/>
      <c r="L28" s="250"/>
      <c r="M28" s="226"/>
      <c r="N28" s="226"/>
      <c r="O28" s="226"/>
      <c r="P28" s="246"/>
    </row>
    <row r="29" spans="1:17" s="81" customFormat="1" ht="13.8" outlineLevel="3">
      <c r="A29" s="251">
        <f t="shared" si="0"/>
        <v>14</v>
      </c>
      <c r="B29" s="55" t="s">
        <v>102</v>
      </c>
      <c r="C29" s="516" t="s">
        <v>139</v>
      </c>
      <c r="D29" s="224" t="s">
        <v>98</v>
      </c>
      <c r="E29" s="225">
        <v>24</v>
      </c>
      <c r="F29" s="226"/>
      <c r="G29" s="227"/>
      <c r="H29" s="221"/>
      <c r="I29" s="222"/>
      <c r="J29" s="222"/>
      <c r="K29" s="223"/>
      <c r="L29" s="250"/>
      <c r="M29" s="226"/>
      <c r="N29" s="226"/>
      <c r="O29" s="226"/>
      <c r="P29" s="246"/>
    </row>
    <row r="30" spans="1:17" s="81" customFormat="1" ht="14.4" outlineLevel="3">
      <c r="A30" s="251">
        <f t="shared" si="0"/>
        <v>15</v>
      </c>
      <c r="B30" s="55" t="s">
        <v>102</v>
      </c>
      <c r="C30" s="517" t="s">
        <v>140</v>
      </c>
      <c r="D30" s="224" t="s">
        <v>98</v>
      </c>
      <c r="E30" s="225">
        <v>24</v>
      </c>
      <c r="F30" s="226"/>
      <c r="G30" s="227"/>
      <c r="H30" s="221"/>
      <c r="I30" s="222"/>
      <c r="J30" s="222"/>
      <c r="K30" s="223"/>
      <c r="L30" s="250"/>
      <c r="M30" s="226"/>
      <c r="N30" s="226"/>
      <c r="O30" s="226"/>
      <c r="P30" s="246"/>
    </row>
    <row r="31" spans="1:17" s="81" customFormat="1" ht="14.4" outlineLevel="3">
      <c r="A31" s="251">
        <f t="shared" si="0"/>
        <v>16</v>
      </c>
      <c r="B31" s="55" t="s">
        <v>102</v>
      </c>
      <c r="C31" s="517" t="s">
        <v>141</v>
      </c>
      <c r="D31" s="224" t="s">
        <v>98</v>
      </c>
      <c r="E31" s="225">
        <v>10</v>
      </c>
      <c r="F31" s="226"/>
      <c r="G31" s="227"/>
      <c r="H31" s="221"/>
      <c r="I31" s="222"/>
      <c r="J31" s="222"/>
      <c r="K31" s="223"/>
      <c r="L31" s="250"/>
      <c r="M31" s="226"/>
      <c r="N31" s="226"/>
      <c r="O31" s="226"/>
      <c r="P31" s="246"/>
    </row>
    <row r="32" spans="1:17" s="81" customFormat="1" ht="14.4" outlineLevel="3">
      <c r="A32" s="251">
        <f t="shared" si="0"/>
        <v>17</v>
      </c>
      <c r="B32" s="55" t="s">
        <v>102</v>
      </c>
      <c r="C32" s="517" t="s">
        <v>142</v>
      </c>
      <c r="D32" s="224" t="s">
        <v>98</v>
      </c>
      <c r="E32" s="225">
        <v>6</v>
      </c>
      <c r="F32" s="226"/>
      <c r="G32" s="227"/>
      <c r="H32" s="221"/>
      <c r="I32" s="222"/>
      <c r="J32" s="222"/>
      <c r="K32" s="223"/>
      <c r="L32" s="250"/>
      <c r="M32" s="226"/>
      <c r="N32" s="226"/>
      <c r="O32" s="226"/>
      <c r="P32" s="246"/>
    </row>
    <row r="33" spans="1:18" s="81" customFormat="1" ht="13.8" outlineLevel="3">
      <c r="A33" s="251">
        <f t="shared" si="0"/>
        <v>18</v>
      </c>
      <c r="B33" s="55" t="s">
        <v>102</v>
      </c>
      <c r="C33" s="513" t="s">
        <v>106</v>
      </c>
      <c r="D33" s="224" t="s">
        <v>98</v>
      </c>
      <c r="E33" s="225">
        <v>11</v>
      </c>
      <c r="F33" s="226"/>
      <c r="G33" s="227"/>
      <c r="H33" s="221"/>
      <c r="I33" s="222"/>
      <c r="J33" s="222"/>
      <c r="K33" s="223"/>
      <c r="L33" s="250"/>
      <c r="M33" s="226"/>
      <c r="N33" s="226"/>
      <c r="O33" s="226"/>
      <c r="P33" s="246"/>
    </row>
    <row r="34" spans="1:18" s="81" customFormat="1" ht="14.4" outlineLevel="3">
      <c r="A34" s="251">
        <f t="shared" si="0"/>
        <v>19</v>
      </c>
      <c r="B34" s="55" t="s">
        <v>102</v>
      </c>
      <c r="C34" s="517" t="s">
        <v>143</v>
      </c>
      <c r="D34" s="224" t="s">
        <v>98</v>
      </c>
      <c r="E34" s="225">
        <v>26</v>
      </c>
      <c r="F34" s="226"/>
      <c r="G34" s="227"/>
      <c r="H34" s="221"/>
      <c r="I34" s="222"/>
      <c r="J34" s="222"/>
      <c r="K34" s="223"/>
      <c r="L34" s="250"/>
      <c r="M34" s="226"/>
      <c r="N34" s="226"/>
      <c r="O34" s="226"/>
      <c r="P34" s="246"/>
    </row>
    <row r="35" spans="1:18" s="81" customFormat="1" ht="14.4" outlineLevel="3">
      <c r="A35" s="251">
        <f t="shared" si="0"/>
        <v>20</v>
      </c>
      <c r="B35" s="55" t="s">
        <v>102</v>
      </c>
      <c r="C35" s="517" t="s">
        <v>144</v>
      </c>
      <c r="D35" s="224" t="s">
        <v>98</v>
      </c>
      <c r="E35" s="225">
        <v>14</v>
      </c>
      <c r="F35" s="226"/>
      <c r="G35" s="227"/>
      <c r="H35" s="221"/>
      <c r="I35" s="222"/>
      <c r="J35" s="222"/>
      <c r="K35" s="223"/>
      <c r="L35" s="250"/>
      <c r="M35" s="226"/>
      <c r="N35" s="226"/>
      <c r="O35" s="226"/>
      <c r="P35" s="246"/>
    </row>
    <row r="36" spans="1:18" s="81" customFormat="1" ht="13.8" outlineLevel="3">
      <c r="A36" s="252"/>
      <c r="B36" s="248"/>
      <c r="C36" s="518" t="s">
        <v>122</v>
      </c>
      <c r="D36" s="228"/>
      <c r="E36" s="225"/>
      <c r="F36" s="226"/>
      <c r="G36" s="227"/>
      <c r="H36" s="227"/>
      <c r="I36" s="222"/>
      <c r="J36" s="222"/>
      <c r="K36" s="223"/>
      <c r="L36" s="250"/>
      <c r="M36" s="226"/>
      <c r="N36" s="226"/>
      <c r="O36" s="226"/>
      <c r="P36" s="246"/>
    </row>
    <row r="37" spans="1:18" s="81" customFormat="1" ht="41.4" outlineLevel="3">
      <c r="A37" s="247">
        <f>A35+1</f>
        <v>21</v>
      </c>
      <c r="B37" s="55" t="s">
        <v>102</v>
      </c>
      <c r="C37" s="519" t="s">
        <v>261</v>
      </c>
      <c r="D37" s="224" t="s">
        <v>72</v>
      </c>
      <c r="E37" s="225">
        <v>867.3</v>
      </c>
      <c r="F37" s="229"/>
      <c r="G37" s="227"/>
      <c r="H37" s="230"/>
      <c r="I37" s="231"/>
      <c r="J37" s="231"/>
      <c r="K37" s="232"/>
      <c r="L37" s="253"/>
      <c r="M37" s="90"/>
      <c r="N37" s="90"/>
      <c r="O37" s="90"/>
      <c r="P37" s="91"/>
    </row>
    <row r="38" spans="1:18" s="116" customFormat="1" ht="94.2" outlineLevel="3">
      <c r="A38" s="251">
        <f t="shared" ref="A38" si="1">A37+1</f>
        <v>22</v>
      </c>
      <c r="B38" s="115" t="s">
        <v>102</v>
      </c>
      <c r="C38" s="508" t="s">
        <v>263</v>
      </c>
      <c r="D38" s="233" t="s">
        <v>72</v>
      </c>
      <c r="E38" s="423">
        <v>560.9</v>
      </c>
      <c r="F38" s="234"/>
      <c r="G38" s="227"/>
      <c r="H38" s="235"/>
      <c r="I38" s="236"/>
      <c r="J38" s="236"/>
      <c r="K38" s="237"/>
      <c r="L38" s="254"/>
      <c r="M38" s="234"/>
      <c r="N38" s="234"/>
      <c r="O38" s="234"/>
      <c r="P38" s="249"/>
      <c r="Q38" s="141"/>
    </row>
    <row r="39" spans="1:18" s="116" customFormat="1" ht="41.4" outlineLevel="3">
      <c r="A39" s="251">
        <f>A38+1</f>
        <v>23</v>
      </c>
      <c r="B39" s="115" t="s">
        <v>102</v>
      </c>
      <c r="C39" s="508" t="s">
        <v>262</v>
      </c>
      <c r="D39" s="233" t="s">
        <v>72</v>
      </c>
      <c r="E39" s="423">
        <v>588.6</v>
      </c>
      <c r="F39" s="234"/>
      <c r="G39" s="227"/>
      <c r="H39" s="235"/>
      <c r="I39" s="236"/>
      <c r="J39" s="236"/>
      <c r="K39" s="237"/>
      <c r="L39" s="254"/>
      <c r="M39" s="234"/>
      <c r="N39" s="234"/>
      <c r="O39" s="234"/>
      <c r="P39" s="249"/>
      <c r="Q39" s="141"/>
    </row>
    <row r="40" spans="1:18" s="81" customFormat="1" ht="13.8" outlineLevel="3">
      <c r="A40" s="255"/>
      <c r="B40" s="92"/>
      <c r="C40" s="93"/>
      <c r="D40" s="256"/>
      <c r="E40" s="225"/>
      <c r="F40" s="229"/>
      <c r="G40" s="241"/>
      <c r="H40" s="230"/>
      <c r="I40" s="231"/>
      <c r="J40" s="231"/>
      <c r="K40" s="232"/>
      <c r="L40" s="253"/>
      <c r="M40" s="90"/>
      <c r="N40" s="90"/>
      <c r="O40" s="90"/>
      <c r="P40" s="91"/>
    </row>
    <row r="41" spans="1:18" s="83" customFormat="1" ht="12.75" customHeight="1" thickBot="1">
      <c r="A41" s="257"/>
      <c r="B41" s="258"/>
      <c r="C41" s="259"/>
      <c r="D41" s="257"/>
      <c r="E41" s="260"/>
      <c r="F41" s="261"/>
      <c r="G41" s="261"/>
      <c r="H41" s="261"/>
      <c r="I41" s="261"/>
      <c r="J41" s="261"/>
      <c r="K41" s="262" t="s">
        <v>84</v>
      </c>
      <c r="L41" s="263"/>
      <c r="M41" s="263"/>
      <c r="N41" s="263"/>
      <c r="O41" s="263"/>
      <c r="P41" s="264"/>
      <c r="Q41" s="81"/>
      <c r="R41" s="82"/>
    </row>
    <row r="42" spans="1:18">
      <c r="Q42" s="81"/>
    </row>
    <row r="44" spans="1:18">
      <c r="C44" s="88"/>
      <c r="D44" s="601"/>
      <c r="E44" s="601"/>
      <c r="F44" s="601"/>
      <c r="G44" s="601"/>
      <c r="H44" s="601"/>
      <c r="I44" s="601"/>
      <c r="J44" s="601"/>
      <c r="K44" s="601"/>
      <c r="L44" s="601"/>
      <c r="N44" s="602"/>
      <c r="O44" s="602"/>
      <c r="P44" s="602"/>
    </row>
    <row r="45" spans="1:18">
      <c r="C45" s="88" t="s">
        <v>38</v>
      </c>
      <c r="D45" s="601" t="s">
        <v>81</v>
      </c>
      <c r="E45" s="601"/>
      <c r="F45" s="601"/>
      <c r="G45" s="601"/>
      <c r="H45" s="601"/>
      <c r="I45" s="601"/>
      <c r="J45" s="601"/>
      <c r="K45" s="601"/>
      <c r="L45" s="601"/>
      <c r="N45" s="602"/>
      <c r="O45" s="602"/>
      <c r="P45" s="602"/>
    </row>
    <row r="46" spans="1:18">
      <c r="D46" s="601" t="s">
        <v>40</v>
      </c>
      <c r="E46" s="601"/>
      <c r="F46" s="601"/>
      <c r="G46" s="601" t="s">
        <v>41</v>
      </c>
      <c r="H46" s="601"/>
      <c r="I46" s="601"/>
      <c r="J46" s="601"/>
      <c r="K46" s="601"/>
      <c r="L46" s="601"/>
      <c r="N46" s="604" t="s">
        <v>42</v>
      </c>
      <c r="O46" s="604"/>
      <c r="P46" s="604"/>
    </row>
    <row r="47" spans="1:18">
      <c r="E47" s="86"/>
      <c r="K47" s="86"/>
      <c r="L47" s="86"/>
    </row>
    <row r="48" spans="1:18">
      <c r="E48" s="86"/>
      <c r="K48" s="86"/>
      <c r="L48" s="86"/>
      <c r="R48" s="71"/>
    </row>
    <row r="49" spans="3:16">
      <c r="C49" s="88"/>
    </row>
    <row r="50" spans="3:16">
      <c r="C50" s="88" t="s">
        <v>82</v>
      </c>
      <c r="D50" s="601" t="s">
        <v>81</v>
      </c>
      <c r="E50" s="601"/>
      <c r="F50" s="601"/>
      <c r="G50" s="601"/>
      <c r="H50" s="601"/>
      <c r="I50" s="601"/>
      <c r="J50" s="601"/>
      <c r="K50" s="601"/>
      <c r="L50" s="601"/>
      <c r="N50" s="602"/>
      <c r="O50" s="602"/>
      <c r="P50" s="602"/>
    </row>
    <row r="51" spans="3:16">
      <c r="C51" s="88"/>
      <c r="D51" s="601" t="s">
        <v>40</v>
      </c>
      <c r="E51" s="601"/>
      <c r="F51" s="601"/>
      <c r="G51" s="603" t="s">
        <v>41</v>
      </c>
      <c r="H51" s="603"/>
      <c r="I51" s="603"/>
      <c r="J51" s="603"/>
      <c r="K51" s="603"/>
      <c r="L51" s="603"/>
      <c r="N51" s="604" t="s">
        <v>42</v>
      </c>
      <c r="O51" s="604"/>
      <c r="P51" s="604"/>
    </row>
  </sheetData>
  <mergeCells count="32">
    <mergeCell ref="A11:A12"/>
    <mergeCell ref="C11:C12"/>
    <mergeCell ref="F11:K11"/>
    <mergeCell ref="L11:P11"/>
    <mergeCell ref="A1:P1"/>
    <mergeCell ref="A2:P2"/>
    <mergeCell ref="A3:P3"/>
    <mergeCell ref="A5:C5"/>
    <mergeCell ref="D5:P5"/>
    <mergeCell ref="A6:C6"/>
    <mergeCell ref="D6:P6"/>
    <mergeCell ref="A7:C7"/>
    <mergeCell ref="D7:P7"/>
    <mergeCell ref="A8:P8"/>
    <mergeCell ref="O9:P9"/>
    <mergeCell ref="O10:P10"/>
    <mergeCell ref="B11:B12"/>
    <mergeCell ref="D51:F51"/>
    <mergeCell ref="G51:L51"/>
    <mergeCell ref="N51:P51"/>
    <mergeCell ref="D46:F46"/>
    <mergeCell ref="G46:L46"/>
    <mergeCell ref="N46:P46"/>
    <mergeCell ref="D50:F50"/>
    <mergeCell ref="G50:L50"/>
    <mergeCell ref="N50:P50"/>
    <mergeCell ref="D44:F44"/>
    <mergeCell ref="G44:L44"/>
    <mergeCell ref="N44:P44"/>
    <mergeCell ref="D45:F45"/>
    <mergeCell ref="G45:L45"/>
    <mergeCell ref="N45:P45"/>
  </mergeCells>
  <phoneticPr fontId="39" type="noConversion"/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R68"/>
  <sheetViews>
    <sheetView zoomScaleNormal="100" zoomScaleSheetLayoutView="100" workbookViewId="0">
      <selection activeCell="A8" sqref="A8:P8"/>
    </sheetView>
  </sheetViews>
  <sheetFormatPr defaultColWidth="8.77734375" defaultRowHeight="12" outlineLevelRow="3"/>
  <cols>
    <col min="1" max="1" width="9.44140625" style="121" customWidth="1"/>
    <col min="2" max="2" width="4.44140625" style="121" customWidth="1"/>
    <col min="3" max="3" width="45" style="122" customWidth="1"/>
    <col min="4" max="4" width="7" style="123" customWidth="1"/>
    <col min="5" max="5" width="8.44140625" style="124" customWidth="1"/>
    <col min="6" max="10" width="9.44140625" style="123" customWidth="1"/>
    <col min="11" max="16" width="9.44140625" style="124" customWidth="1"/>
    <col min="17" max="17" width="8.77734375" style="94"/>
    <col min="18" max="18" width="12" style="94" bestFit="1" customWidth="1"/>
    <col min="19" max="19" width="11.6640625" style="94" bestFit="1" customWidth="1"/>
    <col min="20" max="16384" width="8.77734375" style="94"/>
  </cols>
  <sheetData>
    <row r="1" spans="1:18">
      <c r="A1" s="626" t="s">
        <v>88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</row>
    <row r="2" spans="1:18">
      <c r="A2" s="625" t="s">
        <v>128</v>
      </c>
      <c r="B2" s="627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</row>
    <row r="3" spans="1:18">
      <c r="A3" s="629" t="s">
        <v>2</v>
      </c>
      <c r="B3" s="629"/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</row>
    <row r="4" spans="1:18">
      <c r="A4" s="95"/>
      <c r="B4" s="95"/>
      <c r="C4" s="96"/>
      <c r="D4" s="97"/>
      <c r="E4" s="98"/>
      <c r="F4" s="99"/>
      <c r="G4" s="100"/>
      <c r="H4" s="100"/>
      <c r="I4" s="100"/>
      <c r="J4" s="100"/>
      <c r="K4" s="101"/>
      <c r="L4" s="101"/>
      <c r="M4" s="101"/>
      <c r="N4" s="101"/>
      <c r="O4" s="101"/>
      <c r="P4" s="101"/>
    </row>
    <row r="5" spans="1:18">
      <c r="A5" s="612" t="s">
        <v>50</v>
      </c>
      <c r="B5" s="613"/>
      <c r="C5" s="612"/>
      <c r="D5" s="625" t="str">
        <f>'Buvniecibas koptame'!D8</f>
        <v>Aktīvās atpūtas parks Piņķos,
multifunkcionālas asfaltētas trases būvniecība</v>
      </c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</row>
    <row r="6" spans="1:18">
      <c r="A6" s="612" t="s">
        <v>33</v>
      </c>
      <c r="B6" s="613"/>
      <c r="C6" s="612"/>
      <c r="D6" s="625" t="str">
        <f>D5</f>
        <v>Aktīvās atpūtas parks Piņķos,
multifunkcionālas asfaltētas trases būvniecība</v>
      </c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</row>
    <row r="7" spans="1:18">
      <c r="A7" s="612" t="s">
        <v>51</v>
      </c>
      <c r="B7" s="613"/>
      <c r="C7" s="612"/>
      <c r="D7" s="614" t="str">
        <f>'Buvniecibas koptame'!D9</f>
        <v>Rīgas iela 2D, Piņķi, Babītes pagasts, Mārupes novads.</v>
      </c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</row>
    <row r="8" spans="1:18">
      <c r="A8" s="612"/>
      <c r="B8" s="613"/>
      <c r="C8" s="612"/>
      <c r="D8" s="612"/>
      <c r="E8" s="612"/>
      <c r="F8" s="612"/>
      <c r="G8" s="612"/>
      <c r="H8" s="612"/>
      <c r="I8" s="612"/>
      <c r="J8" s="612"/>
      <c r="K8" s="612"/>
      <c r="L8" s="612"/>
      <c r="M8" s="612"/>
      <c r="N8" s="612"/>
      <c r="O8" s="612"/>
      <c r="P8" s="612"/>
    </row>
    <row r="9" spans="1:18">
      <c r="A9" s="102"/>
      <c r="B9" s="102"/>
      <c r="C9" s="103"/>
      <c r="D9" s="94"/>
      <c r="E9" s="104"/>
      <c r="F9" s="105"/>
      <c r="G9" s="106"/>
      <c r="H9" s="106"/>
      <c r="I9" s="106"/>
      <c r="J9" s="106"/>
      <c r="K9" s="107"/>
      <c r="L9" s="107"/>
      <c r="M9" s="108" t="s">
        <v>3</v>
      </c>
      <c r="N9" s="108"/>
      <c r="O9" s="615">
        <f>P58</f>
        <v>0</v>
      </c>
      <c r="P9" s="615"/>
      <c r="Q9" s="109"/>
    </row>
    <row r="10" spans="1:18" ht="12.6" thickBot="1">
      <c r="A10" s="110"/>
      <c r="B10" s="110"/>
      <c r="C10" s="111"/>
      <c r="D10" s="112"/>
      <c r="E10" s="113"/>
      <c r="F10" s="114"/>
      <c r="G10" s="114"/>
      <c r="H10" s="114"/>
      <c r="I10" s="114"/>
      <c r="J10" s="114"/>
      <c r="K10" s="113"/>
      <c r="L10" s="113"/>
      <c r="M10" s="274" t="s">
        <v>4</v>
      </c>
      <c r="N10" s="274"/>
      <c r="O10" s="668"/>
      <c r="P10" s="668"/>
    </row>
    <row r="11" spans="1:18" ht="15.75" customHeight="1" thickBot="1">
      <c r="A11" s="669" t="s">
        <v>5</v>
      </c>
      <c r="B11" s="619" t="s">
        <v>97</v>
      </c>
      <c r="C11" s="671" t="s">
        <v>6</v>
      </c>
      <c r="D11" s="623" t="s">
        <v>9</v>
      </c>
      <c r="E11" s="605" t="s">
        <v>10</v>
      </c>
      <c r="F11" s="673" t="s">
        <v>7</v>
      </c>
      <c r="G11" s="673"/>
      <c r="H11" s="673"/>
      <c r="I11" s="673"/>
      <c r="J11" s="673"/>
      <c r="K11" s="674"/>
      <c r="L11" s="675" t="s">
        <v>8</v>
      </c>
      <c r="M11" s="610"/>
      <c r="N11" s="610"/>
      <c r="O11" s="610"/>
      <c r="P11" s="611"/>
    </row>
    <row r="12" spans="1:18" ht="99" customHeight="1" thickBot="1">
      <c r="A12" s="670"/>
      <c r="B12" s="635"/>
      <c r="C12" s="672"/>
      <c r="D12" s="667"/>
      <c r="E12" s="666"/>
      <c r="F12" s="275" t="s">
        <v>11</v>
      </c>
      <c r="G12" s="275" t="s">
        <v>12</v>
      </c>
      <c r="H12" s="276" t="s">
        <v>13</v>
      </c>
      <c r="I12" s="275" t="s">
        <v>74</v>
      </c>
      <c r="J12" s="275" t="s">
        <v>14</v>
      </c>
      <c r="K12" s="277" t="s">
        <v>15</v>
      </c>
      <c r="L12" s="424" t="s">
        <v>16</v>
      </c>
      <c r="M12" s="270" t="s">
        <v>13</v>
      </c>
      <c r="N12" s="317" t="s">
        <v>74</v>
      </c>
      <c r="O12" s="270" t="s">
        <v>14</v>
      </c>
      <c r="P12" s="318" t="s">
        <v>17</v>
      </c>
      <c r="R12" s="94" t="s">
        <v>71</v>
      </c>
    </row>
    <row r="13" spans="1:18" s="116" customFormat="1" ht="13.8" outlineLevel="3">
      <c r="A13" s="453"/>
      <c r="B13" s="115"/>
      <c r="C13" s="454"/>
      <c r="D13" s="439"/>
      <c r="E13" s="422"/>
      <c r="F13" s="440"/>
      <c r="G13" s="441"/>
      <c r="H13" s="441"/>
      <c r="I13" s="442"/>
      <c r="J13" s="442"/>
      <c r="K13" s="443"/>
      <c r="L13" s="426"/>
      <c r="M13" s="425"/>
      <c r="N13" s="425"/>
      <c r="O13" s="425"/>
      <c r="P13" s="427"/>
    </row>
    <row r="14" spans="1:18" s="431" customFormat="1" ht="13.8">
      <c r="A14" s="455"/>
      <c r="B14" s="456"/>
      <c r="C14" s="457" t="s">
        <v>154</v>
      </c>
      <c r="D14" s="444"/>
      <c r="E14" s="445"/>
      <c r="F14" s="446"/>
      <c r="G14" s="445"/>
      <c r="H14" s="447"/>
      <c r="I14" s="447"/>
      <c r="J14" s="447"/>
      <c r="K14" s="448"/>
      <c r="L14" s="430"/>
      <c r="M14" s="428"/>
      <c r="N14" s="428"/>
      <c r="O14" s="428"/>
      <c r="P14" s="429"/>
    </row>
    <row r="15" spans="1:18" s="183" customFormat="1" ht="13.8">
      <c r="A15" s="412">
        <v>1</v>
      </c>
      <c r="B15" s="413" t="s">
        <v>102</v>
      </c>
      <c r="C15" s="458" t="s">
        <v>282</v>
      </c>
      <c r="D15" s="410" t="s">
        <v>129</v>
      </c>
      <c r="E15" s="435">
        <v>1</v>
      </c>
      <c r="F15" s="415"/>
      <c r="G15" s="416"/>
      <c r="H15" s="416"/>
      <c r="I15" s="417"/>
      <c r="J15" s="416"/>
      <c r="K15" s="418"/>
      <c r="L15" s="182"/>
      <c r="M15" s="265"/>
      <c r="N15" s="265"/>
      <c r="O15" s="265"/>
      <c r="P15" s="266"/>
    </row>
    <row r="16" spans="1:18" s="183" customFormat="1" ht="13.8">
      <c r="A16" s="412">
        <f>A15+1</f>
        <v>2</v>
      </c>
      <c r="B16" s="413" t="s">
        <v>102</v>
      </c>
      <c r="C16" s="458" t="s">
        <v>155</v>
      </c>
      <c r="D16" s="410" t="s">
        <v>129</v>
      </c>
      <c r="E16" s="435">
        <v>1</v>
      </c>
      <c r="F16" s="415"/>
      <c r="G16" s="416"/>
      <c r="H16" s="416"/>
      <c r="I16" s="417"/>
      <c r="J16" s="416"/>
      <c r="K16" s="418"/>
      <c r="L16" s="182"/>
      <c r="M16" s="265"/>
      <c r="N16" s="265"/>
      <c r="O16" s="265"/>
      <c r="P16" s="266"/>
    </row>
    <row r="17" spans="1:16" s="183" customFormat="1" ht="13.8">
      <c r="A17" s="412">
        <f>A16+1</f>
        <v>3</v>
      </c>
      <c r="B17" s="413" t="s">
        <v>102</v>
      </c>
      <c r="C17" s="459" t="s">
        <v>271</v>
      </c>
      <c r="D17" s="449" t="s">
        <v>129</v>
      </c>
      <c r="E17" s="435">
        <v>5</v>
      </c>
      <c r="F17" s="415"/>
      <c r="G17" s="416"/>
      <c r="H17" s="416"/>
      <c r="I17" s="417"/>
      <c r="J17" s="416"/>
      <c r="K17" s="418"/>
      <c r="L17" s="182"/>
      <c r="M17" s="265"/>
      <c r="N17" s="265"/>
      <c r="O17" s="265"/>
      <c r="P17" s="266"/>
    </row>
    <row r="18" spans="1:16" s="183" customFormat="1" ht="13.8">
      <c r="A18" s="412">
        <f t="shared" ref="A18:A39" si="0">A17+1</f>
        <v>4</v>
      </c>
      <c r="B18" s="413" t="s">
        <v>102</v>
      </c>
      <c r="C18" s="459" t="s">
        <v>272</v>
      </c>
      <c r="D18" s="449" t="s">
        <v>129</v>
      </c>
      <c r="E18" s="435">
        <v>5</v>
      </c>
      <c r="F18" s="415"/>
      <c r="G18" s="416"/>
      <c r="H18" s="416"/>
      <c r="I18" s="417"/>
      <c r="J18" s="416"/>
      <c r="K18" s="418"/>
      <c r="L18" s="182"/>
      <c r="M18" s="265"/>
      <c r="N18" s="265"/>
      <c r="O18" s="265"/>
      <c r="P18" s="266"/>
    </row>
    <row r="19" spans="1:16" s="183" customFormat="1" ht="30" customHeight="1">
      <c r="A19" s="412">
        <f t="shared" si="0"/>
        <v>5</v>
      </c>
      <c r="B19" s="413" t="s">
        <v>102</v>
      </c>
      <c r="C19" s="459" t="s">
        <v>273</v>
      </c>
      <c r="D19" s="449" t="s">
        <v>129</v>
      </c>
      <c r="E19" s="435">
        <v>20</v>
      </c>
      <c r="F19" s="415"/>
      <c r="G19" s="416"/>
      <c r="H19" s="416"/>
      <c r="I19" s="417"/>
      <c r="J19" s="416"/>
      <c r="K19" s="418"/>
      <c r="L19" s="182"/>
      <c r="M19" s="265"/>
      <c r="N19" s="265"/>
      <c r="O19" s="265"/>
      <c r="P19" s="266"/>
    </row>
    <row r="20" spans="1:16" s="183" customFormat="1" ht="13.8">
      <c r="A20" s="412">
        <f t="shared" si="0"/>
        <v>6</v>
      </c>
      <c r="B20" s="413" t="s">
        <v>102</v>
      </c>
      <c r="C20" s="460" t="s">
        <v>156</v>
      </c>
      <c r="D20" s="450" t="s">
        <v>96</v>
      </c>
      <c r="E20" s="437">
        <v>320</v>
      </c>
      <c r="F20" s="415"/>
      <c r="G20" s="416"/>
      <c r="H20" s="416"/>
      <c r="I20" s="417"/>
      <c r="J20" s="416"/>
      <c r="K20" s="418"/>
      <c r="L20" s="182"/>
      <c r="M20" s="265"/>
      <c r="N20" s="265"/>
      <c r="O20" s="265"/>
      <c r="P20" s="266"/>
    </row>
    <row r="21" spans="1:16" s="183" customFormat="1" ht="13.8">
      <c r="A21" s="412">
        <f t="shared" si="0"/>
        <v>7</v>
      </c>
      <c r="B21" s="413" t="s">
        <v>102</v>
      </c>
      <c r="C21" s="460" t="s">
        <v>157</v>
      </c>
      <c r="D21" s="450" t="s">
        <v>96</v>
      </c>
      <c r="E21" s="437">
        <v>65</v>
      </c>
      <c r="F21" s="415"/>
      <c r="G21" s="416"/>
      <c r="H21" s="416"/>
      <c r="I21" s="417"/>
      <c r="J21" s="416"/>
      <c r="K21" s="418"/>
      <c r="L21" s="182"/>
      <c r="M21" s="265"/>
      <c r="N21" s="265"/>
      <c r="O21" s="265"/>
      <c r="P21" s="266"/>
    </row>
    <row r="22" spans="1:16" s="183" customFormat="1" ht="13.8">
      <c r="A22" s="412">
        <f t="shared" si="0"/>
        <v>8</v>
      </c>
      <c r="B22" s="413" t="s">
        <v>102</v>
      </c>
      <c r="C22" s="460" t="s">
        <v>158</v>
      </c>
      <c r="D22" s="450" t="s">
        <v>96</v>
      </c>
      <c r="E22" s="437">
        <v>290</v>
      </c>
      <c r="F22" s="415"/>
      <c r="G22" s="416"/>
      <c r="H22" s="416"/>
      <c r="I22" s="417"/>
      <c r="J22" s="416"/>
      <c r="K22" s="418"/>
      <c r="L22" s="182"/>
      <c r="M22" s="265"/>
      <c r="N22" s="265"/>
      <c r="O22" s="265"/>
      <c r="P22" s="266"/>
    </row>
    <row r="23" spans="1:16" s="183" customFormat="1" ht="13.8">
      <c r="A23" s="412">
        <f t="shared" si="0"/>
        <v>9</v>
      </c>
      <c r="B23" s="413" t="s">
        <v>102</v>
      </c>
      <c r="C23" s="459" t="s">
        <v>159</v>
      </c>
      <c r="D23" s="449" t="s">
        <v>129</v>
      </c>
      <c r="E23" s="436">
        <v>13</v>
      </c>
      <c r="F23" s="415"/>
      <c r="G23" s="416"/>
      <c r="H23" s="416"/>
      <c r="I23" s="417"/>
      <c r="J23" s="416"/>
      <c r="K23" s="418"/>
      <c r="L23" s="182"/>
      <c r="M23" s="265"/>
      <c r="N23" s="265"/>
      <c r="O23" s="265"/>
      <c r="P23" s="266"/>
    </row>
    <row r="24" spans="1:16" s="183" customFormat="1" ht="13.8">
      <c r="A24" s="412">
        <f t="shared" si="0"/>
        <v>10</v>
      </c>
      <c r="B24" s="413" t="s">
        <v>102</v>
      </c>
      <c r="C24" s="459" t="s">
        <v>160</v>
      </c>
      <c r="D24" s="449" t="s">
        <v>129</v>
      </c>
      <c r="E24" s="436">
        <v>5</v>
      </c>
      <c r="F24" s="415"/>
      <c r="G24" s="416"/>
      <c r="H24" s="416"/>
      <c r="I24" s="417"/>
      <c r="J24" s="416"/>
      <c r="K24" s="418"/>
      <c r="L24" s="182"/>
      <c r="M24" s="265"/>
      <c r="N24" s="265"/>
      <c r="O24" s="265"/>
      <c r="P24" s="266"/>
    </row>
    <row r="25" spans="1:16" s="183" customFormat="1" ht="13.8">
      <c r="A25" s="412">
        <f t="shared" si="0"/>
        <v>11</v>
      </c>
      <c r="B25" s="413" t="s">
        <v>102</v>
      </c>
      <c r="C25" s="459" t="s">
        <v>161</v>
      </c>
      <c r="D25" s="449" t="s">
        <v>129</v>
      </c>
      <c r="E25" s="436">
        <v>5</v>
      </c>
      <c r="F25" s="415"/>
      <c r="G25" s="416"/>
      <c r="H25" s="416"/>
      <c r="I25" s="417"/>
      <c r="J25" s="416"/>
      <c r="K25" s="418"/>
      <c r="L25" s="182"/>
      <c r="M25" s="265"/>
      <c r="N25" s="265"/>
      <c r="O25" s="265"/>
      <c r="P25" s="266"/>
    </row>
    <row r="26" spans="1:16" s="183" customFormat="1" ht="13.8">
      <c r="A26" s="412">
        <f t="shared" si="0"/>
        <v>12</v>
      </c>
      <c r="B26" s="413" t="s">
        <v>102</v>
      </c>
      <c r="C26" s="459" t="s">
        <v>162</v>
      </c>
      <c r="D26" s="449" t="s">
        <v>129</v>
      </c>
      <c r="E26" s="436">
        <v>13</v>
      </c>
      <c r="F26" s="415"/>
      <c r="G26" s="416"/>
      <c r="H26" s="416"/>
      <c r="I26" s="417"/>
      <c r="J26" s="416"/>
      <c r="K26" s="418"/>
      <c r="L26" s="182"/>
      <c r="M26" s="265"/>
      <c r="N26" s="265"/>
      <c r="O26" s="265"/>
      <c r="P26" s="266"/>
    </row>
    <row r="27" spans="1:16" s="183" customFormat="1" ht="13.8">
      <c r="A27" s="412">
        <f t="shared" si="0"/>
        <v>13</v>
      </c>
      <c r="B27" s="413" t="s">
        <v>102</v>
      </c>
      <c r="C27" s="459" t="s">
        <v>163</v>
      </c>
      <c r="D27" s="449" t="s">
        <v>129</v>
      </c>
      <c r="E27" s="436">
        <v>5</v>
      </c>
      <c r="F27" s="415"/>
      <c r="G27" s="416"/>
      <c r="H27" s="416"/>
      <c r="I27" s="417"/>
      <c r="J27" s="416"/>
      <c r="K27" s="418"/>
      <c r="L27" s="182"/>
      <c r="M27" s="265"/>
      <c r="N27" s="265"/>
      <c r="O27" s="265"/>
      <c r="P27" s="266"/>
    </row>
    <row r="28" spans="1:16" s="183" customFormat="1" ht="13.8">
      <c r="A28" s="412">
        <f t="shared" si="0"/>
        <v>14</v>
      </c>
      <c r="B28" s="413" t="s">
        <v>102</v>
      </c>
      <c r="C28" s="459" t="s">
        <v>164</v>
      </c>
      <c r="D28" s="449" t="s">
        <v>129</v>
      </c>
      <c r="E28" s="436">
        <v>5</v>
      </c>
      <c r="F28" s="415"/>
      <c r="G28" s="416"/>
      <c r="H28" s="416"/>
      <c r="I28" s="417"/>
      <c r="J28" s="416"/>
      <c r="K28" s="418"/>
      <c r="L28" s="182"/>
      <c r="M28" s="265"/>
      <c r="N28" s="265"/>
      <c r="O28" s="265"/>
      <c r="P28" s="266"/>
    </row>
    <row r="29" spans="1:16" s="183" customFormat="1" ht="13.8">
      <c r="A29" s="412">
        <f t="shared" si="0"/>
        <v>15</v>
      </c>
      <c r="B29" s="413" t="s">
        <v>102</v>
      </c>
      <c r="C29" s="459" t="s">
        <v>165</v>
      </c>
      <c r="D29" s="449" t="s">
        <v>129</v>
      </c>
      <c r="E29" s="436">
        <v>18</v>
      </c>
      <c r="F29" s="415"/>
      <c r="G29" s="416"/>
      <c r="H29" s="416"/>
      <c r="I29" s="417"/>
      <c r="J29" s="416"/>
      <c r="K29" s="418"/>
      <c r="L29" s="182"/>
      <c r="M29" s="265"/>
      <c r="N29" s="265"/>
      <c r="O29" s="265"/>
      <c r="P29" s="266"/>
    </row>
    <row r="30" spans="1:16" s="183" customFormat="1" ht="13.8">
      <c r="A30" s="412">
        <f t="shared" si="0"/>
        <v>16</v>
      </c>
      <c r="B30" s="413" t="s">
        <v>102</v>
      </c>
      <c r="C30" s="459" t="s">
        <v>166</v>
      </c>
      <c r="D30" s="449" t="s">
        <v>129</v>
      </c>
      <c r="E30" s="436">
        <v>5</v>
      </c>
      <c r="F30" s="415"/>
      <c r="G30" s="416"/>
      <c r="H30" s="416"/>
      <c r="I30" s="417"/>
      <c r="J30" s="416"/>
      <c r="K30" s="418"/>
      <c r="L30" s="182"/>
      <c r="M30" s="265"/>
      <c r="N30" s="265"/>
      <c r="O30" s="265"/>
      <c r="P30" s="266"/>
    </row>
    <row r="31" spans="1:16" s="183" customFormat="1" ht="13.8">
      <c r="A31" s="412">
        <f t="shared" si="0"/>
        <v>17</v>
      </c>
      <c r="B31" s="413" t="s">
        <v>102</v>
      </c>
      <c r="C31" s="459" t="s">
        <v>167</v>
      </c>
      <c r="D31" s="449" t="s">
        <v>129</v>
      </c>
      <c r="E31" s="436">
        <v>30</v>
      </c>
      <c r="F31" s="415"/>
      <c r="G31" s="416"/>
      <c r="H31" s="416"/>
      <c r="I31" s="417"/>
      <c r="J31" s="416"/>
      <c r="K31" s="418"/>
      <c r="L31" s="182"/>
      <c r="M31" s="265"/>
      <c r="N31" s="265"/>
      <c r="O31" s="265"/>
      <c r="P31" s="266"/>
    </row>
    <row r="32" spans="1:16" s="183" customFormat="1" ht="27.6">
      <c r="A32" s="412">
        <f t="shared" si="0"/>
        <v>18</v>
      </c>
      <c r="B32" s="413" t="s">
        <v>102</v>
      </c>
      <c r="C32" s="459" t="s">
        <v>168</v>
      </c>
      <c r="D32" s="449" t="s">
        <v>129</v>
      </c>
      <c r="E32" s="436">
        <v>1</v>
      </c>
      <c r="F32" s="415"/>
      <c r="G32" s="416"/>
      <c r="H32" s="416"/>
      <c r="I32" s="417"/>
      <c r="J32" s="416"/>
      <c r="K32" s="418"/>
      <c r="L32" s="182"/>
      <c r="M32" s="265"/>
      <c r="N32" s="265"/>
      <c r="O32" s="265"/>
      <c r="P32" s="266"/>
    </row>
    <row r="33" spans="1:16" s="183" customFormat="1" ht="27.6">
      <c r="A33" s="412">
        <f t="shared" si="0"/>
        <v>19</v>
      </c>
      <c r="B33" s="413" t="s">
        <v>102</v>
      </c>
      <c r="C33" s="459" t="s">
        <v>169</v>
      </c>
      <c r="D33" s="449" t="s">
        <v>129</v>
      </c>
      <c r="E33" s="436">
        <v>30</v>
      </c>
      <c r="F33" s="415"/>
      <c r="G33" s="416"/>
      <c r="H33" s="416"/>
      <c r="I33" s="417"/>
      <c r="J33" s="416"/>
      <c r="K33" s="418"/>
      <c r="L33" s="182"/>
      <c r="M33" s="265"/>
      <c r="N33" s="265"/>
      <c r="O33" s="265"/>
      <c r="P33" s="266"/>
    </row>
    <row r="34" spans="1:16" s="183" customFormat="1" ht="13.8">
      <c r="A34" s="412">
        <f t="shared" si="0"/>
        <v>20</v>
      </c>
      <c r="B34" s="413" t="s">
        <v>102</v>
      </c>
      <c r="C34" s="459" t="s">
        <v>170</v>
      </c>
      <c r="D34" s="449" t="s">
        <v>129</v>
      </c>
      <c r="E34" s="436">
        <v>1</v>
      </c>
      <c r="F34" s="415"/>
      <c r="G34" s="416"/>
      <c r="H34" s="416"/>
      <c r="I34" s="417"/>
      <c r="J34" s="416"/>
      <c r="K34" s="418"/>
      <c r="L34" s="182"/>
      <c r="M34" s="265"/>
      <c r="N34" s="265"/>
      <c r="O34" s="265"/>
      <c r="P34" s="266"/>
    </row>
    <row r="35" spans="1:16" s="183" customFormat="1" ht="13.8">
      <c r="A35" s="412">
        <f t="shared" si="0"/>
        <v>21</v>
      </c>
      <c r="B35" s="413" t="s">
        <v>102</v>
      </c>
      <c r="C35" s="459" t="s">
        <v>171</v>
      </c>
      <c r="D35" s="449" t="s">
        <v>129</v>
      </c>
      <c r="E35" s="436">
        <v>1</v>
      </c>
      <c r="F35" s="415"/>
      <c r="G35" s="416"/>
      <c r="H35" s="416"/>
      <c r="I35" s="417"/>
      <c r="J35" s="416"/>
      <c r="K35" s="418"/>
      <c r="L35" s="182"/>
      <c r="M35" s="265"/>
      <c r="N35" s="265"/>
      <c r="O35" s="265"/>
      <c r="P35" s="266"/>
    </row>
    <row r="36" spans="1:16" s="183" customFormat="1" ht="13.8">
      <c r="A36" s="412">
        <f t="shared" si="0"/>
        <v>22</v>
      </c>
      <c r="B36" s="413" t="s">
        <v>102</v>
      </c>
      <c r="C36" s="459" t="s">
        <v>172</v>
      </c>
      <c r="D36" s="449" t="s">
        <v>129</v>
      </c>
      <c r="E36" s="436">
        <v>1</v>
      </c>
      <c r="F36" s="415"/>
      <c r="G36" s="416"/>
      <c r="H36" s="416"/>
      <c r="I36" s="417"/>
      <c r="J36" s="416"/>
      <c r="K36" s="418"/>
      <c r="L36" s="182"/>
      <c r="M36" s="265"/>
      <c r="N36" s="265"/>
      <c r="O36" s="265"/>
      <c r="P36" s="266"/>
    </row>
    <row r="37" spans="1:16" s="183" customFormat="1" ht="27.6">
      <c r="A37" s="412">
        <f t="shared" si="0"/>
        <v>23</v>
      </c>
      <c r="B37" s="413" t="s">
        <v>102</v>
      </c>
      <c r="C37" s="459" t="s">
        <v>173</v>
      </c>
      <c r="D37" s="449" t="s">
        <v>96</v>
      </c>
      <c r="E37" s="436">
        <v>6</v>
      </c>
      <c r="F37" s="415"/>
      <c r="G37" s="416"/>
      <c r="H37" s="416"/>
      <c r="I37" s="417"/>
      <c r="J37" s="416"/>
      <c r="K37" s="418"/>
      <c r="L37" s="182"/>
      <c r="M37" s="265"/>
      <c r="N37" s="265"/>
      <c r="O37" s="265"/>
      <c r="P37" s="266"/>
    </row>
    <row r="38" spans="1:16" s="183" customFormat="1" ht="13.8">
      <c r="A38" s="412">
        <f t="shared" si="0"/>
        <v>24</v>
      </c>
      <c r="B38" s="413" t="s">
        <v>102</v>
      </c>
      <c r="C38" s="459" t="s">
        <v>174</v>
      </c>
      <c r="D38" s="449" t="s">
        <v>96</v>
      </c>
      <c r="E38" s="436">
        <v>350</v>
      </c>
      <c r="F38" s="415"/>
      <c r="G38" s="416"/>
      <c r="H38" s="416"/>
      <c r="I38" s="417"/>
      <c r="J38" s="416"/>
      <c r="K38" s="418"/>
      <c r="L38" s="182"/>
      <c r="M38" s="265"/>
      <c r="N38" s="265"/>
      <c r="O38" s="265"/>
      <c r="P38" s="266"/>
    </row>
    <row r="39" spans="1:16" s="183" customFormat="1" ht="13.8">
      <c r="A39" s="412">
        <f t="shared" si="0"/>
        <v>25</v>
      </c>
      <c r="B39" s="413" t="s">
        <v>102</v>
      </c>
      <c r="C39" s="459" t="s">
        <v>175</v>
      </c>
      <c r="D39" s="449" t="s">
        <v>109</v>
      </c>
      <c r="E39" s="436">
        <v>1</v>
      </c>
      <c r="F39" s="415"/>
      <c r="G39" s="416"/>
      <c r="H39" s="416"/>
      <c r="I39" s="417"/>
      <c r="J39" s="416"/>
      <c r="K39" s="418"/>
      <c r="L39" s="182"/>
      <c r="M39" s="265"/>
      <c r="N39" s="265"/>
      <c r="O39" s="265"/>
      <c r="P39" s="266"/>
    </row>
    <row r="40" spans="1:16" s="183" customFormat="1" ht="13.8">
      <c r="A40" s="412"/>
      <c r="B40" s="413"/>
      <c r="C40" s="461"/>
      <c r="D40" s="410"/>
      <c r="E40" s="414"/>
      <c r="F40" s="415"/>
      <c r="G40" s="416"/>
      <c r="H40" s="416"/>
      <c r="I40" s="417"/>
      <c r="J40" s="416"/>
      <c r="K40" s="418"/>
      <c r="L40" s="182"/>
      <c r="M40" s="265"/>
      <c r="N40" s="265"/>
      <c r="O40" s="265"/>
      <c r="P40" s="266"/>
    </row>
    <row r="41" spans="1:16" s="183" customFormat="1" ht="13.8">
      <c r="A41" s="412"/>
      <c r="B41" s="413"/>
      <c r="C41" s="462" t="s">
        <v>114</v>
      </c>
      <c r="D41" s="410"/>
      <c r="E41" s="414"/>
      <c r="F41" s="415"/>
      <c r="G41" s="416"/>
      <c r="H41" s="416"/>
      <c r="I41" s="417"/>
      <c r="J41" s="416"/>
      <c r="K41" s="418"/>
      <c r="L41" s="182"/>
      <c r="M41" s="265"/>
      <c r="N41" s="265"/>
      <c r="O41" s="265"/>
      <c r="P41" s="266"/>
    </row>
    <row r="42" spans="1:16" s="183" customFormat="1" ht="27.6">
      <c r="A42" s="412">
        <f>A39+1</f>
        <v>26</v>
      </c>
      <c r="B42" s="413" t="s">
        <v>102</v>
      </c>
      <c r="C42" s="459" t="s">
        <v>176</v>
      </c>
      <c r="D42" s="449" t="s">
        <v>96</v>
      </c>
      <c r="E42" s="436">
        <v>250</v>
      </c>
      <c r="F42" s="415"/>
      <c r="G42" s="416"/>
      <c r="H42" s="416"/>
      <c r="I42" s="417"/>
      <c r="J42" s="416"/>
      <c r="K42" s="418"/>
      <c r="L42" s="182"/>
      <c r="M42" s="265"/>
      <c r="N42" s="265"/>
      <c r="O42" s="265"/>
      <c r="P42" s="266"/>
    </row>
    <row r="43" spans="1:16" s="183" customFormat="1" ht="27.6">
      <c r="A43" s="412">
        <f>A42+1</f>
        <v>27</v>
      </c>
      <c r="B43" s="413" t="s">
        <v>102</v>
      </c>
      <c r="C43" s="459" t="s">
        <v>177</v>
      </c>
      <c r="D43" s="449" t="s">
        <v>96</v>
      </c>
      <c r="E43" s="436">
        <v>50</v>
      </c>
      <c r="F43" s="415"/>
      <c r="G43" s="416"/>
      <c r="H43" s="416"/>
      <c r="I43" s="417"/>
      <c r="J43" s="416"/>
      <c r="K43" s="418"/>
      <c r="L43" s="182"/>
      <c r="M43" s="265"/>
      <c r="N43" s="265"/>
      <c r="O43" s="265"/>
      <c r="P43" s="266"/>
    </row>
    <row r="44" spans="1:16" s="183" customFormat="1" ht="27.6">
      <c r="A44" s="412">
        <f t="shared" ref="A44:A57" si="1">A43+1</f>
        <v>28</v>
      </c>
      <c r="B44" s="413" t="s">
        <v>102</v>
      </c>
      <c r="C44" s="459" t="s">
        <v>178</v>
      </c>
      <c r="D44" s="449" t="s">
        <v>96</v>
      </c>
      <c r="E44" s="436">
        <v>420</v>
      </c>
      <c r="F44" s="415"/>
      <c r="G44" s="416"/>
      <c r="H44" s="416"/>
      <c r="I44" s="417"/>
      <c r="J44" s="416"/>
      <c r="K44" s="418"/>
      <c r="L44" s="182"/>
      <c r="M44" s="265"/>
      <c r="N44" s="265"/>
      <c r="O44" s="265"/>
      <c r="P44" s="266"/>
    </row>
    <row r="45" spans="1:16" s="183" customFormat="1" ht="13.8">
      <c r="A45" s="412">
        <f t="shared" si="1"/>
        <v>29</v>
      </c>
      <c r="B45" s="413" t="s">
        <v>102</v>
      </c>
      <c r="C45" s="458" t="s">
        <v>179</v>
      </c>
      <c r="D45" s="449" t="s">
        <v>109</v>
      </c>
      <c r="E45" s="436">
        <v>1</v>
      </c>
      <c r="F45" s="415"/>
      <c r="G45" s="416"/>
      <c r="H45" s="416"/>
      <c r="I45" s="417"/>
      <c r="J45" s="416"/>
      <c r="K45" s="418"/>
      <c r="L45" s="182"/>
      <c r="M45" s="265"/>
      <c r="N45" s="265"/>
      <c r="O45" s="265"/>
      <c r="P45" s="266"/>
    </row>
    <row r="46" spans="1:16" s="183" customFormat="1" ht="13.8">
      <c r="A46" s="412">
        <f t="shared" si="1"/>
        <v>30</v>
      </c>
      <c r="B46" s="413" t="s">
        <v>102</v>
      </c>
      <c r="C46" s="458" t="s">
        <v>180</v>
      </c>
      <c r="D46" s="449" t="s">
        <v>109</v>
      </c>
      <c r="E46" s="436">
        <v>1</v>
      </c>
      <c r="F46" s="415"/>
      <c r="G46" s="416"/>
      <c r="H46" s="416"/>
      <c r="I46" s="417"/>
      <c r="J46" s="416"/>
      <c r="K46" s="418"/>
      <c r="L46" s="182"/>
      <c r="M46" s="265"/>
      <c r="N46" s="265"/>
      <c r="O46" s="265"/>
      <c r="P46" s="266"/>
    </row>
    <row r="47" spans="1:16" s="183" customFormat="1" ht="13.8">
      <c r="A47" s="412">
        <f t="shared" si="1"/>
        <v>31</v>
      </c>
      <c r="B47" s="413" t="s">
        <v>102</v>
      </c>
      <c r="C47" s="458" t="s">
        <v>181</v>
      </c>
      <c r="D47" s="449" t="s">
        <v>96</v>
      </c>
      <c r="E47" s="436">
        <v>140</v>
      </c>
      <c r="F47" s="415"/>
      <c r="G47" s="416"/>
      <c r="H47" s="416"/>
      <c r="I47" s="417"/>
      <c r="J47" s="416"/>
      <c r="K47" s="418"/>
      <c r="L47" s="182"/>
      <c r="M47" s="265"/>
      <c r="N47" s="265"/>
      <c r="O47" s="265"/>
      <c r="P47" s="266"/>
    </row>
    <row r="48" spans="1:16" s="183" customFormat="1" ht="13.8">
      <c r="A48" s="412">
        <f t="shared" si="1"/>
        <v>32</v>
      </c>
      <c r="B48" s="413" t="s">
        <v>102</v>
      </c>
      <c r="C48" s="458" t="s">
        <v>182</v>
      </c>
      <c r="D48" s="449" t="s">
        <v>96</v>
      </c>
      <c r="E48" s="436">
        <v>300</v>
      </c>
      <c r="F48" s="415"/>
      <c r="G48" s="416"/>
      <c r="H48" s="416"/>
      <c r="I48" s="417"/>
      <c r="J48" s="416"/>
      <c r="K48" s="418"/>
      <c r="L48" s="182"/>
      <c r="M48" s="265"/>
      <c r="N48" s="265"/>
      <c r="O48" s="265"/>
      <c r="P48" s="266"/>
    </row>
    <row r="49" spans="1:18" s="183" customFormat="1" ht="13.8">
      <c r="A49" s="412">
        <f t="shared" si="1"/>
        <v>33</v>
      </c>
      <c r="B49" s="413" t="s">
        <v>102</v>
      </c>
      <c r="C49" s="458" t="s">
        <v>183</v>
      </c>
      <c r="D49" s="449" t="s">
        <v>129</v>
      </c>
      <c r="E49" s="436">
        <v>23</v>
      </c>
      <c r="F49" s="415"/>
      <c r="G49" s="416"/>
      <c r="H49" s="416"/>
      <c r="I49" s="417"/>
      <c r="J49" s="416"/>
      <c r="K49" s="418"/>
      <c r="L49" s="182"/>
      <c r="M49" s="265"/>
      <c r="N49" s="265"/>
      <c r="O49" s="265"/>
      <c r="P49" s="266"/>
    </row>
    <row r="50" spans="1:18" s="183" customFormat="1" ht="13.8">
      <c r="A50" s="412">
        <f t="shared" si="1"/>
        <v>34</v>
      </c>
      <c r="B50" s="413" t="s">
        <v>102</v>
      </c>
      <c r="C50" s="458" t="s">
        <v>274</v>
      </c>
      <c r="D50" s="449" t="s">
        <v>129</v>
      </c>
      <c r="E50" s="436">
        <v>23</v>
      </c>
      <c r="F50" s="415"/>
      <c r="G50" s="416"/>
      <c r="H50" s="416"/>
      <c r="I50" s="417"/>
      <c r="J50" s="416"/>
      <c r="K50" s="418"/>
      <c r="L50" s="182"/>
      <c r="M50" s="265"/>
      <c r="N50" s="265"/>
      <c r="O50" s="265"/>
      <c r="P50" s="266"/>
    </row>
    <row r="51" spans="1:18" s="183" customFormat="1" ht="13.8">
      <c r="A51" s="412">
        <f t="shared" si="1"/>
        <v>35</v>
      </c>
      <c r="B51" s="413" t="s">
        <v>102</v>
      </c>
      <c r="C51" s="458" t="s">
        <v>184</v>
      </c>
      <c r="D51" s="449" t="s">
        <v>109</v>
      </c>
      <c r="E51" s="436">
        <v>1</v>
      </c>
      <c r="F51" s="415"/>
      <c r="G51" s="416"/>
      <c r="H51" s="416"/>
      <c r="I51" s="417"/>
      <c r="J51" s="416"/>
      <c r="K51" s="418"/>
      <c r="L51" s="182"/>
      <c r="M51" s="265"/>
      <c r="N51" s="265"/>
      <c r="O51" s="265"/>
      <c r="P51" s="266"/>
    </row>
    <row r="52" spans="1:18" s="183" customFormat="1" ht="13.8">
      <c r="A52" s="412">
        <f t="shared" si="1"/>
        <v>36</v>
      </c>
      <c r="B52" s="413" t="s">
        <v>102</v>
      </c>
      <c r="C52" s="458" t="s">
        <v>185</v>
      </c>
      <c r="D52" s="449" t="s">
        <v>129</v>
      </c>
      <c r="E52" s="436">
        <v>30</v>
      </c>
      <c r="F52" s="415"/>
      <c r="G52" s="416"/>
      <c r="H52" s="416"/>
      <c r="I52" s="417"/>
      <c r="J52" s="416"/>
      <c r="K52" s="418"/>
      <c r="L52" s="182"/>
      <c r="M52" s="265"/>
      <c r="N52" s="265"/>
      <c r="O52" s="265"/>
      <c r="P52" s="266"/>
    </row>
    <row r="53" spans="1:18" s="183" customFormat="1" ht="13.8">
      <c r="A53" s="412">
        <f t="shared" si="1"/>
        <v>37</v>
      </c>
      <c r="B53" s="413" t="s">
        <v>102</v>
      </c>
      <c r="C53" s="458" t="s">
        <v>186</v>
      </c>
      <c r="D53" s="449" t="s">
        <v>129</v>
      </c>
      <c r="E53" s="436">
        <v>30</v>
      </c>
      <c r="F53" s="415"/>
      <c r="G53" s="416"/>
      <c r="H53" s="416"/>
      <c r="I53" s="417"/>
      <c r="J53" s="416"/>
      <c r="K53" s="418"/>
      <c r="L53" s="182"/>
      <c r="M53" s="265"/>
      <c r="N53" s="265"/>
      <c r="O53" s="265"/>
      <c r="P53" s="266"/>
    </row>
    <row r="54" spans="1:18" s="183" customFormat="1" ht="13.8">
      <c r="A54" s="412">
        <f t="shared" si="1"/>
        <v>38</v>
      </c>
      <c r="B54" s="413" t="s">
        <v>102</v>
      </c>
      <c r="C54" s="458" t="s">
        <v>187</v>
      </c>
      <c r="D54" s="449" t="s">
        <v>96</v>
      </c>
      <c r="E54" s="436">
        <v>250</v>
      </c>
      <c r="F54" s="415"/>
      <c r="G54" s="416"/>
      <c r="H54" s="416"/>
      <c r="I54" s="417"/>
      <c r="J54" s="416"/>
      <c r="K54" s="418"/>
      <c r="L54" s="182"/>
      <c r="M54" s="265"/>
      <c r="N54" s="265"/>
      <c r="O54" s="265"/>
      <c r="P54" s="266"/>
    </row>
    <row r="55" spans="1:18" s="183" customFormat="1" ht="13.8">
      <c r="A55" s="412">
        <f t="shared" si="1"/>
        <v>39</v>
      </c>
      <c r="B55" s="413" t="s">
        <v>102</v>
      </c>
      <c r="C55" s="458" t="s">
        <v>188</v>
      </c>
      <c r="D55" s="449" t="s">
        <v>109</v>
      </c>
      <c r="E55" s="438">
        <v>1</v>
      </c>
      <c r="F55" s="415"/>
      <c r="G55" s="416"/>
      <c r="H55" s="416"/>
      <c r="I55" s="417"/>
      <c r="J55" s="416"/>
      <c r="K55" s="418"/>
      <c r="L55" s="182"/>
      <c r="M55" s="265"/>
      <c r="N55" s="265"/>
      <c r="O55" s="265"/>
      <c r="P55" s="266"/>
    </row>
    <row r="56" spans="1:18" s="183" customFormat="1" ht="13.8">
      <c r="A56" s="412">
        <f t="shared" si="1"/>
        <v>40</v>
      </c>
      <c r="B56" s="413" t="s">
        <v>102</v>
      </c>
      <c r="C56" s="458" t="s">
        <v>189</v>
      </c>
      <c r="D56" s="449" t="s">
        <v>109</v>
      </c>
      <c r="E56" s="438">
        <v>1</v>
      </c>
      <c r="F56" s="415"/>
      <c r="G56" s="416"/>
      <c r="H56" s="416"/>
      <c r="I56" s="417"/>
      <c r="J56" s="416"/>
      <c r="K56" s="418"/>
      <c r="L56" s="182"/>
      <c r="M56" s="265"/>
      <c r="N56" s="265"/>
      <c r="O56" s="265"/>
      <c r="P56" s="266"/>
    </row>
    <row r="57" spans="1:18" s="183" customFormat="1" ht="13.8">
      <c r="A57" s="412">
        <f t="shared" si="1"/>
        <v>41</v>
      </c>
      <c r="B57" s="413" t="s">
        <v>102</v>
      </c>
      <c r="C57" s="460" t="s">
        <v>275</v>
      </c>
      <c r="D57" s="450" t="s">
        <v>109</v>
      </c>
      <c r="E57" s="438" t="s">
        <v>83</v>
      </c>
      <c r="F57" s="415"/>
      <c r="G57" s="416"/>
      <c r="H57" s="416"/>
      <c r="I57" s="417"/>
      <c r="J57" s="416"/>
      <c r="K57" s="418"/>
      <c r="L57" s="182"/>
      <c r="M57" s="265"/>
      <c r="N57" s="265"/>
      <c r="O57" s="265"/>
      <c r="P57" s="266"/>
    </row>
    <row r="58" spans="1:18" s="120" customFormat="1" ht="12.75" customHeight="1" thickBot="1">
      <c r="A58" s="463"/>
      <c r="B58" s="464"/>
      <c r="C58" s="465"/>
      <c r="D58" s="451"/>
      <c r="E58" s="369"/>
      <c r="F58" s="370"/>
      <c r="G58" s="370"/>
      <c r="H58" s="370"/>
      <c r="I58" s="370"/>
      <c r="J58" s="370"/>
      <c r="K58" s="452" t="s">
        <v>84</v>
      </c>
      <c r="L58" s="432"/>
      <c r="M58" s="433"/>
      <c r="N58" s="433"/>
      <c r="O58" s="433"/>
      <c r="P58" s="434"/>
      <c r="Q58" s="116"/>
      <c r="R58" s="119"/>
    </row>
    <row r="59" spans="1:18">
      <c r="Q59" s="116"/>
    </row>
    <row r="61" spans="1:18">
      <c r="C61" s="125"/>
      <c r="D61" s="630"/>
      <c r="E61" s="630"/>
      <c r="F61" s="630"/>
      <c r="G61" s="630"/>
      <c r="H61" s="630"/>
      <c r="I61" s="630"/>
      <c r="J61" s="630"/>
      <c r="K61" s="630"/>
      <c r="L61" s="630"/>
      <c r="N61" s="631"/>
      <c r="O61" s="631"/>
      <c r="P61" s="631"/>
    </row>
    <row r="62" spans="1:18">
      <c r="C62" s="125" t="s">
        <v>38</v>
      </c>
      <c r="D62" s="630" t="s">
        <v>81</v>
      </c>
      <c r="E62" s="630"/>
      <c r="F62" s="630"/>
      <c r="G62" s="630"/>
      <c r="H62" s="630"/>
      <c r="I62" s="630"/>
      <c r="J62" s="630"/>
      <c r="K62" s="630"/>
      <c r="L62" s="630"/>
      <c r="N62" s="631"/>
      <c r="O62" s="631"/>
      <c r="P62" s="631"/>
    </row>
    <row r="63" spans="1:18">
      <c r="D63" s="630" t="s">
        <v>40</v>
      </c>
      <c r="E63" s="630"/>
      <c r="F63" s="630"/>
      <c r="G63" s="630" t="s">
        <v>41</v>
      </c>
      <c r="H63" s="630"/>
      <c r="I63" s="630"/>
      <c r="J63" s="630"/>
      <c r="K63" s="630"/>
      <c r="L63" s="630"/>
      <c r="N63" s="633" t="s">
        <v>42</v>
      </c>
      <c r="O63" s="633"/>
      <c r="P63" s="633"/>
    </row>
    <row r="64" spans="1:18">
      <c r="E64" s="123"/>
      <c r="K64" s="123"/>
      <c r="L64" s="123"/>
    </row>
    <row r="65" spans="3:18">
      <c r="E65" s="123"/>
      <c r="K65" s="123"/>
      <c r="L65" s="123"/>
      <c r="R65" s="109"/>
    </row>
    <row r="66" spans="3:18">
      <c r="C66" s="125"/>
    </row>
    <row r="67" spans="3:18">
      <c r="C67" s="125" t="s">
        <v>82</v>
      </c>
      <c r="D67" s="630" t="s">
        <v>81</v>
      </c>
      <c r="E67" s="630"/>
      <c r="F67" s="630"/>
      <c r="G67" s="630"/>
      <c r="H67" s="630"/>
      <c r="I67" s="630"/>
      <c r="J67" s="630"/>
      <c r="K67" s="630"/>
      <c r="L67" s="630"/>
      <c r="N67" s="631"/>
      <c r="O67" s="631"/>
      <c r="P67" s="631"/>
    </row>
    <row r="68" spans="3:18">
      <c r="C68" s="125"/>
      <c r="D68" s="630" t="s">
        <v>40</v>
      </c>
      <c r="E68" s="630"/>
      <c r="F68" s="630"/>
      <c r="G68" s="632" t="s">
        <v>41</v>
      </c>
      <c r="H68" s="632"/>
      <c r="I68" s="632"/>
      <c r="J68" s="632"/>
      <c r="K68" s="632"/>
      <c r="L68" s="632"/>
      <c r="N68" s="633" t="s">
        <v>42</v>
      </c>
      <c r="O68" s="633"/>
      <c r="P68" s="633"/>
    </row>
  </sheetData>
  <mergeCells count="34">
    <mergeCell ref="A6:C6"/>
    <mergeCell ref="D6:P6"/>
    <mergeCell ref="A1:P1"/>
    <mergeCell ref="A2:P2"/>
    <mergeCell ref="A3:P3"/>
    <mergeCell ref="A5:C5"/>
    <mergeCell ref="D5:P5"/>
    <mergeCell ref="G62:L62"/>
    <mergeCell ref="N62:P62"/>
    <mergeCell ref="A7:C7"/>
    <mergeCell ref="D7:P7"/>
    <mergeCell ref="A8:P8"/>
    <mergeCell ref="O9:P9"/>
    <mergeCell ref="O10:P10"/>
    <mergeCell ref="A11:A12"/>
    <mergeCell ref="C11:C12"/>
    <mergeCell ref="F11:K11"/>
    <mergeCell ref="L11:P11"/>
    <mergeCell ref="D68:F68"/>
    <mergeCell ref="G68:L68"/>
    <mergeCell ref="N68:P68"/>
    <mergeCell ref="B11:B12"/>
    <mergeCell ref="E11:E12"/>
    <mergeCell ref="D11:D12"/>
    <mergeCell ref="D63:F63"/>
    <mergeCell ref="G63:L63"/>
    <mergeCell ref="N63:P63"/>
    <mergeCell ref="D67:F67"/>
    <mergeCell ref="G67:L67"/>
    <mergeCell ref="N67:P67"/>
    <mergeCell ref="D61:F61"/>
    <mergeCell ref="G61:L61"/>
    <mergeCell ref="N61:P61"/>
    <mergeCell ref="D62:F62"/>
  </mergeCells>
  <phoneticPr fontId="39" type="noConversion"/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R71"/>
  <sheetViews>
    <sheetView topLeftCell="A27" zoomScaleNormal="100" zoomScaleSheetLayoutView="100" workbookViewId="0">
      <selection activeCell="L61" sqref="L61:P61"/>
    </sheetView>
  </sheetViews>
  <sheetFormatPr defaultColWidth="8.77734375" defaultRowHeight="12" outlineLevelRow="3"/>
  <cols>
    <col min="1" max="2" width="9.44140625" style="84" customWidth="1"/>
    <col min="3" max="3" width="45" style="85" customWidth="1"/>
    <col min="4" max="4" width="7" style="86" customWidth="1"/>
    <col min="5" max="5" width="8.44140625" style="87" customWidth="1"/>
    <col min="6" max="10" width="9.44140625" style="86" customWidth="1"/>
    <col min="11" max="16" width="9.44140625" style="87" customWidth="1"/>
    <col min="17" max="17" width="8.77734375" style="56"/>
    <col min="18" max="18" width="12" style="56" bestFit="1" customWidth="1"/>
    <col min="19" max="19" width="11.6640625" style="56" bestFit="1" customWidth="1"/>
    <col min="20" max="16384" width="8.77734375" style="56"/>
  </cols>
  <sheetData>
    <row r="1" spans="1:17">
      <c r="A1" s="649" t="s">
        <v>89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</row>
    <row r="2" spans="1:17">
      <c r="A2" s="650" t="s">
        <v>123</v>
      </c>
      <c r="B2" s="650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652"/>
    </row>
    <row r="3" spans="1:17">
      <c r="A3" s="653" t="s">
        <v>2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  <c r="L3" s="653"/>
      <c r="M3" s="653"/>
      <c r="N3" s="653"/>
      <c r="O3" s="653"/>
      <c r="P3" s="653"/>
    </row>
    <row r="4" spans="1:17">
      <c r="A4" s="57"/>
      <c r="B4" s="57"/>
      <c r="C4" s="58"/>
      <c r="D4" s="59"/>
      <c r="E4" s="60"/>
      <c r="F4" s="61"/>
      <c r="G4" s="62"/>
      <c r="H4" s="62"/>
      <c r="I4" s="62"/>
      <c r="J4" s="62"/>
      <c r="K4" s="63"/>
      <c r="L4" s="63"/>
      <c r="M4" s="63"/>
      <c r="N4" s="63"/>
      <c r="O4" s="63"/>
      <c r="P4" s="63"/>
    </row>
    <row r="5" spans="1:17">
      <c r="A5" s="654" t="s">
        <v>50</v>
      </c>
      <c r="B5" s="654"/>
      <c r="C5" s="654"/>
      <c r="D5" s="650" t="str">
        <f>'Buvniecibas koptame'!D8</f>
        <v>Aktīvās atpūtas parks Piņķos,
multifunkcionālas asfaltētas trases būvniecība</v>
      </c>
      <c r="E5" s="650"/>
      <c r="F5" s="650"/>
      <c r="G5" s="650"/>
      <c r="H5" s="650"/>
      <c r="I5" s="650"/>
      <c r="J5" s="650"/>
      <c r="K5" s="650"/>
      <c r="L5" s="650"/>
      <c r="M5" s="650"/>
      <c r="N5" s="650"/>
      <c r="O5" s="650"/>
      <c r="P5" s="650"/>
    </row>
    <row r="6" spans="1:17">
      <c r="A6" s="654" t="s">
        <v>33</v>
      </c>
      <c r="B6" s="654"/>
      <c r="C6" s="654"/>
      <c r="D6" s="650" t="str">
        <f>D5</f>
        <v>Aktīvās atpūtas parks Piņķos,
multifunkcionālas asfaltētas trases būvniecība</v>
      </c>
      <c r="E6" s="650"/>
      <c r="F6" s="650"/>
      <c r="G6" s="650"/>
      <c r="H6" s="650"/>
      <c r="I6" s="650"/>
      <c r="J6" s="650"/>
      <c r="K6" s="650"/>
      <c r="L6" s="650"/>
      <c r="M6" s="650"/>
      <c r="N6" s="650"/>
      <c r="O6" s="650"/>
      <c r="P6" s="650"/>
    </row>
    <row r="7" spans="1:17">
      <c r="A7" s="654" t="s">
        <v>51</v>
      </c>
      <c r="B7" s="654"/>
      <c r="C7" s="654"/>
      <c r="D7" s="656" t="str">
        <f>'Buvniecibas koptame'!D9</f>
        <v>Rīgas iela 2D, Piņķi, Babītes pagasts, Mārupes novads.</v>
      </c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</row>
    <row r="8" spans="1:17">
      <c r="A8" s="654"/>
      <c r="B8" s="654"/>
      <c r="C8" s="654"/>
      <c r="D8" s="654"/>
      <c r="E8" s="654"/>
      <c r="F8" s="654"/>
      <c r="G8" s="654"/>
      <c r="H8" s="654"/>
      <c r="I8" s="654"/>
      <c r="J8" s="654"/>
      <c r="K8" s="654"/>
      <c r="L8" s="654"/>
      <c r="M8" s="654"/>
      <c r="N8" s="654"/>
      <c r="O8" s="654"/>
      <c r="P8" s="654"/>
    </row>
    <row r="9" spans="1:17">
      <c r="A9" s="64"/>
      <c r="B9" s="64"/>
      <c r="C9" s="65"/>
      <c r="D9" s="56"/>
      <c r="E9" s="66"/>
      <c r="F9" s="67"/>
      <c r="G9" s="68"/>
      <c r="H9" s="68"/>
      <c r="I9" s="68"/>
      <c r="J9" s="68"/>
      <c r="K9" s="69"/>
      <c r="L9" s="69"/>
      <c r="M9" s="70" t="s">
        <v>3</v>
      </c>
      <c r="N9" s="70"/>
      <c r="O9" s="657">
        <f>P61</f>
        <v>0</v>
      </c>
      <c r="P9" s="657"/>
      <c r="Q9" s="71"/>
    </row>
    <row r="10" spans="1:17" ht="12.6" thickBot="1">
      <c r="A10" s="72"/>
      <c r="B10" s="72"/>
      <c r="C10" s="73"/>
      <c r="D10" s="74"/>
      <c r="E10" s="75"/>
      <c r="F10" s="76"/>
      <c r="G10" s="76"/>
      <c r="H10" s="76"/>
      <c r="I10" s="76"/>
      <c r="J10" s="76"/>
      <c r="K10" s="75"/>
      <c r="L10" s="75"/>
      <c r="M10" s="297" t="s">
        <v>4</v>
      </c>
      <c r="N10" s="297"/>
      <c r="O10" s="681"/>
      <c r="P10" s="681"/>
    </row>
    <row r="11" spans="1:17" ht="15.75" customHeight="1" thickBot="1">
      <c r="A11" s="640" t="s">
        <v>5</v>
      </c>
      <c r="B11" s="659" t="s">
        <v>97</v>
      </c>
      <c r="C11" s="683" t="s">
        <v>6</v>
      </c>
      <c r="D11" s="677" t="s">
        <v>9</v>
      </c>
      <c r="E11" s="679" t="s">
        <v>10</v>
      </c>
      <c r="F11" s="685" t="s">
        <v>7</v>
      </c>
      <c r="G11" s="685"/>
      <c r="H11" s="685"/>
      <c r="I11" s="685"/>
      <c r="J11" s="685"/>
      <c r="K11" s="686"/>
      <c r="L11" s="662" t="s">
        <v>8</v>
      </c>
      <c r="M11" s="663"/>
      <c r="N11" s="663"/>
      <c r="O11" s="663"/>
      <c r="P11" s="664"/>
    </row>
    <row r="12" spans="1:17" ht="99" customHeight="1" thickBot="1">
      <c r="A12" s="682"/>
      <c r="B12" s="676"/>
      <c r="C12" s="684"/>
      <c r="D12" s="678"/>
      <c r="E12" s="680"/>
      <c r="F12" s="379" t="s">
        <v>11</v>
      </c>
      <c r="G12" s="379" t="s">
        <v>12</v>
      </c>
      <c r="H12" s="380" t="s">
        <v>13</v>
      </c>
      <c r="I12" s="379" t="s">
        <v>74</v>
      </c>
      <c r="J12" s="379" t="s">
        <v>14</v>
      </c>
      <c r="K12" s="381" t="s">
        <v>15</v>
      </c>
      <c r="L12" s="146" t="s">
        <v>16</v>
      </c>
      <c r="M12" s="147" t="s">
        <v>13</v>
      </c>
      <c r="N12" s="148" t="s">
        <v>74</v>
      </c>
      <c r="O12" s="147" t="s">
        <v>14</v>
      </c>
      <c r="P12" s="149" t="s">
        <v>17</v>
      </c>
    </row>
    <row r="13" spans="1:17" s="81" customFormat="1" ht="13.8" outlineLevel="3">
      <c r="A13" s="478"/>
      <c r="B13" s="479"/>
      <c r="C13" s="480"/>
      <c r="D13" s="473"/>
      <c r="E13" s="375"/>
      <c r="F13" s="372"/>
      <c r="G13" s="376"/>
      <c r="H13" s="376"/>
      <c r="I13" s="377"/>
      <c r="J13" s="377"/>
      <c r="K13" s="378"/>
      <c r="L13" s="371"/>
      <c r="M13" s="372"/>
      <c r="N13" s="372"/>
      <c r="O13" s="372"/>
      <c r="P13" s="373"/>
    </row>
    <row r="14" spans="1:17" s="81" customFormat="1" ht="15" customHeight="1" outlineLevel="3">
      <c r="A14" s="301"/>
      <c r="B14" s="55"/>
      <c r="C14" s="462" t="s">
        <v>114</v>
      </c>
      <c r="D14" s="474"/>
      <c r="E14" s="388"/>
      <c r="F14" s="388"/>
      <c r="G14" s="388"/>
      <c r="H14" s="389"/>
      <c r="I14" s="390"/>
      <c r="J14" s="390"/>
      <c r="K14" s="395"/>
      <c r="L14" s="299"/>
      <c r="M14" s="296"/>
      <c r="N14" s="296"/>
      <c r="O14" s="296"/>
      <c r="P14" s="300"/>
    </row>
    <row r="15" spans="1:17" s="81" customFormat="1" ht="27.6" outlineLevel="3">
      <c r="A15" s="298">
        <v>1</v>
      </c>
      <c r="B15" s="470" t="s">
        <v>102</v>
      </c>
      <c r="C15" s="459" t="s">
        <v>190</v>
      </c>
      <c r="D15" s="475" t="s">
        <v>96</v>
      </c>
      <c r="E15" s="466">
        <v>205</v>
      </c>
      <c r="F15" s="415"/>
      <c r="G15" s="416"/>
      <c r="H15" s="416"/>
      <c r="I15" s="417"/>
      <c r="J15" s="416"/>
      <c r="K15" s="395"/>
      <c r="L15" s="299"/>
      <c r="M15" s="296"/>
      <c r="N15" s="296"/>
      <c r="O15" s="296"/>
      <c r="P15" s="300"/>
    </row>
    <row r="16" spans="1:17" s="81" customFormat="1" ht="27.6" outlineLevel="3">
      <c r="A16" s="298">
        <f>A15+1</f>
        <v>2</v>
      </c>
      <c r="B16" s="470" t="s">
        <v>102</v>
      </c>
      <c r="C16" s="459" t="s">
        <v>191</v>
      </c>
      <c r="D16" s="475" t="s">
        <v>96</v>
      </c>
      <c r="E16" s="466">
        <v>205</v>
      </c>
      <c r="F16" s="415"/>
      <c r="G16" s="416"/>
      <c r="H16" s="416"/>
      <c r="I16" s="417"/>
      <c r="J16" s="416"/>
      <c r="K16" s="395"/>
      <c r="L16" s="299"/>
      <c r="M16" s="296"/>
      <c r="N16" s="296"/>
      <c r="O16" s="296"/>
      <c r="P16" s="300"/>
    </row>
    <row r="17" spans="1:16" s="81" customFormat="1" ht="13.8" outlineLevel="3">
      <c r="A17" s="298">
        <f t="shared" ref="A17:A27" si="0">A16+1</f>
        <v>3</v>
      </c>
      <c r="B17" s="470" t="s">
        <v>102</v>
      </c>
      <c r="C17" s="481" t="s">
        <v>192</v>
      </c>
      <c r="D17" s="476" t="s">
        <v>96</v>
      </c>
      <c r="E17" s="466">
        <v>230</v>
      </c>
      <c r="F17" s="415"/>
      <c r="G17" s="416"/>
      <c r="H17" s="416"/>
      <c r="I17" s="417"/>
      <c r="J17" s="416"/>
      <c r="K17" s="395"/>
      <c r="L17" s="299"/>
      <c r="M17" s="296"/>
      <c r="N17" s="296"/>
      <c r="O17" s="296"/>
      <c r="P17" s="300"/>
    </row>
    <row r="18" spans="1:16" s="81" customFormat="1" ht="13.8" outlineLevel="3">
      <c r="A18" s="298">
        <f t="shared" si="0"/>
        <v>4</v>
      </c>
      <c r="B18" s="470" t="s">
        <v>102</v>
      </c>
      <c r="C18" s="481" t="s">
        <v>193</v>
      </c>
      <c r="D18" s="476" t="s">
        <v>96</v>
      </c>
      <c r="E18" s="466">
        <v>205</v>
      </c>
      <c r="F18" s="415"/>
      <c r="G18" s="416"/>
      <c r="H18" s="416"/>
      <c r="I18" s="417"/>
      <c r="J18" s="416"/>
      <c r="K18" s="395"/>
      <c r="L18" s="299"/>
      <c r="M18" s="296"/>
      <c r="N18" s="296"/>
      <c r="O18" s="296"/>
      <c r="P18" s="300"/>
    </row>
    <row r="19" spans="1:16" s="81" customFormat="1" ht="13.8" outlineLevel="3">
      <c r="A19" s="298">
        <f t="shared" si="0"/>
        <v>5</v>
      </c>
      <c r="B19" s="470" t="s">
        <v>102</v>
      </c>
      <c r="C19" s="481" t="s">
        <v>194</v>
      </c>
      <c r="D19" s="476" t="s">
        <v>129</v>
      </c>
      <c r="E19" s="466">
        <v>6</v>
      </c>
      <c r="F19" s="391"/>
      <c r="G19" s="391"/>
      <c r="H19" s="391"/>
      <c r="I19" s="392"/>
      <c r="J19" s="391"/>
      <c r="K19" s="395"/>
      <c r="L19" s="299"/>
      <c r="M19" s="296"/>
      <c r="N19" s="296"/>
      <c r="O19" s="296"/>
      <c r="P19" s="300"/>
    </row>
    <row r="20" spans="1:16" s="81" customFormat="1" ht="13.8" outlineLevel="3">
      <c r="A20" s="298">
        <f t="shared" si="0"/>
        <v>6</v>
      </c>
      <c r="B20" s="470" t="s">
        <v>102</v>
      </c>
      <c r="C20" s="459" t="s">
        <v>195</v>
      </c>
      <c r="D20" s="475" t="s">
        <v>129</v>
      </c>
      <c r="E20" s="466">
        <v>6</v>
      </c>
      <c r="F20" s="391"/>
      <c r="G20" s="391"/>
      <c r="H20" s="391"/>
      <c r="I20" s="392"/>
      <c r="J20" s="391"/>
      <c r="K20" s="395"/>
      <c r="L20" s="299"/>
      <c r="M20" s="296"/>
      <c r="N20" s="296"/>
      <c r="O20" s="296"/>
      <c r="P20" s="300"/>
    </row>
    <row r="21" spans="1:16" s="81" customFormat="1" ht="27.6" outlineLevel="3">
      <c r="A21" s="298">
        <f t="shared" si="0"/>
        <v>7</v>
      </c>
      <c r="B21" s="470" t="s">
        <v>102</v>
      </c>
      <c r="C21" s="482" t="s">
        <v>196</v>
      </c>
      <c r="D21" s="476" t="s">
        <v>129</v>
      </c>
      <c r="E21" s="467">
        <v>1</v>
      </c>
      <c r="F21" s="391"/>
      <c r="G21" s="391"/>
      <c r="H21" s="391"/>
      <c r="I21" s="392"/>
      <c r="J21" s="391"/>
      <c r="K21" s="395"/>
      <c r="L21" s="299"/>
      <c r="M21" s="296"/>
      <c r="N21" s="296"/>
      <c r="O21" s="296"/>
      <c r="P21" s="300"/>
    </row>
    <row r="22" spans="1:16" s="81" customFormat="1" ht="13.8" outlineLevel="3">
      <c r="A22" s="298">
        <f t="shared" si="0"/>
        <v>8</v>
      </c>
      <c r="B22" s="470" t="s">
        <v>102</v>
      </c>
      <c r="C22" s="482" t="s">
        <v>276</v>
      </c>
      <c r="D22" s="476" t="s">
        <v>197</v>
      </c>
      <c r="E22" s="467">
        <v>1</v>
      </c>
      <c r="F22" s="391"/>
      <c r="G22" s="391"/>
      <c r="H22" s="391"/>
      <c r="I22" s="392"/>
      <c r="J22" s="391"/>
      <c r="K22" s="395"/>
      <c r="L22" s="299"/>
      <c r="M22" s="296"/>
      <c r="N22" s="296"/>
      <c r="O22" s="296"/>
      <c r="P22" s="300"/>
    </row>
    <row r="23" spans="1:16" s="81" customFormat="1" ht="13.8" outlineLevel="3">
      <c r="A23" s="298">
        <f t="shared" si="0"/>
        <v>9</v>
      </c>
      <c r="B23" s="470" t="s">
        <v>102</v>
      </c>
      <c r="C23" s="483" t="s">
        <v>198</v>
      </c>
      <c r="D23" s="476" t="s">
        <v>129</v>
      </c>
      <c r="E23" s="467">
        <v>6</v>
      </c>
      <c r="F23" s="391"/>
      <c r="G23" s="391"/>
      <c r="H23" s="391"/>
      <c r="I23" s="392"/>
      <c r="J23" s="391"/>
      <c r="K23" s="395"/>
      <c r="L23" s="299"/>
      <c r="M23" s="296"/>
      <c r="N23" s="296"/>
      <c r="O23" s="296"/>
      <c r="P23" s="300"/>
    </row>
    <row r="24" spans="1:16" s="81" customFormat="1" ht="13.8" outlineLevel="3">
      <c r="A24" s="298">
        <f t="shared" si="0"/>
        <v>10</v>
      </c>
      <c r="B24" s="470" t="s">
        <v>102</v>
      </c>
      <c r="C24" s="481" t="s">
        <v>199</v>
      </c>
      <c r="D24" s="476" t="s">
        <v>109</v>
      </c>
      <c r="E24" s="471">
        <v>1</v>
      </c>
      <c r="F24" s="391"/>
      <c r="G24" s="391"/>
      <c r="H24" s="391"/>
      <c r="I24" s="392"/>
      <c r="J24" s="391"/>
      <c r="K24" s="395"/>
      <c r="L24" s="299"/>
      <c r="M24" s="296"/>
      <c r="N24" s="296"/>
      <c r="O24" s="296"/>
      <c r="P24" s="300"/>
    </row>
    <row r="25" spans="1:16" s="81" customFormat="1" ht="13.8" outlineLevel="3">
      <c r="A25" s="298">
        <f t="shared" si="0"/>
        <v>11</v>
      </c>
      <c r="B25" s="470" t="s">
        <v>102</v>
      </c>
      <c r="C25" s="481" t="s">
        <v>200</v>
      </c>
      <c r="D25" s="476" t="s">
        <v>109</v>
      </c>
      <c r="E25" s="471">
        <v>1</v>
      </c>
      <c r="F25" s="391"/>
      <c r="G25" s="391"/>
      <c r="H25" s="391"/>
      <c r="I25" s="392"/>
      <c r="J25" s="391"/>
      <c r="K25" s="395"/>
      <c r="L25" s="299"/>
      <c r="M25" s="296"/>
      <c r="N25" s="296"/>
      <c r="O25" s="296"/>
      <c r="P25" s="300"/>
    </row>
    <row r="26" spans="1:16" s="81" customFormat="1" ht="13.8" outlineLevel="3">
      <c r="A26" s="298">
        <f t="shared" si="0"/>
        <v>12</v>
      </c>
      <c r="B26" s="470" t="s">
        <v>102</v>
      </c>
      <c r="C26" s="481" t="s">
        <v>201</v>
      </c>
      <c r="D26" s="476" t="s">
        <v>197</v>
      </c>
      <c r="E26" s="471">
        <v>1</v>
      </c>
      <c r="F26" s="391"/>
      <c r="G26" s="391"/>
      <c r="H26" s="391"/>
      <c r="I26" s="392"/>
      <c r="J26" s="391"/>
      <c r="K26" s="395"/>
      <c r="L26" s="299"/>
      <c r="M26" s="296"/>
      <c r="N26" s="296"/>
      <c r="O26" s="296"/>
      <c r="P26" s="300"/>
    </row>
    <row r="27" spans="1:16" s="81" customFormat="1" ht="13.8" outlineLevel="3">
      <c r="A27" s="298">
        <f t="shared" si="0"/>
        <v>13</v>
      </c>
      <c r="B27" s="470" t="s">
        <v>102</v>
      </c>
      <c r="C27" s="483" t="s">
        <v>202</v>
      </c>
      <c r="D27" s="475" t="s">
        <v>109</v>
      </c>
      <c r="E27" s="471">
        <v>1</v>
      </c>
      <c r="F27" s="391"/>
      <c r="G27" s="391"/>
      <c r="H27" s="391"/>
      <c r="I27" s="392"/>
      <c r="J27" s="391"/>
      <c r="K27" s="395"/>
      <c r="L27" s="299"/>
      <c r="M27" s="296"/>
      <c r="N27" s="296"/>
      <c r="O27" s="296"/>
      <c r="P27" s="300"/>
    </row>
    <row r="28" spans="1:16" s="81" customFormat="1" ht="13.8" outlineLevel="3">
      <c r="A28" s="298"/>
      <c r="B28" s="470"/>
      <c r="C28" s="461"/>
      <c r="D28" s="475"/>
      <c r="E28" s="472"/>
      <c r="F28" s="391"/>
      <c r="G28" s="391"/>
      <c r="H28" s="391"/>
      <c r="I28" s="392"/>
      <c r="J28" s="391"/>
      <c r="K28" s="395"/>
      <c r="L28" s="299"/>
      <c r="M28" s="296"/>
      <c r="N28" s="296"/>
      <c r="O28" s="296"/>
      <c r="P28" s="300"/>
    </row>
    <row r="29" spans="1:16" s="81" customFormat="1" ht="13.8" outlineLevel="3">
      <c r="A29" s="298"/>
      <c r="B29" s="470"/>
      <c r="C29" s="457" t="s">
        <v>154</v>
      </c>
      <c r="D29" s="475"/>
      <c r="E29" s="472"/>
      <c r="F29" s="391"/>
      <c r="G29" s="391"/>
      <c r="H29" s="391"/>
      <c r="I29" s="392"/>
      <c r="J29" s="391"/>
      <c r="K29" s="395"/>
      <c r="L29" s="299"/>
      <c r="M29" s="296"/>
      <c r="N29" s="296"/>
      <c r="O29" s="296"/>
      <c r="P29" s="300"/>
    </row>
    <row r="30" spans="1:16" s="81" customFormat="1" ht="27.6" outlineLevel="3">
      <c r="A30" s="298">
        <f>A27+1</f>
        <v>14</v>
      </c>
      <c r="B30" s="470" t="s">
        <v>102</v>
      </c>
      <c r="C30" s="459" t="s">
        <v>203</v>
      </c>
      <c r="D30" s="475" t="s">
        <v>96</v>
      </c>
      <c r="E30" s="466">
        <v>180</v>
      </c>
      <c r="F30" s="391"/>
      <c r="G30" s="391"/>
      <c r="H30" s="391"/>
      <c r="I30" s="392"/>
      <c r="J30" s="391"/>
      <c r="K30" s="395"/>
      <c r="L30" s="299"/>
      <c r="M30" s="296"/>
      <c r="N30" s="296"/>
      <c r="O30" s="296"/>
      <c r="P30" s="300"/>
    </row>
    <row r="31" spans="1:16" s="81" customFormat="1" ht="13.8" outlineLevel="3">
      <c r="A31" s="298">
        <f t="shared" ref="A31:A60" si="1">A30+1</f>
        <v>15</v>
      </c>
      <c r="B31" s="470" t="s">
        <v>102</v>
      </c>
      <c r="C31" s="459" t="s">
        <v>204</v>
      </c>
      <c r="D31" s="475" t="s">
        <v>96</v>
      </c>
      <c r="E31" s="466">
        <v>50</v>
      </c>
      <c r="F31" s="391"/>
      <c r="G31" s="391"/>
      <c r="H31" s="391"/>
      <c r="I31" s="392"/>
      <c r="J31" s="391"/>
      <c r="K31" s="395"/>
      <c r="L31" s="299"/>
      <c r="M31" s="296"/>
      <c r="N31" s="296"/>
      <c r="O31" s="296"/>
      <c r="P31" s="300"/>
    </row>
    <row r="32" spans="1:16" s="81" customFormat="1" ht="13.8" outlineLevel="3">
      <c r="A32" s="298">
        <f t="shared" si="1"/>
        <v>16</v>
      </c>
      <c r="B32" s="470" t="s">
        <v>102</v>
      </c>
      <c r="C32" s="459" t="s">
        <v>205</v>
      </c>
      <c r="D32" s="475" t="s">
        <v>96</v>
      </c>
      <c r="E32" s="435">
        <v>210</v>
      </c>
      <c r="F32" s="391"/>
      <c r="G32" s="391"/>
      <c r="H32" s="391"/>
      <c r="I32" s="417"/>
      <c r="J32" s="391"/>
      <c r="K32" s="395"/>
      <c r="L32" s="299"/>
      <c r="M32" s="296"/>
      <c r="N32" s="296"/>
      <c r="O32" s="296"/>
      <c r="P32" s="300"/>
    </row>
    <row r="33" spans="1:16" s="81" customFormat="1" ht="27.6" outlineLevel="3">
      <c r="A33" s="298">
        <f t="shared" si="1"/>
        <v>17</v>
      </c>
      <c r="B33" s="470" t="s">
        <v>102</v>
      </c>
      <c r="C33" s="459" t="s">
        <v>206</v>
      </c>
      <c r="D33" s="475" t="s">
        <v>109</v>
      </c>
      <c r="E33" s="466">
        <v>6</v>
      </c>
      <c r="F33" s="391"/>
      <c r="G33" s="391"/>
      <c r="H33" s="391"/>
      <c r="I33" s="392"/>
      <c r="J33" s="391"/>
      <c r="K33" s="395"/>
      <c r="L33" s="299"/>
      <c r="M33" s="296"/>
      <c r="N33" s="296"/>
      <c r="O33" s="296"/>
      <c r="P33" s="300"/>
    </row>
    <row r="34" spans="1:16" s="81" customFormat="1" ht="13.8" outlineLevel="3">
      <c r="A34" s="298">
        <f t="shared" si="1"/>
        <v>18</v>
      </c>
      <c r="B34" s="470" t="s">
        <v>102</v>
      </c>
      <c r="C34" s="459" t="s">
        <v>207</v>
      </c>
      <c r="D34" s="475" t="s">
        <v>129</v>
      </c>
      <c r="E34" s="466">
        <v>6</v>
      </c>
      <c r="F34" s="391"/>
      <c r="G34" s="391"/>
      <c r="H34" s="391"/>
      <c r="I34" s="392"/>
      <c r="J34" s="391"/>
      <c r="K34" s="395"/>
      <c r="L34" s="299"/>
      <c r="M34" s="296"/>
      <c r="N34" s="296"/>
      <c r="O34" s="296"/>
      <c r="P34" s="300"/>
    </row>
    <row r="35" spans="1:16" s="81" customFormat="1" ht="13.8" outlineLevel="3">
      <c r="A35" s="298">
        <f t="shared" si="1"/>
        <v>19</v>
      </c>
      <c r="B35" s="470" t="s">
        <v>102</v>
      </c>
      <c r="C35" s="459" t="s">
        <v>208</v>
      </c>
      <c r="D35" s="475" t="s">
        <v>129</v>
      </c>
      <c r="E35" s="466">
        <v>6</v>
      </c>
      <c r="F35" s="391"/>
      <c r="G35" s="391"/>
      <c r="H35" s="391"/>
      <c r="I35" s="392"/>
      <c r="J35" s="391"/>
      <c r="K35" s="395"/>
      <c r="L35" s="299"/>
      <c r="M35" s="296"/>
      <c r="N35" s="296"/>
      <c r="O35" s="296"/>
      <c r="P35" s="300"/>
    </row>
    <row r="36" spans="1:16" s="81" customFormat="1" ht="13.8" outlineLevel="3">
      <c r="A36" s="298">
        <f t="shared" si="1"/>
        <v>20</v>
      </c>
      <c r="B36" s="470" t="s">
        <v>102</v>
      </c>
      <c r="C36" s="459" t="s">
        <v>209</v>
      </c>
      <c r="D36" s="475" t="s">
        <v>129</v>
      </c>
      <c r="E36" s="466">
        <v>6</v>
      </c>
      <c r="F36" s="391"/>
      <c r="G36" s="391"/>
      <c r="H36" s="391"/>
      <c r="I36" s="392"/>
      <c r="J36" s="391"/>
      <c r="K36" s="395"/>
      <c r="L36" s="299"/>
      <c r="M36" s="296"/>
      <c r="N36" s="296"/>
      <c r="O36" s="296"/>
      <c r="P36" s="300"/>
    </row>
    <row r="37" spans="1:16" s="81" customFormat="1" ht="13.8" outlineLevel="3">
      <c r="A37" s="298">
        <f t="shared" si="1"/>
        <v>21</v>
      </c>
      <c r="B37" s="470" t="s">
        <v>102</v>
      </c>
      <c r="C37" s="459" t="s">
        <v>210</v>
      </c>
      <c r="D37" s="475" t="s">
        <v>109</v>
      </c>
      <c r="E37" s="435">
        <v>1</v>
      </c>
      <c r="F37" s="391"/>
      <c r="G37" s="391"/>
      <c r="H37" s="391"/>
      <c r="I37" s="392"/>
      <c r="J37" s="391"/>
      <c r="K37" s="395"/>
      <c r="L37" s="299"/>
      <c r="M37" s="296"/>
      <c r="N37" s="296"/>
      <c r="O37" s="296"/>
      <c r="P37" s="300"/>
    </row>
    <row r="38" spans="1:16" s="81" customFormat="1" ht="13.8" outlineLevel="3">
      <c r="A38" s="298">
        <f t="shared" si="1"/>
        <v>22</v>
      </c>
      <c r="B38" s="470" t="s">
        <v>102</v>
      </c>
      <c r="C38" s="459" t="s">
        <v>211</v>
      </c>
      <c r="D38" s="475" t="s">
        <v>109</v>
      </c>
      <c r="E38" s="435">
        <v>1</v>
      </c>
      <c r="F38" s="391"/>
      <c r="G38" s="391"/>
      <c r="H38" s="391"/>
      <c r="I38" s="392"/>
      <c r="J38" s="391"/>
      <c r="K38" s="395"/>
      <c r="L38" s="299"/>
      <c r="M38" s="296"/>
      <c r="N38" s="296"/>
      <c r="O38" s="296"/>
      <c r="P38" s="300"/>
    </row>
    <row r="39" spans="1:16" s="81" customFormat="1" ht="27.6" outlineLevel="3">
      <c r="A39" s="298">
        <f t="shared" si="1"/>
        <v>23</v>
      </c>
      <c r="B39" s="470" t="s">
        <v>102</v>
      </c>
      <c r="C39" s="459" t="s">
        <v>212</v>
      </c>
      <c r="D39" s="475" t="s">
        <v>109</v>
      </c>
      <c r="E39" s="435">
        <v>1</v>
      </c>
      <c r="F39" s="391"/>
      <c r="G39" s="391"/>
      <c r="H39" s="391"/>
      <c r="I39" s="392"/>
      <c r="J39" s="391"/>
      <c r="K39" s="395"/>
      <c r="L39" s="299"/>
      <c r="M39" s="296"/>
      <c r="N39" s="296"/>
      <c r="O39" s="296"/>
      <c r="P39" s="300"/>
    </row>
    <row r="40" spans="1:16" s="81" customFormat="1" ht="13.8" outlineLevel="3">
      <c r="A40" s="298">
        <f t="shared" si="1"/>
        <v>24</v>
      </c>
      <c r="B40" s="470" t="s">
        <v>102</v>
      </c>
      <c r="C40" s="459" t="s">
        <v>213</v>
      </c>
      <c r="D40" s="475" t="s">
        <v>109</v>
      </c>
      <c r="E40" s="435">
        <v>1</v>
      </c>
      <c r="F40" s="391"/>
      <c r="G40" s="391"/>
      <c r="H40" s="391"/>
      <c r="I40" s="392"/>
      <c r="J40" s="391"/>
      <c r="K40" s="395"/>
      <c r="L40" s="299"/>
      <c r="M40" s="296"/>
      <c r="N40" s="296"/>
      <c r="O40" s="296"/>
      <c r="P40" s="300"/>
    </row>
    <row r="41" spans="1:16" s="81" customFormat="1" ht="27.6" outlineLevel="3">
      <c r="A41" s="298">
        <f t="shared" si="1"/>
        <v>25</v>
      </c>
      <c r="B41" s="470" t="s">
        <v>102</v>
      </c>
      <c r="C41" s="459" t="s">
        <v>214</v>
      </c>
      <c r="D41" s="475" t="s">
        <v>109</v>
      </c>
      <c r="E41" s="435">
        <v>1</v>
      </c>
      <c r="F41" s="391"/>
      <c r="G41" s="391"/>
      <c r="H41" s="391"/>
      <c r="I41" s="392"/>
      <c r="J41" s="391"/>
      <c r="K41" s="395"/>
      <c r="L41" s="299"/>
      <c r="M41" s="296"/>
      <c r="N41" s="296"/>
      <c r="O41" s="296"/>
      <c r="P41" s="300"/>
    </row>
    <row r="42" spans="1:16" s="81" customFormat="1" ht="13.8" outlineLevel="3">
      <c r="A42" s="298">
        <f t="shared" si="1"/>
        <v>26</v>
      </c>
      <c r="B42" s="470" t="s">
        <v>102</v>
      </c>
      <c r="C42" s="459" t="s">
        <v>215</v>
      </c>
      <c r="D42" s="475" t="s">
        <v>129</v>
      </c>
      <c r="E42" s="435">
        <v>1</v>
      </c>
      <c r="F42" s="391"/>
      <c r="G42" s="391"/>
      <c r="H42" s="391"/>
      <c r="I42" s="392"/>
      <c r="J42" s="391"/>
      <c r="K42" s="395"/>
      <c r="L42" s="299"/>
      <c r="M42" s="296"/>
      <c r="N42" s="296"/>
      <c r="O42" s="296"/>
      <c r="P42" s="300"/>
    </row>
    <row r="43" spans="1:16" s="81" customFormat="1" ht="13.8" outlineLevel="3">
      <c r="A43" s="298">
        <f t="shared" si="1"/>
        <v>27</v>
      </c>
      <c r="B43" s="470" t="s">
        <v>102</v>
      </c>
      <c r="C43" s="459" t="s">
        <v>216</v>
      </c>
      <c r="D43" s="475" t="s">
        <v>129</v>
      </c>
      <c r="E43" s="435">
        <v>1</v>
      </c>
      <c r="F43" s="391"/>
      <c r="G43" s="391"/>
      <c r="H43" s="391"/>
      <c r="I43" s="392"/>
      <c r="J43" s="391"/>
      <c r="K43" s="395"/>
      <c r="L43" s="299"/>
      <c r="M43" s="296"/>
      <c r="N43" s="296"/>
      <c r="O43" s="296"/>
      <c r="P43" s="300"/>
    </row>
    <row r="44" spans="1:16" s="81" customFormat="1" ht="13.8" outlineLevel="3">
      <c r="A44" s="298">
        <f t="shared" si="1"/>
        <v>28</v>
      </c>
      <c r="B44" s="470" t="s">
        <v>102</v>
      </c>
      <c r="C44" s="459" t="s">
        <v>217</v>
      </c>
      <c r="D44" s="475" t="s">
        <v>129</v>
      </c>
      <c r="E44" s="435">
        <v>2</v>
      </c>
      <c r="F44" s="391"/>
      <c r="G44" s="391"/>
      <c r="H44" s="391"/>
      <c r="I44" s="392"/>
      <c r="J44" s="391"/>
      <c r="K44" s="395"/>
      <c r="L44" s="299"/>
      <c r="M44" s="296"/>
      <c r="N44" s="296"/>
      <c r="O44" s="296"/>
      <c r="P44" s="300"/>
    </row>
    <row r="45" spans="1:16" s="81" customFormat="1" ht="27.6" outlineLevel="3">
      <c r="A45" s="298">
        <f t="shared" si="1"/>
        <v>29</v>
      </c>
      <c r="B45" s="470" t="s">
        <v>102</v>
      </c>
      <c r="C45" s="459" t="s">
        <v>218</v>
      </c>
      <c r="D45" s="475" t="s">
        <v>129</v>
      </c>
      <c r="E45" s="435">
        <v>1</v>
      </c>
      <c r="F45" s="391"/>
      <c r="G45" s="391"/>
      <c r="H45" s="391"/>
      <c r="I45" s="392"/>
      <c r="J45" s="391"/>
      <c r="K45" s="395"/>
      <c r="L45" s="299"/>
      <c r="M45" s="296"/>
      <c r="N45" s="296"/>
      <c r="O45" s="296"/>
      <c r="P45" s="300"/>
    </row>
    <row r="46" spans="1:16" s="81" customFormat="1" ht="13.8" outlineLevel="3">
      <c r="A46" s="298">
        <f t="shared" si="1"/>
        <v>30</v>
      </c>
      <c r="B46" s="470" t="s">
        <v>102</v>
      </c>
      <c r="C46" s="459" t="s">
        <v>219</v>
      </c>
      <c r="D46" s="475" t="s">
        <v>129</v>
      </c>
      <c r="E46" s="435">
        <v>1</v>
      </c>
      <c r="F46" s="391"/>
      <c r="G46" s="391"/>
      <c r="H46" s="391"/>
      <c r="I46" s="392"/>
      <c r="J46" s="391"/>
      <c r="K46" s="395"/>
      <c r="L46" s="299"/>
      <c r="M46" s="296"/>
      <c r="N46" s="296"/>
      <c r="O46" s="296"/>
      <c r="P46" s="300"/>
    </row>
    <row r="47" spans="1:16" s="81" customFormat="1" ht="13.8" outlineLevel="3">
      <c r="A47" s="298">
        <f t="shared" si="1"/>
        <v>31</v>
      </c>
      <c r="B47" s="470" t="s">
        <v>102</v>
      </c>
      <c r="C47" s="459" t="s">
        <v>220</v>
      </c>
      <c r="D47" s="475" t="s">
        <v>109</v>
      </c>
      <c r="E47" s="435">
        <v>1</v>
      </c>
      <c r="F47" s="391"/>
      <c r="G47" s="391"/>
      <c r="H47" s="391"/>
      <c r="I47" s="392"/>
      <c r="J47" s="391"/>
      <c r="K47" s="395"/>
      <c r="L47" s="299"/>
      <c r="M47" s="296"/>
      <c r="N47" s="296"/>
      <c r="O47" s="296"/>
      <c r="P47" s="300"/>
    </row>
    <row r="48" spans="1:16" s="81" customFormat="1" ht="13.8" outlineLevel="3">
      <c r="A48" s="298">
        <f t="shared" si="1"/>
        <v>32</v>
      </c>
      <c r="B48" s="470" t="s">
        <v>102</v>
      </c>
      <c r="C48" s="459" t="s">
        <v>221</v>
      </c>
      <c r="D48" s="475" t="s">
        <v>129</v>
      </c>
      <c r="E48" s="435">
        <v>1</v>
      </c>
      <c r="F48" s="391"/>
      <c r="G48" s="391"/>
      <c r="H48" s="391"/>
      <c r="I48" s="392"/>
      <c r="J48" s="391"/>
      <c r="K48" s="395"/>
      <c r="L48" s="299"/>
      <c r="M48" s="296"/>
      <c r="N48" s="296"/>
      <c r="O48" s="296"/>
      <c r="P48" s="300"/>
    </row>
    <row r="49" spans="1:18" s="81" customFormat="1" ht="13.8" outlineLevel="3">
      <c r="A49" s="298">
        <f t="shared" si="1"/>
        <v>33</v>
      </c>
      <c r="B49" s="470" t="s">
        <v>102</v>
      </c>
      <c r="C49" s="459" t="s">
        <v>222</v>
      </c>
      <c r="D49" s="475" t="s">
        <v>129</v>
      </c>
      <c r="E49" s="435">
        <v>1</v>
      </c>
      <c r="F49" s="391"/>
      <c r="G49" s="391"/>
      <c r="H49" s="391"/>
      <c r="I49" s="392"/>
      <c r="J49" s="391"/>
      <c r="K49" s="395"/>
      <c r="L49" s="299"/>
      <c r="M49" s="296"/>
      <c r="N49" s="296"/>
      <c r="O49" s="296"/>
      <c r="P49" s="300"/>
    </row>
    <row r="50" spans="1:18" s="81" customFormat="1" ht="13.8" outlineLevel="3">
      <c r="A50" s="298">
        <f t="shared" si="1"/>
        <v>34</v>
      </c>
      <c r="B50" s="470" t="s">
        <v>102</v>
      </c>
      <c r="C50" s="459" t="s">
        <v>223</v>
      </c>
      <c r="D50" s="475" t="s">
        <v>129</v>
      </c>
      <c r="E50" s="435">
        <v>1</v>
      </c>
      <c r="F50" s="391"/>
      <c r="G50" s="391"/>
      <c r="H50" s="391"/>
      <c r="I50" s="392"/>
      <c r="J50" s="391"/>
      <c r="K50" s="395"/>
      <c r="L50" s="299"/>
      <c r="M50" s="296"/>
      <c r="N50" s="296"/>
      <c r="O50" s="296"/>
      <c r="P50" s="300"/>
    </row>
    <row r="51" spans="1:18" s="81" customFormat="1" ht="13.8" outlineLevel="3">
      <c r="A51" s="298">
        <f t="shared" si="1"/>
        <v>35</v>
      </c>
      <c r="B51" s="470" t="s">
        <v>102</v>
      </c>
      <c r="C51" s="459" t="s">
        <v>224</v>
      </c>
      <c r="D51" s="475" t="s">
        <v>129</v>
      </c>
      <c r="E51" s="435">
        <v>1</v>
      </c>
      <c r="F51" s="391"/>
      <c r="G51" s="391"/>
      <c r="H51" s="391"/>
      <c r="I51" s="392"/>
      <c r="J51" s="391"/>
      <c r="K51" s="395"/>
      <c r="L51" s="299"/>
      <c r="M51" s="296"/>
      <c r="N51" s="296"/>
      <c r="O51" s="296"/>
      <c r="P51" s="300"/>
    </row>
    <row r="52" spans="1:18" s="81" customFormat="1" ht="13.8" outlineLevel="3">
      <c r="A52" s="298">
        <f t="shared" si="1"/>
        <v>36</v>
      </c>
      <c r="B52" s="470" t="s">
        <v>102</v>
      </c>
      <c r="C52" s="459" t="s">
        <v>225</v>
      </c>
      <c r="D52" s="475" t="s">
        <v>129</v>
      </c>
      <c r="E52" s="435">
        <v>1</v>
      </c>
      <c r="F52" s="391"/>
      <c r="G52" s="391"/>
      <c r="H52" s="391"/>
      <c r="I52" s="392"/>
      <c r="J52" s="391"/>
      <c r="K52" s="395"/>
      <c r="L52" s="299"/>
      <c r="M52" s="296"/>
      <c r="N52" s="296"/>
      <c r="O52" s="296"/>
      <c r="P52" s="300"/>
    </row>
    <row r="53" spans="1:18" s="81" customFormat="1" ht="27.6" outlineLevel="3">
      <c r="A53" s="298">
        <f t="shared" si="1"/>
        <v>37</v>
      </c>
      <c r="B53" s="470" t="s">
        <v>102</v>
      </c>
      <c r="C53" s="459" t="s">
        <v>226</v>
      </c>
      <c r="D53" s="475" t="s">
        <v>129</v>
      </c>
      <c r="E53" s="435">
        <v>6</v>
      </c>
      <c r="F53" s="391"/>
      <c r="G53" s="391"/>
      <c r="H53" s="391"/>
      <c r="I53" s="392"/>
      <c r="J53" s="391"/>
      <c r="K53" s="395"/>
      <c r="L53" s="299"/>
      <c r="M53" s="296"/>
      <c r="N53" s="296"/>
      <c r="O53" s="296"/>
      <c r="P53" s="300"/>
    </row>
    <row r="54" spans="1:18" s="81" customFormat="1" ht="27.6" outlineLevel="3">
      <c r="A54" s="298">
        <f t="shared" si="1"/>
        <v>38</v>
      </c>
      <c r="B54" s="470" t="s">
        <v>102</v>
      </c>
      <c r="C54" s="484" t="s">
        <v>227</v>
      </c>
      <c r="D54" s="475" t="s">
        <v>129</v>
      </c>
      <c r="E54" s="435">
        <v>6</v>
      </c>
      <c r="F54" s="391"/>
      <c r="G54" s="391"/>
      <c r="H54" s="391"/>
      <c r="I54" s="392"/>
      <c r="J54" s="391"/>
      <c r="K54" s="395"/>
      <c r="L54" s="299"/>
      <c r="M54" s="296"/>
      <c r="N54" s="296"/>
      <c r="O54" s="296"/>
      <c r="P54" s="300"/>
    </row>
    <row r="55" spans="1:18" s="81" customFormat="1" ht="13.8" outlineLevel="3">
      <c r="A55" s="298">
        <f t="shared" si="1"/>
        <v>39</v>
      </c>
      <c r="B55" s="470" t="s">
        <v>102</v>
      </c>
      <c r="C55" s="484" t="s">
        <v>228</v>
      </c>
      <c r="D55" s="475" t="s">
        <v>129</v>
      </c>
      <c r="E55" s="435">
        <v>6</v>
      </c>
      <c r="F55" s="391"/>
      <c r="G55" s="391"/>
      <c r="H55" s="391"/>
      <c r="I55" s="392"/>
      <c r="J55" s="391"/>
      <c r="K55" s="395"/>
      <c r="L55" s="299"/>
      <c r="M55" s="296"/>
      <c r="N55" s="296"/>
      <c r="O55" s="296"/>
      <c r="P55" s="300"/>
    </row>
    <row r="56" spans="1:18" s="81" customFormat="1" ht="13.8" outlineLevel="3">
      <c r="A56" s="298">
        <f t="shared" si="1"/>
        <v>40</v>
      </c>
      <c r="B56" s="470" t="s">
        <v>102</v>
      </c>
      <c r="C56" s="484" t="s">
        <v>229</v>
      </c>
      <c r="D56" s="475" t="s">
        <v>129</v>
      </c>
      <c r="E56" s="435">
        <v>6</v>
      </c>
      <c r="F56" s="391"/>
      <c r="G56" s="391"/>
      <c r="H56" s="391"/>
      <c r="I56" s="392"/>
      <c r="J56" s="391"/>
      <c r="K56" s="395"/>
      <c r="L56" s="299"/>
      <c r="M56" s="296"/>
      <c r="N56" s="296"/>
      <c r="O56" s="296"/>
      <c r="P56" s="300"/>
    </row>
    <row r="57" spans="1:18" s="81" customFormat="1" ht="13.8" outlineLevel="3">
      <c r="A57" s="298">
        <f t="shared" si="1"/>
        <v>41</v>
      </c>
      <c r="B57" s="470" t="s">
        <v>102</v>
      </c>
      <c r="C57" s="459" t="s">
        <v>230</v>
      </c>
      <c r="D57" s="477" t="s">
        <v>96</v>
      </c>
      <c r="E57" s="435">
        <v>250</v>
      </c>
      <c r="F57" s="391"/>
      <c r="G57" s="391"/>
      <c r="H57" s="391"/>
      <c r="I57" s="392"/>
      <c r="J57" s="391"/>
      <c r="K57" s="395"/>
      <c r="L57" s="299"/>
      <c r="M57" s="296"/>
      <c r="N57" s="296"/>
      <c r="O57" s="296"/>
      <c r="P57" s="300"/>
    </row>
    <row r="58" spans="1:18" s="81" customFormat="1" ht="27.6" outlineLevel="3">
      <c r="A58" s="298">
        <f t="shared" si="1"/>
        <v>42</v>
      </c>
      <c r="B58" s="470" t="s">
        <v>102</v>
      </c>
      <c r="C58" s="459" t="s">
        <v>231</v>
      </c>
      <c r="D58" s="475" t="s">
        <v>96</v>
      </c>
      <c r="E58" s="435">
        <v>5</v>
      </c>
      <c r="F58" s="391"/>
      <c r="G58" s="391"/>
      <c r="H58" s="391"/>
      <c r="I58" s="392"/>
      <c r="J58" s="391"/>
      <c r="K58" s="395"/>
      <c r="L58" s="299"/>
      <c r="M58" s="296"/>
      <c r="N58" s="296"/>
      <c r="O58" s="296"/>
      <c r="P58" s="300"/>
    </row>
    <row r="59" spans="1:18" s="81" customFormat="1" ht="13.8" outlineLevel="3">
      <c r="A59" s="298">
        <f t="shared" si="1"/>
        <v>43</v>
      </c>
      <c r="B59" s="470" t="s">
        <v>102</v>
      </c>
      <c r="C59" s="459" t="s">
        <v>232</v>
      </c>
      <c r="D59" s="477" t="s">
        <v>109</v>
      </c>
      <c r="E59" s="468" t="s">
        <v>83</v>
      </c>
      <c r="F59" s="391"/>
      <c r="G59" s="391"/>
      <c r="H59" s="391"/>
      <c r="I59" s="392"/>
      <c r="J59" s="391"/>
      <c r="K59" s="395"/>
      <c r="L59" s="299"/>
      <c r="M59" s="296"/>
      <c r="N59" s="296"/>
      <c r="O59" s="296"/>
      <c r="P59" s="300"/>
    </row>
    <row r="60" spans="1:18" s="81" customFormat="1" ht="14.4" outlineLevel="3" thickBot="1">
      <c r="A60" s="485">
        <f t="shared" si="1"/>
        <v>44</v>
      </c>
      <c r="B60" s="486" t="s">
        <v>102</v>
      </c>
      <c r="C60" s="487" t="s">
        <v>233</v>
      </c>
      <c r="D60" s="477" t="s">
        <v>109</v>
      </c>
      <c r="E60" s="469">
        <v>1</v>
      </c>
      <c r="F60" s="391"/>
      <c r="G60" s="391"/>
      <c r="H60" s="391"/>
      <c r="I60" s="392"/>
      <c r="J60" s="391"/>
      <c r="K60" s="395"/>
      <c r="L60" s="299"/>
      <c r="M60" s="296"/>
      <c r="N60" s="296"/>
      <c r="O60" s="296"/>
      <c r="P60" s="300"/>
    </row>
    <row r="61" spans="1:18" s="83" customFormat="1" ht="14.4" thickBot="1">
      <c r="A61" s="134"/>
      <c r="B61" s="135"/>
      <c r="C61" s="136"/>
      <c r="D61" s="134"/>
      <c r="E61" s="137"/>
      <c r="F61" s="138"/>
      <c r="G61" s="138"/>
      <c r="H61" s="138"/>
      <c r="I61" s="138"/>
      <c r="J61" s="138"/>
      <c r="K61" s="374" t="s">
        <v>84</v>
      </c>
      <c r="L61" s="139"/>
      <c r="M61" s="139"/>
      <c r="N61" s="139"/>
      <c r="O61" s="139"/>
      <c r="P61" s="140"/>
      <c r="Q61" s="81"/>
      <c r="R61" s="82"/>
    </row>
    <row r="62" spans="1:18">
      <c r="Q62" s="81"/>
    </row>
    <row r="64" spans="1:18">
      <c r="C64" s="88"/>
      <c r="D64" s="601"/>
      <c r="E64" s="601"/>
      <c r="F64" s="601"/>
      <c r="G64" s="601"/>
      <c r="H64" s="601"/>
      <c r="I64" s="601"/>
      <c r="J64" s="601"/>
      <c r="K64" s="601"/>
      <c r="L64" s="601"/>
      <c r="N64" s="602"/>
      <c r="O64" s="602"/>
      <c r="P64" s="602"/>
    </row>
    <row r="65" spans="3:18">
      <c r="C65" s="88" t="s">
        <v>38</v>
      </c>
      <c r="D65" s="601" t="s">
        <v>81</v>
      </c>
      <c r="E65" s="601"/>
      <c r="F65" s="601"/>
      <c r="G65" s="601"/>
      <c r="H65" s="601"/>
      <c r="I65" s="601"/>
      <c r="J65" s="601"/>
      <c r="K65" s="601"/>
      <c r="L65" s="601"/>
      <c r="N65" s="602"/>
      <c r="O65" s="602"/>
      <c r="P65" s="602"/>
    </row>
    <row r="66" spans="3:18">
      <c r="D66" s="601" t="s">
        <v>40</v>
      </c>
      <c r="E66" s="601"/>
      <c r="F66" s="601"/>
      <c r="G66" s="601" t="s">
        <v>41</v>
      </c>
      <c r="H66" s="601"/>
      <c r="I66" s="601"/>
      <c r="J66" s="601"/>
      <c r="K66" s="601"/>
      <c r="L66" s="601"/>
      <c r="N66" s="604" t="s">
        <v>42</v>
      </c>
      <c r="O66" s="604"/>
      <c r="P66" s="604"/>
    </row>
    <row r="67" spans="3:18">
      <c r="E67" s="86"/>
      <c r="K67" s="86"/>
      <c r="L67" s="86"/>
    </row>
    <row r="68" spans="3:18">
      <c r="E68" s="86"/>
      <c r="K68" s="86"/>
      <c r="L68" s="86"/>
      <c r="R68" s="71"/>
    </row>
    <row r="69" spans="3:18">
      <c r="C69" s="88"/>
    </row>
    <row r="70" spans="3:18">
      <c r="C70" s="88" t="s">
        <v>82</v>
      </c>
      <c r="D70" s="601" t="s">
        <v>81</v>
      </c>
      <c r="E70" s="601"/>
      <c r="F70" s="601"/>
      <c r="G70" s="601"/>
      <c r="H70" s="601"/>
      <c r="I70" s="601"/>
      <c r="J70" s="601"/>
      <c r="K70" s="601"/>
      <c r="L70" s="601"/>
      <c r="N70" s="602"/>
      <c r="O70" s="602"/>
      <c r="P70" s="602"/>
    </row>
    <row r="71" spans="3:18">
      <c r="C71" s="88"/>
      <c r="D71" s="601" t="s">
        <v>40</v>
      </c>
      <c r="E71" s="601"/>
      <c r="F71" s="601"/>
      <c r="G71" s="603" t="s">
        <v>41</v>
      </c>
      <c r="H71" s="603"/>
      <c r="I71" s="603"/>
      <c r="J71" s="603"/>
      <c r="K71" s="603"/>
      <c r="L71" s="603"/>
      <c r="N71" s="604" t="s">
        <v>42</v>
      </c>
      <c r="O71" s="604"/>
      <c r="P71" s="604"/>
    </row>
  </sheetData>
  <mergeCells count="34">
    <mergeCell ref="A6:C6"/>
    <mergeCell ref="D6:P6"/>
    <mergeCell ref="A1:P1"/>
    <mergeCell ref="A2:P2"/>
    <mergeCell ref="A3:P3"/>
    <mergeCell ref="A5:C5"/>
    <mergeCell ref="D5:P5"/>
    <mergeCell ref="G65:L65"/>
    <mergeCell ref="N65:P65"/>
    <mergeCell ref="A7:C7"/>
    <mergeCell ref="D7:P7"/>
    <mergeCell ref="A8:P8"/>
    <mergeCell ref="O9:P9"/>
    <mergeCell ref="O10:P10"/>
    <mergeCell ref="A11:A12"/>
    <mergeCell ref="C11:C12"/>
    <mergeCell ref="F11:K11"/>
    <mergeCell ref="L11:P11"/>
    <mergeCell ref="D71:F71"/>
    <mergeCell ref="G71:L71"/>
    <mergeCell ref="N71:P71"/>
    <mergeCell ref="B11:B12"/>
    <mergeCell ref="D11:D12"/>
    <mergeCell ref="E11:E12"/>
    <mergeCell ref="D66:F66"/>
    <mergeCell ref="G66:L66"/>
    <mergeCell ref="N66:P66"/>
    <mergeCell ref="D70:F70"/>
    <mergeCell ref="G70:L70"/>
    <mergeCell ref="N70:P70"/>
    <mergeCell ref="D64:F64"/>
    <mergeCell ref="G64:L64"/>
    <mergeCell ref="N64:P64"/>
    <mergeCell ref="D65:F65"/>
  </mergeCells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IV31"/>
  <sheetViews>
    <sheetView topLeftCell="A3" zoomScaleNormal="100" zoomScaleSheetLayoutView="100" workbookViewId="0">
      <selection activeCell="E21" sqref="E21"/>
    </sheetView>
  </sheetViews>
  <sheetFormatPr defaultColWidth="8.77734375" defaultRowHeight="12" outlineLevelRow="3"/>
  <cols>
    <col min="1" max="2" width="9.44140625" style="121" customWidth="1"/>
    <col min="3" max="3" width="47.6640625" style="122" customWidth="1"/>
    <col min="4" max="4" width="7" style="123" customWidth="1"/>
    <col min="5" max="5" width="8.44140625" style="124" customWidth="1"/>
    <col min="6" max="10" width="9.44140625" style="123" customWidth="1"/>
    <col min="11" max="16" width="9.44140625" style="124" customWidth="1"/>
    <col min="17" max="17" width="8.77734375" style="94"/>
    <col min="18" max="18" width="12" style="94" bestFit="1" customWidth="1"/>
    <col min="19" max="19" width="11.6640625" style="94" bestFit="1" customWidth="1"/>
    <col min="20" max="16384" width="8.77734375" style="94"/>
  </cols>
  <sheetData>
    <row r="1" spans="1:256">
      <c r="A1" s="626" t="s">
        <v>90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</row>
    <row r="2" spans="1:256">
      <c r="A2" s="625" t="s">
        <v>126</v>
      </c>
      <c r="B2" s="625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</row>
    <row r="3" spans="1:256">
      <c r="A3" s="629" t="s">
        <v>2</v>
      </c>
      <c r="B3" s="629"/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</row>
    <row r="4" spans="1:256">
      <c r="A4" s="95"/>
      <c r="B4" s="95"/>
      <c r="C4" s="96"/>
      <c r="D4" s="97"/>
      <c r="E4" s="98"/>
      <c r="F4" s="99"/>
      <c r="G4" s="100"/>
      <c r="H4" s="100"/>
      <c r="I4" s="100"/>
      <c r="J4" s="100"/>
      <c r="K4" s="101"/>
      <c r="L4" s="101"/>
      <c r="M4" s="101"/>
      <c r="N4" s="101"/>
      <c r="O4" s="101"/>
      <c r="P4" s="101"/>
    </row>
    <row r="5" spans="1:256">
      <c r="A5" s="612" t="s">
        <v>50</v>
      </c>
      <c r="B5" s="612"/>
      <c r="C5" s="612"/>
      <c r="D5" s="625" t="str">
        <f>'Buvniecibas koptame'!D8</f>
        <v>Aktīvās atpūtas parks Piņķos,
multifunkcionālas asfaltētas trases būvniecība</v>
      </c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</row>
    <row r="6" spans="1:256">
      <c r="A6" s="612" t="s">
        <v>33</v>
      </c>
      <c r="B6" s="612"/>
      <c r="C6" s="612"/>
      <c r="D6" s="625" t="str">
        <f>D5</f>
        <v>Aktīvās atpūtas parks Piņķos,
multifunkcionālas asfaltētas trases būvniecība</v>
      </c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</row>
    <row r="7" spans="1:256">
      <c r="A7" s="612" t="s">
        <v>51</v>
      </c>
      <c r="B7" s="612"/>
      <c r="C7" s="612"/>
      <c r="D7" s="614" t="str">
        <f>'Buvniecibas koptame'!D9</f>
        <v>Rīgas iela 2D, Piņķi, Babītes pagasts, Mārupes novads.</v>
      </c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</row>
    <row r="8" spans="1:256">
      <c r="A8" s="612"/>
      <c r="B8" s="612"/>
      <c r="C8" s="612"/>
      <c r="D8" s="612"/>
      <c r="E8" s="612"/>
      <c r="F8" s="612"/>
      <c r="G8" s="612"/>
      <c r="H8" s="612"/>
      <c r="I8" s="612"/>
      <c r="J8" s="612"/>
      <c r="K8" s="612"/>
      <c r="L8" s="612"/>
      <c r="M8" s="612"/>
      <c r="N8" s="612"/>
      <c r="O8" s="612"/>
      <c r="P8" s="612"/>
    </row>
    <row r="9" spans="1:256">
      <c r="A9" s="102"/>
      <c r="B9" s="102"/>
      <c r="C9" s="103"/>
      <c r="D9" s="94"/>
      <c r="E9" s="104"/>
      <c r="F9" s="105"/>
      <c r="G9" s="106"/>
      <c r="H9" s="106"/>
      <c r="I9" s="106"/>
      <c r="J9" s="106"/>
      <c r="K9" s="107"/>
      <c r="L9" s="107"/>
      <c r="M9" s="108" t="s">
        <v>3</v>
      </c>
      <c r="N9" s="108"/>
      <c r="O9" s="615">
        <f>P21</f>
        <v>0</v>
      </c>
      <c r="P9" s="615"/>
      <c r="Q9" s="109"/>
    </row>
    <row r="10" spans="1:256" ht="12.6" thickBot="1">
      <c r="A10" s="110"/>
      <c r="B10" s="110"/>
      <c r="C10" s="111"/>
      <c r="D10" s="112"/>
      <c r="E10" s="113"/>
      <c r="F10" s="114"/>
      <c r="G10" s="114"/>
      <c r="H10" s="114"/>
      <c r="I10" s="114"/>
      <c r="J10" s="114"/>
      <c r="K10" s="113"/>
      <c r="L10" s="113"/>
      <c r="M10" s="274" t="s">
        <v>4</v>
      </c>
      <c r="N10" s="274"/>
      <c r="O10" s="668"/>
      <c r="P10" s="668"/>
    </row>
    <row r="11" spans="1:256" ht="15.75" customHeight="1" thickBot="1">
      <c r="A11" s="617" t="s">
        <v>5</v>
      </c>
      <c r="B11" s="619" t="s">
        <v>97</v>
      </c>
      <c r="C11" s="621" t="s">
        <v>6</v>
      </c>
      <c r="D11" s="623" t="s">
        <v>9</v>
      </c>
      <c r="E11" s="605" t="s">
        <v>10</v>
      </c>
      <c r="F11" s="607" t="s">
        <v>7</v>
      </c>
      <c r="G11" s="607"/>
      <c r="H11" s="607"/>
      <c r="I11" s="607"/>
      <c r="J11" s="607"/>
      <c r="K11" s="608"/>
      <c r="L11" s="675" t="s">
        <v>8</v>
      </c>
      <c r="M11" s="610"/>
      <c r="N11" s="610"/>
      <c r="O11" s="610"/>
      <c r="P11" s="611"/>
    </row>
    <row r="12" spans="1:256" ht="99" customHeight="1" thickBot="1">
      <c r="A12" s="687"/>
      <c r="B12" s="635"/>
      <c r="C12" s="688"/>
      <c r="D12" s="667"/>
      <c r="E12" s="666"/>
      <c r="F12" s="275" t="s">
        <v>11</v>
      </c>
      <c r="G12" s="275" t="s">
        <v>12</v>
      </c>
      <c r="H12" s="276" t="s">
        <v>13</v>
      </c>
      <c r="I12" s="275" t="s">
        <v>74</v>
      </c>
      <c r="J12" s="275" t="s">
        <v>14</v>
      </c>
      <c r="K12" s="277" t="s">
        <v>15</v>
      </c>
      <c r="L12" s="267" t="s">
        <v>16</v>
      </c>
      <c r="M12" s="129" t="s">
        <v>13</v>
      </c>
      <c r="N12" s="130" t="s">
        <v>74</v>
      </c>
      <c r="O12" s="129" t="s">
        <v>14</v>
      </c>
      <c r="P12" s="131" t="s">
        <v>17</v>
      </c>
      <c r="R12" s="94" t="s">
        <v>71</v>
      </c>
    </row>
    <row r="13" spans="1:256" s="116" customFormat="1" ht="13.8" outlineLevel="3">
      <c r="A13" s="278"/>
      <c r="B13" s="115"/>
      <c r="C13" s="279" t="s">
        <v>125</v>
      </c>
      <c r="D13" s="280"/>
      <c r="E13" s="279"/>
      <c r="F13" s="281"/>
      <c r="G13" s="281"/>
      <c r="H13" s="282"/>
      <c r="I13" s="282"/>
      <c r="J13" s="282"/>
      <c r="K13" s="237"/>
      <c r="L13" s="268"/>
      <c r="M13" s="132"/>
      <c r="N13" s="132"/>
      <c r="O13" s="132"/>
      <c r="P13" s="133"/>
    </row>
    <row r="14" spans="1:256" customFormat="1" ht="14.4">
      <c r="A14" s="283"/>
      <c r="B14" s="115"/>
      <c r="C14" s="153"/>
      <c r="D14" s="271"/>
      <c r="E14" s="152"/>
      <c r="H14" s="154"/>
      <c r="I14" s="154"/>
      <c r="J14" s="154"/>
      <c r="K14" s="272"/>
      <c r="L14" s="269"/>
      <c r="M14" s="155"/>
      <c r="N14" s="155"/>
      <c r="O14" s="155"/>
      <c r="P14" s="272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6"/>
      <c r="BA14" s="156"/>
      <c r="BB14" s="156"/>
      <c r="BC14" s="156"/>
      <c r="BD14" s="156"/>
      <c r="BE14" s="156"/>
      <c r="BF14" s="156"/>
      <c r="BG14" s="156"/>
      <c r="BH14" s="156"/>
      <c r="BI14" s="156"/>
      <c r="BJ14" s="156"/>
      <c r="BK14" s="156"/>
      <c r="BL14" s="156"/>
      <c r="BM14" s="156"/>
      <c r="BN14" s="156"/>
      <c r="BO14" s="156"/>
      <c r="BP14" s="156"/>
      <c r="BQ14" s="156"/>
      <c r="BR14" s="156"/>
      <c r="BS14" s="156"/>
      <c r="BT14" s="156"/>
      <c r="BU14" s="156"/>
      <c r="BV14" s="156"/>
      <c r="BW14" s="156"/>
      <c r="BX14" s="156"/>
      <c r="BY14" s="156"/>
      <c r="BZ14" s="156"/>
      <c r="CA14" s="156"/>
      <c r="CB14" s="156"/>
      <c r="CC14" s="156"/>
      <c r="CD14" s="156"/>
      <c r="CE14" s="156"/>
      <c r="CF14" s="156"/>
      <c r="CG14" s="156"/>
      <c r="CH14" s="156"/>
      <c r="CI14" s="156"/>
      <c r="CJ14" s="156"/>
      <c r="CK14" s="156"/>
      <c r="CL14" s="156"/>
      <c r="CM14" s="156"/>
      <c r="CN14" s="156"/>
      <c r="CO14" s="156"/>
      <c r="CP14" s="156"/>
      <c r="CQ14" s="156"/>
      <c r="CR14" s="156"/>
      <c r="CS14" s="156"/>
      <c r="CT14" s="156"/>
      <c r="CU14" s="156"/>
      <c r="CV14" s="156"/>
      <c r="CW14" s="156"/>
      <c r="CX14" s="156"/>
      <c r="CY14" s="156"/>
      <c r="CZ14" s="156"/>
      <c r="DA14" s="156"/>
      <c r="DB14" s="156"/>
      <c r="DC14" s="156"/>
      <c r="DD14" s="156"/>
      <c r="DE14" s="156"/>
      <c r="DF14" s="156"/>
      <c r="DG14" s="156"/>
      <c r="DH14" s="156"/>
      <c r="DI14" s="156"/>
      <c r="DJ14" s="156"/>
      <c r="DK14" s="156"/>
      <c r="DL14" s="156"/>
      <c r="DM14" s="156"/>
      <c r="DN14" s="156"/>
      <c r="DO14" s="156"/>
      <c r="DP14" s="156"/>
      <c r="DQ14" s="156"/>
      <c r="DR14" s="156"/>
      <c r="DS14" s="156"/>
      <c r="DT14" s="156"/>
      <c r="DU14" s="156"/>
      <c r="DV14" s="156"/>
      <c r="DW14" s="156"/>
      <c r="DX14" s="156"/>
      <c r="DY14" s="156"/>
      <c r="DZ14" s="156"/>
      <c r="EA14" s="156"/>
      <c r="EB14" s="156"/>
      <c r="EC14" s="156"/>
      <c r="ED14" s="156"/>
      <c r="EE14" s="156"/>
      <c r="EF14" s="156"/>
      <c r="EG14" s="156"/>
      <c r="EH14" s="156"/>
      <c r="EI14" s="156"/>
      <c r="EJ14" s="156"/>
      <c r="EK14" s="156"/>
      <c r="EL14" s="156"/>
      <c r="EM14" s="156"/>
      <c r="EN14" s="156"/>
      <c r="EO14" s="156"/>
      <c r="EP14" s="156"/>
      <c r="EQ14" s="156"/>
      <c r="ER14" s="156"/>
      <c r="ES14" s="156"/>
      <c r="ET14" s="156"/>
      <c r="EU14" s="156"/>
      <c r="EV14" s="156"/>
      <c r="EW14" s="156"/>
      <c r="EX14" s="156"/>
      <c r="EY14" s="156"/>
      <c r="EZ14" s="156"/>
      <c r="FA14" s="156"/>
      <c r="FB14" s="156"/>
      <c r="FC14" s="156"/>
      <c r="FD14" s="156"/>
      <c r="FE14" s="156"/>
      <c r="FF14" s="156"/>
      <c r="FG14" s="156"/>
      <c r="FH14" s="156"/>
      <c r="FI14" s="156"/>
      <c r="FJ14" s="156"/>
      <c r="FK14" s="156"/>
      <c r="FL14" s="156"/>
      <c r="FM14" s="156"/>
      <c r="FN14" s="156"/>
      <c r="FO14" s="156"/>
      <c r="FP14" s="156"/>
      <c r="FQ14" s="156"/>
      <c r="FR14" s="156"/>
      <c r="FS14" s="156"/>
      <c r="FT14" s="156"/>
      <c r="FU14" s="156"/>
      <c r="FV14" s="156"/>
      <c r="FW14" s="156"/>
      <c r="FX14" s="156"/>
      <c r="FY14" s="156"/>
      <c r="FZ14" s="156"/>
      <c r="GA14" s="156"/>
      <c r="GB14" s="156"/>
      <c r="GC14" s="156"/>
      <c r="GD14" s="156"/>
      <c r="GE14" s="156"/>
      <c r="GF14" s="156"/>
      <c r="GG14" s="156"/>
      <c r="GH14" s="156"/>
      <c r="GI14" s="156"/>
      <c r="GJ14" s="156"/>
      <c r="GK14" s="156"/>
      <c r="GL14" s="156"/>
      <c r="GM14" s="156"/>
      <c r="GN14" s="156"/>
      <c r="GO14" s="156"/>
      <c r="GP14" s="156"/>
      <c r="GQ14" s="156"/>
      <c r="GR14" s="156"/>
      <c r="GS14" s="156"/>
      <c r="GT14" s="156"/>
      <c r="GU14" s="156"/>
      <c r="GV14" s="156"/>
      <c r="GW14" s="156"/>
      <c r="GX14" s="156"/>
      <c r="GY14" s="156"/>
      <c r="GZ14" s="156"/>
      <c r="HA14" s="156"/>
      <c r="HB14" s="156"/>
      <c r="HC14" s="156"/>
      <c r="HD14" s="156"/>
      <c r="HE14" s="156"/>
      <c r="HF14" s="156"/>
      <c r="HG14" s="156"/>
      <c r="HH14" s="156"/>
      <c r="HI14" s="156"/>
      <c r="HJ14" s="156"/>
      <c r="HK14" s="156"/>
      <c r="HL14" s="156"/>
      <c r="HM14" s="156"/>
      <c r="HN14" s="156"/>
      <c r="HO14" s="156"/>
      <c r="HP14" s="156"/>
      <c r="HQ14" s="156"/>
      <c r="HR14" s="156"/>
      <c r="HS14" s="156"/>
      <c r="HT14" s="156"/>
      <c r="HU14" s="156"/>
      <c r="HV14" s="156"/>
      <c r="HW14" s="156"/>
      <c r="HX14" s="156"/>
      <c r="HY14" s="156"/>
      <c r="HZ14" s="156"/>
      <c r="IA14" s="156"/>
      <c r="IB14" s="156"/>
      <c r="IC14" s="156"/>
      <c r="ID14" s="156"/>
      <c r="IE14" s="156"/>
      <c r="IF14" s="156"/>
      <c r="IG14" s="156"/>
      <c r="IH14" s="156"/>
      <c r="II14" s="156"/>
      <c r="IJ14" s="156"/>
      <c r="IK14" s="156"/>
      <c r="IL14" s="156"/>
      <c r="IM14" s="156"/>
      <c r="IN14" s="156"/>
      <c r="IO14" s="156"/>
      <c r="IP14" s="156"/>
      <c r="IQ14" s="156"/>
      <c r="IR14" s="156"/>
      <c r="IS14" s="156"/>
      <c r="IT14" s="156"/>
      <c r="IU14" s="156"/>
      <c r="IV14" s="156"/>
    </row>
    <row r="15" spans="1:256" customFormat="1" ht="27.6">
      <c r="A15" s="489">
        <v>1</v>
      </c>
      <c r="B15" s="115" t="s">
        <v>102</v>
      </c>
      <c r="C15" s="157" t="s">
        <v>150</v>
      </c>
      <c r="D15" s="404" t="s">
        <v>96</v>
      </c>
      <c r="E15" s="409">
        <v>68</v>
      </c>
      <c r="F15" s="405"/>
      <c r="G15" s="406"/>
      <c r="H15" s="284"/>
      <c r="I15" s="158"/>
      <c r="J15" s="158"/>
      <c r="K15" s="273"/>
      <c r="L15" s="285"/>
      <c r="M15" s="159"/>
      <c r="N15" s="159"/>
      <c r="O15" s="159"/>
      <c r="P15" s="273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6"/>
      <c r="AI15" s="156"/>
      <c r="AJ15" s="156"/>
      <c r="AK15" s="156"/>
      <c r="AL15" s="156"/>
      <c r="AM15" s="156"/>
      <c r="AN15" s="156"/>
      <c r="AO15" s="156"/>
      <c r="AP15" s="156"/>
      <c r="AQ15" s="156"/>
      <c r="AR15" s="156"/>
      <c r="AS15" s="156"/>
      <c r="AT15" s="156"/>
      <c r="AU15" s="156"/>
      <c r="AV15" s="156"/>
      <c r="AW15" s="156"/>
      <c r="AX15" s="156"/>
      <c r="AY15" s="156"/>
      <c r="AZ15" s="156"/>
      <c r="BA15" s="156"/>
      <c r="BB15" s="156"/>
      <c r="BC15" s="156"/>
      <c r="BD15" s="156"/>
      <c r="BE15" s="156"/>
      <c r="BF15" s="156"/>
      <c r="BG15" s="156"/>
      <c r="BH15" s="156"/>
      <c r="BI15" s="156"/>
      <c r="BJ15" s="156"/>
      <c r="BK15" s="156"/>
      <c r="BL15" s="156"/>
      <c r="BM15" s="156"/>
      <c r="BN15" s="156"/>
      <c r="BO15" s="156"/>
      <c r="BP15" s="156"/>
      <c r="BQ15" s="156"/>
      <c r="BR15" s="156"/>
      <c r="BS15" s="156"/>
      <c r="BT15" s="156"/>
      <c r="BU15" s="156"/>
      <c r="BV15" s="156"/>
      <c r="BW15" s="156"/>
      <c r="BX15" s="156"/>
      <c r="BY15" s="156"/>
      <c r="BZ15" s="156"/>
      <c r="CA15" s="156"/>
      <c r="CB15" s="156"/>
      <c r="CC15" s="156"/>
      <c r="CD15" s="156"/>
      <c r="CE15" s="156"/>
      <c r="CF15" s="156"/>
      <c r="CG15" s="156"/>
      <c r="CH15" s="156"/>
      <c r="CI15" s="156"/>
      <c r="CJ15" s="156"/>
      <c r="CK15" s="156"/>
      <c r="CL15" s="156"/>
      <c r="CM15" s="156"/>
      <c r="CN15" s="156"/>
      <c r="CO15" s="156"/>
      <c r="CP15" s="156"/>
      <c r="CQ15" s="156"/>
      <c r="CR15" s="156"/>
      <c r="CS15" s="156"/>
      <c r="CT15" s="156"/>
      <c r="CU15" s="156"/>
      <c r="CV15" s="156"/>
      <c r="CW15" s="156"/>
      <c r="CX15" s="156"/>
      <c r="CY15" s="156"/>
      <c r="CZ15" s="156"/>
      <c r="DA15" s="156"/>
      <c r="DB15" s="156"/>
      <c r="DC15" s="156"/>
      <c r="DD15" s="156"/>
      <c r="DE15" s="156"/>
      <c r="DF15" s="156"/>
      <c r="DG15" s="156"/>
      <c r="DH15" s="156"/>
      <c r="DI15" s="156"/>
      <c r="DJ15" s="156"/>
      <c r="DK15" s="156"/>
      <c r="DL15" s="156"/>
      <c r="DM15" s="156"/>
      <c r="DN15" s="156"/>
      <c r="DO15" s="156"/>
      <c r="DP15" s="156"/>
      <c r="DQ15" s="156"/>
      <c r="DR15" s="156"/>
      <c r="DS15" s="156"/>
      <c r="DT15" s="156"/>
      <c r="DU15" s="156"/>
      <c r="DV15" s="156"/>
      <c r="DW15" s="156"/>
      <c r="DX15" s="156"/>
      <c r="DY15" s="156"/>
      <c r="DZ15" s="156"/>
      <c r="EA15" s="156"/>
      <c r="EB15" s="156"/>
      <c r="EC15" s="156"/>
      <c r="ED15" s="156"/>
      <c r="EE15" s="156"/>
      <c r="EF15" s="156"/>
      <c r="EG15" s="156"/>
      <c r="EH15" s="156"/>
      <c r="EI15" s="156"/>
      <c r="EJ15" s="156"/>
      <c r="EK15" s="156"/>
      <c r="EL15" s="156"/>
      <c r="EM15" s="156"/>
      <c r="EN15" s="156"/>
      <c r="EO15" s="156"/>
      <c r="EP15" s="156"/>
      <c r="EQ15" s="156"/>
      <c r="ER15" s="156"/>
      <c r="ES15" s="156"/>
      <c r="ET15" s="156"/>
      <c r="EU15" s="156"/>
      <c r="EV15" s="156"/>
      <c r="EW15" s="156"/>
      <c r="EX15" s="156"/>
      <c r="EY15" s="156"/>
      <c r="EZ15" s="156"/>
      <c r="FA15" s="156"/>
      <c r="FB15" s="156"/>
      <c r="FC15" s="156"/>
      <c r="FD15" s="156"/>
      <c r="FE15" s="156"/>
      <c r="FF15" s="156"/>
      <c r="FG15" s="156"/>
      <c r="FH15" s="156"/>
      <c r="FI15" s="156"/>
      <c r="FJ15" s="156"/>
      <c r="FK15" s="156"/>
      <c r="FL15" s="156"/>
      <c r="FM15" s="156"/>
      <c r="FN15" s="156"/>
      <c r="FO15" s="156"/>
      <c r="FP15" s="156"/>
      <c r="FQ15" s="156"/>
      <c r="FR15" s="156"/>
      <c r="FS15" s="156"/>
      <c r="FT15" s="156"/>
      <c r="FU15" s="156"/>
      <c r="FV15" s="156"/>
      <c r="FW15" s="156"/>
      <c r="FX15" s="156"/>
      <c r="FY15" s="156"/>
      <c r="FZ15" s="156"/>
      <c r="GA15" s="156"/>
      <c r="GB15" s="156"/>
      <c r="GC15" s="156"/>
      <c r="GD15" s="156"/>
      <c r="GE15" s="156"/>
      <c r="GF15" s="156"/>
      <c r="GG15" s="156"/>
      <c r="GH15" s="156"/>
      <c r="GI15" s="156"/>
      <c r="GJ15" s="156"/>
      <c r="GK15" s="156"/>
      <c r="GL15" s="156"/>
      <c r="GM15" s="156"/>
      <c r="GN15" s="156"/>
      <c r="GO15" s="156"/>
      <c r="GP15" s="156"/>
      <c r="GQ15" s="156"/>
      <c r="GR15" s="156"/>
      <c r="GS15" s="156"/>
      <c r="GT15" s="156"/>
      <c r="GU15" s="156"/>
      <c r="GV15" s="156"/>
      <c r="GW15" s="156"/>
      <c r="GX15" s="156"/>
      <c r="GY15" s="156"/>
      <c r="GZ15" s="156"/>
      <c r="HA15" s="156"/>
      <c r="HB15" s="156"/>
      <c r="HC15" s="156"/>
      <c r="HD15" s="156"/>
      <c r="HE15" s="156"/>
      <c r="HF15" s="156"/>
      <c r="HG15" s="156"/>
      <c r="HH15" s="156"/>
      <c r="HI15" s="156"/>
      <c r="HJ15" s="156"/>
      <c r="HK15" s="156"/>
      <c r="HL15" s="156"/>
      <c r="HM15" s="156"/>
      <c r="HN15" s="156"/>
      <c r="HO15" s="156"/>
      <c r="HP15" s="156"/>
      <c r="HQ15" s="156"/>
      <c r="HR15" s="156"/>
      <c r="HS15" s="156"/>
      <c r="HT15" s="156"/>
      <c r="HU15" s="156"/>
      <c r="HV15" s="156"/>
      <c r="HW15" s="156"/>
      <c r="HX15" s="156"/>
      <c r="HY15" s="156"/>
      <c r="HZ15" s="156"/>
      <c r="IA15" s="156"/>
      <c r="IB15" s="156"/>
      <c r="IC15" s="156"/>
      <c r="ID15" s="156"/>
      <c r="IE15" s="156"/>
      <c r="IF15" s="156"/>
      <c r="IG15" s="156"/>
      <c r="IH15" s="156"/>
      <c r="II15" s="156"/>
      <c r="IJ15" s="156"/>
      <c r="IK15" s="156"/>
      <c r="IL15" s="156"/>
      <c r="IM15" s="156"/>
      <c r="IN15" s="156"/>
      <c r="IO15" s="156"/>
      <c r="IP15" s="156"/>
      <c r="IQ15" s="156"/>
      <c r="IR15" s="156"/>
      <c r="IS15" s="156"/>
      <c r="IT15" s="156"/>
      <c r="IU15" s="156"/>
      <c r="IV15" s="156"/>
    </row>
    <row r="16" spans="1:256" customFormat="1" ht="27.6">
      <c r="A16" s="489">
        <f>A15+1</f>
        <v>2</v>
      </c>
      <c r="B16" s="115" t="s">
        <v>102</v>
      </c>
      <c r="C16" s="157" t="s">
        <v>151</v>
      </c>
      <c r="D16" s="404" t="s">
        <v>96</v>
      </c>
      <c r="E16" s="488">
        <v>23</v>
      </c>
      <c r="F16" s="405"/>
      <c r="G16" s="406"/>
      <c r="H16" s="284"/>
      <c r="I16" s="158"/>
      <c r="J16" s="158"/>
      <c r="K16" s="273"/>
      <c r="L16" s="285"/>
      <c r="M16" s="159"/>
      <c r="N16" s="159"/>
      <c r="O16" s="159"/>
      <c r="P16" s="273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  <c r="BQ16" s="156"/>
      <c r="BR16" s="156"/>
      <c r="BS16" s="156"/>
      <c r="BT16" s="156"/>
      <c r="BU16" s="156"/>
      <c r="BV16" s="156"/>
      <c r="BW16" s="156"/>
      <c r="BX16" s="156"/>
      <c r="BY16" s="156"/>
      <c r="BZ16" s="156"/>
      <c r="CA16" s="156"/>
      <c r="CB16" s="156"/>
      <c r="CC16" s="156"/>
      <c r="CD16" s="156"/>
      <c r="CE16" s="156"/>
      <c r="CF16" s="156"/>
      <c r="CG16" s="156"/>
      <c r="CH16" s="156"/>
      <c r="CI16" s="156"/>
      <c r="CJ16" s="156"/>
      <c r="CK16" s="156"/>
      <c r="CL16" s="156"/>
      <c r="CM16" s="156"/>
      <c r="CN16" s="156"/>
      <c r="CO16" s="156"/>
      <c r="CP16" s="156"/>
      <c r="CQ16" s="156"/>
      <c r="CR16" s="156"/>
      <c r="CS16" s="156"/>
      <c r="CT16" s="156"/>
      <c r="CU16" s="156"/>
      <c r="CV16" s="156"/>
      <c r="CW16" s="156"/>
      <c r="CX16" s="156"/>
      <c r="CY16" s="156"/>
      <c r="CZ16" s="156"/>
      <c r="DA16" s="156"/>
      <c r="DB16" s="156"/>
      <c r="DC16" s="156"/>
      <c r="DD16" s="156"/>
      <c r="DE16" s="156"/>
      <c r="DF16" s="156"/>
      <c r="DG16" s="156"/>
      <c r="DH16" s="156"/>
      <c r="DI16" s="156"/>
      <c r="DJ16" s="156"/>
      <c r="DK16" s="156"/>
      <c r="DL16" s="156"/>
      <c r="DM16" s="156"/>
      <c r="DN16" s="156"/>
      <c r="DO16" s="156"/>
      <c r="DP16" s="156"/>
      <c r="DQ16" s="156"/>
      <c r="DR16" s="156"/>
      <c r="DS16" s="156"/>
      <c r="DT16" s="156"/>
      <c r="DU16" s="156"/>
      <c r="DV16" s="156"/>
      <c r="DW16" s="156"/>
      <c r="DX16" s="156"/>
      <c r="DY16" s="156"/>
      <c r="DZ16" s="156"/>
      <c r="EA16" s="156"/>
      <c r="EB16" s="156"/>
      <c r="EC16" s="156"/>
      <c r="ED16" s="156"/>
      <c r="EE16" s="156"/>
      <c r="EF16" s="156"/>
      <c r="EG16" s="156"/>
      <c r="EH16" s="156"/>
      <c r="EI16" s="156"/>
      <c r="EJ16" s="156"/>
      <c r="EK16" s="156"/>
      <c r="EL16" s="156"/>
      <c r="EM16" s="156"/>
      <c r="EN16" s="156"/>
      <c r="EO16" s="156"/>
      <c r="EP16" s="156"/>
      <c r="EQ16" s="156"/>
      <c r="ER16" s="156"/>
      <c r="ES16" s="156"/>
      <c r="ET16" s="156"/>
      <c r="EU16" s="156"/>
      <c r="EV16" s="156"/>
      <c r="EW16" s="156"/>
      <c r="EX16" s="156"/>
      <c r="EY16" s="156"/>
      <c r="EZ16" s="156"/>
      <c r="FA16" s="156"/>
      <c r="FB16" s="156"/>
      <c r="FC16" s="156"/>
      <c r="FD16" s="156"/>
      <c r="FE16" s="156"/>
      <c r="FF16" s="156"/>
      <c r="FG16" s="156"/>
      <c r="FH16" s="156"/>
      <c r="FI16" s="156"/>
      <c r="FJ16" s="156"/>
      <c r="FK16" s="156"/>
      <c r="FL16" s="156"/>
      <c r="FM16" s="156"/>
      <c r="FN16" s="156"/>
      <c r="FO16" s="156"/>
      <c r="FP16" s="156"/>
      <c r="FQ16" s="156"/>
      <c r="FR16" s="156"/>
      <c r="FS16" s="156"/>
      <c r="FT16" s="156"/>
      <c r="FU16" s="156"/>
      <c r="FV16" s="156"/>
      <c r="FW16" s="156"/>
      <c r="FX16" s="156"/>
      <c r="FY16" s="156"/>
      <c r="FZ16" s="156"/>
      <c r="GA16" s="156"/>
      <c r="GB16" s="156"/>
      <c r="GC16" s="156"/>
      <c r="GD16" s="156"/>
      <c r="GE16" s="156"/>
      <c r="GF16" s="156"/>
      <c r="GG16" s="156"/>
      <c r="GH16" s="156"/>
      <c r="GI16" s="156"/>
      <c r="GJ16" s="156"/>
      <c r="GK16" s="156"/>
      <c r="GL16" s="156"/>
      <c r="GM16" s="156"/>
      <c r="GN16" s="156"/>
      <c r="GO16" s="156"/>
      <c r="GP16" s="156"/>
      <c r="GQ16" s="156"/>
      <c r="GR16" s="156"/>
      <c r="GS16" s="156"/>
      <c r="GT16" s="156"/>
      <c r="GU16" s="156"/>
      <c r="GV16" s="156"/>
      <c r="GW16" s="156"/>
      <c r="GX16" s="156"/>
      <c r="GY16" s="156"/>
      <c r="GZ16" s="156"/>
      <c r="HA16" s="156"/>
      <c r="HB16" s="156"/>
      <c r="HC16" s="156"/>
      <c r="HD16" s="156"/>
      <c r="HE16" s="156"/>
      <c r="HF16" s="156"/>
      <c r="HG16" s="156"/>
      <c r="HH16" s="156"/>
      <c r="HI16" s="156"/>
      <c r="HJ16" s="156"/>
      <c r="HK16" s="156"/>
      <c r="HL16" s="156"/>
      <c r="HM16" s="156"/>
      <c r="HN16" s="156"/>
      <c r="HO16" s="156"/>
      <c r="HP16" s="156"/>
      <c r="HQ16" s="156"/>
      <c r="HR16" s="156"/>
      <c r="HS16" s="156"/>
      <c r="HT16" s="156"/>
      <c r="HU16" s="156"/>
      <c r="HV16" s="156"/>
      <c r="HW16" s="156"/>
      <c r="HX16" s="156"/>
      <c r="HY16" s="156"/>
      <c r="HZ16" s="156"/>
      <c r="IA16" s="156"/>
      <c r="IB16" s="156"/>
      <c r="IC16" s="156"/>
      <c r="ID16" s="156"/>
      <c r="IE16" s="156"/>
      <c r="IF16" s="156"/>
      <c r="IG16" s="156"/>
      <c r="IH16" s="156"/>
      <c r="II16" s="156"/>
      <c r="IJ16" s="156"/>
      <c r="IK16" s="156"/>
      <c r="IL16" s="156"/>
      <c r="IM16" s="156"/>
      <c r="IN16" s="156"/>
      <c r="IO16" s="156"/>
      <c r="IP16" s="156"/>
      <c r="IQ16" s="156"/>
      <c r="IR16" s="156"/>
      <c r="IS16" s="156"/>
      <c r="IT16" s="156"/>
      <c r="IU16" s="156"/>
      <c r="IV16" s="156"/>
    </row>
    <row r="17" spans="1:256" customFormat="1" ht="27.6">
      <c r="A17" s="489">
        <f t="shared" ref="A17:A18" si="0">A16+1</f>
        <v>3</v>
      </c>
      <c r="B17" s="115" t="s">
        <v>102</v>
      </c>
      <c r="C17" s="157" t="s">
        <v>264</v>
      </c>
      <c r="D17" s="404" t="s">
        <v>96</v>
      </c>
      <c r="E17" s="488">
        <v>91</v>
      </c>
      <c r="F17" s="405"/>
      <c r="G17" s="406"/>
      <c r="H17" s="284"/>
      <c r="I17" s="158"/>
      <c r="J17" s="158"/>
      <c r="K17" s="273"/>
      <c r="L17" s="285"/>
      <c r="M17" s="159"/>
      <c r="N17" s="159"/>
      <c r="O17" s="159"/>
      <c r="P17" s="273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156"/>
      <c r="AR17" s="156"/>
      <c r="AS17" s="156"/>
      <c r="AT17" s="156"/>
      <c r="AU17" s="156"/>
      <c r="AV17" s="156"/>
      <c r="AW17" s="156"/>
      <c r="AX17" s="156"/>
      <c r="AY17" s="156"/>
      <c r="AZ17" s="156"/>
      <c r="BA17" s="156"/>
      <c r="BB17" s="156"/>
      <c r="BC17" s="156"/>
      <c r="BD17" s="156"/>
      <c r="BE17" s="156"/>
      <c r="BF17" s="156"/>
      <c r="BG17" s="156"/>
      <c r="BH17" s="156"/>
      <c r="BI17" s="156"/>
      <c r="BJ17" s="156"/>
      <c r="BK17" s="156"/>
      <c r="BL17" s="156"/>
      <c r="BM17" s="156"/>
      <c r="BN17" s="156"/>
      <c r="BO17" s="156"/>
      <c r="BP17" s="156"/>
      <c r="BQ17" s="156"/>
      <c r="BR17" s="156"/>
      <c r="BS17" s="156"/>
      <c r="BT17" s="156"/>
      <c r="BU17" s="156"/>
      <c r="BV17" s="156"/>
      <c r="BW17" s="156"/>
      <c r="BX17" s="156"/>
      <c r="BY17" s="156"/>
      <c r="BZ17" s="156"/>
      <c r="CA17" s="156"/>
      <c r="CB17" s="156"/>
      <c r="CC17" s="156"/>
      <c r="CD17" s="156"/>
      <c r="CE17" s="156"/>
      <c r="CF17" s="156"/>
      <c r="CG17" s="156"/>
      <c r="CH17" s="156"/>
      <c r="CI17" s="156"/>
      <c r="CJ17" s="156"/>
      <c r="CK17" s="156"/>
      <c r="CL17" s="156"/>
      <c r="CM17" s="156"/>
      <c r="CN17" s="156"/>
      <c r="CO17" s="156"/>
      <c r="CP17" s="156"/>
      <c r="CQ17" s="156"/>
      <c r="CR17" s="156"/>
      <c r="CS17" s="156"/>
      <c r="CT17" s="156"/>
      <c r="CU17" s="156"/>
      <c r="CV17" s="156"/>
      <c r="CW17" s="156"/>
      <c r="CX17" s="156"/>
      <c r="CY17" s="156"/>
      <c r="CZ17" s="156"/>
      <c r="DA17" s="156"/>
      <c r="DB17" s="156"/>
      <c r="DC17" s="156"/>
      <c r="DD17" s="156"/>
      <c r="DE17" s="156"/>
      <c r="DF17" s="156"/>
      <c r="DG17" s="156"/>
      <c r="DH17" s="156"/>
      <c r="DI17" s="156"/>
      <c r="DJ17" s="156"/>
      <c r="DK17" s="156"/>
      <c r="DL17" s="156"/>
      <c r="DM17" s="156"/>
      <c r="DN17" s="156"/>
      <c r="DO17" s="156"/>
      <c r="DP17" s="156"/>
      <c r="DQ17" s="156"/>
      <c r="DR17" s="156"/>
      <c r="DS17" s="156"/>
      <c r="DT17" s="156"/>
      <c r="DU17" s="156"/>
      <c r="DV17" s="156"/>
      <c r="DW17" s="156"/>
      <c r="DX17" s="156"/>
      <c r="DY17" s="156"/>
      <c r="DZ17" s="156"/>
      <c r="EA17" s="156"/>
      <c r="EB17" s="156"/>
      <c r="EC17" s="156"/>
      <c r="ED17" s="156"/>
      <c r="EE17" s="156"/>
      <c r="EF17" s="156"/>
      <c r="EG17" s="156"/>
      <c r="EH17" s="156"/>
      <c r="EI17" s="156"/>
      <c r="EJ17" s="156"/>
      <c r="EK17" s="156"/>
      <c r="EL17" s="156"/>
      <c r="EM17" s="156"/>
      <c r="EN17" s="156"/>
      <c r="EO17" s="156"/>
      <c r="EP17" s="156"/>
      <c r="EQ17" s="156"/>
      <c r="ER17" s="156"/>
      <c r="ES17" s="156"/>
      <c r="ET17" s="156"/>
      <c r="EU17" s="156"/>
      <c r="EV17" s="156"/>
      <c r="EW17" s="156"/>
      <c r="EX17" s="156"/>
      <c r="EY17" s="156"/>
      <c r="EZ17" s="156"/>
      <c r="FA17" s="156"/>
      <c r="FB17" s="156"/>
      <c r="FC17" s="156"/>
      <c r="FD17" s="156"/>
      <c r="FE17" s="156"/>
      <c r="FF17" s="156"/>
      <c r="FG17" s="156"/>
      <c r="FH17" s="156"/>
      <c r="FI17" s="156"/>
      <c r="FJ17" s="156"/>
      <c r="FK17" s="156"/>
      <c r="FL17" s="156"/>
      <c r="FM17" s="156"/>
      <c r="FN17" s="156"/>
      <c r="FO17" s="156"/>
      <c r="FP17" s="156"/>
      <c r="FQ17" s="156"/>
      <c r="FR17" s="156"/>
      <c r="FS17" s="156"/>
      <c r="FT17" s="156"/>
      <c r="FU17" s="156"/>
      <c r="FV17" s="156"/>
      <c r="FW17" s="156"/>
      <c r="FX17" s="156"/>
      <c r="FY17" s="156"/>
      <c r="FZ17" s="156"/>
      <c r="GA17" s="156"/>
      <c r="GB17" s="156"/>
      <c r="GC17" s="156"/>
      <c r="GD17" s="156"/>
      <c r="GE17" s="156"/>
      <c r="GF17" s="156"/>
      <c r="GG17" s="156"/>
      <c r="GH17" s="156"/>
      <c r="GI17" s="156"/>
      <c r="GJ17" s="156"/>
      <c r="GK17" s="156"/>
      <c r="GL17" s="156"/>
      <c r="GM17" s="156"/>
      <c r="GN17" s="156"/>
      <c r="GO17" s="156"/>
      <c r="GP17" s="156"/>
      <c r="GQ17" s="156"/>
      <c r="GR17" s="156"/>
      <c r="GS17" s="156"/>
      <c r="GT17" s="156"/>
      <c r="GU17" s="156"/>
      <c r="GV17" s="156"/>
      <c r="GW17" s="156"/>
      <c r="GX17" s="156"/>
      <c r="GY17" s="156"/>
      <c r="GZ17" s="156"/>
      <c r="HA17" s="156"/>
      <c r="HB17" s="156"/>
      <c r="HC17" s="156"/>
      <c r="HD17" s="156"/>
      <c r="HE17" s="156"/>
      <c r="HF17" s="156"/>
      <c r="HG17" s="156"/>
      <c r="HH17" s="156"/>
      <c r="HI17" s="156"/>
      <c r="HJ17" s="156"/>
      <c r="HK17" s="156"/>
      <c r="HL17" s="156"/>
      <c r="HM17" s="156"/>
      <c r="HN17" s="156"/>
      <c r="HO17" s="156"/>
      <c r="HP17" s="156"/>
      <c r="HQ17" s="156"/>
      <c r="HR17" s="156"/>
      <c r="HS17" s="156"/>
      <c r="HT17" s="156"/>
      <c r="HU17" s="156"/>
      <c r="HV17" s="156"/>
      <c r="HW17" s="156"/>
      <c r="HX17" s="156"/>
      <c r="HY17" s="156"/>
      <c r="HZ17" s="156"/>
      <c r="IA17" s="156"/>
      <c r="IB17" s="156"/>
      <c r="IC17" s="156"/>
      <c r="ID17" s="156"/>
      <c r="IE17" s="156"/>
      <c r="IF17" s="156"/>
      <c r="IG17" s="156"/>
      <c r="IH17" s="156"/>
      <c r="II17" s="156"/>
      <c r="IJ17" s="156"/>
      <c r="IK17" s="156"/>
      <c r="IL17" s="156"/>
      <c r="IM17" s="156"/>
      <c r="IN17" s="156"/>
      <c r="IO17" s="156"/>
      <c r="IP17" s="156"/>
      <c r="IQ17" s="156"/>
      <c r="IR17" s="156"/>
      <c r="IS17" s="156"/>
      <c r="IT17" s="156"/>
      <c r="IU17" s="156"/>
      <c r="IV17" s="156"/>
    </row>
    <row r="18" spans="1:256" customFormat="1" ht="14.4">
      <c r="A18" s="489">
        <f t="shared" si="0"/>
        <v>4</v>
      </c>
      <c r="B18" s="115" t="s">
        <v>102</v>
      </c>
      <c r="C18" s="157" t="s">
        <v>152</v>
      </c>
      <c r="D18" s="404" t="s">
        <v>98</v>
      </c>
      <c r="E18" s="488">
        <v>1</v>
      </c>
      <c r="F18" s="405"/>
      <c r="G18" s="406"/>
      <c r="H18" s="284"/>
      <c r="I18" s="158"/>
      <c r="J18" s="158"/>
      <c r="K18" s="273"/>
      <c r="L18" s="285"/>
      <c r="M18" s="159"/>
      <c r="N18" s="159"/>
      <c r="O18" s="159"/>
      <c r="P18" s="273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  <c r="AS18" s="156"/>
      <c r="AT18" s="156"/>
      <c r="AU18" s="156"/>
      <c r="AV18" s="156"/>
      <c r="AW18" s="156"/>
      <c r="AX18" s="156"/>
      <c r="AY18" s="156"/>
      <c r="AZ18" s="156"/>
      <c r="BA18" s="156"/>
      <c r="BB18" s="156"/>
      <c r="BC18" s="156"/>
      <c r="BD18" s="156"/>
      <c r="BE18" s="156"/>
      <c r="BF18" s="156"/>
      <c r="BG18" s="156"/>
      <c r="BH18" s="156"/>
      <c r="BI18" s="156"/>
      <c r="BJ18" s="156"/>
      <c r="BK18" s="156"/>
      <c r="BL18" s="156"/>
      <c r="BM18" s="156"/>
      <c r="BN18" s="156"/>
      <c r="BO18" s="156"/>
      <c r="BP18" s="156"/>
      <c r="BQ18" s="156"/>
      <c r="BR18" s="156"/>
      <c r="BS18" s="156"/>
      <c r="BT18" s="156"/>
      <c r="BU18" s="156"/>
      <c r="BV18" s="156"/>
      <c r="BW18" s="156"/>
      <c r="BX18" s="156"/>
      <c r="BY18" s="156"/>
      <c r="BZ18" s="156"/>
      <c r="CA18" s="156"/>
      <c r="CB18" s="156"/>
      <c r="CC18" s="156"/>
      <c r="CD18" s="156"/>
      <c r="CE18" s="156"/>
      <c r="CF18" s="156"/>
      <c r="CG18" s="156"/>
      <c r="CH18" s="156"/>
      <c r="CI18" s="156"/>
      <c r="CJ18" s="156"/>
      <c r="CK18" s="156"/>
      <c r="CL18" s="156"/>
      <c r="CM18" s="156"/>
      <c r="CN18" s="156"/>
      <c r="CO18" s="156"/>
      <c r="CP18" s="156"/>
      <c r="CQ18" s="156"/>
      <c r="CR18" s="156"/>
      <c r="CS18" s="156"/>
      <c r="CT18" s="156"/>
      <c r="CU18" s="156"/>
      <c r="CV18" s="156"/>
      <c r="CW18" s="156"/>
      <c r="CX18" s="156"/>
      <c r="CY18" s="156"/>
      <c r="CZ18" s="156"/>
      <c r="DA18" s="156"/>
      <c r="DB18" s="156"/>
      <c r="DC18" s="156"/>
      <c r="DD18" s="156"/>
      <c r="DE18" s="156"/>
      <c r="DF18" s="156"/>
      <c r="DG18" s="156"/>
      <c r="DH18" s="156"/>
      <c r="DI18" s="156"/>
      <c r="DJ18" s="156"/>
      <c r="DK18" s="156"/>
      <c r="DL18" s="156"/>
      <c r="DM18" s="156"/>
      <c r="DN18" s="156"/>
      <c r="DO18" s="156"/>
      <c r="DP18" s="156"/>
      <c r="DQ18" s="156"/>
      <c r="DR18" s="156"/>
      <c r="DS18" s="156"/>
      <c r="DT18" s="156"/>
      <c r="DU18" s="156"/>
      <c r="DV18" s="156"/>
      <c r="DW18" s="156"/>
      <c r="DX18" s="156"/>
      <c r="DY18" s="156"/>
      <c r="DZ18" s="156"/>
      <c r="EA18" s="156"/>
      <c r="EB18" s="156"/>
      <c r="EC18" s="156"/>
      <c r="ED18" s="156"/>
      <c r="EE18" s="156"/>
      <c r="EF18" s="156"/>
      <c r="EG18" s="156"/>
      <c r="EH18" s="156"/>
      <c r="EI18" s="156"/>
      <c r="EJ18" s="156"/>
      <c r="EK18" s="156"/>
      <c r="EL18" s="156"/>
      <c r="EM18" s="156"/>
      <c r="EN18" s="156"/>
      <c r="EO18" s="156"/>
      <c r="EP18" s="156"/>
      <c r="EQ18" s="156"/>
      <c r="ER18" s="156"/>
      <c r="ES18" s="156"/>
      <c r="ET18" s="156"/>
      <c r="EU18" s="156"/>
      <c r="EV18" s="156"/>
      <c r="EW18" s="156"/>
      <c r="EX18" s="156"/>
      <c r="EY18" s="156"/>
      <c r="EZ18" s="156"/>
      <c r="FA18" s="156"/>
      <c r="FB18" s="156"/>
      <c r="FC18" s="156"/>
      <c r="FD18" s="156"/>
      <c r="FE18" s="156"/>
      <c r="FF18" s="156"/>
      <c r="FG18" s="156"/>
      <c r="FH18" s="156"/>
      <c r="FI18" s="156"/>
      <c r="FJ18" s="156"/>
      <c r="FK18" s="156"/>
      <c r="FL18" s="156"/>
      <c r="FM18" s="156"/>
      <c r="FN18" s="156"/>
      <c r="FO18" s="156"/>
      <c r="FP18" s="156"/>
      <c r="FQ18" s="156"/>
      <c r="FR18" s="156"/>
      <c r="FS18" s="156"/>
      <c r="FT18" s="156"/>
      <c r="FU18" s="156"/>
      <c r="FV18" s="156"/>
      <c r="FW18" s="156"/>
      <c r="FX18" s="156"/>
      <c r="FY18" s="156"/>
      <c r="FZ18" s="156"/>
      <c r="GA18" s="156"/>
      <c r="GB18" s="156"/>
      <c r="GC18" s="156"/>
      <c r="GD18" s="156"/>
      <c r="GE18" s="156"/>
      <c r="GF18" s="156"/>
      <c r="GG18" s="156"/>
      <c r="GH18" s="156"/>
      <c r="GI18" s="156"/>
      <c r="GJ18" s="156"/>
      <c r="GK18" s="156"/>
      <c r="GL18" s="156"/>
      <c r="GM18" s="156"/>
      <c r="GN18" s="156"/>
      <c r="GO18" s="156"/>
      <c r="GP18" s="156"/>
      <c r="GQ18" s="156"/>
      <c r="GR18" s="156"/>
      <c r="GS18" s="156"/>
      <c r="GT18" s="156"/>
      <c r="GU18" s="156"/>
      <c r="GV18" s="156"/>
      <c r="GW18" s="156"/>
      <c r="GX18" s="156"/>
      <c r="GY18" s="156"/>
      <c r="GZ18" s="156"/>
      <c r="HA18" s="156"/>
      <c r="HB18" s="156"/>
      <c r="HC18" s="156"/>
      <c r="HD18" s="156"/>
      <c r="HE18" s="156"/>
      <c r="HF18" s="156"/>
      <c r="HG18" s="156"/>
      <c r="HH18" s="156"/>
      <c r="HI18" s="156"/>
      <c r="HJ18" s="156"/>
      <c r="HK18" s="156"/>
      <c r="HL18" s="156"/>
      <c r="HM18" s="156"/>
      <c r="HN18" s="156"/>
      <c r="HO18" s="156"/>
      <c r="HP18" s="156"/>
      <c r="HQ18" s="156"/>
      <c r="HR18" s="156"/>
      <c r="HS18" s="156"/>
      <c r="HT18" s="156"/>
      <c r="HU18" s="156"/>
      <c r="HV18" s="156"/>
      <c r="HW18" s="156"/>
      <c r="HX18" s="156"/>
      <c r="HY18" s="156"/>
      <c r="HZ18" s="156"/>
      <c r="IA18" s="156"/>
      <c r="IB18" s="156"/>
      <c r="IC18" s="156"/>
      <c r="ID18" s="156"/>
      <c r="IE18" s="156"/>
      <c r="IF18" s="156"/>
      <c r="IG18" s="156"/>
      <c r="IH18" s="156"/>
      <c r="II18" s="156"/>
      <c r="IJ18" s="156"/>
      <c r="IK18" s="156"/>
      <c r="IL18" s="156"/>
      <c r="IM18" s="156"/>
      <c r="IN18" s="156"/>
      <c r="IO18" s="156"/>
      <c r="IP18" s="156"/>
      <c r="IQ18" s="156"/>
      <c r="IR18" s="156"/>
      <c r="IS18" s="156"/>
      <c r="IT18" s="156"/>
      <c r="IU18" s="156"/>
      <c r="IV18" s="156"/>
    </row>
    <row r="19" spans="1:256" customFormat="1" ht="69">
      <c r="A19" s="492">
        <f>A18+1</f>
        <v>5</v>
      </c>
      <c r="B19" s="115" t="s">
        <v>102</v>
      </c>
      <c r="C19" s="521" t="s">
        <v>265</v>
      </c>
      <c r="D19" s="493" t="s">
        <v>72</v>
      </c>
      <c r="E19" s="494">
        <v>4.5999999999999996</v>
      </c>
      <c r="F19" s="494"/>
      <c r="G19" s="495"/>
      <c r="H19" s="491"/>
      <c r="I19" s="496"/>
      <c r="J19" s="496"/>
      <c r="K19" s="497"/>
      <c r="L19" s="498"/>
      <c r="M19" s="499"/>
      <c r="N19" s="499"/>
      <c r="O19" s="499"/>
      <c r="P19" s="497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156"/>
      <c r="AK19" s="156"/>
      <c r="AL19" s="156"/>
      <c r="AM19" s="156"/>
      <c r="AN19" s="156"/>
      <c r="AO19" s="156"/>
      <c r="AP19" s="156"/>
      <c r="AQ19" s="156"/>
      <c r="AR19" s="156"/>
      <c r="AS19" s="156"/>
      <c r="AT19" s="156"/>
      <c r="AU19" s="156"/>
      <c r="AV19" s="156"/>
      <c r="AW19" s="156"/>
      <c r="AX19" s="156"/>
      <c r="AY19" s="156"/>
      <c r="AZ19" s="156"/>
      <c r="BA19" s="156"/>
      <c r="BB19" s="156"/>
      <c r="BC19" s="156"/>
      <c r="BD19" s="156"/>
      <c r="BE19" s="156"/>
      <c r="BF19" s="156"/>
      <c r="BG19" s="156"/>
      <c r="BH19" s="156"/>
      <c r="BI19" s="156"/>
      <c r="BJ19" s="156"/>
      <c r="BK19" s="156"/>
      <c r="BL19" s="156"/>
      <c r="BM19" s="156"/>
      <c r="BN19" s="156"/>
      <c r="BO19" s="156"/>
      <c r="BP19" s="156"/>
      <c r="BQ19" s="156"/>
      <c r="BR19" s="156"/>
      <c r="BS19" s="156"/>
      <c r="BT19" s="156"/>
      <c r="BU19" s="156"/>
      <c r="BV19" s="156"/>
      <c r="BW19" s="156"/>
      <c r="BX19" s="156"/>
      <c r="BY19" s="156"/>
      <c r="BZ19" s="156"/>
      <c r="CA19" s="156"/>
      <c r="CB19" s="156"/>
      <c r="CC19" s="156"/>
      <c r="CD19" s="156"/>
      <c r="CE19" s="156"/>
      <c r="CF19" s="156"/>
      <c r="CG19" s="156"/>
      <c r="CH19" s="156"/>
      <c r="CI19" s="156"/>
      <c r="CJ19" s="156"/>
      <c r="CK19" s="156"/>
      <c r="CL19" s="156"/>
      <c r="CM19" s="156"/>
      <c r="CN19" s="156"/>
      <c r="CO19" s="156"/>
      <c r="CP19" s="156"/>
      <c r="CQ19" s="156"/>
      <c r="CR19" s="156"/>
      <c r="CS19" s="156"/>
      <c r="CT19" s="156"/>
      <c r="CU19" s="156"/>
      <c r="CV19" s="156"/>
      <c r="CW19" s="156"/>
      <c r="CX19" s="156"/>
      <c r="CY19" s="156"/>
      <c r="CZ19" s="156"/>
      <c r="DA19" s="156"/>
      <c r="DB19" s="156"/>
      <c r="DC19" s="156"/>
      <c r="DD19" s="156"/>
      <c r="DE19" s="156"/>
      <c r="DF19" s="156"/>
      <c r="DG19" s="156"/>
      <c r="DH19" s="156"/>
      <c r="DI19" s="156"/>
      <c r="DJ19" s="156"/>
      <c r="DK19" s="156"/>
      <c r="DL19" s="156"/>
      <c r="DM19" s="156"/>
      <c r="DN19" s="156"/>
      <c r="DO19" s="156"/>
      <c r="DP19" s="156"/>
      <c r="DQ19" s="156"/>
      <c r="DR19" s="156"/>
      <c r="DS19" s="156"/>
      <c r="DT19" s="156"/>
      <c r="DU19" s="156"/>
      <c r="DV19" s="156"/>
      <c r="DW19" s="156"/>
      <c r="DX19" s="156"/>
      <c r="DY19" s="156"/>
      <c r="DZ19" s="156"/>
      <c r="EA19" s="156"/>
      <c r="EB19" s="156"/>
      <c r="EC19" s="156"/>
      <c r="ED19" s="156"/>
      <c r="EE19" s="156"/>
      <c r="EF19" s="156"/>
      <c r="EG19" s="156"/>
      <c r="EH19" s="156"/>
      <c r="EI19" s="156"/>
      <c r="EJ19" s="156"/>
      <c r="EK19" s="156"/>
      <c r="EL19" s="156"/>
      <c r="EM19" s="156"/>
      <c r="EN19" s="156"/>
      <c r="EO19" s="156"/>
      <c r="EP19" s="156"/>
      <c r="EQ19" s="156"/>
      <c r="ER19" s="156"/>
      <c r="ES19" s="156"/>
      <c r="ET19" s="156"/>
      <c r="EU19" s="156"/>
      <c r="EV19" s="156"/>
      <c r="EW19" s="156"/>
      <c r="EX19" s="156"/>
      <c r="EY19" s="156"/>
      <c r="EZ19" s="156"/>
      <c r="FA19" s="156"/>
      <c r="FB19" s="156"/>
      <c r="FC19" s="156"/>
      <c r="FD19" s="156"/>
      <c r="FE19" s="156"/>
      <c r="FF19" s="156"/>
      <c r="FG19" s="156"/>
      <c r="FH19" s="156"/>
      <c r="FI19" s="156"/>
      <c r="FJ19" s="156"/>
      <c r="FK19" s="156"/>
      <c r="FL19" s="156"/>
      <c r="FM19" s="156"/>
      <c r="FN19" s="156"/>
      <c r="FO19" s="156"/>
      <c r="FP19" s="156"/>
      <c r="FQ19" s="156"/>
      <c r="FR19" s="156"/>
      <c r="FS19" s="156"/>
      <c r="FT19" s="156"/>
      <c r="FU19" s="156"/>
      <c r="FV19" s="156"/>
      <c r="FW19" s="156"/>
      <c r="FX19" s="156"/>
      <c r="FY19" s="156"/>
      <c r="FZ19" s="156"/>
      <c r="GA19" s="156"/>
      <c r="GB19" s="156"/>
      <c r="GC19" s="156"/>
      <c r="GD19" s="156"/>
      <c r="GE19" s="156"/>
      <c r="GF19" s="156"/>
      <c r="GG19" s="156"/>
      <c r="GH19" s="156"/>
      <c r="GI19" s="156"/>
      <c r="GJ19" s="156"/>
      <c r="GK19" s="156"/>
      <c r="GL19" s="156"/>
      <c r="GM19" s="156"/>
      <c r="GN19" s="156"/>
      <c r="GO19" s="156"/>
      <c r="GP19" s="156"/>
      <c r="GQ19" s="156"/>
      <c r="GR19" s="156"/>
      <c r="GS19" s="156"/>
      <c r="GT19" s="156"/>
      <c r="GU19" s="156"/>
      <c r="GV19" s="156"/>
      <c r="GW19" s="156"/>
      <c r="GX19" s="156"/>
      <c r="GY19" s="156"/>
      <c r="GZ19" s="156"/>
      <c r="HA19" s="156"/>
      <c r="HB19" s="156"/>
      <c r="HC19" s="156"/>
      <c r="HD19" s="156"/>
      <c r="HE19" s="156"/>
      <c r="HF19" s="156"/>
      <c r="HG19" s="156"/>
      <c r="HH19" s="156"/>
      <c r="HI19" s="156"/>
      <c r="HJ19" s="156"/>
      <c r="HK19" s="156"/>
      <c r="HL19" s="156"/>
      <c r="HM19" s="156"/>
      <c r="HN19" s="156"/>
      <c r="HO19" s="156"/>
      <c r="HP19" s="156"/>
      <c r="HQ19" s="156"/>
      <c r="HR19" s="156"/>
      <c r="HS19" s="156"/>
      <c r="HT19" s="156"/>
      <c r="HU19" s="156"/>
      <c r="HV19" s="156"/>
      <c r="HW19" s="156"/>
      <c r="HX19" s="156"/>
      <c r="HY19" s="156"/>
      <c r="HZ19" s="156"/>
      <c r="IA19" s="156"/>
      <c r="IB19" s="156"/>
      <c r="IC19" s="156"/>
      <c r="ID19" s="156"/>
      <c r="IE19" s="156"/>
      <c r="IF19" s="156"/>
      <c r="IG19" s="156"/>
      <c r="IH19" s="156"/>
      <c r="II19" s="156"/>
      <c r="IJ19" s="156"/>
      <c r="IK19" s="156"/>
      <c r="IL19" s="156"/>
      <c r="IM19" s="156"/>
      <c r="IN19" s="156"/>
      <c r="IO19" s="156"/>
      <c r="IP19" s="156"/>
      <c r="IQ19" s="156"/>
      <c r="IR19" s="156"/>
      <c r="IS19" s="156"/>
      <c r="IT19" s="156"/>
      <c r="IU19" s="156"/>
      <c r="IV19" s="156"/>
    </row>
    <row r="20" spans="1:256" customFormat="1" ht="27.6">
      <c r="A20" s="500">
        <v>6</v>
      </c>
      <c r="B20" s="501" t="s">
        <v>102</v>
      </c>
      <c r="C20" s="521" t="s">
        <v>266</v>
      </c>
      <c r="D20" s="493" t="s">
        <v>98</v>
      </c>
      <c r="E20" s="502">
        <v>5</v>
      </c>
      <c r="F20" s="502"/>
      <c r="G20" s="502"/>
      <c r="H20" s="490"/>
      <c r="I20" s="503"/>
      <c r="J20" s="503"/>
      <c r="K20" s="497"/>
      <c r="L20" s="498"/>
      <c r="M20" s="504"/>
      <c r="N20" s="499"/>
      <c r="O20" s="504"/>
      <c r="P20" s="497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56"/>
      <c r="AL20" s="156"/>
      <c r="AM20" s="156"/>
      <c r="AN20" s="156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56"/>
      <c r="AZ20" s="156"/>
      <c r="BA20" s="156"/>
      <c r="BB20" s="156"/>
      <c r="BC20" s="156"/>
      <c r="BD20" s="156"/>
      <c r="BE20" s="156"/>
      <c r="BF20" s="156"/>
      <c r="BG20" s="156"/>
      <c r="BH20" s="156"/>
      <c r="BI20" s="156"/>
      <c r="BJ20" s="156"/>
      <c r="BK20" s="156"/>
      <c r="BL20" s="156"/>
      <c r="BM20" s="156"/>
      <c r="BN20" s="156"/>
      <c r="BO20" s="156"/>
      <c r="BP20" s="156"/>
      <c r="BQ20" s="156"/>
      <c r="BR20" s="156"/>
      <c r="BS20" s="156"/>
      <c r="BT20" s="156"/>
      <c r="BU20" s="156"/>
      <c r="BV20" s="156"/>
      <c r="BW20" s="156"/>
      <c r="BX20" s="156"/>
      <c r="BY20" s="156"/>
      <c r="BZ20" s="156"/>
      <c r="CA20" s="156"/>
      <c r="CB20" s="156"/>
      <c r="CC20" s="156"/>
      <c r="CD20" s="156"/>
      <c r="CE20" s="156"/>
      <c r="CF20" s="156"/>
      <c r="CG20" s="156"/>
      <c r="CH20" s="156"/>
      <c r="CI20" s="156"/>
      <c r="CJ20" s="156"/>
      <c r="CK20" s="156"/>
      <c r="CL20" s="156"/>
      <c r="CM20" s="156"/>
      <c r="CN20" s="156"/>
      <c r="CO20" s="156"/>
      <c r="CP20" s="156"/>
      <c r="CQ20" s="156"/>
      <c r="CR20" s="156"/>
      <c r="CS20" s="156"/>
      <c r="CT20" s="156"/>
      <c r="CU20" s="156"/>
      <c r="CV20" s="156"/>
      <c r="CW20" s="156"/>
      <c r="CX20" s="156"/>
      <c r="CY20" s="156"/>
      <c r="CZ20" s="156"/>
      <c r="DA20" s="156"/>
      <c r="DB20" s="156"/>
      <c r="DC20" s="156"/>
      <c r="DD20" s="156"/>
      <c r="DE20" s="156"/>
      <c r="DF20" s="156"/>
      <c r="DG20" s="156"/>
      <c r="DH20" s="156"/>
      <c r="DI20" s="156"/>
      <c r="DJ20" s="156"/>
      <c r="DK20" s="156"/>
      <c r="DL20" s="156"/>
      <c r="DM20" s="156"/>
      <c r="DN20" s="156"/>
      <c r="DO20" s="156"/>
      <c r="DP20" s="156"/>
      <c r="DQ20" s="156"/>
      <c r="DR20" s="156"/>
      <c r="DS20" s="156"/>
      <c r="DT20" s="156"/>
      <c r="DU20" s="156"/>
      <c r="DV20" s="156"/>
      <c r="DW20" s="156"/>
      <c r="DX20" s="156"/>
      <c r="DY20" s="156"/>
      <c r="DZ20" s="156"/>
      <c r="EA20" s="156"/>
      <c r="EB20" s="156"/>
      <c r="EC20" s="156"/>
      <c r="ED20" s="156"/>
      <c r="EE20" s="156"/>
      <c r="EF20" s="156"/>
      <c r="EG20" s="156"/>
      <c r="EH20" s="156"/>
      <c r="EI20" s="156"/>
      <c r="EJ20" s="156"/>
      <c r="EK20" s="156"/>
      <c r="EL20" s="156"/>
      <c r="EM20" s="156"/>
      <c r="EN20" s="156"/>
      <c r="EO20" s="156"/>
      <c r="EP20" s="156"/>
      <c r="EQ20" s="156"/>
      <c r="ER20" s="156"/>
      <c r="ES20" s="156"/>
      <c r="ET20" s="156"/>
      <c r="EU20" s="156"/>
      <c r="EV20" s="156"/>
      <c r="EW20" s="156"/>
      <c r="EX20" s="156"/>
      <c r="EY20" s="156"/>
      <c r="EZ20" s="156"/>
      <c r="FA20" s="156"/>
      <c r="FB20" s="156"/>
      <c r="FC20" s="156"/>
      <c r="FD20" s="156"/>
      <c r="FE20" s="156"/>
      <c r="FF20" s="156"/>
      <c r="FG20" s="156"/>
      <c r="FH20" s="156"/>
      <c r="FI20" s="156"/>
      <c r="FJ20" s="156"/>
      <c r="FK20" s="156"/>
      <c r="FL20" s="156"/>
      <c r="FM20" s="156"/>
      <c r="FN20" s="156"/>
      <c r="FO20" s="156"/>
      <c r="FP20" s="156"/>
      <c r="FQ20" s="156"/>
      <c r="FR20" s="156"/>
      <c r="FS20" s="156"/>
      <c r="FT20" s="156"/>
      <c r="FU20" s="156"/>
      <c r="FV20" s="156"/>
      <c r="FW20" s="156"/>
      <c r="FX20" s="156"/>
      <c r="FY20" s="156"/>
      <c r="FZ20" s="156"/>
      <c r="GA20" s="156"/>
      <c r="GB20" s="156"/>
      <c r="GC20" s="156"/>
      <c r="GD20" s="156"/>
      <c r="GE20" s="156"/>
      <c r="GF20" s="156"/>
      <c r="GG20" s="156"/>
      <c r="GH20" s="156"/>
      <c r="GI20" s="156"/>
      <c r="GJ20" s="156"/>
      <c r="GK20" s="156"/>
      <c r="GL20" s="156"/>
      <c r="GM20" s="156"/>
      <c r="GN20" s="156"/>
      <c r="GO20" s="156"/>
      <c r="GP20" s="156"/>
      <c r="GQ20" s="156"/>
      <c r="GR20" s="156"/>
      <c r="GS20" s="156"/>
      <c r="GT20" s="156"/>
      <c r="GU20" s="156"/>
      <c r="GV20" s="156"/>
      <c r="GW20" s="156"/>
      <c r="GX20" s="156"/>
      <c r="GY20" s="156"/>
      <c r="GZ20" s="156"/>
      <c r="HA20" s="156"/>
      <c r="HB20" s="156"/>
      <c r="HC20" s="156"/>
      <c r="HD20" s="156"/>
      <c r="HE20" s="156"/>
      <c r="HF20" s="156"/>
      <c r="HG20" s="156"/>
      <c r="HH20" s="156"/>
      <c r="HI20" s="156"/>
      <c r="HJ20" s="156"/>
      <c r="HK20" s="156"/>
      <c r="HL20" s="156"/>
      <c r="HM20" s="156"/>
      <c r="HN20" s="156"/>
      <c r="HO20" s="156"/>
      <c r="HP20" s="156"/>
      <c r="HQ20" s="156"/>
      <c r="HR20" s="156"/>
      <c r="HS20" s="156"/>
      <c r="HT20" s="156"/>
      <c r="HU20" s="156"/>
      <c r="HV20" s="156"/>
      <c r="HW20" s="156"/>
      <c r="HX20" s="156"/>
      <c r="HY20" s="156"/>
      <c r="HZ20" s="156"/>
      <c r="IA20" s="156"/>
      <c r="IB20" s="156"/>
      <c r="IC20" s="156"/>
      <c r="ID20" s="156"/>
      <c r="IE20" s="156"/>
      <c r="IF20" s="156"/>
      <c r="IG20" s="156"/>
      <c r="IH20" s="156"/>
      <c r="II20" s="156"/>
      <c r="IJ20" s="156"/>
      <c r="IK20" s="156"/>
      <c r="IL20" s="156"/>
      <c r="IM20" s="156"/>
      <c r="IN20" s="156"/>
      <c r="IO20" s="156"/>
      <c r="IP20" s="156"/>
      <c r="IQ20" s="156"/>
      <c r="IR20" s="156"/>
      <c r="IS20" s="156"/>
      <c r="IT20" s="156"/>
      <c r="IU20" s="156"/>
      <c r="IV20" s="156"/>
    </row>
    <row r="21" spans="1:256" s="120" customFormat="1" ht="12.75" customHeight="1" thickBot="1">
      <c r="A21" s="287"/>
      <c r="B21" s="288"/>
      <c r="C21" s="289"/>
      <c r="D21" s="287"/>
      <c r="E21" s="290"/>
      <c r="F21" s="291"/>
      <c r="G21" s="291"/>
      <c r="H21" s="291"/>
      <c r="I21" s="291"/>
      <c r="J21" s="291"/>
      <c r="K21" s="292" t="s">
        <v>84</v>
      </c>
      <c r="L21" s="293"/>
      <c r="M21" s="294"/>
      <c r="N21" s="294"/>
      <c r="O21" s="294"/>
      <c r="P21" s="295"/>
      <c r="Q21" s="116"/>
      <c r="R21" s="119"/>
    </row>
    <row r="22" spans="1:256">
      <c r="Q22" s="116"/>
    </row>
    <row r="24" spans="1:256">
      <c r="C24" s="125"/>
      <c r="D24" s="630"/>
      <c r="E24" s="630"/>
      <c r="F24" s="630"/>
      <c r="G24" s="630"/>
      <c r="H24" s="630"/>
      <c r="I24" s="630"/>
      <c r="J24" s="630"/>
      <c r="K24" s="630"/>
      <c r="L24" s="630"/>
      <c r="N24" s="631"/>
      <c r="O24" s="631"/>
      <c r="P24" s="631"/>
    </row>
    <row r="25" spans="1:256">
      <c r="C25" s="125" t="s">
        <v>38</v>
      </c>
      <c r="D25" s="630" t="s">
        <v>81</v>
      </c>
      <c r="E25" s="630"/>
      <c r="F25" s="630"/>
      <c r="G25" s="630"/>
      <c r="H25" s="630"/>
      <c r="I25" s="630"/>
      <c r="J25" s="630"/>
      <c r="K25" s="630"/>
      <c r="L25" s="630"/>
      <c r="N25" s="631"/>
      <c r="O25" s="631"/>
      <c r="P25" s="631"/>
    </row>
    <row r="26" spans="1:256">
      <c r="D26" s="630" t="s">
        <v>40</v>
      </c>
      <c r="E26" s="630"/>
      <c r="F26" s="630"/>
      <c r="G26" s="630" t="s">
        <v>41</v>
      </c>
      <c r="H26" s="630"/>
      <c r="I26" s="630"/>
      <c r="J26" s="630"/>
      <c r="K26" s="630"/>
      <c r="L26" s="630"/>
      <c r="N26" s="633" t="s">
        <v>42</v>
      </c>
      <c r="O26" s="633"/>
      <c r="P26" s="633"/>
    </row>
    <row r="27" spans="1:256">
      <c r="E27" s="123"/>
      <c r="K27" s="123"/>
      <c r="L27" s="123"/>
    </row>
    <row r="28" spans="1:256">
      <c r="E28" s="123"/>
      <c r="K28" s="123"/>
      <c r="L28" s="123"/>
      <c r="R28" s="109"/>
    </row>
    <row r="29" spans="1:256">
      <c r="C29" s="125"/>
    </row>
    <row r="30" spans="1:256">
      <c r="C30" s="125" t="s">
        <v>82</v>
      </c>
      <c r="D30" s="630" t="s">
        <v>81</v>
      </c>
      <c r="E30" s="630"/>
      <c r="F30" s="630"/>
      <c r="G30" s="630"/>
      <c r="H30" s="630"/>
      <c r="I30" s="630"/>
      <c r="J30" s="630"/>
      <c r="K30" s="630"/>
      <c r="L30" s="630"/>
      <c r="N30" s="631"/>
      <c r="O30" s="631"/>
      <c r="P30" s="631"/>
    </row>
    <row r="31" spans="1:256">
      <c r="C31" s="125"/>
      <c r="D31" s="630" t="s">
        <v>40</v>
      </c>
      <c r="E31" s="630"/>
      <c r="F31" s="630"/>
      <c r="G31" s="632" t="s">
        <v>41</v>
      </c>
      <c r="H31" s="632"/>
      <c r="I31" s="632"/>
      <c r="J31" s="632"/>
      <c r="K31" s="632"/>
      <c r="L31" s="632"/>
      <c r="N31" s="633" t="s">
        <v>42</v>
      </c>
      <c r="O31" s="633"/>
      <c r="P31" s="633"/>
    </row>
  </sheetData>
  <mergeCells count="34">
    <mergeCell ref="A6:C6"/>
    <mergeCell ref="D6:P6"/>
    <mergeCell ref="A11:A12"/>
    <mergeCell ref="B11:B12"/>
    <mergeCell ref="A7:C7"/>
    <mergeCell ref="D7:P7"/>
    <mergeCell ref="A8:P8"/>
    <mergeCell ref="O9:P9"/>
    <mergeCell ref="O10:P10"/>
    <mergeCell ref="C11:C12"/>
    <mergeCell ref="D11:D12"/>
    <mergeCell ref="E11:E12"/>
    <mergeCell ref="F11:K11"/>
    <mergeCell ref="L11:P11"/>
    <mergeCell ref="A1:P1"/>
    <mergeCell ref="A2:P2"/>
    <mergeCell ref="A3:P3"/>
    <mergeCell ref="A5:C5"/>
    <mergeCell ref="D5:P5"/>
    <mergeCell ref="D24:F24"/>
    <mergeCell ref="G24:L24"/>
    <mergeCell ref="N24:P24"/>
    <mergeCell ref="D25:F25"/>
    <mergeCell ref="G25:L25"/>
    <mergeCell ref="N25:P25"/>
    <mergeCell ref="D31:F31"/>
    <mergeCell ref="G31:L31"/>
    <mergeCell ref="N31:P31"/>
    <mergeCell ref="D26:F26"/>
    <mergeCell ref="G26:L26"/>
    <mergeCell ref="N26:P26"/>
    <mergeCell ref="D30:F30"/>
    <mergeCell ref="G30:L30"/>
    <mergeCell ref="N30:P30"/>
  </mergeCells>
  <printOptions horizontalCentered="1"/>
  <pageMargins left="0" right="0" top="0.19685039370078741" bottom="0.23622047244094491" header="0.31496062992125984" footer="0.47244094488188981"/>
  <pageSetup paperSize="9" scale="8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27</vt:i4>
      </vt:variant>
    </vt:vector>
  </HeadingPairs>
  <TitlesOfParts>
    <vt:vector size="37" baseType="lpstr">
      <vt:lpstr>Buvniecibas koptame</vt:lpstr>
      <vt:lpstr>Pasutit_buvn</vt:lpstr>
      <vt:lpstr>Kopsavilkums</vt:lpstr>
      <vt:lpstr>Parka ceļi un laukumi</vt:lpstr>
      <vt:lpstr>Pump Track</vt:lpstr>
      <vt:lpstr>TS-L</vt:lpstr>
      <vt:lpstr>Apzaļumošana</vt:lpstr>
      <vt:lpstr>ELT</vt:lpstr>
      <vt:lpstr>EST</vt:lpstr>
      <vt:lpstr>LKT</vt:lpstr>
      <vt:lpstr>Apzaļumošana!__xlnm.Print_Titles_6</vt:lpstr>
      <vt:lpstr>ELT!__xlnm.Print_Titles_6</vt:lpstr>
      <vt:lpstr>EST!__xlnm.Print_Titles_6</vt:lpstr>
      <vt:lpstr>LKT!__xlnm.Print_Titles_6</vt:lpstr>
      <vt:lpstr>'Parka ceļi un laukumi'!__xlnm.Print_Titles_6</vt:lpstr>
      <vt:lpstr>'Pump Track'!__xlnm.Print_Titles_6</vt:lpstr>
      <vt:lpstr>'TS-L'!__xlnm.Print_Titles_6</vt:lpstr>
      <vt:lpstr>Excel_BuiltIn__FilterDatabase_1</vt:lpstr>
      <vt:lpstr>Excel_BuiltIn_Print_Area_1</vt:lpstr>
      <vt:lpstr>Excel_BuiltIn_Print_Titles_1</vt:lpstr>
      <vt:lpstr>Apzaļumošana!Print_Area</vt:lpstr>
      <vt:lpstr>'Buvniecibas koptame'!Print_Area</vt:lpstr>
      <vt:lpstr>ELT!Print_Area</vt:lpstr>
      <vt:lpstr>EST!Print_Area</vt:lpstr>
      <vt:lpstr>Kopsavilkums!Print_Area</vt:lpstr>
      <vt:lpstr>LKT!Print_Area</vt:lpstr>
      <vt:lpstr>'Parka ceļi un laukumi'!Print_Area</vt:lpstr>
      <vt:lpstr>Pasutit_buvn!Print_Area</vt:lpstr>
      <vt:lpstr>'Pump Track'!Print_Area</vt:lpstr>
      <vt:lpstr>'TS-L'!Print_Area</vt:lpstr>
      <vt:lpstr>Apzaļumošana!Print_Titles</vt:lpstr>
      <vt:lpstr>ELT!Print_Titles</vt:lpstr>
      <vt:lpstr>EST!Print_Titles</vt:lpstr>
      <vt:lpstr>LKT!Print_Titles</vt:lpstr>
      <vt:lpstr>'Parka ceļi un laukumi'!Print_Titles</vt:lpstr>
      <vt:lpstr>'Pump Track'!Print_Titles</vt:lpstr>
      <vt:lpstr>'TS-L'!Print_Titles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Inga</cp:lastModifiedBy>
  <cp:lastPrinted>2017-11-01T08:22:20Z</cp:lastPrinted>
  <dcterms:created xsi:type="dcterms:W3CDTF">2014-04-07T06:08:01Z</dcterms:created>
  <dcterms:modified xsi:type="dcterms:W3CDTF">2026-08-17T11:06:03Z</dcterms:modified>
</cp:coreProperties>
</file>