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24226"/>
  <mc:AlternateContent xmlns:mc="http://schemas.openxmlformats.org/markup-compatibility/2006">
    <mc:Choice Requires="x15">
      <x15ac:absPath xmlns:x15ac="http://schemas.microsoft.com/office/spreadsheetml/2010/11/ac" url="\\rw.lv\dati\G-disks\PersonInfo\IVD\IEPIRKUMI\ATKLATI_KONKURSI\2023\RŪ-2023_232 Ūdensvada tīkla izbūve Rīgā, Kabiles un Kurmales ielā (AK)\Nolikums\"/>
    </mc:Choice>
  </mc:AlternateContent>
  <xr:revisionPtr revIDLastSave="0" documentId="8_{3B32BF7E-3F07-4C47-945B-E014BBA2C4B4}" xr6:coauthVersionLast="47" xr6:coauthVersionMax="47" xr10:uidLastSave="{00000000-0000-0000-0000-000000000000}"/>
  <bookViews>
    <workbookView xWindow="840" yWindow="1920" windowWidth="21804" windowHeight="10032" tabRatio="825" activeTab="3" xr2:uid="{00000000-000D-0000-FFFF-FFFF00000000}"/>
  </bookViews>
  <sheets>
    <sheet name="Koptame" sheetId="136" r:id="rId1"/>
    <sheet name="Kops" sheetId="137" r:id="rId2"/>
    <sheet name="2212_BA_UKT 1-3.posmi_Kabiles" sheetId="134" r:id="rId3"/>
    <sheet name="2212_BA_UKT 4-6.posmi_Kurmales" sheetId="135" r:id="rId4"/>
  </sheets>
  <definedNames>
    <definedName name="_xlnm._FilterDatabase" localSheetId="2" hidden="1">'2212_BA_UKT 1-3.posmi_Kabiles'!$A$8:$P$98</definedName>
    <definedName name="_xlnm._FilterDatabase" localSheetId="3" hidden="1">'2212_BA_UKT 4-6.posmi_Kurmales'!$A$8:$P$75</definedName>
    <definedName name="_xlnm.Print_Area" localSheetId="2">'2212_BA_UKT 1-3.posmi_Kabiles'!$A$2:$O$130</definedName>
    <definedName name="_xlnm.Print_Area" localSheetId="3">'2212_BA_UKT 4-6.posmi_Kurmales'!$A$2:$O$89</definedName>
    <definedName name="_xlnm.Print_Area" localSheetId="0">Koptame!$A$1:$D$35</definedName>
    <definedName name="_xlnm.Print_Titles" localSheetId="2">'2212_BA_UKT 1-3.posmi_Kabiles'!$7:$8</definedName>
    <definedName name="_xlnm.Print_Titles" localSheetId="3">'2212_BA_UKT 4-6.posmi_Kurmales'!$7:$8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18" i="134" l="1"/>
  <c r="N118" i="134"/>
  <c r="M77" i="135"/>
  <c r="N77" i="135"/>
  <c r="J77" i="135" l="1"/>
  <c r="K77" i="135"/>
  <c r="H15" i="137" s="1"/>
  <c r="L77" i="135"/>
  <c r="E15" i="137" s="1"/>
  <c r="F15" i="137"/>
  <c r="G15" i="137"/>
  <c r="J118" i="134"/>
  <c r="K118" i="134"/>
  <c r="H14" i="137" s="1"/>
  <c r="L118" i="134"/>
  <c r="E14" i="137" s="1"/>
  <c r="F14" i="137"/>
  <c r="G14" i="137"/>
  <c r="G16" i="137" l="1"/>
  <c r="H16" i="137"/>
  <c r="O118" i="134"/>
  <c r="E16" i="137"/>
  <c r="D14" i="137"/>
  <c r="D15" i="137"/>
  <c r="F16" i="137"/>
  <c r="O77" i="135"/>
  <c r="D60" i="135"/>
  <c r="D16" i="137" l="1"/>
  <c r="D87" i="134"/>
  <c r="D66" i="135" l="1"/>
  <c r="A13" i="135"/>
  <c r="A14" i="135" s="1"/>
  <c r="A17" i="135" s="1"/>
  <c r="D8" i="137" l="1"/>
  <c r="A14" i="134"/>
  <c r="A18" i="135" l="1"/>
  <c r="A16" i="134"/>
  <c r="A18" i="134" s="1"/>
  <c r="A21" i="134" s="1"/>
  <c r="A22" i="134" s="1"/>
  <c r="A23" i="134" s="1"/>
  <c r="A24" i="134" s="1"/>
  <c r="A26" i="134" s="1"/>
  <c r="A28" i="134" s="1"/>
  <c r="A29" i="134" s="1"/>
  <c r="A30" i="134" s="1"/>
  <c r="D17" i="137" l="1"/>
  <c r="D18" i="137" s="1"/>
  <c r="D19" i="137"/>
  <c r="A20" i="135"/>
  <c r="A22" i="135" s="1"/>
  <c r="A24" i="135" s="1"/>
  <c r="A26" i="135" s="1"/>
  <c r="A27" i="135" s="1"/>
  <c r="A29" i="135" s="1"/>
  <c r="A31" i="135" s="1"/>
  <c r="A33" i="135" s="1"/>
  <c r="A32" i="134"/>
  <c r="A33" i="134" s="1"/>
  <c r="A35" i="134" s="1"/>
  <c r="A36" i="134" s="1"/>
  <c r="A37" i="134" s="1"/>
  <c r="A38" i="134" s="1"/>
  <c r="A40" i="134" s="1"/>
  <c r="A41" i="134" s="1"/>
  <c r="A42" i="134" s="1"/>
  <c r="A44" i="134" s="1"/>
  <c r="A45" i="134" s="1"/>
  <c r="A47" i="134" s="1"/>
  <c r="A49" i="134" s="1"/>
  <c r="A51" i="134" s="1"/>
  <c r="A53" i="134" s="1"/>
  <c r="A54" i="134" s="1"/>
  <c r="A56" i="134" s="1"/>
  <c r="A57" i="134" s="1"/>
  <c r="A58" i="134" s="1"/>
  <c r="A59" i="134" s="1"/>
  <c r="A60" i="134" s="1"/>
  <c r="A62" i="134" s="1"/>
  <c r="A63" i="134" s="1"/>
  <c r="A64" i="134" s="1"/>
  <c r="A66" i="134" s="1"/>
  <c r="D20" i="137" l="1"/>
  <c r="A35" i="135"/>
  <c r="A36" i="135" s="1"/>
  <c r="A38" i="135" s="1"/>
  <c r="A39" i="135" s="1"/>
  <c r="A40" i="135" s="1"/>
  <c r="A41" i="135" s="1"/>
  <c r="A42" i="135" s="1"/>
  <c r="A44" i="135" s="1"/>
  <c r="A45" i="135" s="1"/>
  <c r="A47" i="135" s="1"/>
  <c r="A48" i="135" s="1"/>
  <c r="A49" i="135" s="1"/>
  <c r="A51" i="135" s="1"/>
  <c r="A52" i="135" s="1"/>
  <c r="A54" i="135" s="1"/>
  <c r="A67" i="134"/>
  <c r="A68" i="134" s="1"/>
  <c r="A69" i="134" s="1"/>
  <c r="A70" i="134" s="1"/>
  <c r="D19" i="136" l="1"/>
  <c r="D21" i="136" s="1"/>
  <c r="D22" i="136" s="1"/>
  <c r="D24" i="136" s="1"/>
  <c r="D7" i="137"/>
  <c r="A71" i="134"/>
  <c r="A55" i="135" l="1"/>
  <c r="A57" i="135" s="1"/>
  <c r="A58" i="135" s="1"/>
  <c r="A59" i="135" s="1"/>
  <c r="A73" i="134"/>
  <c r="A60" i="135" l="1"/>
  <c r="A74" i="134"/>
  <c r="A75" i="134" s="1"/>
  <c r="A76" i="134" s="1"/>
  <c r="A77" i="134" s="1"/>
  <c r="A78" i="134" s="1"/>
  <c r="A80" i="134" s="1"/>
  <c r="A81" i="134" s="1"/>
  <c r="A82" i="134" s="1"/>
  <c r="A83" i="134" s="1"/>
  <c r="A85" i="134" s="1"/>
  <c r="A86" i="134" s="1"/>
  <c r="A61" i="135" l="1"/>
  <c r="A62" i="135" s="1"/>
  <c r="A63" i="135" s="1"/>
  <c r="A66" i="135" s="1"/>
  <c r="A67" i="135" s="1"/>
  <c r="A69" i="135" s="1"/>
  <c r="A70" i="135" s="1"/>
  <c r="A71" i="135" s="1"/>
  <c r="A72" i="135" s="1"/>
  <c r="A73" i="135" s="1"/>
  <c r="A75" i="135" s="1"/>
  <c r="A87" i="134"/>
  <c r="A88" i="134" s="1"/>
  <c r="A89" i="134" l="1"/>
  <c r="A90" i="134" s="1"/>
  <c r="A91" i="134" s="1"/>
  <c r="A94" i="134" s="1"/>
  <c r="A95" i="134" s="1"/>
  <c r="A96" i="134" s="1"/>
  <c r="A97" i="134" l="1"/>
  <c r="A98" i="134" s="1"/>
  <c r="A101" i="134" s="1"/>
  <c r="A102" i="134" s="1"/>
  <c r="A104" i="134" s="1"/>
  <c r="A105" i="134" s="1"/>
  <c r="A106" i="134" s="1"/>
  <c r="A107" i="134" s="1"/>
  <c r="A108" i="134" s="1"/>
  <c r="A109" i="134" s="1"/>
  <c r="A110" i="134" s="1"/>
  <c r="A111" i="134" l="1"/>
  <c r="A113" i="134" s="1"/>
  <c r="A114" i="134" s="1"/>
  <c r="A115" i="134" s="1"/>
  <c r="A116" i="134" s="1"/>
</calcChain>
</file>

<file path=xl/sharedStrings.xml><?xml version="1.0" encoding="utf-8"?>
<sst xmlns="http://schemas.openxmlformats.org/spreadsheetml/2006/main" count="416" uniqueCount="181">
  <si>
    <t>CAURUĻVADI</t>
  </si>
  <si>
    <t>m</t>
  </si>
  <si>
    <t>DAŽĀDI</t>
  </si>
  <si>
    <t>vieta</t>
  </si>
  <si>
    <t>Mērvienība</t>
  </si>
  <si>
    <t>Daudzums</t>
  </si>
  <si>
    <t>gb.</t>
  </si>
  <si>
    <t>kpl.</t>
  </si>
  <si>
    <t>Dziļums 0 - 2.0 m</t>
  </si>
  <si>
    <t>BŪVLAUKUMA SAGATAVOŠANA</t>
  </si>
  <si>
    <t>ZEMES DARBI</t>
  </si>
  <si>
    <t>Tranšejas rakšana</t>
  </si>
  <si>
    <t>Cauruļvada izlīdzinošās kārtas izbūve</t>
  </si>
  <si>
    <t>Cauruļvada apbēruma izbūve</t>
  </si>
  <si>
    <t xml:space="preserve">Tranšejas sienu stiprināšana </t>
  </si>
  <si>
    <t>ŪDENSVADS</t>
  </si>
  <si>
    <t>Objekta adrese:</t>
  </si>
  <si>
    <t>Pasūtījuma Nr.:</t>
  </si>
  <si>
    <t xml:space="preserve">Šķērsojumi ar esošajām inženierkomunikācijām: </t>
  </si>
  <si>
    <t>Izpildmērījumu un izpilddokumentācijas sagatavošana</t>
  </si>
  <si>
    <t>Liekās grunts transports uz atbērtni</t>
  </si>
  <si>
    <t>Brīdinājuma lentas izbūve virs ūdensvada</t>
  </si>
  <si>
    <t>Aizbīdņu plāksnīšu uzstādīšana</t>
  </si>
  <si>
    <t>DN100 mm</t>
  </si>
  <si>
    <t>DN25 mm</t>
  </si>
  <si>
    <t>OD110/DN25 mm</t>
  </si>
  <si>
    <t>DN100/100 mm</t>
  </si>
  <si>
    <t>Citi materiāli</t>
  </si>
  <si>
    <t>ARMATŪRA UN VEIDGABALI</t>
  </si>
  <si>
    <t>Objekts:</t>
  </si>
  <si>
    <t>Pieslēgumi esošām komunikācijām</t>
  </si>
  <si>
    <t>Demontāža</t>
  </si>
  <si>
    <t>Pieslēgums esošajam ūdensvadam d100 ar projektējamo OD110 cauruļvadu</t>
  </si>
  <si>
    <t>Tranšejas aizbēršana ar pievestu grunti, blietējot pa kārtām</t>
  </si>
  <si>
    <t>DN250 mm</t>
  </si>
  <si>
    <t>DN200 mm</t>
  </si>
  <si>
    <t>PE elektrometināms līknis, PN10, montāža</t>
  </si>
  <si>
    <t>Kaļamā ķeta atloku trejgabals, PN10, montāža</t>
  </si>
  <si>
    <t>DN200/100 mm</t>
  </si>
  <si>
    <t>Enkurojoša pievienojuma un remonta dubultuzmava (dažādu un/vai vienādu materiālu cauruļu savienošanai), PN10, montāža</t>
  </si>
  <si>
    <t xml:space="preserve">OD110 </t>
  </si>
  <si>
    <t>Pazemes tipa atloku aizbīdnis (PN10) ar peldošo kapi, montāža</t>
  </si>
  <si>
    <t>Esošo kanalizācijas vadu</t>
  </si>
  <si>
    <t>Vidēja spiediena gāzes vadu</t>
  </si>
  <si>
    <t>Esošā ūdensvada d200mm demontāža</t>
  </si>
  <si>
    <t>Betona C25/30 balsta izbūve</t>
  </si>
  <si>
    <t>DN150 mm</t>
  </si>
  <si>
    <t>DN250/150 mm</t>
  </si>
  <si>
    <t>OD160</t>
  </si>
  <si>
    <t>Esošā ūdensvada d150mm noslēgatloka demontāža</t>
  </si>
  <si>
    <t>DN100</t>
  </si>
  <si>
    <t>OD110</t>
  </si>
  <si>
    <t>PE noslēgtapa OD32, PN10, montāža</t>
  </si>
  <si>
    <t xml:space="preserve">Ūdensvada tīkla izbūves Rīgā, Kabiles ielā no Sīpeles ielas līdz Kabiles ielai 23, Kabiles ielā no Kabiles ielas 14 līdz Cēres ielai, Kabiles ielā no Bramberģes ielas 19 līdz Codes ielai, Kurmales ielā no Kurmales ielas 18 līdz Sārtes ielai, Kurmales ielā no Kurmales ielas 12 līdz Sējas ielai, Kurmales ielā no Kurmales ielas 3 līdz Cēres ielai </t>
  </si>
  <si>
    <t xml:space="preserve"> Rīgā, Kabiles ielā no Sīpeles ielas līdz Kabiles ielai 23, Kabiles ielā no Kabiles ielas 14 līdz Cēres ielai un Kabiles ielā no Bramberģes ielas 19 līdz Codes ielai</t>
  </si>
  <si>
    <t>DN250</t>
  </si>
  <si>
    <t>OD110, 45°</t>
  </si>
  <si>
    <t>OD110, 20°</t>
  </si>
  <si>
    <t>DN200</t>
  </si>
  <si>
    <t xml:space="preserve"> Rīgā, Kurmales ielā no Kurmales ielas 18 līdz Sārtes ielai, Kurmales ielā no Kurmales ielas 12 līdz Sējas ielai un Kurmales ielā no Kurmales ielas 3 līdz Cēres ielai</t>
  </si>
  <si>
    <t>Kaļamā ķeta īscaurule ar atloku, PN10, montāža</t>
  </si>
  <si>
    <t>PE īscaurule ar atloka pamatni un tērauda rotējošu atloku, PN10, montāža</t>
  </si>
  <si>
    <t>Elektrometināma dubultuzmava, PN10, montāža</t>
  </si>
  <si>
    <t>PE segmentveida līknis, PN10, montāža</t>
  </si>
  <si>
    <t>Elektrometināms PE sedls PE caurulēm ar iekšējo vītni apkalpes ventīļa pievienošanai,  PN10, montāža</t>
  </si>
  <si>
    <t>Pieslēgums esošajam ūdensvadam d150 ar projektējamo OD160 cauruļvadu</t>
  </si>
  <si>
    <t>Pieslēgums esošajam ūdensvadam d200 ar projektējamo DN200 cauruļvadu</t>
  </si>
  <si>
    <t>Esošā ūdensvada aizbīdņa un ta kapes demontāža</t>
  </si>
  <si>
    <t>Vidēja sprieguma elektrokabeli aizsargcaurulē</t>
  </si>
  <si>
    <t>Tukšu aizsargcauruli</t>
  </si>
  <si>
    <t>Zemsprieguma elektrokabeli aizsargcaurulē</t>
  </si>
  <si>
    <t>Nedarbojošu zemsprieguma elektrokabeli aizsargcaurulē</t>
  </si>
  <si>
    <t>Esošā ūdensvada d250mm demontāža</t>
  </si>
  <si>
    <t>Esošā ūdensvada d100mm noslēgatloka demontāža</t>
  </si>
  <si>
    <t>Esošā ūdensvada d100mm demontāža</t>
  </si>
  <si>
    <t>Gruntsūdens līmeņa pazemināšana</t>
  </si>
  <si>
    <t>CEĻA DARBI</t>
  </si>
  <si>
    <t>DAŽĀDI DARBI</t>
  </si>
  <si>
    <t>ZEMES KLĀTNE</t>
  </si>
  <si>
    <t>Augu zemes noņemšana vidēji 20cm biezumā un transportēšana uz būvdarbu veicēja atbērtni</t>
  </si>
  <si>
    <t>Apzaļumošana ar augu zemi 20cm biezumā</t>
  </si>
  <si>
    <t>AR SAISTVIELĀM NESAISTĪTAS KONSTRUKTĪVĀS KĀRTAS</t>
  </si>
  <si>
    <t>AR SAISTVIELĀM SAISTĪTAS KONSTRUKTĪVĀS KĀRTAS</t>
  </si>
  <si>
    <t>Trases izspraušana un nostiprināšana dabā</t>
  </si>
  <si>
    <t>Asfalta seguma frēzēšana vai nojaukšana vidēji 5cm biezumā 3B. SEGAS TIPAM un transportēšana uz būvdarbu veicēja atbērtni</t>
  </si>
  <si>
    <t>m²</t>
  </si>
  <si>
    <t>Asfalta seguma frēzēšana vidēji 4cm biezumā 2A. SEGAS TIPAM un transportēšana uz būvdarbu veicēja atbērtni</t>
  </si>
  <si>
    <t>Asfalta seguma frēzēšana vai nojaukšana tranšejas platumā 2A. SEGAS TIPAM un transportēšana uz būvdarbu veicēja atbērtni (pēc dilumkārtas un saistes kārtas frēzēšanas)</t>
  </si>
  <si>
    <t>Salizturīgās kārtas būvniecība 30cm biezumā (nestspēja ≥60MPa)</t>
  </si>
  <si>
    <t>Salizturīgās kārtas būvniecība 40cm biezumā (nestspēja ≥90MPa)</t>
  </si>
  <si>
    <t>Nesaistītu minerālmateriālu maisījuma 0/56 pamata nesošās apakškārtas būvniecība 15cm biezumā (N-III klase)</t>
  </si>
  <si>
    <t>Nesaistītu minerālmateriālu maisījuma 0/56 pamata nesošās apakškārtas būvniecība 10cm biezumā (N-IV klase)</t>
  </si>
  <si>
    <t>Nesaistītu minerālmateriālu maisījuma 0/45 pamata nesošās virskārtas būvniecība 10cm biezumā (N-II klase)</t>
  </si>
  <si>
    <t>Nesaistītu minerālmateriālu maisījuma 0/45 pamata nesošās virskārtas būvniecība 10cm biezumā (N-III klase)</t>
  </si>
  <si>
    <t xml:space="preserve">Karstā asfalta apakškārtas AC 32 base būvniecība 8cm biezumā </t>
  </si>
  <si>
    <t xml:space="preserve">Karstā asfalta apakškārtas AC 22 bin būvniecība 6cm biezumā </t>
  </si>
  <si>
    <t>Karstā asfalta dilumkārtas AC 11 surf būvniecība 4cm biezumā</t>
  </si>
  <si>
    <t xml:space="preserve">Karstā asfalta dilumkārtas AC 11 surf būvniecība 5cm biezumā </t>
  </si>
  <si>
    <t>Nesaistītu Minerālmateriālu maisījuma 0/32s vai 0/16  grants nomales būvniecība 10cm biezumā</t>
  </si>
  <si>
    <t>Pieslēgums esošajam ūdensvadam d250 ar projektējamo OD160 cauruļvadu</t>
  </si>
  <si>
    <t>Pieslēgums esošajam ūdensvadam d200 ar projektējamo OD110 cauruļvadu</t>
  </si>
  <si>
    <t>Būvlaukuma aprīkošana, uzturēšana un satiksmes organizācija (saskaņā ar BP DOP daļu)</t>
  </si>
  <si>
    <t>Asfalta seguma frēzēšana vidēji 6cm biezumā 2A. SEGAS TIPAM un transportēšana uz būvdarbu veicēja atbērtni (pēc dilumkārtas frēzēšanas)</t>
  </si>
  <si>
    <t>Būvdarbu apjomi - Kabiles iela (1.-3. posms)</t>
  </si>
  <si>
    <t xml:space="preserve">PE caurules OD 110 mm posma siltumizolācijas montāža. Divdaļīga putupolistirola čaula 50 mm biezums. L=3x1.2m. </t>
  </si>
  <si>
    <t>Signālkabeļa ar piekļuves punktiem zem aizbīdņu kapēm izbūve</t>
  </si>
  <si>
    <t>Esošā nesaistītu minerālmateriālu maisījuma 0/32s seguma profilešāna un planēšana 10cm biezumā</t>
  </si>
  <si>
    <t>Liekās grunts transportēšana uz atbērtni</t>
  </si>
  <si>
    <t>Būvdarbu apjomi - Kurmales iela (4.-6. posms)</t>
  </si>
  <si>
    <t>Izjaucams atloku savienojums, PN10, montāža</t>
  </si>
  <si>
    <t xml:space="preserve">Polietilēna PE100-RC elektrometināmas ūdensvada caurules OD160 (PN10, atbilstošas LVS EN 12201-2, ar integrētu aizsargslāni, ar iestrādātu signāl-stiepli identifikācijai) montāža un iebūve būvgrāvī - ieskaitot spiediena pārbaudi, skalošanu un dezinfekciju </t>
  </si>
  <si>
    <t xml:space="preserve">Polietilēna PE100-RC elektrometināmas ūdensvada caurules OD110 (PN10, atbilstošas LVS EN 12201-2, ar integrētu aizsargslāni, ar iestrādātu signāl-stiepli identifikācijai) montāža un iebūve būvgrāvī - ieskaitot spiediena pārbaudi, skalošanu un dezinfekciju </t>
  </si>
  <si>
    <t xml:space="preserve">Polietilēna PE100 elektrometināmas ūdensvada caurules OD32 (PN10, atbilstošas LVS EN 12201-2) montāža un iebūve būvgrāvī - ieskaitot spiediena pārbaudi, skalošanu un dezinfekciju </t>
  </si>
  <si>
    <t>Polietilēna PE100-RC elektrometināmas ūdensvada caurules OD110 (PN10, atbilstošas LVS EN 12201-2, ar integrētu aizsargslāni, ar iestrādātu signāl-stiepli identifikācijai)  montāža un iebūve būvgrāvī - ieskaitot spiediena pārbaudi, skalošanu un dezinfekciju</t>
  </si>
  <si>
    <t>Polietilēna PE100 elektrometināmas ūdensvada caurules OD32 (PN10, atbilstošas LVS EN 12201-2)montāža un iebūve būvgrāvī - ieskaitot spiediena pārbaudi, skalošanu un dezinfekciju</t>
  </si>
  <si>
    <t xml:space="preserve">Pazemes tipa apkalpes ventīlis ar vienu galu noturīgu uz stiepi PE caurules pievienojumam, otru - ar ārējo vītni, , fiksēta garuma pagarinātājkātu un peldošu kapi(PN10) , montāža
</t>
  </si>
  <si>
    <t>Dalītās plastikāta caurules OD110, 750N esošā "Sadales Tīkls" kabeļa aizsardzībai izbūve</t>
  </si>
  <si>
    <t>Nesaistītu minerālmateriālu maisījuma 0/32s vai 0/16  grants nomales būvniecība 10cm biezumā</t>
  </si>
  <si>
    <t>Signālstabiņa uzstādīšana</t>
  </si>
  <si>
    <t>Esošā atloku aizbīdņa DN250 pārbūve (izrakšana un pārvietošana pie projektējamā trejgabala)</t>
  </si>
  <si>
    <t>Nr.p.k.</t>
  </si>
  <si>
    <t>Darba nosaukums</t>
  </si>
  <si>
    <t>Vienības izmaksas</t>
  </si>
  <si>
    <t>Kopā uz visu apjomu</t>
  </si>
  <si>
    <t>Laika norma (c/h)</t>
  </si>
  <si>
    <t>Darba samaksas likme (EUR/h)</t>
  </si>
  <si>
    <t>Darba alga (EUR)</t>
  </si>
  <si>
    <t>Būvizstrādājumi (EUR)</t>
  </si>
  <si>
    <t>Mehānismi (EUR)</t>
  </si>
  <si>
    <t>Kopā           (EUR)</t>
  </si>
  <si>
    <t>Summa            (EUR)</t>
  </si>
  <si>
    <t>m³</t>
  </si>
  <si>
    <t>Tiešās izmaksas kopā, t. sk. darba devēja sociālais nodoklis 23.59%</t>
  </si>
  <si>
    <t>Kopsavilkuma aprēķins pa darbu veidiem</t>
  </si>
  <si>
    <t>Būves nosaukums:</t>
  </si>
  <si>
    <t>Objekta nosaukums:</t>
  </si>
  <si>
    <t>Ūdensvada izbūvē Rīgā, Kalvenes ielā, Kursīšu ielā, Kurmenes ielā</t>
  </si>
  <si>
    <t>Pasūtījuma Nr.</t>
  </si>
  <si>
    <t>Kopējā darbietilpība, c/st</t>
  </si>
  <si>
    <t>Kods, tāmes Nr.</t>
  </si>
  <si>
    <t>Būvdarbu veids vai konstruktīvā elementa nosaukums</t>
  </si>
  <si>
    <t>Tai skaitā</t>
  </si>
  <si>
    <t>Darbietilpība (c/h)</t>
  </si>
  <si>
    <t>Kopā</t>
  </si>
  <si>
    <t>t.sk. darba aizsardzībai</t>
  </si>
  <si>
    <t>PAVISAM KOPĀ</t>
  </si>
  <si>
    <t>Sastādīja</t>
  </si>
  <si>
    <t>(paraksts un tā atšifrējums, datums)</t>
  </si>
  <si>
    <t>Pārbaudīja</t>
  </si>
  <si>
    <t xml:space="preserve">Sertifikāta Nr. </t>
  </si>
  <si>
    <t>APSTIPRINU</t>
  </si>
  <si>
    <t>(pasūtītājs, paraksts un tā atšifrējums)</t>
  </si>
  <si>
    <t>Z.v.</t>
  </si>
  <si>
    <t>Koptāme</t>
  </si>
  <si>
    <t>Būves adrese:</t>
  </si>
  <si>
    <t>Objekta Nr.</t>
  </si>
  <si>
    <t>Objekta nosaukums</t>
  </si>
  <si>
    <r>
      <t>Objekta izmaksas (</t>
    </r>
    <r>
      <rPr>
        <i/>
        <sz val="10"/>
        <rFont val="Calibri"/>
        <family val="2"/>
        <charset val="204"/>
        <scheme val="minor"/>
      </rPr>
      <t>euro</t>
    </r>
    <r>
      <rPr>
        <sz val="10"/>
        <rFont val="Calibri"/>
        <family val="2"/>
        <charset val="204"/>
        <scheme val="minor"/>
      </rPr>
      <t xml:space="preserve">) </t>
    </r>
  </si>
  <si>
    <t>KOPĀ AR PVN</t>
  </si>
  <si>
    <t>UKT - Kabiles iela</t>
  </si>
  <si>
    <t>UKT - Kurmales iela</t>
  </si>
  <si>
    <t>Pazemes tipa apkalpes ventīlis ar vienu galu noturīgu uz stiepi PE caurules pievienojumam, otru - ar ārējo vītni, , fiksēta garuma pagarinātājkātu un peldošu kapi(PN10), montāža</t>
  </si>
  <si>
    <t>Ūdensvada izbūvē Rīgā, Kabiles ielā, Kurmales ielā</t>
  </si>
  <si>
    <t>Lokālā tāme Nr. 2</t>
  </si>
  <si>
    <t>Lokālā tāme Nr. 1</t>
  </si>
  <si>
    <t>1-3 posms</t>
  </si>
  <si>
    <t>4-6 posms</t>
  </si>
  <si>
    <t>Ūdensvada izbūvē Rīgā, Kabiles ielā un Kurmales ielā</t>
  </si>
  <si>
    <t>2023. gada ______ . ______________________</t>
  </si>
  <si>
    <t>Virsizdevumi____ %</t>
  </si>
  <si>
    <t>Peļņa____ %</t>
  </si>
  <si>
    <t>Maksa par transporta būvju izmantošanu saskaņā ar Rīgas domes 12.07.2023. lēmumu Nr.RD-23-2771-lē "Par nomas maksas noteikšanu par ceļa elementu lietošanu Rīgas valstspilsētas pašvaldības administratīvajā teritorijā".</t>
  </si>
  <si>
    <t>PVN 21%</t>
  </si>
  <si>
    <r>
      <t xml:space="preserve">Par kopējo summu, </t>
    </r>
    <r>
      <rPr>
        <i/>
        <sz val="10"/>
        <rFont val="Calibri"/>
        <family val="2"/>
        <charset val="186"/>
        <scheme val="minor"/>
      </rPr>
      <t>euro</t>
    </r>
  </si>
  <si>
    <r>
      <t>Tāmes izmaksas (</t>
    </r>
    <r>
      <rPr>
        <i/>
        <sz val="10"/>
        <rFont val="Calibri"/>
        <family val="2"/>
        <charset val="186"/>
        <scheme val="minor"/>
      </rPr>
      <t>euro)</t>
    </r>
  </si>
  <si>
    <r>
      <t>Darba alga (</t>
    </r>
    <r>
      <rPr>
        <i/>
        <sz val="10"/>
        <rFont val="Calibri"/>
        <family val="2"/>
        <charset val="186"/>
        <scheme val="minor"/>
      </rPr>
      <t>euro</t>
    </r>
    <r>
      <rPr>
        <sz val="10"/>
        <rFont val="Calibri"/>
        <family val="2"/>
        <charset val="186"/>
        <scheme val="minor"/>
      </rPr>
      <t>)</t>
    </r>
  </si>
  <si>
    <r>
      <t>Būvizstrādājumi  (</t>
    </r>
    <r>
      <rPr>
        <i/>
        <sz val="10"/>
        <rFont val="Calibri"/>
        <family val="2"/>
        <charset val="186"/>
        <scheme val="minor"/>
      </rPr>
      <t>euro</t>
    </r>
    <r>
      <rPr>
        <sz val="10"/>
        <rFont val="Calibri"/>
        <family val="2"/>
        <charset val="186"/>
        <scheme val="minor"/>
      </rPr>
      <t xml:space="preserve">) </t>
    </r>
  </si>
  <si>
    <r>
      <t>Mehānismi (</t>
    </r>
    <r>
      <rPr>
        <i/>
        <sz val="10"/>
        <rFont val="Calibri"/>
        <family val="2"/>
        <charset val="186"/>
        <scheme val="minor"/>
      </rPr>
      <t>euro</t>
    </r>
    <r>
      <rPr>
        <sz val="10"/>
        <rFont val="Calibri"/>
        <family val="2"/>
        <charset val="186"/>
        <scheme val="minor"/>
      </rPr>
      <t>)</t>
    </r>
  </si>
  <si>
    <r>
      <rPr>
        <u/>
        <sz val="10"/>
        <rFont val="Calibri"/>
        <family val="2"/>
        <charset val="186"/>
        <scheme val="minor"/>
      </rPr>
      <t xml:space="preserve">Piezīmes: </t>
    </r>
    <r>
      <rPr>
        <sz val="10"/>
        <rFont val="Calibri"/>
        <family val="2"/>
        <charset val="186"/>
        <scheme val="minor"/>
      </rPr>
      <t xml:space="preserve">
1. Finanšu piedāvājumā aprēķinus jāveic formulās ar noapaļojumu divi cipari aiz komata (jāizmanto funkcija “round”).
2. Finanšu piedāvājumā vienības cenas darba algas izmaksas aprēķinu jāveic pēc formulas “laika norma x stundas likme = alga”.
3. Finanšu piedāvājumā katras pozīcijas darba algas, būvizstrādājumu un mehānismu kopējās izmaksas aprēķinu jāveic pēc formulas “kopējais apjoms x vienības izmaksas”.
4. Finanšu piedāvājumā jāiekļauj darbaspēka,  būvizstrādājumu,  mehānismu un visu citu iespējamo Darbu izpildes izdevumu izmaksas. Pretendents nav tiesīgs Finanšu piedāvājuma tāmi papildināt ar jaunām izmaksu pozīcijām vai dzēst esošās izmaksu pozīcijas.
5. Sagatavojot Finanšu piedāvājumu, Pretendentam ir jāņem vērā, ka būvdarbu izpildei nepieciešamos materiālus (būvizstrādājumus) – lūku pārsedzes (tikai ķeta elementus) un kapes (komplektā ar apakšējo atbalsta plātni) ar SIA “Rīgas ūdens” logo – nodrošina Pasūtītājs. Pretendentam Finanšu piedāvājumā šo materiālu izmaksas jāparedz EUR 0,00 vērtībā.</t>
    </r>
  </si>
  <si>
    <r>
      <t>m</t>
    </r>
    <r>
      <rPr>
        <vertAlign val="superscript"/>
        <sz val="10"/>
        <rFont val="Calibri"/>
        <family val="2"/>
        <charset val="186"/>
        <scheme val="minor"/>
      </rPr>
      <t>2</t>
    </r>
  </si>
  <si>
    <r>
      <t>m</t>
    </r>
    <r>
      <rPr>
        <vertAlign val="superscript"/>
        <sz val="10"/>
        <rFont val="Calibri"/>
        <family val="2"/>
        <charset val="186"/>
        <scheme val="minor"/>
      </rPr>
      <t>2</t>
    </r>
    <r>
      <rPr>
        <sz val="11"/>
        <color theme="1"/>
        <rFont val="Calibri"/>
        <family val="2"/>
        <charset val="186"/>
        <scheme val="minor"/>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</si>
</sst>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43" formatCode="_-* #,##0.00_-;\-* #,##0.00_-;_-* &quot;-&quot;??_-;_-@_-"/>
    <numFmt numFmtId="164" formatCode="0.0"/>
    <numFmt numFmtId="165" formatCode="_(&quot;Ls&quot;\ * #,##0.00_);_(&quot;Ls&quot;\ * \(#,##0.00\);_(&quot;Ls&quot;\ * &quot;-&quot;??_);_(@_)"/>
    <numFmt numFmtId="166" formatCode="0.0%"/>
    <numFmt numFmtId="167" formatCode="0.00;[Red]0.00"/>
    <numFmt numFmtId="168" formatCode="0.000"/>
  </numFmts>
  <fonts count="44" x14ac:knownFonts="1">
    <font>
      <sz val="11"/>
      <color theme="1"/>
      <name val="Calibri"/>
      <family val="2"/>
      <charset val="186"/>
      <scheme val="minor"/>
    </font>
    <font>
      <sz val="10"/>
      <name val="Arial"/>
      <family val="2"/>
      <charset val="186"/>
    </font>
    <font>
      <sz val="10"/>
      <name val="Arial"/>
      <family val="2"/>
    </font>
    <font>
      <sz val="11"/>
      <color theme="1"/>
      <name val="Calibri"/>
      <family val="2"/>
      <scheme val="minor"/>
    </font>
    <font>
      <sz val="11"/>
      <color theme="1"/>
      <name val="Calibri"/>
      <family val="2"/>
      <charset val="186"/>
      <scheme val="minor"/>
    </font>
    <font>
      <sz val="10"/>
      <name val="Calibri"/>
      <family val="2"/>
      <charset val="204"/>
      <scheme val="minor"/>
    </font>
    <font>
      <b/>
      <sz val="10"/>
      <name val="Calibri"/>
      <family val="2"/>
      <charset val="204"/>
      <scheme val="minor"/>
    </font>
    <font>
      <sz val="11"/>
      <name val="Calibri"/>
      <family val="2"/>
      <charset val="204"/>
      <scheme val="minor"/>
    </font>
    <font>
      <b/>
      <sz val="11"/>
      <name val="Calibri"/>
      <family val="2"/>
      <charset val="204"/>
      <scheme val="minor"/>
    </font>
    <font>
      <i/>
      <sz val="10"/>
      <name val="Calibri"/>
      <family val="2"/>
      <charset val="204"/>
      <scheme val="minor"/>
    </font>
    <font>
      <sz val="8"/>
      <name val="Calibri"/>
      <family val="2"/>
      <charset val="204"/>
      <scheme val="minor"/>
    </font>
    <font>
      <sz val="8"/>
      <color indexed="8"/>
      <name val="Calibri"/>
      <family val="2"/>
      <charset val="204"/>
      <scheme val="minor"/>
    </font>
    <font>
      <sz val="10"/>
      <color indexed="8"/>
      <name val="Calibri"/>
      <family val="2"/>
      <charset val="204"/>
      <scheme val="minor"/>
    </font>
    <font>
      <u/>
      <sz val="10"/>
      <name val="Calibri"/>
      <family val="2"/>
      <charset val="204"/>
      <scheme val="minor"/>
    </font>
    <font>
      <b/>
      <i/>
      <sz val="14"/>
      <name val="Calibri"/>
      <family val="2"/>
      <charset val="204"/>
      <scheme val="minor"/>
    </font>
    <font>
      <b/>
      <u/>
      <sz val="14"/>
      <name val="Calibri"/>
      <family val="2"/>
      <charset val="204"/>
      <scheme val="minor"/>
    </font>
    <font>
      <sz val="14"/>
      <name val="Calibri"/>
      <family val="2"/>
      <charset val="204"/>
      <scheme val="minor"/>
    </font>
    <font>
      <sz val="10"/>
      <name val="Helv"/>
    </font>
    <font>
      <b/>
      <sz val="10"/>
      <name val="MS Sans Serif"/>
      <family val="2"/>
      <charset val="186"/>
    </font>
    <font>
      <sz val="10"/>
      <name val="Arial"/>
      <family val="2"/>
      <charset val="204"/>
    </font>
    <font>
      <sz val="10"/>
      <name val="Arial Cyr"/>
      <charset val="204"/>
    </font>
    <font>
      <sz val="11"/>
      <color indexed="8"/>
      <name val="Calibri"/>
      <family val="2"/>
      <charset val="186"/>
    </font>
    <font>
      <sz val="10"/>
      <name val="Times New Roman"/>
      <family val="1"/>
      <charset val="204"/>
    </font>
    <font>
      <b/>
      <sz val="14"/>
      <name val="Calibri"/>
      <family val="2"/>
      <charset val="186"/>
      <scheme val="minor"/>
    </font>
    <font>
      <sz val="10"/>
      <name val="Calibri"/>
      <family val="2"/>
      <charset val="186"/>
      <scheme val="minor"/>
    </font>
    <font>
      <b/>
      <sz val="10"/>
      <name val="Calibri"/>
      <family val="2"/>
      <charset val="186"/>
      <scheme val="minor"/>
    </font>
    <font>
      <i/>
      <sz val="10"/>
      <name val="Calibri"/>
      <family val="2"/>
      <charset val="186"/>
      <scheme val="minor"/>
    </font>
    <font>
      <sz val="8"/>
      <name val="Calibri"/>
      <family val="2"/>
      <charset val="186"/>
      <scheme val="minor"/>
    </font>
    <font>
      <sz val="8"/>
      <color indexed="8"/>
      <name val="Calibri"/>
      <family val="2"/>
      <charset val="186"/>
      <scheme val="minor"/>
    </font>
    <font>
      <sz val="10"/>
      <color indexed="8"/>
      <name val="Calibri"/>
      <family val="2"/>
      <charset val="186"/>
      <scheme val="minor"/>
    </font>
    <font>
      <u/>
      <sz val="10"/>
      <name val="Calibri"/>
      <family val="2"/>
      <charset val="186"/>
      <scheme val="minor"/>
    </font>
    <font>
      <sz val="11"/>
      <name val="Calibri"/>
      <family val="2"/>
      <charset val="186"/>
      <scheme val="minor"/>
    </font>
    <font>
      <b/>
      <sz val="16"/>
      <color theme="1"/>
      <name val="Calibri"/>
      <family val="2"/>
      <charset val="186"/>
      <scheme val="minor"/>
    </font>
    <font>
      <b/>
      <sz val="11"/>
      <color theme="1"/>
      <name val="Calibri"/>
      <family val="2"/>
      <charset val="186"/>
      <scheme val="minor"/>
    </font>
    <font>
      <b/>
      <sz val="16"/>
      <name val="Calibri"/>
      <family val="2"/>
      <charset val="186"/>
      <scheme val="minor"/>
    </font>
    <font>
      <sz val="9"/>
      <name val="Calibri"/>
      <family val="2"/>
      <charset val="186"/>
      <scheme val="minor"/>
    </font>
    <font>
      <i/>
      <sz val="9"/>
      <name val="Calibri"/>
      <family val="2"/>
      <charset val="186"/>
      <scheme val="minor"/>
    </font>
    <font>
      <b/>
      <i/>
      <sz val="9"/>
      <color rgb="FF000099"/>
      <name val="Calibri"/>
      <family val="2"/>
      <charset val="186"/>
      <scheme val="minor"/>
    </font>
    <font>
      <sz val="10"/>
      <color theme="1"/>
      <name val="Calibri"/>
      <family val="2"/>
      <charset val="186"/>
      <scheme val="minor"/>
    </font>
    <font>
      <sz val="9"/>
      <color theme="1"/>
      <name val="Calibri"/>
      <family val="2"/>
      <charset val="186"/>
      <scheme val="minor"/>
    </font>
    <font>
      <vertAlign val="superscript"/>
      <sz val="10"/>
      <name val="Calibri"/>
      <family val="2"/>
      <charset val="186"/>
      <scheme val="minor"/>
    </font>
    <font>
      <b/>
      <sz val="9"/>
      <name val="Calibri"/>
      <family val="2"/>
      <charset val="186"/>
      <scheme val="minor"/>
    </font>
    <font>
      <b/>
      <sz val="11"/>
      <name val="Calibri"/>
      <family val="2"/>
      <charset val="186"/>
      <scheme val="minor"/>
    </font>
    <font>
      <sz val="10"/>
      <color rgb="FFFF0000"/>
      <name val="Calibri"/>
      <family val="2"/>
      <charset val="186"/>
      <scheme val="minor"/>
    </font>
  </fonts>
  <fills count="4">
    <fill>
      <patternFill patternType="none"/>
    </fill>
    <fill>
      <patternFill patternType="gray125"/>
    </fill>
    <fill>
      <patternFill patternType="solid">
        <fgColor theme="0" tint="-0.14999847407452621"/>
        <bgColor indexed="64"/>
      </patternFill>
    </fill>
    <fill>
      <patternFill patternType="solid">
        <fgColor indexed="9"/>
        <bgColor indexed="64"/>
      </patternFill>
    </fill>
  </fills>
  <borders count="53">
    <border>
      <left/>
      <right/>
      <top/>
      <bottom/>
      <diagonal/>
    </border>
    <border>
      <left style="thin">
        <color indexed="64"/>
      </left>
      <right style="thin">
        <color indexed="64"/>
      </right>
      <top style="medium">
        <color indexed="64"/>
      </top>
      <bottom/>
      <diagonal/>
    </border>
    <border>
      <left/>
      <right/>
      <top/>
      <bottom style="thin">
        <color indexed="64"/>
      </bottom>
      <diagonal/>
    </border>
    <border>
      <left/>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double">
        <color indexed="64"/>
      </top>
      <bottom style="dotted">
        <color indexed="64"/>
      </bottom>
      <diagonal/>
    </border>
    <border>
      <left style="thin">
        <color indexed="64"/>
      </left>
      <right style="thin">
        <color indexed="64"/>
      </right>
      <top style="double">
        <color indexed="64"/>
      </top>
      <bottom style="dotted">
        <color indexed="64"/>
      </bottom>
      <diagonal/>
    </border>
    <border>
      <left style="thin">
        <color indexed="64"/>
      </left>
      <right style="medium">
        <color indexed="64"/>
      </right>
      <top style="double">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double">
        <color indexed="64"/>
      </top>
      <bottom style="thin">
        <color indexed="22"/>
      </bottom>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style="double">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37">
    <xf numFmtId="0" fontId="0" fillId="0" borderId="0"/>
    <xf numFmtId="0" fontId="1" fillId="0" borderId="0"/>
    <xf numFmtId="0" fontId="2" fillId="0" borderId="0">
      <alignment vertical="center"/>
    </xf>
    <xf numFmtId="43" fontId="2" fillId="0" borderId="0" applyFont="0" applyFill="0" applyBorder="0" applyAlignment="0" applyProtection="0"/>
    <xf numFmtId="0" fontId="3" fillId="0" borderId="0"/>
    <xf numFmtId="43" fontId="2" fillId="0" borderId="0" applyFont="0" applyFill="0" applyBorder="0" applyAlignment="0" applyProtection="0"/>
    <xf numFmtId="0" fontId="4" fillId="0" borderId="0"/>
    <xf numFmtId="0" fontId="2" fillId="0" borderId="0"/>
    <xf numFmtId="165" fontId="2" fillId="0" borderId="0" applyFill="0" applyBorder="0" applyAlignment="0" applyProtection="0"/>
    <xf numFmtId="0" fontId="1" fillId="0" borderId="0"/>
    <xf numFmtId="44" fontId="4" fillId="0" borderId="0" applyFont="0" applyFill="0" applyBorder="0" applyAlignment="0" applyProtection="0"/>
    <xf numFmtId="0" fontId="1" fillId="0" borderId="0"/>
    <xf numFmtId="0" fontId="1" fillId="0" borderId="0"/>
    <xf numFmtId="0" fontId="3" fillId="0" borderId="0"/>
    <xf numFmtId="0" fontId="18" fillId="0" borderId="29" applyNumberFormat="0" applyFont="0" applyAlignment="0"/>
    <xf numFmtId="0" fontId="17" fillId="0" borderId="0"/>
    <xf numFmtId="0" fontId="1" fillId="0" borderId="0"/>
    <xf numFmtId="0" fontId="19" fillId="0" borderId="0"/>
    <xf numFmtId="0" fontId="4" fillId="0" borderId="0"/>
    <xf numFmtId="0" fontId="19" fillId="0" borderId="0"/>
    <xf numFmtId="0" fontId="20" fillId="0" borderId="0"/>
    <xf numFmtId="0" fontId="19" fillId="0" borderId="0"/>
    <xf numFmtId="0" fontId="19" fillId="0" borderId="0"/>
    <xf numFmtId="0" fontId="19" fillId="0" borderId="0"/>
    <xf numFmtId="0" fontId="1" fillId="0" borderId="0"/>
    <xf numFmtId="0" fontId="20" fillId="0" borderId="0"/>
    <xf numFmtId="0" fontId="1" fillId="0" borderId="0"/>
    <xf numFmtId="43" fontId="3" fillId="0" borderId="0" applyFont="0" applyFill="0" applyBorder="0" applyAlignment="0" applyProtection="0"/>
    <xf numFmtId="9" fontId="3" fillId="0" borderId="0" applyFont="0" applyFill="0" applyBorder="0" applyAlignment="0" applyProtection="0"/>
    <xf numFmtId="0" fontId="1" fillId="0" borderId="0"/>
    <xf numFmtId="0" fontId="1" fillId="0" borderId="0"/>
    <xf numFmtId="0" fontId="1" fillId="0" borderId="0"/>
    <xf numFmtId="0" fontId="19" fillId="0" borderId="0"/>
    <xf numFmtId="0" fontId="21" fillId="0" borderId="0"/>
    <xf numFmtId="0" fontId="4" fillId="0" borderId="0"/>
    <xf numFmtId="0" fontId="4" fillId="0" borderId="0"/>
    <xf numFmtId="0" fontId="22" fillId="0" borderId="0"/>
  </cellStyleXfs>
  <cellXfs count="279">
    <xf numFmtId="0" fontId="0" fillId="0" borderId="0" xfId="0"/>
    <xf numFmtId="0" fontId="5" fillId="0" borderId="0" xfId="0" applyFont="1" applyAlignment="1">
      <alignment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5" fillId="0" borderId="17" xfId="0" applyFont="1" applyBorder="1" applyAlignment="1">
      <alignment horizontal="left" vertical="center" wrapText="1"/>
    </xf>
    <xf numFmtId="0" fontId="5" fillId="0" borderId="17" xfId="0" applyFont="1" applyBorder="1" applyAlignment="1">
      <alignment horizontal="center" vertical="center"/>
    </xf>
    <xf numFmtId="0" fontId="5" fillId="0" borderId="0" xfId="0" applyFont="1" applyAlignment="1">
      <alignment vertical="center" wrapText="1"/>
    </xf>
    <xf numFmtId="0" fontId="6" fillId="0" borderId="0" xfId="0" applyFont="1" applyAlignment="1">
      <alignment vertical="center" wrapText="1"/>
    </xf>
    <xf numFmtId="0" fontId="5" fillId="0" borderId="14" xfId="0" applyFont="1" applyBorder="1" applyAlignment="1">
      <alignment horizontal="center" vertical="center" wrapText="1"/>
    </xf>
    <xf numFmtId="0" fontId="5" fillId="0" borderId="14" xfId="0" applyFont="1" applyBorder="1" applyAlignment="1">
      <alignment vertical="center" wrapText="1"/>
    </xf>
    <xf numFmtId="4" fontId="5" fillId="0" borderId="27" xfId="0" applyNumberFormat="1" applyFont="1" applyBorder="1" applyAlignment="1">
      <alignment horizontal="right" vertical="center" wrapText="1"/>
    </xf>
    <xf numFmtId="0" fontId="5" fillId="0" borderId="0" xfId="12" applyFont="1" applyAlignment="1">
      <alignment vertical="center"/>
    </xf>
    <xf numFmtId="167" fontId="5" fillId="0" borderId="2" xfId="12" applyNumberFormat="1" applyFont="1" applyBorder="1" applyAlignment="1">
      <alignment horizontal="right" vertical="center" wrapText="1"/>
    </xf>
    <xf numFmtId="0" fontId="10" fillId="0" borderId="0" xfId="0" applyFont="1" applyAlignment="1">
      <alignment horizontal="center" vertical="center"/>
    </xf>
    <xf numFmtId="0" fontId="11" fillId="0" borderId="0" xfId="0" applyFont="1" applyAlignment="1">
      <alignment vertical="center"/>
    </xf>
    <xf numFmtId="167" fontId="10" fillId="0" borderId="0" xfId="12" applyNumberFormat="1" applyFont="1" applyAlignment="1">
      <alignment horizontal="center" vertical="center"/>
    </xf>
    <xf numFmtId="0" fontId="12" fillId="0" borderId="0" xfId="0" applyFont="1" applyAlignment="1">
      <alignment vertical="center"/>
    </xf>
    <xf numFmtId="167" fontId="5" fillId="0" borderId="2" xfId="12" applyNumberFormat="1" applyFont="1" applyBorder="1" applyAlignment="1">
      <alignment horizontal="left" vertical="center"/>
    </xf>
    <xf numFmtId="167" fontId="13" fillId="0" borderId="0" xfId="12" applyNumberFormat="1" applyFont="1" applyAlignment="1">
      <alignment horizontal="left" vertical="center"/>
    </xf>
    <xf numFmtId="167" fontId="13" fillId="0" borderId="0" xfId="12" applyNumberFormat="1" applyFont="1" applyAlignment="1">
      <alignment vertical="center"/>
    </xf>
    <xf numFmtId="0" fontId="14" fillId="0" borderId="0" xfId="0" applyFont="1" applyAlignment="1">
      <alignment horizontal="center" vertical="center"/>
    </xf>
    <xf numFmtId="0" fontId="14" fillId="0" borderId="0" xfId="0" applyFont="1" applyAlignment="1">
      <alignment horizontal="center" vertical="center" wrapText="1"/>
    </xf>
    <xf numFmtId="0" fontId="14" fillId="0" borderId="0" xfId="0" applyFont="1" applyAlignment="1">
      <alignment horizontal="right" vertical="center" wrapText="1"/>
    </xf>
    <xf numFmtId="0" fontId="14" fillId="0" borderId="0" xfId="0" applyFont="1" applyAlignment="1">
      <alignment vertical="center"/>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10" fillId="0" borderId="0" xfId="0" applyFont="1" applyAlignment="1">
      <alignment vertical="center"/>
    </xf>
    <xf numFmtId="0" fontId="5" fillId="0" borderId="0" xfId="0" applyFont="1" applyAlignment="1">
      <alignment horizontal="right" vertical="center" wrapText="1"/>
    </xf>
    <xf numFmtId="0" fontId="16" fillId="0" borderId="0" xfId="0" applyFont="1" applyAlignment="1">
      <alignment vertical="center"/>
    </xf>
    <xf numFmtId="0" fontId="7" fillId="0" borderId="0" xfId="0" applyFont="1" applyAlignment="1">
      <alignment horizontal="left" vertical="center"/>
    </xf>
    <xf numFmtId="0" fontId="6" fillId="0" borderId="3" xfId="0" applyFont="1" applyBorder="1" applyAlignment="1">
      <alignment vertical="center" wrapText="1"/>
    </xf>
    <xf numFmtId="0" fontId="8" fillId="0" borderId="0" xfId="0" applyFont="1" applyAlignment="1">
      <alignment vertical="center" wrapText="1"/>
    </xf>
    <xf numFmtId="17" fontId="6" fillId="0" borderId="3" xfId="0" applyNumberFormat="1" applyFont="1" applyBorder="1" applyAlignment="1">
      <alignment vertical="center" wrapText="1"/>
    </xf>
    <xf numFmtId="0" fontId="5" fillId="0" borderId="27" xfId="0" applyFont="1" applyBorder="1" applyAlignment="1">
      <alignment horizontal="center" vertical="center" textRotation="90"/>
    </xf>
    <xf numFmtId="0" fontId="5" fillId="3" borderId="27" xfId="0" applyFont="1" applyFill="1" applyBorder="1" applyAlignment="1">
      <alignment horizontal="center" vertical="center" textRotation="90"/>
    </xf>
    <xf numFmtId="0" fontId="5" fillId="3" borderId="27" xfId="0" applyFont="1" applyFill="1" applyBorder="1" applyAlignment="1">
      <alignment horizontal="center" vertical="center" wrapText="1"/>
    </xf>
    <xf numFmtId="0" fontId="5" fillId="0" borderId="27" xfId="0" applyFont="1" applyBorder="1" applyAlignment="1">
      <alignment horizontal="center" vertical="center" wrapText="1"/>
    </xf>
    <xf numFmtId="0" fontId="5" fillId="0" borderId="14" xfId="0" applyFont="1" applyBorder="1" applyAlignment="1">
      <alignment horizontal="center" vertical="center"/>
    </xf>
    <xf numFmtId="4" fontId="5" fillId="0" borderId="17" xfId="0" applyNumberFormat="1" applyFont="1" applyBorder="1" applyAlignment="1">
      <alignment vertical="center" wrapText="1"/>
    </xf>
    <xf numFmtId="4" fontId="6" fillId="0" borderId="27" xfId="0" applyNumberFormat="1" applyFont="1" applyBorder="1" applyAlignment="1">
      <alignment vertical="center" wrapText="1"/>
    </xf>
    <xf numFmtId="4" fontId="5" fillId="0" borderId="27" xfId="0" applyNumberFormat="1" applyFont="1" applyBorder="1" applyAlignment="1">
      <alignment horizontal="center" vertical="center"/>
    </xf>
    <xf numFmtId="4" fontId="5" fillId="0" borderId="27" xfId="0" applyNumberFormat="1" applyFont="1" applyBorder="1" applyAlignment="1">
      <alignment vertical="center" wrapText="1"/>
    </xf>
    <xf numFmtId="4" fontId="5" fillId="0" borderId="0" xfId="0" applyNumberFormat="1" applyFont="1" applyAlignment="1">
      <alignment vertical="center"/>
    </xf>
    <xf numFmtId="4" fontId="6" fillId="0" borderId="27" xfId="0" applyNumberFormat="1" applyFont="1" applyBorder="1" applyAlignment="1">
      <alignment horizontal="right" vertical="center" wrapText="1"/>
    </xf>
    <xf numFmtId="0" fontId="5" fillId="0" borderId="0" xfId="0" applyFont="1" applyAlignment="1">
      <alignment horizontal="left" vertical="center"/>
    </xf>
    <xf numFmtId="167" fontId="5" fillId="0" borderId="2" xfId="12" applyNumberFormat="1" applyFont="1" applyBorder="1" applyAlignment="1">
      <alignment vertical="center"/>
    </xf>
    <xf numFmtId="0" fontId="5" fillId="0" borderId="31" xfId="0" applyFont="1" applyBorder="1" applyAlignment="1">
      <alignment horizontal="center" vertical="center"/>
    </xf>
    <xf numFmtId="0" fontId="5" fillId="0" borderId="31" xfId="0" applyFont="1" applyBorder="1" applyAlignment="1">
      <alignment horizontal="left" vertical="center" wrapText="1"/>
    </xf>
    <xf numFmtId="4" fontId="5" fillId="0" borderId="31" xfId="0" applyNumberFormat="1" applyFont="1" applyBorder="1" applyAlignment="1">
      <alignment vertical="center" wrapText="1"/>
    </xf>
    <xf numFmtId="0" fontId="5" fillId="2" borderId="27" xfId="0" applyFont="1" applyFill="1" applyBorder="1" applyAlignment="1">
      <alignment horizontal="center" vertical="center"/>
    </xf>
    <xf numFmtId="0" fontId="6" fillId="2" borderId="27" xfId="0" applyFont="1" applyFill="1" applyBorder="1" applyAlignment="1">
      <alignment horizontal="right" vertical="center" wrapText="1"/>
    </xf>
    <xf numFmtId="4" fontId="6" fillId="2" borderId="27" xfId="0" applyNumberFormat="1" applyFont="1" applyFill="1" applyBorder="1" applyAlignment="1">
      <alignment vertical="center" wrapText="1"/>
    </xf>
    <xf numFmtId="4" fontId="5" fillId="2" borderId="27" xfId="0" applyNumberFormat="1" applyFont="1" applyFill="1" applyBorder="1" applyAlignment="1">
      <alignment horizontal="center" vertical="center"/>
    </xf>
    <xf numFmtId="4" fontId="8" fillId="2" borderId="27" xfId="0" applyNumberFormat="1" applyFont="1" applyFill="1" applyBorder="1" applyAlignment="1">
      <alignment horizontal="right" vertical="center" wrapText="1"/>
    </xf>
    <xf numFmtId="4" fontId="8" fillId="2" borderId="27" xfId="0" applyNumberFormat="1" applyFont="1" applyFill="1" applyBorder="1" applyAlignment="1">
      <alignment vertical="center" wrapText="1"/>
    </xf>
    <xf numFmtId="0" fontId="23" fillId="0" borderId="0" xfId="0" applyFont="1" applyAlignment="1">
      <alignment vertical="center" wrapText="1"/>
    </xf>
    <xf numFmtId="4" fontId="23" fillId="0" borderId="0" xfId="0" applyNumberFormat="1" applyFont="1" applyAlignment="1">
      <alignment vertical="center" wrapText="1"/>
    </xf>
    <xf numFmtId="0" fontId="24" fillId="0" borderId="0" xfId="0" applyFont="1" applyAlignment="1">
      <alignment vertical="center" wrapText="1"/>
    </xf>
    <xf numFmtId="4" fontId="24" fillId="0" borderId="0" xfId="0" applyNumberFormat="1" applyFont="1" applyAlignment="1">
      <alignment vertical="center" wrapText="1"/>
    </xf>
    <xf numFmtId="0" fontId="25" fillId="0" borderId="0" xfId="0" applyFont="1" applyAlignment="1">
      <alignment vertical="center" wrapText="1"/>
    </xf>
    <xf numFmtId="4" fontId="25" fillId="0" borderId="0" xfId="0" applyNumberFormat="1" applyFont="1" applyAlignment="1">
      <alignment horizontal="left" vertical="center" wrapText="1"/>
    </xf>
    <xf numFmtId="0" fontId="24" fillId="0" borderId="0" xfId="0" applyFont="1" applyAlignment="1">
      <alignment horizontal="center" vertical="center" wrapText="1"/>
    </xf>
    <xf numFmtId="2" fontId="24" fillId="0" borderId="0" xfId="0" applyNumberFormat="1" applyFont="1" applyAlignment="1">
      <alignment vertical="center" wrapText="1"/>
    </xf>
    <xf numFmtId="0" fontId="24" fillId="0" borderId="0" xfId="0" applyFont="1" applyAlignment="1">
      <alignment horizontal="left" vertical="center" wrapText="1"/>
    </xf>
    <xf numFmtId="2" fontId="24" fillId="0" borderId="8" xfId="0" applyNumberFormat="1" applyFont="1" applyBorder="1" applyAlignment="1">
      <alignment horizontal="center" vertical="center" wrapText="1"/>
    </xf>
    <xf numFmtId="0" fontId="24" fillId="0" borderId="13"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14" xfId="0" applyFont="1" applyFill="1" applyBorder="1" applyAlignment="1">
      <alignment horizontal="left" vertical="center" wrapText="1"/>
    </xf>
    <xf numFmtId="0" fontId="24" fillId="0" borderId="14" xfId="0" applyFont="1" applyFill="1" applyBorder="1" applyAlignment="1">
      <alignment vertical="center" wrapText="1"/>
    </xf>
    <xf numFmtId="2" fontId="24" fillId="0" borderId="14" xfId="0" applyNumberFormat="1" applyFont="1" applyFill="1" applyBorder="1" applyAlignment="1">
      <alignment vertical="center" wrapText="1"/>
    </xf>
    <xf numFmtId="2" fontId="24" fillId="0" borderId="15" xfId="0" applyNumberFormat="1" applyFont="1" applyFill="1" applyBorder="1" applyAlignment="1">
      <alignment vertical="center" wrapText="1"/>
    </xf>
    <xf numFmtId="0" fontId="24" fillId="0" borderId="16"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24" fillId="0" borderId="17" xfId="0" applyFont="1" applyFill="1" applyBorder="1" applyAlignment="1">
      <alignment horizontal="left" vertical="center" wrapText="1"/>
    </xf>
    <xf numFmtId="4" fontId="24" fillId="0" borderId="17" xfId="0" applyNumberFormat="1" applyFont="1" applyFill="1" applyBorder="1" applyAlignment="1">
      <alignment horizontal="right" vertical="center" wrapText="1"/>
    </xf>
    <xf numFmtId="4" fontId="24" fillId="0" borderId="18" xfId="0" applyNumberFormat="1" applyFont="1" applyFill="1" applyBorder="1" applyAlignment="1">
      <alignment horizontal="right" vertical="center" wrapText="1"/>
    </xf>
    <xf numFmtId="0" fontId="25" fillId="2" borderId="10" xfId="0" applyFont="1" applyFill="1" applyBorder="1" applyAlignment="1">
      <alignment horizontal="center" vertical="center" wrapText="1"/>
    </xf>
    <xf numFmtId="0" fontId="25" fillId="2" borderId="11" xfId="0" applyFont="1" applyFill="1" applyBorder="1" applyAlignment="1">
      <alignment horizontal="center" vertical="center" wrapText="1"/>
    </xf>
    <xf numFmtId="0" fontId="25" fillId="2" borderId="11" xfId="0" applyFont="1" applyFill="1" applyBorder="1" applyAlignment="1">
      <alignment horizontal="right" vertical="center" wrapText="1"/>
    </xf>
    <xf numFmtId="4" fontId="25" fillId="2" borderId="11" xfId="0" applyNumberFormat="1" applyFont="1" applyFill="1" applyBorder="1" applyAlignment="1">
      <alignment horizontal="right" vertical="center" wrapText="1"/>
    </xf>
    <xf numFmtId="4" fontId="25" fillId="2" borderId="12" xfId="0" applyNumberFormat="1" applyFont="1" applyFill="1" applyBorder="1" applyAlignment="1">
      <alignment horizontal="right" vertical="center" wrapText="1"/>
    </xf>
    <xf numFmtId="0" fontId="24" fillId="0" borderId="47" xfId="0" applyFont="1" applyBorder="1" applyAlignment="1">
      <alignment horizontal="center" vertical="center" wrapText="1"/>
    </xf>
    <xf numFmtId="166" fontId="24" fillId="0" borderId="48" xfId="0" applyNumberFormat="1" applyFont="1" applyBorder="1" applyAlignment="1">
      <alignment horizontal="center" vertical="center" wrapText="1"/>
    </xf>
    <xf numFmtId="0" fontId="25" fillId="0" borderId="49" xfId="0" applyFont="1" applyBorder="1" applyAlignment="1">
      <alignment horizontal="right" vertical="center" wrapText="1"/>
    </xf>
    <xf numFmtId="4" fontId="24" fillId="0" borderId="50" xfId="0" applyNumberFormat="1" applyFont="1" applyBorder="1" applyAlignment="1">
      <alignment horizontal="right" vertical="center" wrapText="1"/>
    </xf>
    <xf numFmtId="4" fontId="24" fillId="0" borderId="0" xfId="0" applyNumberFormat="1" applyFont="1" applyBorder="1" applyAlignment="1">
      <alignment horizontal="right" vertical="center" wrapText="1"/>
    </xf>
    <xf numFmtId="0" fontId="24" fillId="0" borderId="26" xfId="0" applyFont="1" applyBorder="1" applyAlignment="1">
      <alignment horizontal="center" vertical="center" wrapText="1"/>
    </xf>
    <xf numFmtId="166" fontId="26" fillId="0" borderId="27" xfId="0" applyNumberFormat="1" applyFont="1" applyBorder="1" applyAlignment="1">
      <alignment horizontal="center" vertical="center" wrapText="1"/>
    </xf>
    <xf numFmtId="0" fontId="26" fillId="0" borderId="46" xfId="0" applyFont="1" applyBorder="1" applyAlignment="1">
      <alignment horizontal="right" vertical="center" wrapText="1"/>
    </xf>
    <xf numFmtId="4" fontId="26" fillId="0" borderId="51" xfId="0" applyNumberFormat="1" applyFont="1" applyBorder="1" applyAlignment="1">
      <alignment horizontal="right" vertical="center" wrapText="1"/>
    </xf>
    <xf numFmtId="0" fontId="24" fillId="0" borderId="26" xfId="0" applyFont="1" applyFill="1" applyBorder="1" applyAlignment="1">
      <alignment horizontal="center" vertical="center" wrapText="1"/>
    </xf>
    <xf numFmtId="166" fontId="24" fillId="0" borderId="27" xfId="0" applyNumberFormat="1" applyFont="1" applyFill="1" applyBorder="1" applyAlignment="1">
      <alignment horizontal="center" vertical="center" wrapText="1"/>
    </xf>
    <xf numFmtId="0" fontId="25" fillId="0" borderId="46" xfId="0" applyFont="1" applyFill="1" applyBorder="1" applyAlignment="1">
      <alignment horizontal="right" vertical="center" wrapText="1"/>
    </xf>
    <xf numFmtId="4" fontId="24" fillId="0" borderId="51" xfId="0" applyNumberFormat="1" applyFont="1" applyFill="1" applyBorder="1" applyAlignment="1">
      <alignment horizontal="right" vertical="center" wrapText="1"/>
    </xf>
    <xf numFmtId="0" fontId="24" fillId="2" borderId="10" xfId="0" applyFont="1" applyFill="1" applyBorder="1" applyAlignment="1">
      <alignment horizontal="center" vertical="center" wrapText="1"/>
    </xf>
    <xf numFmtId="0" fontId="24" fillId="2" borderId="11" xfId="0" applyFont="1" applyFill="1" applyBorder="1" applyAlignment="1">
      <alignment horizontal="center" vertical="center" wrapText="1"/>
    </xf>
    <xf numFmtId="0" fontId="25" fillId="2" borderId="19" xfId="0" applyFont="1" applyFill="1" applyBorder="1" applyAlignment="1">
      <alignment horizontal="right" vertical="center" wrapText="1"/>
    </xf>
    <xf numFmtId="4" fontId="25" fillId="2" borderId="52" xfId="0" applyNumberFormat="1" applyFont="1" applyFill="1" applyBorder="1" applyAlignment="1">
      <alignment horizontal="right" vertical="center" wrapText="1"/>
    </xf>
    <xf numFmtId="4" fontId="24" fillId="0" borderId="0" xfId="0" applyNumberFormat="1" applyFont="1" applyFill="1" applyBorder="1" applyAlignment="1">
      <alignment horizontal="right" vertical="center" wrapText="1"/>
    </xf>
    <xf numFmtId="0" fontId="24" fillId="0" borderId="0" xfId="0" applyFont="1" applyAlignment="1">
      <alignment horizontal="center" vertical="center"/>
    </xf>
    <xf numFmtId="0" fontId="24" fillId="0" borderId="0" xfId="0" applyFont="1" applyAlignment="1">
      <alignment vertical="center"/>
    </xf>
    <xf numFmtId="2" fontId="24" fillId="0" borderId="0" xfId="0" applyNumberFormat="1" applyFont="1" applyAlignment="1">
      <alignment vertical="center"/>
    </xf>
    <xf numFmtId="0" fontId="24" fillId="0" borderId="0" xfId="12" applyFont="1" applyAlignment="1">
      <alignment vertical="center"/>
    </xf>
    <xf numFmtId="167" fontId="24" fillId="0" borderId="2" xfId="12" applyNumberFormat="1" applyFont="1" applyBorder="1" applyAlignment="1">
      <alignment horizontal="right" vertical="center" wrapText="1"/>
    </xf>
    <xf numFmtId="167" fontId="24" fillId="0" borderId="0" xfId="12" applyNumberFormat="1" applyFont="1" applyAlignment="1">
      <alignment vertical="center" wrapText="1"/>
    </xf>
    <xf numFmtId="0" fontId="27" fillId="0" borderId="0" xfId="0" applyFont="1" applyAlignment="1">
      <alignment horizontal="center" vertical="center"/>
    </xf>
    <xf numFmtId="0" fontId="28" fillId="0" borderId="0" xfId="0" applyFont="1" applyAlignment="1">
      <alignment vertical="center"/>
    </xf>
    <xf numFmtId="167" fontId="27" fillId="0" borderId="0" xfId="12" applyNumberFormat="1" applyFont="1" applyAlignment="1">
      <alignment vertical="center"/>
    </xf>
    <xf numFmtId="0" fontId="27" fillId="0" borderId="0" xfId="0" applyFont="1" applyAlignment="1">
      <alignment vertical="center" wrapText="1"/>
    </xf>
    <xf numFmtId="4" fontId="27" fillId="0" borderId="0" xfId="0" applyNumberFormat="1" applyFont="1" applyAlignment="1">
      <alignment vertical="center" wrapText="1"/>
    </xf>
    <xf numFmtId="167" fontId="27" fillId="0" borderId="0" xfId="12" applyNumberFormat="1" applyFont="1" applyAlignment="1">
      <alignment horizontal="center" vertical="center"/>
    </xf>
    <xf numFmtId="0" fontId="29" fillId="0" borderId="0" xfId="0" applyFont="1" applyAlignment="1">
      <alignment vertical="center"/>
    </xf>
    <xf numFmtId="167" fontId="24" fillId="0" borderId="2" xfId="12" applyNumberFormat="1" applyFont="1" applyBorder="1" applyAlignment="1">
      <alignment horizontal="left" vertical="center"/>
    </xf>
    <xf numFmtId="167" fontId="24" fillId="0" borderId="2" xfId="12" applyNumberFormat="1" applyFont="1" applyBorder="1" applyAlignment="1">
      <alignment horizontal="left" vertical="center" wrapText="1"/>
    </xf>
    <xf numFmtId="167" fontId="30" fillId="0" borderId="0" xfId="12" applyNumberFormat="1" applyFont="1" applyAlignment="1">
      <alignment horizontal="left" vertical="center"/>
    </xf>
    <xf numFmtId="167" fontId="30" fillId="0" borderId="0" xfId="12" applyNumberFormat="1" applyFont="1" applyAlignment="1">
      <alignment vertical="center"/>
    </xf>
    <xf numFmtId="0" fontId="24" fillId="0" borderId="0" xfId="0" applyFont="1" applyAlignment="1">
      <alignment horizontal="left" vertical="top" wrapText="1"/>
    </xf>
    <xf numFmtId="0" fontId="31" fillId="0" borderId="0" xfId="0" applyFont="1" applyAlignment="1">
      <alignment vertical="center"/>
    </xf>
    <xf numFmtId="0" fontId="34" fillId="0" borderId="0" xfId="0" applyFont="1" applyAlignment="1">
      <alignment horizontal="left" vertical="center"/>
    </xf>
    <xf numFmtId="164" fontId="31" fillId="0" borderId="0" xfId="0" applyNumberFormat="1" applyFont="1" applyAlignment="1">
      <alignment horizontal="center" vertical="center"/>
    </xf>
    <xf numFmtId="0" fontId="24" fillId="0" borderId="8" xfId="0" applyFont="1" applyBorder="1" applyAlignment="1">
      <alignment horizontal="center" vertical="center" textRotation="90" wrapText="1"/>
    </xf>
    <xf numFmtId="0" fontId="25" fillId="0" borderId="39" xfId="0" applyFont="1" applyBorder="1" applyAlignment="1">
      <alignment horizontal="center" vertical="center" wrapText="1"/>
    </xf>
    <xf numFmtId="0" fontId="24" fillId="0" borderId="7" xfId="0" applyFont="1" applyBorder="1" applyAlignment="1">
      <alignment horizontal="center" vertical="center" textRotation="90" wrapText="1"/>
    </xf>
    <xf numFmtId="0" fontId="25" fillId="0" borderId="9" xfId="0" applyFont="1" applyBorder="1" applyAlignment="1">
      <alignment horizontal="center" vertical="center" wrapText="1"/>
    </xf>
    <xf numFmtId="0" fontId="24" fillId="2" borderId="13" xfId="0" applyFont="1" applyFill="1" applyBorder="1" applyAlignment="1">
      <alignment horizontal="center" vertical="center"/>
    </xf>
    <xf numFmtId="0" fontId="25" fillId="2" borderId="14" xfId="0" applyFont="1" applyFill="1" applyBorder="1" applyAlignment="1">
      <alignment horizontal="left" vertical="center" wrapText="1"/>
    </xf>
    <xf numFmtId="0" fontId="24" fillId="2" borderId="14" xfId="0" applyFont="1" applyFill="1" applyBorder="1" applyAlignment="1">
      <alignment horizontal="center" vertical="center" wrapText="1"/>
    </xf>
    <xf numFmtId="1" fontId="24" fillId="2" borderId="14" xfId="0" applyNumberFormat="1" applyFont="1" applyFill="1" applyBorder="1" applyAlignment="1">
      <alignment horizontal="center" vertical="center"/>
    </xf>
    <xf numFmtId="1" fontId="24" fillId="0" borderId="14" xfId="0" applyNumberFormat="1" applyFont="1" applyBorder="1" applyAlignment="1">
      <alignment horizontal="center" vertical="center"/>
    </xf>
    <xf numFmtId="1" fontId="24" fillId="0" borderId="40" xfId="0" applyNumberFormat="1" applyFont="1" applyBorder="1" applyAlignment="1">
      <alignment horizontal="center" vertical="center"/>
    </xf>
    <xf numFmtId="1" fontId="24" fillId="0" borderId="13" xfId="0" applyNumberFormat="1" applyFont="1" applyBorder="1" applyAlignment="1">
      <alignment horizontal="center" vertical="center"/>
    </xf>
    <xf numFmtId="1" fontId="24" fillId="0" borderId="15" xfId="0" applyNumberFormat="1" applyFont="1" applyBorder="1" applyAlignment="1">
      <alignment horizontal="center" vertical="center"/>
    </xf>
    <xf numFmtId="0" fontId="24" fillId="0" borderId="16" xfId="0" applyFont="1" applyBorder="1" applyAlignment="1">
      <alignment horizontal="center" vertical="center" wrapText="1"/>
    </xf>
    <xf numFmtId="0" fontId="24" fillId="0" borderId="17" xfId="0" applyFont="1" applyBorder="1" applyAlignment="1">
      <alignment horizontal="left" vertical="center" wrapText="1"/>
    </xf>
    <xf numFmtId="0" fontId="24" fillId="0" borderId="17" xfId="0" applyFont="1" applyBorder="1" applyAlignment="1">
      <alignment horizontal="center" vertical="center"/>
    </xf>
    <xf numFmtId="1" fontId="24" fillId="0" borderId="17" xfId="0" applyNumberFormat="1" applyFont="1" applyBorder="1" applyAlignment="1">
      <alignment horizontal="center" vertical="center"/>
    </xf>
    <xf numFmtId="4" fontId="35" fillId="0" borderId="17" xfId="0" applyNumberFormat="1" applyFont="1" applyBorder="1" applyAlignment="1">
      <alignment horizontal="center" vertical="center"/>
    </xf>
    <xf numFmtId="4" fontId="36" fillId="0" borderId="17" xfId="0" applyNumberFormat="1" applyFont="1" applyBorder="1" applyAlignment="1">
      <alignment horizontal="center" vertical="center"/>
    </xf>
    <xf numFmtId="4" fontId="37" fillId="0" borderId="41" xfId="0" applyNumberFormat="1" applyFont="1" applyBorder="1" applyAlignment="1">
      <alignment vertical="center"/>
    </xf>
    <xf numFmtId="4" fontId="35" fillId="0" borderId="16" xfId="0" applyNumberFormat="1" applyFont="1" applyBorder="1" applyAlignment="1">
      <alignment vertical="center"/>
    </xf>
    <xf numFmtId="4" fontId="35" fillId="0" borderId="17" xfId="0" applyNumberFormat="1" applyFont="1" applyBorder="1" applyAlignment="1">
      <alignment vertical="center"/>
    </xf>
    <xf numFmtId="4" fontId="35" fillId="0" borderId="18" xfId="0" applyNumberFormat="1" applyFont="1" applyBorder="1" applyAlignment="1">
      <alignment vertical="center"/>
    </xf>
    <xf numFmtId="0" fontId="24" fillId="2" borderId="16" xfId="0" applyFont="1" applyFill="1" applyBorder="1" applyAlignment="1">
      <alignment horizontal="center" vertical="center"/>
    </xf>
    <xf numFmtId="0" fontId="25" fillId="2" borderId="17" xfId="0" applyFont="1" applyFill="1" applyBorder="1" applyAlignment="1">
      <alignment vertical="center" wrapText="1"/>
    </xf>
    <xf numFmtId="0" fontId="24" fillId="2" borderId="17" xfId="0" applyFont="1" applyFill="1" applyBorder="1" applyAlignment="1">
      <alignment horizontal="center" vertical="center"/>
    </xf>
    <xf numFmtId="168" fontId="24" fillId="2" borderId="17" xfId="0" applyNumberFormat="1" applyFont="1" applyFill="1" applyBorder="1" applyAlignment="1">
      <alignment horizontal="center" vertical="center"/>
    </xf>
    <xf numFmtId="0" fontId="24" fillId="0" borderId="16" xfId="0" applyFont="1" applyBorder="1" applyAlignment="1">
      <alignment horizontal="center" vertical="center"/>
    </xf>
    <xf numFmtId="0" fontId="25" fillId="0" borderId="17" xfId="0" applyFont="1" applyBorder="1" applyAlignment="1">
      <alignment vertical="center" wrapText="1"/>
    </xf>
    <xf numFmtId="168" fontId="24" fillId="0" borderId="17" xfId="0" applyNumberFormat="1" applyFont="1" applyBorder="1" applyAlignment="1">
      <alignment horizontal="center" vertical="center"/>
    </xf>
    <xf numFmtId="0" fontId="26" fillId="0" borderId="17" xfId="0" applyFont="1" applyBorder="1" applyAlignment="1">
      <alignment vertical="center" wrapText="1"/>
    </xf>
    <xf numFmtId="0" fontId="24" fillId="0" borderId="17" xfId="0" applyFont="1" applyBorder="1" applyAlignment="1">
      <alignment horizontal="center" vertical="center" wrapText="1"/>
    </xf>
    <xf numFmtId="168" fontId="24" fillId="0" borderId="17" xfId="0" applyNumberFormat="1" applyFont="1" applyBorder="1" applyAlignment="1">
      <alignment horizontal="center" vertical="center" wrapText="1"/>
    </xf>
    <xf numFmtId="0" fontId="24" fillId="0" borderId="17" xfId="0" applyFont="1" applyBorder="1" applyAlignment="1">
      <alignment vertical="center" wrapText="1"/>
    </xf>
    <xf numFmtId="2" fontId="24" fillId="0" borderId="17" xfId="0" applyNumberFormat="1" applyFont="1" applyBorder="1" applyAlignment="1">
      <alignment horizontal="center" vertical="center" wrapText="1"/>
    </xf>
    <xf numFmtId="0" fontId="26" fillId="0" borderId="17" xfId="0" applyFont="1" applyBorder="1" applyAlignment="1">
      <alignment horizontal="left" vertical="center" wrapText="1"/>
    </xf>
    <xf numFmtId="0" fontId="38" fillId="0" borderId="0" xfId="0" applyFont="1" applyAlignment="1">
      <alignment vertical="center" wrapText="1"/>
    </xf>
    <xf numFmtId="4" fontId="39" fillId="0" borderId="17" xfId="0" applyNumberFormat="1" applyFont="1" applyBorder="1" applyAlignment="1">
      <alignment horizontal="center" vertical="center" wrapText="1"/>
    </xf>
    <xf numFmtId="168" fontId="38" fillId="0" borderId="17" xfId="0" applyNumberFormat="1" applyFont="1" applyBorder="1" applyAlignment="1">
      <alignment horizontal="center" vertical="center" wrapText="1"/>
    </xf>
    <xf numFmtId="1" fontId="38" fillId="0" borderId="17" xfId="0" applyNumberFormat="1" applyFont="1" applyBorder="1" applyAlignment="1">
      <alignment horizontal="center" vertical="center" wrapText="1"/>
    </xf>
    <xf numFmtId="0" fontId="24" fillId="0" borderId="16" xfId="0" applyFont="1" applyBorder="1" applyAlignment="1">
      <alignment vertical="center"/>
    </xf>
    <xf numFmtId="49" fontId="24" fillId="0" borderId="16" xfId="0" applyNumberFormat="1" applyFont="1" applyBorder="1" applyAlignment="1">
      <alignment horizontal="center" vertical="center" wrapText="1"/>
    </xf>
    <xf numFmtId="2" fontId="24" fillId="0" borderId="17" xfId="0" applyNumberFormat="1" applyFont="1" applyBorder="1" applyAlignment="1">
      <alignment horizontal="center" vertical="center"/>
    </xf>
    <xf numFmtId="4" fontId="35" fillId="0" borderId="17" xfId="11" applyNumberFormat="1" applyFont="1" applyBorder="1" applyAlignment="1">
      <alignment horizontal="center" vertical="center"/>
    </xf>
    <xf numFmtId="164" fontId="24" fillId="0" borderId="0" xfId="0" applyNumberFormat="1" applyFont="1" applyAlignment="1">
      <alignment vertical="center"/>
    </xf>
    <xf numFmtId="4" fontId="35" fillId="0" borderId="17" xfId="0" applyNumberFormat="1" applyFont="1" applyBorder="1" applyAlignment="1">
      <alignment horizontal="center" vertical="center" wrapText="1"/>
    </xf>
    <xf numFmtId="4" fontId="35" fillId="0" borderId="17" xfId="10" applyNumberFormat="1" applyFont="1" applyFill="1" applyBorder="1" applyAlignment="1">
      <alignment horizontal="center" vertical="center" wrapText="1"/>
    </xf>
    <xf numFmtId="1" fontId="24" fillId="0" borderId="17" xfId="0" applyNumberFormat="1" applyFont="1" applyBorder="1" applyAlignment="1">
      <alignment horizontal="center" vertical="center" wrapText="1"/>
    </xf>
    <xf numFmtId="49" fontId="24" fillId="0" borderId="17" xfId="0" applyNumberFormat="1" applyFont="1" applyBorder="1" applyAlignment="1">
      <alignment horizontal="left" vertical="center" wrapText="1"/>
    </xf>
    <xf numFmtId="49" fontId="26" fillId="0" borderId="17" xfId="0" applyNumberFormat="1" applyFont="1" applyBorder="1" applyAlignment="1">
      <alignment horizontal="left" vertical="center" wrapText="1"/>
    </xf>
    <xf numFmtId="0" fontId="25" fillId="0" borderId="17" xfId="1" applyFont="1" applyBorder="1" applyAlignment="1">
      <alignment horizontal="left" vertical="center" wrapText="1"/>
    </xf>
    <xf numFmtId="0" fontId="24" fillId="0" borderId="17" xfId="1" applyFont="1" applyBorder="1" applyAlignment="1">
      <alignment horizontal="center" vertical="center" wrapText="1"/>
    </xf>
    <xf numFmtId="0" fontId="24" fillId="0" borderId="17" xfId="9" applyFont="1" applyBorder="1" applyAlignment="1">
      <alignment horizontal="left" vertical="center" wrapText="1"/>
    </xf>
    <xf numFmtId="0" fontId="38" fillId="0" borderId="0" xfId="0" applyFont="1" applyAlignment="1">
      <alignment vertical="center"/>
    </xf>
    <xf numFmtId="0" fontId="24" fillId="0" borderId="30" xfId="0" applyFont="1" applyBorder="1" applyAlignment="1">
      <alignment horizontal="center" vertical="center" wrapText="1"/>
    </xf>
    <xf numFmtId="49" fontId="24" fillId="0" borderId="31" xfId="0" applyNumberFormat="1" applyFont="1" applyBorder="1" applyAlignment="1">
      <alignment horizontal="left" vertical="center" wrapText="1"/>
    </xf>
    <xf numFmtId="0" fontId="24" fillId="0" borderId="31" xfId="0" applyFont="1" applyBorder="1" applyAlignment="1">
      <alignment horizontal="center" vertical="center"/>
    </xf>
    <xf numFmtId="164" fontId="24" fillId="0" borderId="31" xfId="0" applyNumberFormat="1" applyFont="1" applyBorder="1" applyAlignment="1">
      <alignment horizontal="center" vertical="center"/>
    </xf>
    <xf numFmtId="164" fontId="24" fillId="0" borderId="42" xfId="0" applyNumberFormat="1" applyFont="1" applyBorder="1" applyAlignment="1">
      <alignment horizontal="center" vertical="center"/>
    </xf>
    <xf numFmtId="164" fontId="24" fillId="0" borderId="43" xfId="0" applyNumberFormat="1" applyFont="1" applyBorder="1" applyAlignment="1">
      <alignment horizontal="center" vertical="center"/>
    </xf>
    <xf numFmtId="164" fontId="24" fillId="0" borderId="44" xfId="0" applyNumberFormat="1" applyFont="1" applyBorder="1" applyAlignment="1">
      <alignment horizontal="center" vertical="center"/>
    </xf>
    <xf numFmtId="164" fontId="24" fillId="0" borderId="45" xfId="0" applyNumberFormat="1" applyFont="1" applyBorder="1" applyAlignment="1">
      <alignment horizontal="center" vertical="center"/>
    </xf>
    <xf numFmtId="0" fontId="25" fillId="2" borderId="32" xfId="0" applyFont="1" applyFill="1" applyBorder="1" applyAlignment="1">
      <alignment horizontal="center" vertical="center" wrapText="1"/>
    </xf>
    <xf numFmtId="4" fontId="25" fillId="2" borderId="36" xfId="0" applyNumberFormat="1" applyFont="1" applyFill="1" applyBorder="1" applyAlignment="1">
      <alignment horizontal="right" vertical="center"/>
    </xf>
    <xf numFmtId="4" fontId="25" fillId="2" borderId="37" xfId="0" applyNumberFormat="1" applyFont="1" applyFill="1" applyBorder="1" applyAlignment="1">
      <alignment horizontal="right" vertical="center"/>
    </xf>
    <xf numFmtId="0" fontId="25" fillId="0" borderId="0" xfId="0" applyFont="1" applyAlignment="1">
      <alignment vertical="center"/>
    </xf>
    <xf numFmtId="0" fontId="31" fillId="0" borderId="0" xfId="0" applyFont="1" applyAlignment="1">
      <alignment horizontal="center" vertical="center" wrapText="1"/>
    </xf>
    <xf numFmtId="49" fontId="31" fillId="0" borderId="0" xfId="0" applyNumberFormat="1" applyFont="1" applyAlignment="1">
      <alignment horizontal="left" vertical="center" wrapText="1"/>
    </xf>
    <xf numFmtId="0" fontId="31" fillId="0" borderId="0" xfId="0" applyFont="1" applyAlignment="1">
      <alignment horizontal="center" vertical="center"/>
    </xf>
    <xf numFmtId="0" fontId="32" fillId="0" borderId="0" xfId="0" applyFont="1" applyAlignment="1">
      <alignment horizontal="left" vertical="center" wrapText="1"/>
    </xf>
    <xf numFmtId="0" fontId="33" fillId="0" borderId="0" xfId="0" applyFont="1" applyAlignment="1">
      <alignment horizontal="left" vertical="center" wrapText="1"/>
    </xf>
    <xf numFmtId="0" fontId="0" fillId="0" borderId="0" xfId="0" applyFont="1" applyAlignment="1">
      <alignment horizontal="left" vertical="center" wrapText="1"/>
    </xf>
    <xf numFmtId="0" fontId="42" fillId="0" borderId="0" xfId="0" applyFont="1" applyAlignment="1">
      <alignment horizontal="center" vertical="center" wrapText="1"/>
    </xf>
    <xf numFmtId="1" fontId="24" fillId="2" borderId="40" xfId="0" applyNumberFormat="1" applyFont="1" applyFill="1" applyBorder="1" applyAlignment="1">
      <alignment horizontal="center" vertical="center"/>
    </xf>
    <xf numFmtId="1" fontId="24" fillId="2" borderId="13" xfId="0" applyNumberFormat="1" applyFont="1" applyFill="1" applyBorder="1" applyAlignment="1">
      <alignment horizontal="center" vertical="center"/>
    </xf>
    <xf numFmtId="1" fontId="24" fillId="2" borderId="15" xfId="0" applyNumberFormat="1" applyFont="1" applyFill="1" applyBorder="1" applyAlignment="1">
      <alignment horizontal="center" vertical="center"/>
    </xf>
    <xf numFmtId="1" fontId="24" fillId="2" borderId="17" xfId="0" applyNumberFormat="1" applyFont="1" applyFill="1" applyBorder="1" applyAlignment="1">
      <alignment horizontal="center" vertical="center"/>
    </xf>
    <xf numFmtId="164" fontId="24" fillId="2" borderId="17" xfId="0" applyNumberFormat="1" applyFont="1" applyFill="1" applyBorder="1" applyAlignment="1">
      <alignment horizontal="center" vertical="center"/>
    </xf>
    <xf numFmtId="164" fontId="24" fillId="2" borderId="41" xfId="0" applyNumberFormat="1" applyFont="1" applyFill="1" applyBorder="1" applyAlignment="1">
      <alignment horizontal="center" vertical="center"/>
    </xf>
    <xf numFmtId="164" fontId="24" fillId="2" borderId="16" xfId="0" applyNumberFormat="1" applyFont="1" applyFill="1" applyBorder="1" applyAlignment="1">
      <alignment horizontal="center" vertical="center"/>
    </xf>
    <xf numFmtId="164" fontId="24" fillId="2" borderId="18" xfId="0" applyNumberFormat="1" applyFont="1" applyFill="1" applyBorder="1" applyAlignment="1">
      <alignment horizontal="center" vertical="center"/>
    </xf>
    <xf numFmtId="164" fontId="24" fillId="0" borderId="17" xfId="0" applyNumberFormat="1" applyFont="1" applyBorder="1" applyAlignment="1">
      <alignment horizontal="center" vertical="center"/>
    </xf>
    <xf numFmtId="164" fontId="24" fillId="0" borderId="41" xfId="0" applyNumberFormat="1" applyFont="1" applyBorder="1" applyAlignment="1">
      <alignment horizontal="center" vertical="center"/>
    </xf>
    <xf numFmtId="164" fontId="24" fillId="0" borderId="16" xfId="0" applyNumberFormat="1" applyFont="1" applyBorder="1" applyAlignment="1">
      <alignment horizontal="center" vertical="center"/>
    </xf>
    <xf numFmtId="164" fontId="24" fillId="0" borderId="18" xfId="0" applyNumberFormat="1" applyFont="1" applyBorder="1" applyAlignment="1">
      <alignment horizontal="center" vertical="center"/>
    </xf>
    <xf numFmtId="0" fontId="26" fillId="0" borderId="17" xfId="0" applyFont="1" applyBorder="1" applyAlignment="1">
      <alignment horizontal="left" vertical="top" wrapText="1"/>
    </xf>
    <xf numFmtId="1" fontId="24" fillId="0" borderId="41" xfId="0" applyNumberFormat="1" applyFont="1" applyBorder="1" applyAlignment="1">
      <alignment horizontal="center" vertical="center"/>
    </xf>
    <xf numFmtId="1" fontId="24" fillId="0" borderId="16" xfId="0" applyNumberFormat="1" applyFont="1" applyBorder="1" applyAlignment="1">
      <alignment horizontal="center" vertical="center"/>
    </xf>
    <xf numFmtId="1" fontId="24" fillId="0" borderId="18" xfId="0" applyNumberFormat="1" applyFont="1" applyBorder="1" applyAlignment="1">
      <alignment horizontal="center" vertical="center"/>
    </xf>
    <xf numFmtId="0" fontId="24" fillId="0" borderId="17" xfId="0" applyFont="1" applyBorder="1" applyAlignment="1">
      <alignment vertical="top" wrapText="1"/>
    </xf>
    <xf numFmtId="0" fontId="24" fillId="0" borderId="17" xfId="0" applyFont="1" applyBorder="1" applyAlignment="1">
      <alignment horizontal="center" vertical="top" wrapText="1"/>
    </xf>
    <xf numFmtId="0" fontId="38" fillId="0" borderId="0" xfId="0" applyFont="1" applyAlignment="1">
      <alignment wrapText="1"/>
    </xf>
    <xf numFmtId="0" fontId="26" fillId="0" borderId="17" xfId="0" applyFont="1" applyBorder="1" applyAlignment="1">
      <alignment vertical="top" wrapText="1"/>
    </xf>
    <xf numFmtId="1" fontId="38" fillId="0" borderId="41" xfId="0" applyNumberFormat="1" applyFont="1" applyBorder="1" applyAlignment="1">
      <alignment horizontal="center" vertical="center" wrapText="1"/>
    </xf>
    <xf numFmtId="1" fontId="38" fillId="0" borderId="16" xfId="0" applyNumberFormat="1" applyFont="1" applyBorder="1" applyAlignment="1">
      <alignment horizontal="center" vertical="center" wrapText="1"/>
    </xf>
    <xf numFmtId="1" fontId="38" fillId="0" borderId="18" xfId="0" applyNumberFormat="1" applyFont="1" applyBorder="1" applyAlignment="1">
      <alignment horizontal="center" vertical="center" wrapText="1"/>
    </xf>
    <xf numFmtId="0" fontId="24" fillId="0" borderId="17" xfId="0" applyFont="1" applyBorder="1" applyAlignment="1">
      <alignment horizontal="left" vertical="top" wrapText="1"/>
    </xf>
    <xf numFmtId="1" fontId="24" fillId="0" borderId="41" xfId="0" applyNumberFormat="1" applyFont="1" applyBorder="1" applyAlignment="1">
      <alignment horizontal="center" vertical="center" wrapText="1"/>
    </xf>
    <xf numFmtId="1" fontId="24" fillId="0" borderId="16" xfId="0" applyNumberFormat="1" applyFont="1" applyBorder="1" applyAlignment="1">
      <alignment horizontal="center" vertical="center" wrapText="1"/>
    </xf>
    <xf numFmtId="1" fontId="24" fillId="0" borderId="18" xfId="0" applyNumberFormat="1" applyFont="1" applyBorder="1" applyAlignment="1">
      <alignment horizontal="center" vertical="center" wrapText="1"/>
    </xf>
    <xf numFmtId="0" fontId="24" fillId="0" borderId="16" xfId="0" applyFont="1" applyBorder="1" applyAlignment="1">
      <alignment horizontal="center" vertical="top" wrapText="1"/>
    </xf>
    <xf numFmtId="49" fontId="24" fillId="0" borderId="17" xfId="0" applyNumberFormat="1" applyFont="1" applyBorder="1" applyAlignment="1">
      <alignment horizontal="left" vertical="top" wrapText="1"/>
    </xf>
    <xf numFmtId="1" fontId="24" fillId="0" borderId="17" xfId="0" applyNumberFormat="1" applyFont="1" applyBorder="1" applyAlignment="1">
      <alignment horizontal="center" vertical="top" wrapText="1"/>
    </xf>
    <xf numFmtId="0" fontId="43" fillId="0" borderId="16" xfId="0" applyFont="1" applyBorder="1" applyAlignment="1">
      <alignment horizontal="center" vertical="center"/>
    </xf>
    <xf numFmtId="0" fontId="25" fillId="0" borderId="17" xfId="0" applyFont="1" applyBorder="1" applyAlignment="1">
      <alignment vertical="center"/>
    </xf>
    <xf numFmtId="0" fontId="43" fillId="0" borderId="17" xfId="0" applyFont="1" applyBorder="1" applyAlignment="1">
      <alignment horizontal="center" vertical="center"/>
    </xf>
    <xf numFmtId="168" fontId="43" fillId="0" borderId="17" xfId="0" applyNumberFormat="1" applyFont="1" applyBorder="1" applyAlignment="1">
      <alignment horizontal="center" vertical="center"/>
    </xf>
    <xf numFmtId="2" fontId="43" fillId="0" borderId="17" xfId="0" applyNumberFormat="1" applyFont="1" applyBorder="1" applyAlignment="1">
      <alignment horizontal="center" vertical="center"/>
    </xf>
    <xf numFmtId="2" fontId="43" fillId="0" borderId="41" xfId="0" applyNumberFormat="1" applyFont="1" applyBorder="1" applyAlignment="1">
      <alignment horizontal="center" vertical="center"/>
    </xf>
    <xf numFmtId="2" fontId="43" fillId="0" borderId="16" xfId="0" applyNumberFormat="1" applyFont="1" applyBorder="1" applyAlignment="1">
      <alignment horizontal="center" vertical="center"/>
    </xf>
    <xf numFmtId="2" fontId="43" fillId="0" borderId="18" xfId="0" applyNumberFormat="1" applyFont="1" applyBorder="1" applyAlignment="1">
      <alignment horizontal="center" vertical="center"/>
    </xf>
    <xf numFmtId="0" fontId="25" fillId="0" borderId="17" xfId="0" applyFont="1" applyBorder="1"/>
    <xf numFmtId="0" fontId="35" fillId="0" borderId="0" xfId="0" applyFont="1" applyAlignment="1">
      <alignment vertical="center"/>
    </xf>
    <xf numFmtId="0" fontId="0" fillId="0" borderId="0" xfId="0" applyFont="1" applyAlignment="1">
      <alignment horizontal="left" vertical="top" wrapText="1"/>
    </xf>
    <xf numFmtId="0" fontId="10" fillId="0" borderId="28" xfId="0" applyFont="1" applyBorder="1" applyAlignment="1">
      <alignment horizontal="center" vertical="center" wrapText="1"/>
    </xf>
    <xf numFmtId="0" fontId="5" fillId="0" borderId="0" xfId="0" applyFont="1" applyAlignment="1">
      <alignment horizontal="right" vertical="center" wrapText="1"/>
    </xf>
    <xf numFmtId="0" fontId="15" fillId="0" borderId="0" xfId="0" applyFont="1" applyAlignment="1">
      <alignment horizontal="center" vertical="center"/>
    </xf>
    <xf numFmtId="167" fontId="10" fillId="0" borderId="28" xfId="12" applyNumberFormat="1" applyFont="1" applyBorder="1" applyAlignment="1">
      <alignment horizontal="center" vertical="center"/>
    </xf>
    <xf numFmtId="0" fontId="24" fillId="0" borderId="0" xfId="0" applyFont="1" applyAlignment="1">
      <alignment horizontal="left" vertical="center" wrapText="1"/>
    </xf>
    <xf numFmtId="0" fontId="25" fillId="0" borderId="3" xfId="0" applyFont="1" applyBorder="1" applyAlignment="1">
      <alignment horizontal="left" vertical="center" wrapText="1"/>
    </xf>
    <xf numFmtId="0" fontId="23" fillId="0" borderId="0" xfId="0" applyFont="1" applyAlignment="1">
      <alignment horizontal="center" vertical="center" wrapText="1"/>
    </xf>
    <xf numFmtId="0" fontId="25" fillId="0" borderId="0" xfId="0" applyFont="1" applyAlignment="1">
      <alignment horizontal="left" vertical="center" wrapText="1"/>
    </xf>
    <xf numFmtId="17" fontId="25" fillId="0" borderId="3" xfId="0" applyNumberFormat="1" applyFont="1" applyBorder="1" applyAlignment="1">
      <alignment horizontal="left" vertical="center" wrapText="1"/>
    </xf>
    <xf numFmtId="0" fontId="24" fillId="0" borderId="0" xfId="0" applyFont="1" applyAlignment="1">
      <alignment horizontal="right" vertical="center" wrapText="1"/>
    </xf>
    <xf numFmtId="0" fontId="24" fillId="0" borderId="20" xfId="0" applyFont="1" applyBorder="1" applyAlignment="1">
      <alignment horizontal="center" vertical="center" textRotation="90" wrapText="1"/>
    </xf>
    <xf numFmtId="0" fontId="24" fillId="0" borderId="23" xfId="0" applyFont="1" applyBorder="1" applyAlignment="1">
      <alignment horizontal="center" vertical="center" textRotation="90" wrapText="1"/>
    </xf>
    <xf numFmtId="0" fontId="24" fillId="3" borderId="1" xfId="0" applyFont="1" applyFill="1" applyBorder="1" applyAlignment="1">
      <alignment horizontal="center" vertical="center" textRotation="90" wrapText="1"/>
    </xf>
    <xf numFmtId="0" fontId="24" fillId="3" borderId="24" xfId="0" applyFont="1" applyFill="1" applyBorder="1" applyAlignment="1">
      <alignment horizontal="center" vertical="center" textRotation="90" wrapText="1"/>
    </xf>
    <xf numFmtId="0" fontId="24" fillId="3" borderId="1" xfId="0" applyFont="1" applyFill="1" applyBorder="1" applyAlignment="1">
      <alignment horizontal="center" vertical="center" wrapText="1"/>
    </xf>
    <xf numFmtId="0" fontId="24" fillId="3" borderId="24" xfId="0" applyFont="1" applyFill="1" applyBorder="1" applyAlignment="1">
      <alignment horizontal="center" vertical="center" wrapText="1"/>
    </xf>
    <xf numFmtId="0" fontId="24" fillId="0" borderId="1"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0" xfId="0" applyFont="1" applyAlignment="1">
      <alignment horizontal="left" vertical="top" wrapText="1"/>
    </xf>
    <xf numFmtId="0" fontId="0" fillId="0" borderId="0" xfId="0" applyFont="1" applyAlignment="1">
      <alignment horizontal="left" vertical="top" wrapText="1"/>
    </xf>
    <xf numFmtId="2" fontId="24" fillId="0" borderId="22" xfId="0" applyNumberFormat="1" applyFont="1" applyBorder="1" applyAlignment="1">
      <alignment horizontal="center" vertical="center" wrapText="1"/>
    </xf>
    <xf numFmtId="2" fontId="24" fillId="0" borderId="25" xfId="0" applyNumberFormat="1" applyFont="1" applyBorder="1" applyAlignment="1">
      <alignment horizontal="center" vertical="center" wrapText="1"/>
    </xf>
    <xf numFmtId="167" fontId="24" fillId="0" borderId="2" xfId="12" applyNumberFormat="1" applyFont="1" applyBorder="1" applyAlignment="1">
      <alignment horizontal="left" vertical="center"/>
    </xf>
    <xf numFmtId="167" fontId="27" fillId="0" borderId="28" xfId="12" applyNumberFormat="1" applyFont="1" applyBorder="1" applyAlignment="1">
      <alignment horizontal="center" vertical="center"/>
    </xf>
    <xf numFmtId="0" fontId="31" fillId="0" borderId="0" xfId="0" applyFont="1" applyAlignment="1">
      <alignment horizontal="center" vertical="center"/>
    </xf>
    <xf numFmtId="0" fontId="32" fillId="0" borderId="0" xfId="0" applyFont="1" applyAlignment="1">
      <alignment horizontal="center" vertical="center" wrapText="1"/>
    </xf>
    <xf numFmtId="0" fontId="33" fillId="0" borderId="0" xfId="0" applyFont="1" applyAlignment="1">
      <alignment horizontal="left" vertical="center" wrapText="1"/>
    </xf>
    <xf numFmtId="0" fontId="0" fillId="0" borderId="0" xfId="0" applyFont="1" applyAlignment="1">
      <alignment horizontal="left" vertical="center" wrapText="1"/>
    </xf>
    <xf numFmtId="0" fontId="0" fillId="0" borderId="0" xfId="4" applyFont="1" applyAlignment="1">
      <alignment horizontal="left" vertical="center" wrapText="1"/>
    </xf>
    <xf numFmtId="0" fontId="24" fillId="0" borderId="4" xfId="0" applyFont="1" applyBorder="1" applyAlignment="1">
      <alignment horizontal="center" vertical="center"/>
    </xf>
    <xf numFmtId="0" fontId="24" fillId="0" borderId="5" xfId="0" applyFont="1" applyBorder="1" applyAlignment="1">
      <alignment horizontal="center" vertical="center"/>
    </xf>
    <xf numFmtId="0" fontId="24" fillId="0" borderId="6" xfId="0" applyFont="1" applyBorder="1" applyAlignment="1">
      <alignment horizontal="center" vertical="center"/>
    </xf>
    <xf numFmtId="167" fontId="24" fillId="0" borderId="2" xfId="12" applyNumberFormat="1" applyFont="1" applyBorder="1" applyAlignment="1">
      <alignment horizontal="center" vertical="center" wrapText="1"/>
    </xf>
    <xf numFmtId="167" fontId="27" fillId="0" borderId="0" xfId="12" applyNumberFormat="1" applyFont="1" applyAlignment="1">
      <alignment horizontal="center" vertical="center"/>
    </xf>
    <xf numFmtId="0" fontId="41" fillId="2" borderId="33" xfId="0" applyFont="1" applyFill="1" applyBorder="1" applyAlignment="1">
      <alignment horizontal="right" vertical="center" wrapText="1"/>
    </xf>
    <xf numFmtId="0" fontId="41" fillId="2" borderId="34" xfId="0" applyFont="1" applyFill="1" applyBorder="1" applyAlignment="1">
      <alignment horizontal="right" vertical="center" wrapText="1"/>
    </xf>
    <xf numFmtId="0" fontId="41" fillId="2" borderId="35" xfId="0" applyFont="1" applyFill="1" applyBorder="1" applyAlignment="1">
      <alignment horizontal="right" vertical="center" wrapText="1"/>
    </xf>
    <xf numFmtId="0" fontId="24" fillId="0" borderId="4" xfId="0" applyFont="1" applyBorder="1" applyAlignment="1">
      <alignment horizontal="center" vertical="center" textRotation="90" wrapText="1"/>
    </xf>
    <xf numFmtId="0" fontId="24" fillId="0" borderId="7" xfId="0" applyFont="1" applyBorder="1" applyAlignment="1">
      <alignment horizontal="center" vertical="center" textRotation="90" wrapText="1"/>
    </xf>
    <xf numFmtId="0" fontId="24" fillId="0" borderId="8" xfId="0" applyFont="1" applyBorder="1" applyAlignment="1">
      <alignment horizontal="center" vertical="center"/>
    </xf>
    <xf numFmtId="0" fontId="24" fillId="0" borderId="5" xfId="0" applyFont="1" applyBorder="1" applyAlignment="1">
      <alignment horizontal="center" vertical="center" textRotation="90"/>
    </xf>
    <xf numFmtId="0" fontId="24" fillId="0" borderId="8" xfId="0" applyFont="1" applyBorder="1" applyAlignment="1">
      <alignment horizontal="center" vertical="center" textRotation="90"/>
    </xf>
    <xf numFmtId="0" fontId="24" fillId="0" borderId="5" xfId="0" applyFont="1" applyBorder="1" applyAlignment="1">
      <alignment horizontal="center" vertical="center" textRotation="90" wrapText="1"/>
    </xf>
    <xf numFmtId="0" fontId="24" fillId="0" borderId="8" xfId="0" applyFont="1" applyBorder="1" applyAlignment="1">
      <alignment horizontal="center" vertical="center" textRotation="90" wrapText="1"/>
    </xf>
    <xf numFmtId="0" fontId="24" fillId="0" borderId="38" xfId="0" applyFont="1" applyBorder="1" applyAlignment="1">
      <alignment horizontal="center" vertical="center"/>
    </xf>
  </cellXfs>
  <cellStyles count="37">
    <cellStyle name="_x000d__x000a_JournalTemplate=C:\COMFO\CTALK\JOURSTD.TPL_x000d__x000a_LbStateAddress=3 3 0 251 1 89 2 311_x000d__x000a_LbStateJou" xfId="17" xr:uid="{7B873CCA-DE7C-4D27-AEB1-3D113E1BA716}"/>
    <cellStyle name="Comma 2" xfId="3" xr:uid="{00000000-0005-0000-0000-000000000000}"/>
    <cellStyle name="Comma 2 2" xfId="5" xr:uid="{00000000-0005-0000-0000-000001000000}"/>
    <cellStyle name="Currency 2" xfId="8" xr:uid="{00000000-0005-0000-0000-000003000000}"/>
    <cellStyle name="Excel Built-in Normal" xfId="12" xr:uid="{00000000-0005-0000-0000-000004000000}"/>
    <cellStyle name="Excel Built-in Normal 3" xfId="33" xr:uid="{87CC478D-4C78-48EC-B250-8A3583AF2DCE}"/>
    <cellStyle name="Komats 2" xfId="27" xr:uid="{4559725F-7722-43CE-B0DF-C094CEA33858}"/>
    <cellStyle name="Normal 10" xfId="18" xr:uid="{B9BDFA06-DBE9-4003-90D7-F37138B988B3}"/>
    <cellStyle name="Normal 10 2" xfId="9" xr:uid="{00000000-0005-0000-0000-000006000000}"/>
    <cellStyle name="Normal 2" xfId="1" xr:uid="{00000000-0005-0000-0000-000007000000}"/>
    <cellStyle name="Normal 2 2" xfId="29" xr:uid="{37EDF66D-3846-48A9-B839-F561B818130A}"/>
    <cellStyle name="Normal 2 2 2" xfId="31" xr:uid="{523372CA-860F-4C86-BF80-691F1E137826}"/>
    <cellStyle name="Normal 2 3" xfId="35" xr:uid="{443054EC-5D58-45A9-914C-3AA501C70A9E}"/>
    <cellStyle name="Normal 2 4" xfId="19" xr:uid="{058F015E-B818-4D21-8270-9CDE22B0D6DE}"/>
    <cellStyle name="Normal 3" xfId="2" xr:uid="{00000000-0005-0000-0000-000008000000}"/>
    <cellStyle name="Normal 3 2" xfId="21" xr:uid="{CB799F81-592F-4CC1-8B62-3D66D1037473}"/>
    <cellStyle name="Normal 3 2 2" xfId="22" xr:uid="{89AC7519-8E11-4A42-851F-ECD1DEE70389}"/>
    <cellStyle name="Normal 3 3" xfId="23" xr:uid="{8DA7B465-0E8D-4B1C-BD6D-0C5A4A0D44EC}"/>
    <cellStyle name="Normal 3 3 2" xfId="24" xr:uid="{448A9E4C-32E3-4775-A044-514B70727F4A}"/>
    <cellStyle name="Normal 3 4" xfId="20" xr:uid="{D034AA2B-3E95-459B-A10B-05CE569D6A45}"/>
    <cellStyle name="Normal 30" xfId="6" xr:uid="{00000000-0005-0000-0000-000009000000}"/>
    <cellStyle name="Normal 4" xfId="4" xr:uid="{00000000-0005-0000-0000-00000A000000}"/>
    <cellStyle name="Normal 4 2" xfId="25" xr:uid="{14159E7C-ABB8-4C94-8053-443D747AF6F3}"/>
    <cellStyle name="Normal 4 3" xfId="36" xr:uid="{10CA4D69-AF6F-4A5D-B7C0-FE0E31E151F3}"/>
    <cellStyle name="Normal 5" xfId="7" xr:uid="{00000000-0005-0000-0000-00000B000000}"/>
    <cellStyle name="Normal_Aluksnes_Pilssalas_Tames sagatave" xfId="30" xr:uid="{65E157C3-7575-45A5-9B23-D2AA9C913DFA}"/>
    <cellStyle name="PÄÄSUMMA" xfId="14" xr:uid="{FFC1069B-4509-4898-95F4-4EE1DB15B0AD}"/>
    <cellStyle name="Parasts" xfId="0" builtinId="0"/>
    <cellStyle name="Parasts 2" xfId="16" xr:uid="{E047B709-B53D-49A2-BD15-184FD411B327}"/>
    <cellStyle name="Parasts 3" xfId="34" xr:uid="{7263BB3C-A6B6-47B2-8E66-F098735BA055}"/>
    <cellStyle name="Parasts 4" xfId="13" xr:uid="{145DF244-0B37-4BBA-AD2F-424BB6B1275B}"/>
    <cellStyle name="Procenti 2" xfId="28" xr:uid="{DEA623DB-3862-4122-AA20-3BE19AF329AB}"/>
    <cellStyle name="Standard_99-12-23 Ordner" xfId="26" xr:uid="{663D3D0A-E0FA-429B-9A07-CADB6C99070F}"/>
    <cellStyle name="Style 1" xfId="15" xr:uid="{41EE5914-B679-4EF2-8836-A0EE3FBC2047}"/>
    <cellStyle name="Style 1 2 2 2" xfId="32" xr:uid="{0503B122-9BA5-475E-95CC-F5FDD8F557BD}"/>
    <cellStyle name="Valūta" xfId="10" builtinId="4"/>
    <cellStyle name="Обычный_33. OZOLNIEKU NOVADA DOME_OZO SKOLA_TELPU, GAITENU, KAPNU TELPU REMONTS_TAME_VADIMS_2011_02_25_melnraksts" xfId="11" xr:uid="{00000000-0005-0000-0000-00000C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34"/>
  <sheetViews>
    <sheetView showGridLines="0" showZeros="0" view="pageBreakPreview" topLeftCell="A21" zoomScale="112" zoomScaleNormal="100" zoomScaleSheetLayoutView="112" workbookViewId="0">
      <selection activeCell="C1" sqref="C1"/>
    </sheetView>
  </sheetViews>
  <sheetFormatPr defaultColWidth="9.109375" defaultRowHeight="13.8" x14ac:dyDescent="0.3"/>
  <cols>
    <col min="1" max="1" width="4.33203125" style="3" customWidth="1"/>
    <col min="2" max="2" width="8.6640625" style="3" customWidth="1"/>
    <col min="3" max="3" width="60.109375" style="2" customWidth="1"/>
    <col min="4" max="4" width="16.44140625" style="6" customWidth="1"/>
    <col min="5" max="16384" width="9.109375" style="1"/>
  </cols>
  <sheetData>
    <row r="1" spans="1:7" s="23" customFormat="1" ht="18" x14ac:dyDescent="0.3">
      <c r="A1" s="20"/>
      <c r="B1" s="20"/>
      <c r="C1" s="21"/>
      <c r="D1" s="22" t="s">
        <v>150</v>
      </c>
    </row>
    <row r="3" spans="1:7" x14ac:dyDescent="0.3">
      <c r="C3" s="24"/>
      <c r="D3" s="25"/>
    </row>
    <row r="4" spans="1:7" s="26" customFormat="1" ht="10.199999999999999" x14ac:dyDescent="0.3">
      <c r="A4" s="13"/>
      <c r="B4" s="13"/>
      <c r="C4" s="233" t="s">
        <v>151</v>
      </c>
      <c r="D4" s="233"/>
    </row>
    <row r="6" spans="1:7" x14ac:dyDescent="0.3">
      <c r="D6" s="27" t="s">
        <v>152</v>
      </c>
    </row>
    <row r="8" spans="1:7" x14ac:dyDescent="0.3">
      <c r="C8" s="234" t="s">
        <v>168</v>
      </c>
      <c r="D8" s="234"/>
    </row>
    <row r="10" spans="1:7" s="28" customFormat="1" ht="18" x14ac:dyDescent="0.3">
      <c r="A10" s="235" t="s">
        <v>153</v>
      </c>
      <c r="B10" s="235"/>
      <c r="C10" s="235"/>
      <c r="D10" s="235"/>
    </row>
    <row r="12" spans="1:7" ht="14.4" x14ac:dyDescent="0.3">
      <c r="A12" s="29" t="s">
        <v>134</v>
      </c>
      <c r="B12" s="29"/>
      <c r="C12" s="30" t="s">
        <v>136</v>
      </c>
      <c r="D12" s="7"/>
      <c r="E12" s="7"/>
      <c r="F12" s="7"/>
      <c r="G12" s="31"/>
    </row>
    <row r="13" spans="1:7" ht="14.4" x14ac:dyDescent="0.3">
      <c r="A13" s="29" t="s">
        <v>154</v>
      </c>
      <c r="B13" s="29"/>
      <c r="C13" s="30" t="s">
        <v>136</v>
      </c>
      <c r="D13" s="7"/>
      <c r="E13" s="7"/>
      <c r="F13" s="7"/>
    </row>
    <row r="14" spans="1:7" ht="14.4" x14ac:dyDescent="0.3">
      <c r="A14" s="29" t="s">
        <v>137</v>
      </c>
      <c r="B14" s="29"/>
      <c r="C14" s="32"/>
      <c r="D14" s="7"/>
      <c r="E14" s="7"/>
      <c r="F14" s="7"/>
    </row>
    <row r="15" spans="1:7" ht="14.4" x14ac:dyDescent="0.3">
      <c r="A15" s="29"/>
      <c r="B15" s="29"/>
    </row>
    <row r="17" spans="1:4" ht="52.8" thickBot="1" x14ac:dyDescent="0.35">
      <c r="A17" s="33" t="s">
        <v>120</v>
      </c>
      <c r="B17" s="34" t="s">
        <v>155</v>
      </c>
      <c r="C17" s="35" t="s">
        <v>156</v>
      </c>
      <c r="D17" s="36" t="s">
        <v>157</v>
      </c>
    </row>
    <row r="18" spans="1:4" ht="14.4" thickTop="1" x14ac:dyDescent="0.3">
      <c r="A18" s="37"/>
      <c r="B18" s="37"/>
      <c r="C18" s="8"/>
      <c r="D18" s="9"/>
    </row>
    <row r="19" spans="1:4" ht="15" customHeight="1" x14ac:dyDescent="0.3">
      <c r="A19" s="5">
        <v>1</v>
      </c>
      <c r="B19" s="5">
        <v>1</v>
      </c>
      <c r="C19" s="4" t="s">
        <v>167</v>
      </c>
      <c r="D19" s="38">
        <f>Kops!D20</f>
        <v>0</v>
      </c>
    </row>
    <row r="20" spans="1:4" ht="55.2" x14ac:dyDescent="0.3">
      <c r="A20" s="46">
        <v>2</v>
      </c>
      <c r="B20" s="46">
        <v>2</v>
      </c>
      <c r="C20" s="47" t="s">
        <v>171</v>
      </c>
      <c r="D20" s="48"/>
    </row>
    <row r="21" spans="1:4" x14ac:dyDescent="0.3">
      <c r="A21" s="49"/>
      <c r="B21" s="49"/>
      <c r="C21" s="50" t="s">
        <v>143</v>
      </c>
      <c r="D21" s="51">
        <f>D20+D19</f>
        <v>0</v>
      </c>
    </row>
    <row r="22" spans="1:4" s="42" customFormat="1" x14ac:dyDescent="0.3">
      <c r="A22" s="40"/>
      <c r="B22" s="40"/>
      <c r="C22" s="10" t="s">
        <v>172</v>
      </c>
      <c r="D22" s="41">
        <f>ROUND(D21*21%,2)</f>
        <v>0</v>
      </c>
    </row>
    <row r="23" spans="1:4" s="42" customFormat="1" x14ac:dyDescent="0.3">
      <c r="A23" s="40"/>
      <c r="B23" s="40"/>
      <c r="C23" s="43"/>
      <c r="D23" s="39"/>
    </row>
    <row r="24" spans="1:4" s="42" customFormat="1" ht="14.4" x14ac:dyDescent="0.3">
      <c r="A24" s="52"/>
      <c r="B24" s="52"/>
      <c r="C24" s="53" t="s">
        <v>158</v>
      </c>
      <c r="D24" s="54">
        <f>D21+D22</f>
        <v>0</v>
      </c>
    </row>
    <row r="25" spans="1:4" x14ac:dyDescent="0.3">
      <c r="D25" s="44"/>
    </row>
    <row r="26" spans="1:4" x14ac:dyDescent="0.3">
      <c r="D26" s="44"/>
    </row>
    <row r="27" spans="1:4" x14ac:dyDescent="0.3">
      <c r="D27" s="44"/>
    </row>
    <row r="28" spans="1:4" x14ac:dyDescent="0.3">
      <c r="B28" s="11" t="s">
        <v>146</v>
      </c>
      <c r="C28" s="45"/>
      <c r="D28" s="12"/>
    </row>
    <row r="29" spans="1:4" x14ac:dyDescent="0.3">
      <c r="B29" s="14"/>
      <c r="C29" s="236" t="s">
        <v>147</v>
      </c>
      <c r="D29" s="236"/>
    </row>
    <row r="30" spans="1:4" x14ac:dyDescent="0.3">
      <c r="B30" s="14"/>
      <c r="C30" s="15"/>
      <c r="D30" s="15"/>
    </row>
    <row r="31" spans="1:4" x14ac:dyDescent="0.3">
      <c r="B31" s="16"/>
      <c r="C31" s="15"/>
      <c r="D31" s="15"/>
    </row>
    <row r="32" spans="1:4" x14ac:dyDescent="0.3">
      <c r="A32" s="1"/>
      <c r="B32" s="11" t="s">
        <v>148</v>
      </c>
      <c r="C32" s="17"/>
      <c r="D32" s="12"/>
    </row>
    <row r="33" spans="1:4" x14ac:dyDescent="0.3">
      <c r="A33" s="1"/>
      <c r="B33" s="14"/>
      <c r="C33" s="236" t="s">
        <v>147</v>
      </c>
      <c r="D33" s="236"/>
    </row>
    <row r="34" spans="1:4" x14ac:dyDescent="0.3">
      <c r="A34" s="1"/>
      <c r="B34" s="11" t="s">
        <v>149</v>
      </c>
      <c r="C34" s="18"/>
      <c r="D34" s="19"/>
    </row>
  </sheetData>
  <mergeCells count="5">
    <mergeCell ref="C4:D4"/>
    <mergeCell ref="C8:D8"/>
    <mergeCell ref="A10:D10"/>
    <mergeCell ref="C29:D29"/>
    <mergeCell ref="C33:D33"/>
  </mergeCells>
  <pageMargins left="0.7" right="0.7" top="0.75" bottom="0.75" header="0.3" footer="0.3"/>
  <pageSetup paperSize="9"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33"/>
  <sheetViews>
    <sheetView showGridLines="0" showZeros="0" view="pageBreakPreview" topLeftCell="A4" zoomScale="96" zoomScaleNormal="100" zoomScaleSheetLayoutView="96" workbookViewId="0">
      <selection activeCell="L4" sqref="L4"/>
    </sheetView>
  </sheetViews>
  <sheetFormatPr defaultColWidth="9.109375" defaultRowHeight="13.8" x14ac:dyDescent="0.3"/>
  <cols>
    <col min="1" max="1" width="5.6640625" style="61" customWidth="1"/>
    <col min="2" max="2" width="11.44140625" style="61" customWidth="1"/>
    <col min="3" max="3" width="45.6640625" style="61" customWidth="1"/>
    <col min="4" max="4" width="17.109375" style="57" customWidth="1"/>
    <col min="5" max="5" width="14.33203125" style="61" customWidth="1"/>
    <col min="6" max="6" width="14.33203125" style="57" customWidth="1"/>
    <col min="7" max="7" width="14.33203125" style="62" customWidth="1"/>
    <col min="8" max="8" width="12.88671875" style="62" customWidth="1"/>
    <col min="9" max="9" width="9.109375" style="57"/>
    <col min="10" max="10" width="9.109375" style="58"/>
    <col min="11" max="11" width="12.5546875" style="58" customWidth="1"/>
    <col min="12" max="12" width="16" style="58" customWidth="1"/>
    <col min="13" max="16384" width="9.109375" style="57"/>
  </cols>
  <sheetData>
    <row r="1" spans="1:12" s="55" customFormat="1" ht="18" x14ac:dyDescent="0.3">
      <c r="A1" s="239" t="s">
        <v>133</v>
      </c>
      <c r="B1" s="239"/>
      <c r="C1" s="239"/>
      <c r="D1" s="239"/>
      <c r="E1" s="239"/>
      <c r="F1" s="239"/>
      <c r="G1" s="239"/>
      <c r="H1" s="239"/>
      <c r="J1" s="56"/>
      <c r="K1" s="56"/>
      <c r="L1" s="56"/>
    </row>
    <row r="3" spans="1:12" ht="41.25" customHeight="1" x14ac:dyDescent="0.3">
      <c r="A3" s="237" t="s">
        <v>134</v>
      </c>
      <c r="B3" s="237"/>
      <c r="C3" s="240" t="s">
        <v>53</v>
      </c>
      <c r="D3" s="240"/>
      <c r="E3" s="240"/>
      <c r="F3" s="240"/>
      <c r="G3" s="240"/>
      <c r="H3" s="240"/>
    </row>
    <row r="4" spans="1:12" ht="41.25" customHeight="1" x14ac:dyDescent="0.3">
      <c r="A4" s="237" t="s">
        <v>135</v>
      </c>
      <c r="B4" s="237"/>
      <c r="C4" s="240" t="s">
        <v>53</v>
      </c>
      <c r="D4" s="240"/>
      <c r="E4" s="240"/>
      <c r="F4" s="240"/>
      <c r="G4" s="240"/>
      <c r="H4" s="240"/>
    </row>
    <row r="5" spans="1:12" ht="24.75" customHeight="1" x14ac:dyDescent="0.3">
      <c r="A5" s="237" t="s">
        <v>16</v>
      </c>
      <c r="B5" s="237"/>
      <c r="C5" s="238" t="s">
        <v>162</v>
      </c>
      <c r="D5" s="238"/>
      <c r="E5" s="238"/>
      <c r="F5" s="238"/>
      <c r="G5" s="59"/>
      <c r="H5" s="59"/>
    </row>
    <row r="6" spans="1:12" x14ac:dyDescent="0.3">
      <c r="A6" s="237" t="s">
        <v>137</v>
      </c>
      <c r="B6" s="237"/>
      <c r="C6" s="241"/>
      <c r="D6" s="238"/>
      <c r="E6" s="238"/>
      <c r="F6" s="238"/>
      <c r="G6" s="57"/>
      <c r="H6" s="57"/>
    </row>
    <row r="7" spans="1:12" x14ac:dyDescent="0.3">
      <c r="A7" s="242" t="s">
        <v>173</v>
      </c>
      <c r="B7" s="242"/>
      <c r="C7" s="242"/>
      <c r="D7" s="60">
        <f>D20</f>
        <v>0</v>
      </c>
    </row>
    <row r="8" spans="1:12" x14ac:dyDescent="0.3">
      <c r="A8" s="242" t="s">
        <v>138</v>
      </c>
      <c r="B8" s="242"/>
      <c r="C8" s="242"/>
      <c r="D8" s="60">
        <f>H16</f>
        <v>0</v>
      </c>
    </row>
    <row r="9" spans="1:12" x14ac:dyDescent="0.3">
      <c r="A9" s="63"/>
      <c r="B9" s="63"/>
    </row>
    <row r="10" spans="1:12" ht="14.4" thickBot="1" x14ac:dyDescent="0.35"/>
    <row r="11" spans="1:12" x14ac:dyDescent="0.3">
      <c r="A11" s="243" t="s">
        <v>120</v>
      </c>
      <c r="B11" s="245" t="s">
        <v>139</v>
      </c>
      <c r="C11" s="247" t="s">
        <v>140</v>
      </c>
      <c r="D11" s="249" t="s">
        <v>174</v>
      </c>
      <c r="E11" s="251" t="s">
        <v>141</v>
      </c>
      <c r="F11" s="251"/>
      <c r="G11" s="251"/>
      <c r="H11" s="254" t="s">
        <v>142</v>
      </c>
    </row>
    <row r="12" spans="1:12" ht="28.2" thickBot="1" x14ac:dyDescent="0.35">
      <c r="A12" s="244"/>
      <c r="B12" s="246"/>
      <c r="C12" s="248"/>
      <c r="D12" s="250"/>
      <c r="E12" s="64" t="s">
        <v>175</v>
      </c>
      <c r="F12" s="64" t="s">
        <v>176</v>
      </c>
      <c r="G12" s="64" t="s">
        <v>177</v>
      </c>
      <c r="H12" s="255"/>
    </row>
    <row r="13" spans="1:12" ht="14.4" thickTop="1" x14ac:dyDescent="0.3">
      <c r="A13" s="65"/>
      <c r="B13" s="66"/>
      <c r="C13" s="67"/>
      <c r="D13" s="68"/>
      <c r="E13" s="66"/>
      <c r="F13" s="68"/>
      <c r="G13" s="69"/>
      <c r="H13" s="70"/>
    </row>
    <row r="14" spans="1:12" x14ac:dyDescent="0.3">
      <c r="A14" s="71">
        <v>1</v>
      </c>
      <c r="B14" s="72" t="s">
        <v>165</v>
      </c>
      <c r="C14" s="73" t="s">
        <v>159</v>
      </c>
      <c r="D14" s="74">
        <f>E14+F14+G14</f>
        <v>0</v>
      </c>
      <c r="E14" s="74">
        <f>'2212_BA_UKT 1-3.posmi_Kabiles'!L118</f>
        <v>0</v>
      </c>
      <c r="F14" s="74">
        <f>'2212_BA_UKT 1-3.posmi_Kabiles'!M118</f>
        <v>0</v>
      </c>
      <c r="G14" s="74">
        <f>'2212_BA_UKT 1-3.posmi_Kabiles'!N118</f>
        <v>0</v>
      </c>
      <c r="H14" s="75">
        <f>'2212_BA_UKT 1-3.posmi_Kabiles'!K118</f>
        <v>0</v>
      </c>
      <c r="J14" s="57"/>
      <c r="K14" s="57"/>
      <c r="L14" s="57"/>
    </row>
    <row r="15" spans="1:12" x14ac:dyDescent="0.3">
      <c r="A15" s="71">
        <v>2</v>
      </c>
      <c r="B15" s="72" t="s">
        <v>166</v>
      </c>
      <c r="C15" s="73" t="s">
        <v>160</v>
      </c>
      <c r="D15" s="74">
        <f>E15+F15+G15</f>
        <v>0</v>
      </c>
      <c r="E15" s="74">
        <f>'2212_BA_UKT 4-6.posmi_Kurmales'!L77</f>
        <v>0</v>
      </c>
      <c r="F15" s="74">
        <f>'2212_BA_UKT 4-6.posmi_Kurmales'!M77</f>
        <v>0</v>
      </c>
      <c r="G15" s="74">
        <f>'2212_BA_UKT 4-6.posmi_Kurmales'!N77</f>
        <v>0</v>
      </c>
      <c r="H15" s="75">
        <f>'2212_BA_UKT 4-6.posmi_Kurmales'!K77</f>
        <v>0</v>
      </c>
      <c r="J15" s="57"/>
      <c r="K15" s="57"/>
      <c r="L15" s="57"/>
    </row>
    <row r="16" spans="1:12" s="59" customFormat="1" ht="14.4" thickBot="1" x14ac:dyDescent="0.35">
      <c r="A16" s="76"/>
      <c r="B16" s="77"/>
      <c r="C16" s="78" t="s">
        <v>143</v>
      </c>
      <c r="D16" s="79">
        <f>D15+D14</f>
        <v>0</v>
      </c>
      <c r="E16" s="79">
        <f t="shared" ref="E16:H16" si="0">E14+E15</f>
        <v>0</v>
      </c>
      <c r="F16" s="79">
        <f t="shared" si="0"/>
        <v>0</v>
      </c>
      <c r="G16" s="79">
        <f t="shared" si="0"/>
        <v>0</v>
      </c>
      <c r="H16" s="80">
        <f t="shared" si="0"/>
        <v>0</v>
      </c>
    </row>
    <row r="17" spans="1:12" x14ac:dyDescent="0.3">
      <c r="A17" s="81"/>
      <c r="B17" s="82"/>
      <c r="C17" s="83" t="s">
        <v>169</v>
      </c>
      <c r="D17" s="84">
        <f>ROUND(D16*B17,2)</f>
        <v>0</v>
      </c>
      <c r="E17" s="85"/>
      <c r="F17" s="85"/>
      <c r="G17" s="85"/>
      <c r="H17" s="85"/>
      <c r="J17" s="57"/>
      <c r="K17" s="57"/>
      <c r="L17" s="57"/>
    </row>
    <row r="18" spans="1:12" x14ac:dyDescent="0.3">
      <c r="A18" s="86"/>
      <c r="B18" s="87"/>
      <c r="C18" s="88" t="s">
        <v>144</v>
      </c>
      <c r="D18" s="89">
        <f>ROUND(D17*B18,2)</f>
        <v>0</v>
      </c>
      <c r="E18" s="85"/>
      <c r="F18" s="85"/>
      <c r="G18" s="85"/>
      <c r="H18" s="85"/>
    </row>
    <row r="19" spans="1:12" x14ac:dyDescent="0.3">
      <c r="A19" s="90"/>
      <c r="B19" s="91"/>
      <c r="C19" s="92" t="s">
        <v>170</v>
      </c>
      <c r="D19" s="93">
        <f>ROUND(D16*B19,2)</f>
        <v>0</v>
      </c>
      <c r="E19" s="85"/>
      <c r="F19" s="85"/>
      <c r="G19" s="85"/>
      <c r="H19" s="85"/>
    </row>
    <row r="20" spans="1:12" ht="14.4" thickBot="1" x14ac:dyDescent="0.35">
      <c r="A20" s="94"/>
      <c r="B20" s="95"/>
      <c r="C20" s="96" t="s">
        <v>145</v>
      </c>
      <c r="D20" s="97">
        <f>D19+D17+D16</f>
        <v>0</v>
      </c>
      <c r="E20" s="98"/>
      <c r="F20" s="98"/>
      <c r="G20" s="98"/>
      <c r="H20" s="98"/>
    </row>
    <row r="21" spans="1:12" x14ac:dyDescent="0.3">
      <c r="A21" s="99"/>
      <c r="B21" s="99"/>
      <c r="E21" s="99"/>
      <c r="F21" s="99"/>
      <c r="G21" s="100"/>
      <c r="H21" s="101"/>
    </row>
    <row r="22" spans="1:12" x14ac:dyDescent="0.3">
      <c r="A22" s="99"/>
      <c r="B22" s="99"/>
      <c r="E22" s="99"/>
      <c r="F22" s="99"/>
      <c r="G22" s="100"/>
      <c r="H22" s="101"/>
    </row>
    <row r="23" spans="1:12" x14ac:dyDescent="0.3">
      <c r="A23" s="99"/>
      <c r="B23" s="102" t="s">
        <v>146</v>
      </c>
      <c r="C23" s="256"/>
      <c r="D23" s="256"/>
      <c r="E23" s="256"/>
      <c r="F23" s="103"/>
      <c r="G23" s="104"/>
      <c r="H23" s="104"/>
    </row>
    <row r="24" spans="1:12" s="108" customFormat="1" ht="10.199999999999999" x14ac:dyDescent="0.3">
      <c r="A24" s="105"/>
      <c r="B24" s="106"/>
      <c r="C24" s="257" t="s">
        <v>147</v>
      </c>
      <c r="D24" s="257"/>
      <c r="E24" s="257"/>
      <c r="F24" s="257"/>
      <c r="G24" s="107"/>
      <c r="H24" s="107"/>
      <c r="J24" s="109"/>
      <c r="K24" s="109"/>
      <c r="L24" s="109"/>
    </row>
    <row r="25" spans="1:12" s="108" customFormat="1" ht="10.199999999999999" x14ac:dyDescent="0.3">
      <c r="A25" s="105"/>
      <c r="B25" s="106"/>
      <c r="C25" s="110"/>
      <c r="D25" s="110"/>
      <c r="E25" s="110"/>
      <c r="F25" s="110"/>
      <c r="G25" s="107"/>
      <c r="H25" s="107"/>
      <c r="J25" s="109"/>
      <c r="K25" s="109"/>
      <c r="L25" s="109"/>
    </row>
    <row r="26" spans="1:12" x14ac:dyDescent="0.3">
      <c r="A26" s="99"/>
      <c r="B26" s="111"/>
      <c r="C26" s="110"/>
      <c r="D26" s="110"/>
      <c r="E26" s="110"/>
      <c r="F26" s="110"/>
      <c r="G26" s="110"/>
      <c r="H26" s="107"/>
    </row>
    <row r="27" spans="1:12" x14ac:dyDescent="0.3">
      <c r="A27" s="99"/>
      <c r="B27" s="102" t="s">
        <v>148</v>
      </c>
      <c r="C27" s="112"/>
      <c r="D27" s="112"/>
      <c r="E27" s="113"/>
      <c r="F27" s="103"/>
      <c r="G27" s="104"/>
      <c r="H27" s="104"/>
    </row>
    <row r="28" spans="1:12" s="108" customFormat="1" ht="10.199999999999999" x14ac:dyDescent="0.3">
      <c r="A28" s="105"/>
      <c r="B28" s="106"/>
      <c r="C28" s="257" t="s">
        <v>147</v>
      </c>
      <c r="D28" s="257"/>
      <c r="E28" s="257"/>
      <c r="F28" s="257"/>
      <c r="G28" s="107"/>
      <c r="H28" s="107"/>
      <c r="J28" s="109"/>
      <c r="K28" s="109"/>
      <c r="L28" s="109"/>
    </row>
    <row r="29" spans="1:12" x14ac:dyDescent="0.3">
      <c r="A29" s="99"/>
      <c r="B29" s="102" t="s">
        <v>149</v>
      </c>
      <c r="C29" s="114"/>
      <c r="D29" s="115"/>
      <c r="E29" s="115"/>
      <c r="F29" s="102"/>
      <c r="G29" s="102"/>
      <c r="H29" s="102"/>
    </row>
    <row r="30" spans="1:12" x14ac:dyDescent="0.3">
      <c r="A30" s="99"/>
      <c r="B30" s="99"/>
      <c r="E30" s="99"/>
      <c r="F30" s="99"/>
      <c r="G30" s="100"/>
      <c r="H30" s="101"/>
      <c r="J30" s="57"/>
      <c r="K30" s="57"/>
      <c r="L30" s="57"/>
    </row>
    <row r="33" spans="1:16" ht="126.75" customHeight="1" x14ac:dyDescent="0.3">
      <c r="A33" s="252" t="s">
        <v>178</v>
      </c>
      <c r="B33" s="253"/>
      <c r="C33" s="253"/>
      <c r="D33" s="253"/>
      <c r="E33" s="253"/>
      <c r="F33" s="253"/>
      <c r="G33" s="253"/>
      <c r="H33" s="253"/>
      <c r="I33" s="116"/>
      <c r="J33" s="116"/>
      <c r="K33" s="116"/>
      <c r="L33" s="116"/>
      <c r="M33" s="116"/>
      <c r="N33" s="116"/>
      <c r="O33" s="116"/>
      <c r="P33" s="116"/>
    </row>
  </sheetData>
  <mergeCells count="21">
    <mergeCell ref="A33:H33"/>
    <mergeCell ref="H11:H12"/>
    <mergeCell ref="C23:E23"/>
    <mergeCell ref="C24:F24"/>
    <mergeCell ref="C28:F28"/>
    <mergeCell ref="A6:B6"/>
    <mergeCell ref="C6:F6"/>
    <mergeCell ref="A7:C7"/>
    <mergeCell ref="A8:C8"/>
    <mergeCell ref="A11:A12"/>
    <mergeCell ref="B11:B12"/>
    <mergeCell ref="C11:C12"/>
    <mergeCell ref="D11:D12"/>
    <mergeCell ref="E11:G11"/>
    <mergeCell ref="A5:B5"/>
    <mergeCell ref="C5:F5"/>
    <mergeCell ref="A1:H1"/>
    <mergeCell ref="A3:B3"/>
    <mergeCell ref="C3:H3"/>
    <mergeCell ref="A4:B4"/>
    <mergeCell ref="C4:H4"/>
  </mergeCells>
  <pageMargins left="0.7" right="0.7" top="0.75" bottom="0.75" header="0.3" footer="0.3"/>
  <pageSetup paperSize="9"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128"/>
  <sheetViews>
    <sheetView showGridLines="0" showZeros="0" view="pageBreakPreview" topLeftCell="A118" zoomScaleNormal="100" zoomScaleSheetLayoutView="100" workbookViewId="0">
      <selection activeCell="A2" sqref="A2:O2"/>
    </sheetView>
  </sheetViews>
  <sheetFormatPr defaultColWidth="9.109375" defaultRowHeight="14.4" x14ac:dyDescent="0.3"/>
  <cols>
    <col min="1" max="1" width="8.5546875" style="187" customWidth="1"/>
    <col min="2" max="2" width="60" style="117" customWidth="1"/>
    <col min="3" max="3" width="7.88671875" style="117" customWidth="1"/>
    <col min="4" max="4" width="7.88671875" style="119" customWidth="1"/>
    <col min="5" max="9" width="8.5546875" style="119" customWidth="1"/>
    <col min="10" max="10" width="9.33203125" style="119" customWidth="1"/>
    <col min="11" max="14" width="10" style="119" customWidth="1"/>
    <col min="15" max="15" width="11.44140625" style="119" customWidth="1"/>
    <col min="16" max="16384" width="9.109375" style="117"/>
  </cols>
  <sheetData>
    <row r="1" spans="1:15" x14ac:dyDescent="0.3">
      <c r="A1" s="258" t="s">
        <v>164</v>
      </c>
      <c r="B1" s="258"/>
      <c r="C1" s="258"/>
      <c r="D1" s="258"/>
      <c r="E1" s="258"/>
      <c r="F1" s="258"/>
      <c r="G1" s="258"/>
      <c r="H1" s="258"/>
      <c r="I1" s="258"/>
      <c r="J1" s="258"/>
      <c r="K1" s="258"/>
      <c r="L1" s="258"/>
      <c r="M1" s="258"/>
      <c r="N1" s="258"/>
      <c r="O1" s="258"/>
    </row>
    <row r="2" spans="1:15" ht="30.75" customHeight="1" x14ac:dyDescent="0.3">
      <c r="A2" s="259" t="s">
        <v>103</v>
      </c>
      <c r="B2" s="259"/>
      <c r="C2" s="259"/>
      <c r="D2" s="259"/>
      <c r="E2" s="259"/>
      <c r="F2" s="259"/>
      <c r="G2" s="259"/>
      <c r="H2" s="259"/>
      <c r="I2" s="259"/>
      <c r="J2" s="259"/>
      <c r="K2" s="259"/>
      <c r="L2" s="259"/>
      <c r="M2" s="259"/>
      <c r="N2" s="259"/>
      <c r="O2" s="259"/>
    </row>
    <row r="3" spans="1:15" ht="54" customHeight="1" x14ac:dyDescent="0.3">
      <c r="A3" s="262" t="s">
        <v>29</v>
      </c>
      <c r="B3" s="262"/>
      <c r="C3" s="260" t="s">
        <v>53</v>
      </c>
      <c r="D3" s="260"/>
      <c r="E3" s="260"/>
      <c r="F3" s="260"/>
      <c r="G3" s="260"/>
      <c r="H3" s="260"/>
      <c r="I3" s="260"/>
      <c r="J3" s="260"/>
      <c r="K3" s="260"/>
      <c r="L3" s="260"/>
      <c r="M3" s="260"/>
      <c r="N3" s="260"/>
      <c r="O3" s="260"/>
    </row>
    <row r="4" spans="1:15" ht="54" customHeight="1" x14ac:dyDescent="0.3">
      <c r="A4" s="262" t="s">
        <v>16</v>
      </c>
      <c r="B4" s="262"/>
      <c r="C4" s="261" t="s">
        <v>54</v>
      </c>
      <c r="D4" s="261"/>
      <c r="E4" s="261"/>
      <c r="F4" s="261"/>
      <c r="G4" s="261"/>
      <c r="H4" s="261"/>
      <c r="I4" s="261"/>
      <c r="J4" s="261"/>
      <c r="K4" s="261"/>
      <c r="L4" s="261"/>
      <c r="M4" s="261"/>
      <c r="N4" s="261"/>
      <c r="O4" s="261"/>
    </row>
    <row r="5" spans="1:15" ht="15" customHeight="1" x14ac:dyDescent="0.3">
      <c r="A5" s="262" t="s">
        <v>17</v>
      </c>
      <c r="B5" s="262"/>
      <c r="C5" s="261"/>
      <c r="D5" s="261"/>
      <c r="E5" s="261"/>
      <c r="F5" s="261"/>
      <c r="G5" s="261"/>
      <c r="H5" s="261"/>
      <c r="I5" s="261"/>
      <c r="J5" s="261"/>
      <c r="K5" s="261"/>
      <c r="L5" s="261"/>
      <c r="M5" s="261"/>
      <c r="N5" s="261"/>
      <c r="O5" s="261"/>
    </row>
    <row r="6" spans="1:15" ht="16.95" customHeight="1" thickBot="1" x14ac:dyDescent="0.35">
      <c r="A6" s="118"/>
    </row>
    <row r="7" spans="1:15" ht="15" customHeight="1" x14ac:dyDescent="0.3">
      <c r="A7" s="271" t="s">
        <v>120</v>
      </c>
      <c r="B7" s="264" t="s">
        <v>121</v>
      </c>
      <c r="C7" s="274" t="s">
        <v>4</v>
      </c>
      <c r="D7" s="276" t="s">
        <v>5</v>
      </c>
      <c r="E7" s="264" t="s">
        <v>122</v>
      </c>
      <c r="F7" s="264"/>
      <c r="G7" s="264"/>
      <c r="H7" s="264"/>
      <c r="I7" s="264"/>
      <c r="J7" s="278"/>
      <c r="K7" s="263" t="s">
        <v>123</v>
      </c>
      <c r="L7" s="264"/>
      <c r="M7" s="264"/>
      <c r="N7" s="264"/>
      <c r="O7" s="265"/>
    </row>
    <row r="8" spans="1:15" ht="79.5" customHeight="1" thickBot="1" x14ac:dyDescent="0.35">
      <c r="A8" s="272"/>
      <c r="B8" s="273"/>
      <c r="C8" s="275"/>
      <c r="D8" s="277"/>
      <c r="E8" s="120" t="s">
        <v>124</v>
      </c>
      <c r="F8" s="120" t="s">
        <v>125</v>
      </c>
      <c r="G8" s="120" t="s">
        <v>126</v>
      </c>
      <c r="H8" s="120" t="s">
        <v>127</v>
      </c>
      <c r="I8" s="120" t="s">
        <v>128</v>
      </c>
      <c r="J8" s="121" t="s">
        <v>129</v>
      </c>
      <c r="K8" s="122" t="s">
        <v>124</v>
      </c>
      <c r="L8" s="120" t="s">
        <v>126</v>
      </c>
      <c r="M8" s="120" t="s">
        <v>127</v>
      </c>
      <c r="N8" s="120" t="s">
        <v>128</v>
      </c>
      <c r="O8" s="123" t="s">
        <v>130</v>
      </c>
    </row>
    <row r="9" spans="1:15" s="100" customFormat="1" thickTop="1" x14ac:dyDescent="0.3">
      <c r="A9" s="124"/>
      <c r="B9" s="125" t="s">
        <v>9</v>
      </c>
      <c r="C9" s="126"/>
      <c r="D9" s="127"/>
      <c r="E9" s="128"/>
      <c r="F9" s="128"/>
      <c r="G9" s="128"/>
      <c r="H9" s="128"/>
      <c r="I9" s="128"/>
      <c r="J9" s="129"/>
      <c r="K9" s="130"/>
      <c r="L9" s="128"/>
      <c r="M9" s="128"/>
      <c r="N9" s="128"/>
      <c r="O9" s="131"/>
    </row>
    <row r="10" spans="1:15" s="100" customFormat="1" ht="27.6" x14ac:dyDescent="0.3">
      <c r="A10" s="132">
        <v>1</v>
      </c>
      <c r="B10" s="133" t="s">
        <v>101</v>
      </c>
      <c r="C10" s="134" t="s">
        <v>7</v>
      </c>
      <c r="D10" s="135">
        <v>3</v>
      </c>
      <c r="E10" s="136"/>
      <c r="F10" s="137"/>
      <c r="G10" s="136"/>
      <c r="H10" s="136"/>
      <c r="I10" s="136"/>
      <c r="J10" s="138"/>
      <c r="K10" s="139"/>
      <c r="L10" s="140"/>
      <c r="M10" s="140"/>
      <c r="N10" s="140"/>
      <c r="O10" s="141"/>
    </row>
    <row r="11" spans="1:15" s="100" customFormat="1" ht="13.8" x14ac:dyDescent="0.3">
      <c r="A11" s="142"/>
      <c r="B11" s="143" t="s">
        <v>15</v>
      </c>
      <c r="C11" s="144"/>
      <c r="D11" s="145"/>
      <c r="E11" s="136"/>
      <c r="F11" s="137"/>
      <c r="G11" s="136"/>
      <c r="H11" s="136"/>
      <c r="I11" s="136"/>
      <c r="J11" s="138"/>
      <c r="K11" s="139"/>
      <c r="L11" s="140"/>
      <c r="M11" s="140"/>
      <c r="N11" s="140"/>
      <c r="O11" s="141"/>
    </row>
    <row r="12" spans="1:15" s="100" customFormat="1" ht="13.8" x14ac:dyDescent="0.3">
      <c r="A12" s="146"/>
      <c r="B12" s="147" t="s">
        <v>0</v>
      </c>
      <c r="C12" s="134"/>
      <c r="D12" s="148"/>
      <c r="E12" s="136"/>
      <c r="F12" s="137"/>
      <c r="G12" s="136"/>
      <c r="H12" s="136"/>
      <c r="I12" s="136"/>
      <c r="J12" s="138"/>
      <c r="K12" s="139"/>
      <c r="L12" s="140"/>
      <c r="M12" s="140"/>
      <c r="N12" s="140"/>
      <c r="O12" s="141"/>
    </row>
    <row r="13" spans="1:15" s="100" customFormat="1" ht="55.2" x14ac:dyDescent="0.3">
      <c r="A13" s="146"/>
      <c r="B13" s="149" t="s">
        <v>110</v>
      </c>
      <c r="C13" s="150"/>
      <c r="D13" s="151"/>
      <c r="E13" s="136"/>
      <c r="F13" s="137"/>
      <c r="G13" s="136"/>
      <c r="H13" s="136"/>
      <c r="I13" s="136"/>
      <c r="J13" s="138"/>
      <c r="K13" s="139"/>
      <c r="L13" s="140"/>
      <c r="M13" s="140"/>
      <c r="N13" s="140"/>
      <c r="O13" s="141"/>
    </row>
    <row r="14" spans="1:15" s="100" customFormat="1" ht="13.8" x14ac:dyDescent="0.3">
      <c r="A14" s="146">
        <f>A10+1</f>
        <v>2</v>
      </c>
      <c r="B14" s="152" t="s">
        <v>8</v>
      </c>
      <c r="C14" s="150" t="s">
        <v>1</v>
      </c>
      <c r="D14" s="153">
        <v>58.7</v>
      </c>
      <c r="E14" s="136"/>
      <c r="F14" s="137"/>
      <c r="G14" s="136"/>
      <c r="H14" s="136"/>
      <c r="I14" s="136"/>
      <c r="J14" s="138"/>
      <c r="K14" s="139"/>
      <c r="L14" s="140"/>
      <c r="M14" s="140"/>
      <c r="N14" s="140"/>
      <c r="O14" s="141"/>
    </row>
    <row r="15" spans="1:15" s="100" customFormat="1" ht="55.2" x14ac:dyDescent="0.3">
      <c r="A15" s="146"/>
      <c r="B15" s="149" t="s">
        <v>111</v>
      </c>
      <c r="C15" s="150"/>
      <c r="D15" s="151"/>
      <c r="E15" s="136"/>
      <c r="F15" s="137"/>
      <c r="G15" s="136"/>
      <c r="H15" s="136"/>
      <c r="I15" s="136"/>
      <c r="J15" s="138"/>
      <c r="K15" s="139"/>
      <c r="L15" s="140"/>
      <c r="M15" s="140"/>
      <c r="N15" s="140"/>
      <c r="O15" s="141"/>
    </row>
    <row r="16" spans="1:15" s="100" customFormat="1" ht="13.8" x14ac:dyDescent="0.3">
      <c r="A16" s="146">
        <f>1+A14</f>
        <v>3</v>
      </c>
      <c r="B16" s="152" t="s">
        <v>8</v>
      </c>
      <c r="C16" s="150" t="s">
        <v>1</v>
      </c>
      <c r="D16" s="153">
        <v>89.3</v>
      </c>
      <c r="E16" s="136"/>
      <c r="F16" s="137"/>
      <c r="G16" s="136"/>
      <c r="H16" s="136"/>
      <c r="I16" s="136"/>
      <c r="J16" s="138"/>
      <c r="K16" s="139"/>
      <c r="L16" s="140"/>
      <c r="M16" s="140"/>
      <c r="N16" s="140"/>
      <c r="O16" s="141"/>
    </row>
    <row r="17" spans="1:15" s="100" customFormat="1" ht="41.4" x14ac:dyDescent="0.3">
      <c r="A17" s="146"/>
      <c r="B17" s="149" t="s">
        <v>112</v>
      </c>
      <c r="C17" s="150"/>
      <c r="D17" s="148"/>
      <c r="E17" s="136"/>
      <c r="F17" s="137"/>
      <c r="G17" s="136"/>
      <c r="H17" s="136"/>
      <c r="I17" s="136"/>
      <c r="J17" s="138"/>
      <c r="K17" s="139"/>
      <c r="L17" s="140"/>
      <c r="M17" s="140"/>
      <c r="N17" s="140"/>
      <c r="O17" s="141"/>
    </row>
    <row r="18" spans="1:15" s="100" customFormat="1" ht="13.8" x14ac:dyDescent="0.3">
      <c r="A18" s="146">
        <f>1+A16</f>
        <v>4</v>
      </c>
      <c r="B18" s="152" t="s">
        <v>8</v>
      </c>
      <c r="C18" s="150" t="s">
        <v>1</v>
      </c>
      <c r="D18" s="153">
        <v>3.4</v>
      </c>
      <c r="E18" s="136"/>
      <c r="F18" s="137"/>
      <c r="G18" s="136"/>
      <c r="H18" s="136"/>
      <c r="I18" s="136"/>
      <c r="J18" s="138"/>
      <c r="K18" s="139"/>
      <c r="L18" s="140"/>
      <c r="M18" s="140"/>
      <c r="N18" s="140"/>
      <c r="O18" s="141"/>
    </row>
    <row r="19" spans="1:15" s="100" customFormat="1" ht="13.8" x14ac:dyDescent="0.3">
      <c r="A19" s="146"/>
      <c r="B19" s="147" t="s">
        <v>28</v>
      </c>
      <c r="C19" s="150"/>
      <c r="D19" s="148"/>
      <c r="E19" s="136"/>
      <c r="F19" s="137"/>
      <c r="G19" s="136"/>
      <c r="H19" s="136"/>
      <c r="I19" s="136"/>
      <c r="J19" s="138"/>
      <c r="K19" s="139"/>
      <c r="L19" s="140"/>
      <c r="M19" s="140"/>
      <c r="N19" s="140"/>
      <c r="O19" s="141"/>
    </row>
    <row r="20" spans="1:15" s="100" customFormat="1" ht="13.8" x14ac:dyDescent="0.3">
      <c r="A20" s="146"/>
      <c r="B20" s="154" t="s">
        <v>41</v>
      </c>
      <c r="C20" s="150"/>
      <c r="D20" s="148"/>
      <c r="E20" s="136"/>
      <c r="F20" s="137"/>
      <c r="G20" s="136"/>
      <c r="H20" s="136"/>
      <c r="I20" s="136"/>
      <c r="J20" s="138"/>
      <c r="K20" s="139"/>
      <c r="L20" s="140"/>
      <c r="M20" s="140"/>
      <c r="N20" s="140"/>
      <c r="O20" s="141"/>
    </row>
    <row r="21" spans="1:15" s="155" customFormat="1" ht="13.8" x14ac:dyDescent="0.3">
      <c r="A21" s="146">
        <f>A18+1</f>
        <v>5</v>
      </c>
      <c r="B21" s="152" t="s">
        <v>34</v>
      </c>
      <c r="C21" s="150" t="s">
        <v>6</v>
      </c>
      <c r="D21" s="135">
        <v>1</v>
      </c>
      <c r="E21" s="136"/>
      <c r="F21" s="137"/>
      <c r="G21" s="136"/>
      <c r="H21" s="136"/>
      <c r="I21" s="136"/>
      <c r="J21" s="138"/>
      <c r="K21" s="139"/>
      <c r="L21" s="140"/>
      <c r="M21" s="140"/>
      <c r="N21" s="140"/>
      <c r="O21" s="141"/>
    </row>
    <row r="22" spans="1:15" s="155" customFormat="1" ht="13.8" x14ac:dyDescent="0.3">
      <c r="A22" s="146">
        <f t="shared" ref="A22:A24" si="0">A21+1</f>
        <v>6</v>
      </c>
      <c r="B22" s="152" t="s">
        <v>35</v>
      </c>
      <c r="C22" s="150" t="s">
        <v>6</v>
      </c>
      <c r="D22" s="135">
        <v>3</v>
      </c>
      <c r="E22" s="136"/>
      <c r="F22" s="137"/>
      <c r="G22" s="136"/>
      <c r="H22" s="136"/>
      <c r="I22" s="136"/>
      <c r="J22" s="138"/>
      <c r="K22" s="139"/>
      <c r="L22" s="140"/>
      <c r="M22" s="140"/>
      <c r="N22" s="140"/>
      <c r="O22" s="141"/>
    </row>
    <row r="23" spans="1:15" s="155" customFormat="1" ht="13.8" x14ac:dyDescent="0.3">
      <c r="A23" s="146">
        <f t="shared" si="0"/>
        <v>7</v>
      </c>
      <c r="B23" s="152" t="s">
        <v>46</v>
      </c>
      <c r="C23" s="150" t="s">
        <v>6</v>
      </c>
      <c r="D23" s="135">
        <v>1</v>
      </c>
      <c r="E23" s="136"/>
      <c r="F23" s="137"/>
      <c r="G23" s="136"/>
      <c r="H23" s="136"/>
      <c r="I23" s="136"/>
      <c r="J23" s="138"/>
      <c r="K23" s="139"/>
      <c r="L23" s="140"/>
      <c r="M23" s="140"/>
      <c r="N23" s="140"/>
      <c r="O23" s="141"/>
    </row>
    <row r="24" spans="1:15" s="155" customFormat="1" ht="13.8" x14ac:dyDescent="0.3">
      <c r="A24" s="146">
        <f t="shared" si="0"/>
        <v>8</v>
      </c>
      <c r="B24" s="152" t="s">
        <v>23</v>
      </c>
      <c r="C24" s="150" t="s">
        <v>6</v>
      </c>
      <c r="D24" s="135">
        <v>5</v>
      </c>
      <c r="E24" s="156"/>
      <c r="F24" s="137"/>
      <c r="G24" s="136"/>
      <c r="H24" s="156"/>
      <c r="I24" s="156"/>
      <c r="J24" s="138"/>
      <c r="K24" s="139"/>
      <c r="L24" s="140"/>
      <c r="M24" s="140"/>
      <c r="N24" s="140"/>
      <c r="O24" s="141"/>
    </row>
    <row r="25" spans="1:15" s="155" customFormat="1" ht="48" customHeight="1" x14ac:dyDescent="0.3">
      <c r="A25" s="146"/>
      <c r="B25" s="149" t="s">
        <v>161</v>
      </c>
      <c r="C25" s="150"/>
      <c r="D25" s="157"/>
      <c r="E25" s="136"/>
      <c r="F25" s="137"/>
      <c r="G25" s="136"/>
      <c r="H25" s="136"/>
      <c r="I25" s="136"/>
      <c r="J25" s="138"/>
      <c r="K25" s="139"/>
      <c r="L25" s="140"/>
      <c r="M25" s="140"/>
      <c r="N25" s="140"/>
      <c r="O25" s="141"/>
    </row>
    <row r="26" spans="1:15" s="155" customFormat="1" ht="13.8" x14ac:dyDescent="0.3">
      <c r="A26" s="132">
        <f>A24+1</f>
        <v>9</v>
      </c>
      <c r="B26" s="152" t="s">
        <v>24</v>
      </c>
      <c r="C26" s="150" t="s">
        <v>6</v>
      </c>
      <c r="D26" s="158">
        <v>1</v>
      </c>
      <c r="E26" s="136"/>
      <c r="F26" s="137"/>
      <c r="G26" s="136"/>
      <c r="H26" s="136"/>
      <c r="I26" s="136"/>
      <c r="J26" s="138"/>
      <c r="K26" s="139"/>
      <c r="L26" s="140"/>
      <c r="M26" s="140"/>
      <c r="N26" s="140"/>
      <c r="O26" s="141"/>
    </row>
    <row r="27" spans="1:15" s="155" customFormat="1" ht="13.8" x14ac:dyDescent="0.3">
      <c r="A27" s="146"/>
      <c r="B27" s="154" t="s">
        <v>37</v>
      </c>
      <c r="C27" s="150"/>
      <c r="D27" s="157"/>
      <c r="E27" s="136"/>
      <c r="F27" s="137"/>
      <c r="G27" s="136"/>
      <c r="H27" s="136"/>
      <c r="I27" s="136"/>
      <c r="J27" s="138"/>
      <c r="K27" s="139"/>
      <c r="L27" s="140"/>
      <c r="M27" s="140"/>
      <c r="N27" s="140"/>
      <c r="O27" s="141"/>
    </row>
    <row r="28" spans="1:15" s="155" customFormat="1" ht="13.8" x14ac:dyDescent="0.3">
      <c r="A28" s="146">
        <f>A26+1</f>
        <v>10</v>
      </c>
      <c r="B28" s="152" t="s">
        <v>47</v>
      </c>
      <c r="C28" s="150" t="s">
        <v>6</v>
      </c>
      <c r="D28" s="158">
        <v>1</v>
      </c>
      <c r="E28" s="136"/>
      <c r="F28" s="137"/>
      <c r="G28" s="136"/>
      <c r="H28" s="136"/>
      <c r="I28" s="136"/>
      <c r="J28" s="138"/>
      <c r="K28" s="139"/>
      <c r="L28" s="140"/>
      <c r="M28" s="140"/>
      <c r="N28" s="140"/>
      <c r="O28" s="141"/>
    </row>
    <row r="29" spans="1:15" s="155" customFormat="1" ht="13.8" x14ac:dyDescent="0.3">
      <c r="A29" s="146">
        <f>A28+1</f>
        <v>11</v>
      </c>
      <c r="B29" s="152" t="s">
        <v>38</v>
      </c>
      <c r="C29" s="150" t="s">
        <v>6</v>
      </c>
      <c r="D29" s="158">
        <v>2</v>
      </c>
      <c r="E29" s="156"/>
      <c r="F29" s="137"/>
      <c r="G29" s="136"/>
      <c r="H29" s="156"/>
      <c r="I29" s="156"/>
      <c r="J29" s="138"/>
      <c r="K29" s="139"/>
      <c r="L29" s="140"/>
      <c r="M29" s="140"/>
      <c r="N29" s="140"/>
      <c r="O29" s="141"/>
    </row>
    <row r="30" spans="1:15" s="155" customFormat="1" ht="13.8" x14ac:dyDescent="0.3">
      <c r="A30" s="146">
        <f>A29+1</f>
        <v>12</v>
      </c>
      <c r="B30" s="152" t="s">
        <v>26</v>
      </c>
      <c r="C30" s="150" t="s">
        <v>6</v>
      </c>
      <c r="D30" s="158">
        <v>1</v>
      </c>
      <c r="E30" s="136"/>
      <c r="F30" s="137"/>
      <c r="G30" s="136"/>
      <c r="H30" s="136"/>
      <c r="I30" s="136"/>
      <c r="J30" s="138"/>
      <c r="K30" s="139"/>
      <c r="L30" s="140"/>
      <c r="M30" s="140"/>
      <c r="N30" s="140"/>
      <c r="O30" s="141"/>
    </row>
    <row r="31" spans="1:15" s="155" customFormat="1" ht="13.8" x14ac:dyDescent="0.3">
      <c r="A31" s="132"/>
      <c r="B31" s="154" t="s">
        <v>109</v>
      </c>
      <c r="C31" s="150"/>
      <c r="D31" s="157"/>
      <c r="E31" s="136"/>
      <c r="F31" s="137"/>
      <c r="G31" s="136"/>
      <c r="H31" s="136"/>
      <c r="I31" s="136"/>
      <c r="J31" s="138"/>
      <c r="K31" s="139"/>
      <c r="L31" s="140"/>
      <c r="M31" s="140"/>
      <c r="N31" s="140"/>
      <c r="O31" s="141"/>
    </row>
    <row r="32" spans="1:15" s="155" customFormat="1" ht="13.8" x14ac:dyDescent="0.3">
      <c r="A32" s="146">
        <f>A30+1</f>
        <v>13</v>
      </c>
      <c r="B32" s="152" t="s">
        <v>55</v>
      </c>
      <c r="C32" s="150" t="s">
        <v>6</v>
      </c>
      <c r="D32" s="135">
        <v>2</v>
      </c>
      <c r="E32" s="156"/>
      <c r="F32" s="137"/>
      <c r="G32" s="136"/>
      <c r="H32" s="156"/>
      <c r="I32" s="156"/>
      <c r="J32" s="138"/>
      <c r="K32" s="139"/>
      <c r="L32" s="140"/>
      <c r="M32" s="140"/>
      <c r="N32" s="140"/>
      <c r="O32" s="141"/>
    </row>
    <row r="33" spans="1:15" s="155" customFormat="1" ht="13.8" x14ac:dyDescent="0.3">
      <c r="A33" s="146">
        <f>A32+1</f>
        <v>14</v>
      </c>
      <c r="B33" s="152" t="s">
        <v>58</v>
      </c>
      <c r="C33" s="150" t="s">
        <v>6</v>
      </c>
      <c r="D33" s="135">
        <v>2</v>
      </c>
      <c r="E33" s="156"/>
      <c r="F33" s="137"/>
      <c r="G33" s="136"/>
      <c r="H33" s="156"/>
      <c r="I33" s="156"/>
      <c r="J33" s="138"/>
      <c r="K33" s="139"/>
      <c r="L33" s="140"/>
      <c r="M33" s="140"/>
      <c r="N33" s="140"/>
      <c r="O33" s="141"/>
    </row>
    <row r="34" spans="1:15" s="155" customFormat="1" ht="27.6" x14ac:dyDescent="0.3">
      <c r="A34" s="146"/>
      <c r="B34" s="154" t="s">
        <v>39</v>
      </c>
      <c r="C34" s="150"/>
      <c r="D34" s="157"/>
      <c r="E34" s="136"/>
      <c r="F34" s="137"/>
      <c r="G34" s="136"/>
      <c r="H34" s="136"/>
      <c r="I34" s="136"/>
      <c r="J34" s="138"/>
      <c r="K34" s="139"/>
      <c r="L34" s="140"/>
      <c r="M34" s="140"/>
      <c r="N34" s="140"/>
      <c r="O34" s="141"/>
    </row>
    <row r="35" spans="1:15" s="155" customFormat="1" ht="13.8" x14ac:dyDescent="0.3">
      <c r="A35" s="146">
        <f>A33+1</f>
        <v>15</v>
      </c>
      <c r="B35" s="152" t="s">
        <v>34</v>
      </c>
      <c r="C35" s="150" t="s">
        <v>6</v>
      </c>
      <c r="D35" s="158">
        <v>2</v>
      </c>
      <c r="E35" s="156"/>
      <c r="F35" s="137"/>
      <c r="G35" s="136"/>
      <c r="H35" s="156"/>
      <c r="I35" s="156"/>
      <c r="J35" s="138"/>
      <c r="K35" s="139"/>
      <c r="L35" s="140"/>
      <c r="M35" s="140"/>
      <c r="N35" s="140"/>
      <c r="O35" s="141"/>
    </row>
    <row r="36" spans="1:15" s="155" customFormat="1" ht="13.8" x14ac:dyDescent="0.3">
      <c r="A36" s="146">
        <f>A35+1</f>
        <v>16</v>
      </c>
      <c r="B36" s="152" t="s">
        <v>35</v>
      </c>
      <c r="C36" s="150" t="s">
        <v>6</v>
      </c>
      <c r="D36" s="135">
        <v>2</v>
      </c>
      <c r="E36" s="156"/>
      <c r="F36" s="137"/>
      <c r="G36" s="136"/>
      <c r="H36" s="156"/>
      <c r="I36" s="156"/>
      <c r="J36" s="138"/>
      <c r="K36" s="139"/>
      <c r="L36" s="140"/>
      <c r="M36" s="140"/>
      <c r="N36" s="140"/>
      <c r="O36" s="141"/>
    </row>
    <row r="37" spans="1:15" s="155" customFormat="1" ht="13.8" x14ac:dyDescent="0.3">
      <c r="A37" s="146">
        <f t="shared" ref="A37:A38" si="1">A36+1</f>
        <v>17</v>
      </c>
      <c r="B37" s="152" t="s">
        <v>46</v>
      </c>
      <c r="C37" s="150" t="s">
        <v>6</v>
      </c>
      <c r="D37" s="158">
        <v>1</v>
      </c>
      <c r="E37" s="136"/>
      <c r="F37" s="137"/>
      <c r="G37" s="136"/>
      <c r="H37" s="136"/>
      <c r="I37" s="136"/>
      <c r="J37" s="138"/>
      <c r="K37" s="139"/>
      <c r="L37" s="140"/>
      <c r="M37" s="140"/>
      <c r="N37" s="140"/>
      <c r="O37" s="141"/>
    </row>
    <row r="38" spans="1:15" s="155" customFormat="1" ht="13.8" x14ac:dyDescent="0.3">
      <c r="A38" s="146">
        <f t="shared" si="1"/>
        <v>18</v>
      </c>
      <c r="B38" s="152" t="s">
        <v>23</v>
      </c>
      <c r="C38" s="150" t="s">
        <v>6</v>
      </c>
      <c r="D38" s="158">
        <v>4</v>
      </c>
      <c r="E38" s="156"/>
      <c r="F38" s="137"/>
      <c r="G38" s="136"/>
      <c r="H38" s="156"/>
      <c r="I38" s="156"/>
      <c r="J38" s="138"/>
      <c r="K38" s="139"/>
      <c r="L38" s="140"/>
      <c r="M38" s="140"/>
      <c r="N38" s="140"/>
      <c r="O38" s="141"/>
    </row>
    <row r="39" spans="1:15" s="155" customFormat="1" ht="13.8" x14ac:dyDescent="0.3">
      <c r="A39" s="146"/>
      <c r="B39" s="154" t="s">
        <v>60</v>
      </c>
      <c r="C39" s="150"/>
      <c r="D39" s="157"/>
      <c r="E39" s="136"/>
      <c r="F39" s="137"/>
      <c r="G39" s="136"/>
      <c r="H39" s="136"/>
      <c r="I39" s="136"/>
      <c r="J39" s="138"/>
      <c r="K39" s="139"/>
      <c r="L39" s="140"/>
      <c r="M39" s="140"/>
      <c r="N39" s="140"/>
      <c r="O39" s="141"/>
    </row>
    <row r="40" spans="1:15" s="155" customFormat="1" ht="13.8" x14ac:dyDescent="0.3">
      <c r="A40" s="146">
        <f>A38+1</f>
        <v>19</v>
      </c>
      <c r="B40" s="152" t="s">
        <v>55</v>
      </c>
      <c r="C40" s="150" t="s">
        <v>6</v>
      </c>
      <c r="D40" s="158">
        <v>2</v>
      </c>
      <c r="E40" s="156"/>
      <c r="F40" s="137"/>
      <c r="G40" s="136"/>
      <c r="H40" s="156"/>
      <c r="I40" s="156"/>
      <c r="J40" s="138"/>
      <c r="K40" s="139"/>
      <c r="L40" s="140"/>
      <c r="M40" s="140"/>
      <c r="N40" s="140"/>
      <c r="O40" s="141"/>
    </row>
    <row r="41" spans="1:15" s="155" customFormat="1" ht="13.8" x14ac:dyDescent="0.3">
      <c r="A41" s="146">
        <f>A40+1</f>
        <v>20</v>
      </c>
      <c r="B41" s="152" t="s">
        <v>58</v>
      </c>
      <c r="C41" s="150" t="s">
        <v>6</v>
      </c>
      <c r="D41" s="158">
        <v>2</v>
      </c>
      <c r="E41" s="156"/>
      <c r="F41" s="137"/>
      <c r="G41" s="136"/>
      <c r="H41" s="156"/>
      <c r="I41" s="156"/>
      <c r="J41" s="138"/>
      <c r="K41" s="139"/>
      <c r="L41" s="140"/>
      <c r="M41" s="140"/>
      <c r="N41" s="140"/>
      <c r="O41" s="141"/>
    </row>
    <row r="42" spans="1:15" s="155" customFormat="1" ht="13.8" x14ac:dyDescent="0.3">
      <c r="A42" s="146">
        <f>A41+1</f>
        <v>21</v>
      </c>
      <c r="B42" s="152" t="s">
        <v>50</v>
      </c>
      <c r="C42" s="150" t="s">
        <v>6</v>
      </c>
      <c r="D42" s="158">
        <v>2</v>
      </c>
      <c r="E42" s="136"/>
      <c r="F42" s="137"/>
      <c r="G42" s="136"/>
      <c r="H42" s="136"/>
      <c r="I42" s="136"/>
      <c r="J42" s="138"/>
      <c r="K42" s="139"/>
      <c r="L42" s="140"/>
      <c r="M42" s="140"/>
      <c r="N42" s="140"/>
      <c r="O42" s="141"/>
    </row>
    <row r="43" spans="1:15" s="155" customFormat="1" ht="27.6" x14ac:dyDescent="0.3">
      <c r="A43" s="146"/>
      <c r="B43" s="154" t="s">
        <v>61</v>
      </c>
      <c r="C43" s="150"/>
      <c r="D43" s="157"/>
      <c r="E43" s="136"/>
      <c r="F43" s="137"/>
      <c r="G43" s="136"/>
      <c r="H43" s="136"/>
      <c r="I43" s="136"/>
      <c r="J43" s="138"/>
      <c r="K43" s="139"/>
      <c r="L43" s="140"/>
      <c r="M43" s="140"/>
      <c r="N43" s="140"/>
      <c r="O43" s="141"/>
    </row>
    <row r="44" spans="1:15" s="155" customFormat="1" ht="13.8" x14ac:dyDescent="0.3">
      <c r="A44" s="146">
        <f>A42+1</f>
        <v>22</v>
      </c>
      <c r="B44" s="152" t="s">
        <v>48</v>
      </c>
      <c r="C44" s="150" t="s">
        <v>6</v>
      </c>
      <c r="D44" s="158">
        <v>1</v>
      </c>
      <c r="E44" s="136"/>
      <c r="F44" s="137"/>
      <c r="G44" s="136"/>
      <c r="H44" s="136"/>
      <c r="I44" s="136"/>
      <c r="J44" s="138"/>
      <c r="K44" s="139"/>
      <c r="L44" s="140"/>
      <c r="M44" s="140"/>
      <c r="N44" s="140"/>
      <c r="O44" s="141"/>
    </row>
    <row r="45" spans="1:15" s="155" customFormat="1" ht="13.8" x14ac:dyDescent="0.3">
      <c r="A45" s="146">
        <f>A44+1</f>
        <v>23</v>
      </c>
      <c r="B45" s="152" t="s">
        <v>40</v>
      </c>
      <c r="C45" s="150" t="s">
        <v>6</v>
      </c>
      <c r="D45" s="158">
        <v>5</v>
      </c>
      <c r="E45" s="156"/>
      <c r="F45" s="137"/>
      <c r="G45" s="136"/>
      <c r="H45" s="156"/>
      <c r="I45" s="156"/>
      <c r="J45" s="138"/>
      <c r="K45" s="139"/>
      <c r="L45" s="140"/>
      <c r="M45" s="140"/>
      <c r="N45" s="140"/>
      <c r="O45" s="141"/>
    </row>
    <row r="46" spans="1:15" s="155" customFormat="1" ht="13.8" x14ac:dyDescent="0.3">
      <c r="A46" s="146"/>
      <c r="B46" s="154" t="s">
        <v>62</v>
      </c>
      <c r="C46" s="150"/>
      <c r="D46" s="157"/>
      <c r="E46" s="136"/>
      <c r="F46" s="137"/>
      <c r="G46" s="136"/>
      <c r="H46" s="136"/>
      <c r="I46" s="136"/>
      <c r="J46" s="138"/>
      <c r="K46" s="139"/>
      <c r="L46" s="140"/>
      <c r="M46" s="140"/>
      <c r="N46" s="140"/>
      <c r="O46" s="141"/>
    </row>
    <row r="47" spans="1:15" s="155" customFormat="1" ht="13.8" x14ac:dyDescent="0.3">
      <c r="A47" s="146">
        <f>A45+1</f>
        <v>24</v>
      </c>
      <c r="B47" s="152" t="s">
        <v>51</v>
      </c>
      <c r="C47" s="150" t="s">
        <v>6</v>
      </c>
      <c r="D47" s="158">
        <v>2</v>
      </c>
      <c r="E47" s="156"/>
      <c r="F47" s="137"/>
      <c r="G47" s="136"/>
      <c r="H47" s="156"/>
      <c r="I47" s="156"/>
      <c r="J47" s="138"/>
      <c r="K47" s="139"/>
      <c r="L47" s="140"/>
      <c r="M47" s="140"/>
      <c r="N47" s="140"/>
      <c r="O47" s="141"/>
    </row>
    <row r="48" spans="1:15" s="155" customFormat="1" ht="13.8" x14ac:dyDescent="0.3">
      <c r="A48" s="146"/>
      <c r="B48" s="154" t="s">
        <v>36</v>
      </c>
      <c r="C48" s="150"/>
      <c r="D48" s="157"/>
      <c r="E48" s="136"/>
      <c r="F48" s="137"/>
      <c r="G48" s="136"/>
      <c r="H48" s="136"/>
      <c r="I48" s="136"/>
      <c r="J48" s="138"/>
      <c r="K48" s="139"/>
      <c r="L48" s="140"/>
      <c r="M48" s="140"/>
      <c r="N48" s="140"/>
      <c r="O48" s="141"/>
    </row>
    <row r="49" spans="1:16" s="155" customFormat="1" ht="13.8" x14ac:dyDescent="0.3">
      <c r="A49" s="146">
        <f>A47+1</f>
        <v>25</v>
      </c>
      <c r="B49" s="154" t="s">
        <v>56</v>
      </c>
      <c r="C49" s="150" t="s">
        <v>6</v>
      </c>
      <c r="D49" s="158">
        <v>2</v>
      </c>
      <c r="E49" s="136"/>
      <c r="F49" s="137"/>
      <c r="G49" s="136"/>
      <c r="H49" s="136"/>
      <c r="I49" s="136"/>
      <c r="J49" s="138"/>
      <c r="K49" s="139"/>
      <c r="L49" s="140"/>
      <c r="M49" s="140"/>
      <c r="N49" s="140"/>
      <c r="O49" s="141"/>
    </row>
    <row r="50" spans="1:16" s="155" customFormat="1" ht="15" customHeight="1" x14ac:dyDescent="0.3">
      <c r="A50" s="159"/>
      <c r="B50" s="154" t="s">
        <v>63</v>
      </c>
      <c r="C50" s="150"/>
      <c r="D50" s="157"/>
      <c r="E50" s="136"/>
      <c r="F50" s="137"/>
      <c r="G50" s="136"/>
      <c r="H50" s="136"/>
      <c r="I50" s="136"/>
      <c r="J50" s="138"/>
      <c r="K50" s="139"/>
      <c r="L50" s="140"/>
      <c r="M50" s="140"/>
      <c r="N50" s="140"/>
      <c r="O50" s="141"/>
    </row>
    <row r="51" spans="1:16" s="155" customFormat="1" ht="13.8" x14ac:dyDescent="0.3">
      <c r="A51" s="132">
        <f>A49+1</f>
        <v>26</v>
      </c>
      <c r="B51" s="152" t="s">
        <v>57</v>
      </c>
      <c r="C51" s="150" t="s">
        <v>6</v>
      </c>
      <c r="D51" s="158">
        <v>1</v>
      </c>
      <c r="E51" s="156"/>
      <c r="F51" s="137"/>
      <c r="G51" s="136"/>
      <c r="H51" s="156"/>
      <c r="I51" s="156"/>
      <c r="J51" s="138"/>
      <c r="K51" s="139"/>
      <c r="L51" s="140"/>
      <c r="M51" s="140"/>
      <c r="N51" s="140"/>
      <c r="O51" s="141"/>
    </row>
    <row r="52" spans="1:16" s="155" customFormat="1" ht="27.6" x14ac:dyDescent="0.3">
      <c r="A52" s="160"/>
      <c r="B52" s="154" t="s">
        <v>64</v>
      </c>
      <c r="C52" s="150"/>
      <c r="D52" s="157"/>
      <c r="E52" s="136"/>
      <c r="F52" s="137"/>
      <c r="G52" s="136"/>
      <c r="H52" s="136"/>
      <c r="I52" s="136"/>
      <c r="J52" s="138"/>
      <c r="K52" s="139"/>
      <c r="L52" s="140"/>
      <c r="M52" s="140"/>
      <c r="N52" s="140"/>
      <c r="O52" s="141"/>
    </row>
    <row r="53" spans="1:16" s="155" customFormat="1" ht="13.8" x14ac:dyDescent="0.3">
      <c r="A53" s="132">
        <f>A51+1</f>
        <v>27</v>
      </c>
      <c r="B53" s="152" t="s">
        <v>25</v>
      </c>
      <c r="C53" s="150" t="s">
        <v>6</v>
      </c>
      <c r="D53" s="158">
        <v>1</v>
      </c>
      <c r="E53" s="136"/>
      <c r="F53" s="137"/>
      <c r="G53" s="136"/>
      <c r="H53" s="136"/>
      <c r="I53" s="136"/>
      <c r="J53" s="138"/>
      <c r="K53" s="139"/>
      <c r="L53" s="140"/>
      <c r="M53" s="140"/>
      <c r="N53" s="140"/>
      <c r="O53" s="141"/>
    </row>
    <row r="54" spans="1:16" s="155" customFormat="1" ht="13.8" x14ac:dyDescent="0.3">
      <c r="A54" s="132">
        <f>A53+1</f>
        <v>28</v>
      </c>
      <c r="B54" s="154" t="s">
        <v>52</v>
      </c>
      <c r="C54" s="150" t="s">
        <v>6</v>
      </c>
      <c r="D54" s="158">
        <v>1</v>
      </c>
      <c r="E54" s="136"/>
      <c r="F54" s="137"/>
      <c r="G54" s="136"/>
      <c r="H54" s="136"/>
      <c r="I54" s="136"/>
      <c r="J54" s="138"/>
      <c r="K54" s="139"/>
      <c r="L54" s="140"/>
      <c r="M54" s="140"/>
      <c r="N54" s="140"/>
      <c r="O54" s="141"/>
    </row>
    <row r="55" spans="1:16" s="100" customFormat="1" ht="13.8" x14ac:dyDescent="0.3">
      <c r="A55" s="146"/>
      <c r="B55" s="147" t="s">
        <v>10</v>
      </c>
      <c r="C55" s="134"/>
      <c r="D55" s="148"/>
      <c r="E55" s="136"/>
      <c r="F55" s="137"/>
      <c r="G55" s="136"/>
      <c r="H55" s="136"/>
      <c r="I55" s="136"/>
      <c r="J55" s="138"/>
      <c r="K55" s="139"/>
      <c r="L55" s="140"/>
      <c r="M55" s="140"/>
      <c r="N55" s="140"/>
      <c r="O55" s="141"/>
    </row>
    <row r="56" spans="1:16" s="100" customFormat="1" ht="13.8" x14ac:dyDescent="0.3">
      <c r="A56" s="146">
        <f>A54+1</f>
        <v>29</v>
      </c>
      <c r="B56" s="152" t="s">
        <v>11</v>
      </c>
      <c r="C56" s="134" t="s">
        <v>131</v>
      </c>
      <c r="D56" s="161">
        <v>333.6</v>
      </c>
      <c r="E56" s="162"/>
      <c r="F56" s="137"/>
      <c r="G56" s="136"/>
      <c r="H56" s="162"/>
      <c r="I56" s="162"/>
      <c r="J56" s="138"/>
      <c r="K56" s="139"/>
      <c r="L56" s="140"/>
      <c r="M56" s="140"/>
      <c r="N56" s="140"/>
      <c r="O56" s="141"/>
    </row>
    <row r="57" spans="1:16" s="100" customFormat="1" ht="15" customHeight="1" x14ac:dyDescent="0.3">
      <c r="A57" s="146">
        <f>A56+1</f>
        <v>30</v>
      </c>
      <c r="B57" s="152" t="s">
        <v>12</v>
      </c>
      <c r="C57" s="134" t="s">
        <v>131</v>
      </c>
      <c r="D57" s="161">
        <v>7</v>
      </c>
      <c r="E57" s="136"/>
      <c r="F57" s="137"/>
      <c r="G57" s="136"/>
      <c r="H57" s="136"/>
      <c r="I57" s="136"/>
      <c r="J57" s="138"/>
      <c r="K57" s="139"/>
      <c r="L57" s="140"/>
      <c r="M57" s="140"/>
      <c r="N57" s="140"/>
      <c r="O57" s="141"/>
    </row>
    <row r="58" spans="1:16" s="100" customFormat="1" ht="13.8" x14ac:dyDescent="0.3">
      <c r="A58" s="146">
        <f>A57+1</f>
        <v>31</v>
      </c>
      <c r="B58" s="152" t="s">
        <v>13</v>
      </c>
      <c r="C58" s="134" t="s">
        <v>131</v>
      </c>
      <c r="D58" s="161">
        <v>54.900000000000006</v>
      </c>
      <c r="E58" s="136"/>
      <c r="F58" s="137"/>
      <c r="G58" s="136"/>
      <c r="H58" s="136"/>
      <c r="I58" s="136"/>
      <c r="J58" s="138"/>
      <c r="K58" s="139"/>
      <c r="L58" s="140"/>
      <c r="M58" s="140"/>
      <c r="N58" s="140"/>
      <c r="O58" s="141"/>
    </row>
    <row r="59" spans="1:16" s="100" customFormat="1" ht="13.8" x14ac:dyDescent="0.3">
      <c r="A59" s="146">
        <f>A58+1</f>
        <v>32</v>
      </c>
      <c r="B59" s="152" t="s">
        <v>33</v>
      </c>
      <c r="C59" s="134" t="s">
        <v>131</v>
      </c>
      <c r="D59" s="161">
        <v>172.8</v>
      </c>
      <c r="E59" s="136"/>
      <c r="F59" s="137"/>
      <c r="G59" s="136"/>
      <c r="H59" s="136"/>
      <c r="I59" s="136"/>
      <c r="J59" s="138"/>
      <c r="K59" s="139"/>
      <c r="L59" s="140"/>
      <c r="M59" s="140"/>
      <c r="N59" s="140"/>
      <c r="O59" s="141"/>
      <c r="P59" s="163"/>
    </row>
    <row r="60" spans="1:16" s="100" customFormat="1" ht="13.8" x14ac:dyDescent="0.3">
      <c r="A60" s="146">
        <f>A59+1</f>
        <v>33</v>
      </c>
      <c r="B60" s="152" t="s">
        <v>20</v>
      </c>
      <c r="C60" s="134" t="s">
        <v>131</v>
      </c>
      <c r="D60" s="161">
        <v>333.6</v>
      </c>
      <c r="E60" s="136"/>
      <c r="F60" s="137"/>
      <c r="G60" s="136"/>
      <c r="H60" s="136"/>
      <c r="I60" s="136"/>
      <c r="J60" s="138"/>
      <c r="K60" s="139"/>
      <c r="L60" s="140"/>
      <c r="M60" s="140"/>
      <c r="N60" s="140"/>
      <c r="O60" s="141"/>
    </row>
    <row r="61" spans="1:16" s="100" customFormat="1" ht="13.8" x14ac:dyDescent="0.3">
      <c r="A61" s="146"/>
      <c r="B61" s="147" t="s">
        <v>2</v>
      </c>
      <c r="C61" s="134"/>
      <c r="D61" s="148"/>
      <c r="E61" s="164"/>
      <c r="F61" s="137"/>
      <c r="G61" s="136"/>
      <c r="H61" s="165"/>
      <c r="I61" s="164"/>
      <c r="J61" s="138"/>
      <c r="K61" s="139"/>
      <c r="L61" s="140"/>
      <c r="M61" s="140"/>
      <c r="N61" s="140"/>
      <c r="O61" s="141"/>
    </row>
    <row r="62" spans="1:16" s="100" customFormat="1" ht="13.8" x14ac:dyDescent="0.3">
      <c r="A62" s="146">
        <f>A60+1</f>
        <v>34</v>
      </c>
      <c r="B62" s="152" t="s">
        <v>14</v>
      </c>
      <c r="C62" s="134" t="s">
        <v>1</v>
      </c>
      <c r="D62" s="153">
        <v>151.4</v>
      </c>
      <c r="E62" s="164"/>
      <c r="F62" s="137"/>
      <c r="G62" s="136"/>
      <c r="H62" s="165"/>
      <c r="I62" s="164"/>
      <c r="J62" s="138"/>
      <c r="K62" s="139"/>
      <c r="L62" s="140"/>
      <c r="M62" s="140"/>
      <c r="N62" s="140"/>
      <c r="O62" s="141"/>
    </row>
    <row r="63" spans="1:16" s="100" customFormat="1" ht="13.8" x14ac:dyDescent="0.3">
      <c r="A63" s="146">
        <f>A62+1</f>
        <v>35</v>
      </c>
      <c r="B63" s="152" t="s">
        <v>75</v>
      </c>
      <c r="C63" s="134" t="s">
        <v>1</v>
      </c>
      <c r="D63" s="153">
        <v>151.39999999999998</v>
      </c>
      <c r="E63" s="136"/>
      <c r="F63" s="137"/>
      <c r="G63" s="136"/>
      <c r="H63" s="136"/>
      <c r="I63" s="136"/>
      <c r="J63" s="138"/>
      <c r="K63" s="139"/>
      <c r="L63" s="140"/>
      <c r="M63" s="140"/>
      <c r="N63" s="140"/>
      <c r="O63" s="141"/>
    </row>
    <row r="64" spans="1:16" s="100" customFormat="1" ht="27.6" x14ac:dyDescent="0.3">
      <c r="A64" s="146">
        <f>A63+1</f>
        <v>36</v>
      </c>
      <c r="B64" s="152" t="s">
        <v>119</v>
      </c>
      <c r="C64" s="134" t="s">
        <v>6</v>
      </c>
      <c r="D64" s="166">
        <v>1</v>
      </c>
      <c r="E64" s="136"/>
      <c r="F64" s="137"/>
      <c r="G64" s="136"/>
      <c r="H64" s="136"/>
      <c r="I64" s="136"/>
      <c r="J64" s="138"/>
      <c r="K64" s="139"/>
      <c r="L64" s="140"/>
      <c r="M64" s="140"/>
      <c r="N64" s="140"/>
      <c r="O64" s="141"/>
    </row>
    <row r="65" spans="1:15" s="100" customFormat="1" ht="13.8" x14ac:dyDescent="0.3">
      <c r="A65" s="146"/>
      <c r="B65" s="149" t="s">
        <v>18</v>
      </c>
      <c r="C65" s="134"/>
      <c r="D65" s="148"/>
      <c r="E65" s="136"/>
      <c r="F65" s="137"/>
      <c r="G65" s="136"/>
      <c r="H65" s="136"/>
      <c r="I65" s="136"/>
      <c r="J65" s="138"/>
      <c r="K65" s="139"/>
      <c r="L65" s="140"/>
      <c r="M65" s="140"/>
      <c r="N65" s="140"/>
      <c r="O65" s="141"/>
    </row>
    <row r="66" spans="1:15" s="100" customFormat="1" ht="13.8" x14ac:dyDescent="0.3">
      <c r="A66" s="132">
        <f>A64+1</f>
        <v>37</v>
      </c>
      <c r="B66" s="133" t="s">
        <v>68</v>
      </c>
      <c r="C66" s="150" t="s">
        <v>3</v>
      </c>
      <c r="D66" s="166">
        <v>4</v>
      </c>
      <c r="E66" s="162"/>
      <c r="F66" s="137"/>
      <c r="G66" s="136"/>
      <c r="H66" s="162"/>
      <c r="I66" s="162"/>
      <c r="J66" s="138"/>
      <c r="K66" s="139"/>
      <c r="L66" s="140"/>
      <c r="M66" s="140"/>
      <c r="N66" s="140"/>
      <c r="O66" s="141"/>
    </row>
    <row r="67" spans="1:15" s="100" customFormat="1" ht="13.8" x14ac:dyDescent="0.3">
      <c r="A67" s="132">
        <f>A66+1</f>
        <v>38</v>
      </c>
      <c r="B67" s="133" t="s">
        <v>70</v>
      </c>
      <c r="C67" s="150" t="s">
        <v>3</v>
      </c>
      <c r="D67" s="166">
        <v>3</v>
      </c>
      <c r="E67" s="162"/>
      <c r="F67" s="137"/>
      <c r="G67" s="136"/>
      <c r="H67" s="162"/>
      <c r="I67" s="162"/>
      <c r="J67" s="138"/>
      <c r="K67" s="139"/>
      <c r="L67" s="140"/>
      <c r="M67" s="140"/>
      <c r="N67" s="140"/>
      <c r="O67" s="141"/>
    </row>
    <row r="68" spans="1:15" s="100" customFormat="1" ht="13.8" x14ac:dyDescent="0.3">
      <c r="A68" s="132">
        <f t="shared" ref="A68:A70" si="2">A67+1</f>
        <v>39</v>
      </c>
      <c r="B68" s="133" t="s">
        <v>71</v>
      </c>
      <c r="C68" s="150" t="s">
        <v>3</v>
      </c>
      <c r="D68" s="166">
        <v>2</v>
      </c>
      <c r="E68" s="162"/>
      <c r="F68" s="137"/>
      <c r="G68" s="136"/>
      <c r="H68" s="162"/>
      <c r="I68" s="162"/>
      <c r="J68" s="138"/>
      <c r="K68" s="139"/>
      <c r="L68" s="140"/>
      <c r="M68" s="140"/>
      <c r="N68" s="140"/>
      <c r="O68" s="141"/>
    </row>
    <row r="69" spans="1:15" s="100" customFormat="1" ht="13.8" x14ac:dyDescent="0.3">
      <c r="A69" s="132">
        <f t="shared" si="2"/>
        <v>40</v>
      </c>
      <c r="B69" s="133" t="s">
        <v>69</v>
      </c>
      <c r="C69" s="150" t="s">
        <v>3</v>
      </c>
      <c r="D69" s="166">
        <v>3</v>
      </c>
      <c r="E69" s="162"/>
      <c r="F69" s="137"/>
      <c r="G69" s="136"/>
      <c r="H69" s="162"/>
      <c r="I69" s="162"/>
      <c r="J69" s="138"/>
      <c r="K69" s="139"/>
      <c r="L69" s="140"/>
      <c r="M69" s="140"/>
      <c r="N69" s="140"/>
      <c r="O69" s="141"/>
    </row>
    <row r="70" spans="1:15" s="100" customFormat="1" ht="13.8" x14ac:dyDescent="0.3">
      <c r="A70" s="132">
        <f t="shared" si="2"/>
        <v>41</v>
      </c>
      <c r="B70" s="133" t="s">
        <v>43</v>
      </c>
      <c r="C70" s="150" t="s">
        <v>3</v>
      </c>
      <c r="D70" s="166">
        <v>4</v>
      </c>
      <c r="E70" s="162"/>
      <c r="F70" s="137"/>
      <c r="G70" s="136"/>
      <c r="H70" s="162"/>
      <c r="I70" s="162"/>
      <c r="J70" s="138"/>
      <c r="K70" s="139"/>
      <c r="L70" s="140"/>
      <c r="M70" s="140"/>
      <c r="N70" s="140"/>
      <c r="O70" s="141"/>
    </row>
    <row r="71" spans="1:15" s="100" customFormat="1" ht="13.8" x14ac:dyDescent="0.3">
      <c r="A71" s="132">
        <f>A70+1</f>
        <v>42</v>
      </c>
      <c r="B71" s="133" t="s">
        <v>42</v>
      </c>
      <c r="C71" s="150" t="s">
        <v>3</v>
      </c>
      <c r="D71" s="166">
        <v>1</v>
      </c>
      <c r="E71" s="162"/>
      <c r="F71" s="137"/>
      <c r="G71" s="136"/>
      <c r="H71" s="162"/>
      <c r="I71" s="162"/>
      <c r="J71" s="138"/>
      <c r="K71" s="139"/>
      <c r="L71" s="140"/>
      <c r="M71" s="140"/>
      <c r="N71" s="140"/>
      <c r="O71" s="141"/>
    </row>
    <row r="72" spans="1:15" s="100" customFormat="1" ht="13.8" x14ac:dyDescent="0.3">
      <c r="A72" s="132"/>
      <c r="B72" s="154" t="s">
        <v>31</v>
      </c>
      <c r="C72" s="150"/>
      <c r="D72" s="151"/>
      <c r="E72" s="136"/>
      <c r="F72" s="137"/>
      <c r="G72" s="136"/>
      <c r="H72" s="136"/>
      <c r="I72" s="136"/>
      <c r="J72" s="138"/>
      <c r="K72" s="139"/>
      <c r="L72" s="140"/>
      <c r="M72" s="140"/>
      <c r="N72" s="140"/>
      <c r="O72" s="141"/>
    </row>
    <row r="73" spans="1:15" s="100" customFormat="1" ht="13.8" x14ac:dyDescent="0.3">
      <c r="A73" s="132">
        <f>A71+1</f>
        <v>43</v>
      </c>
      <c r="B73" s="167" t="s">
        <v>49</v>
      </c>
      <c r="C73" s="150" t="s">
        <v>6</v>
      </c>
      <c r="D73" s="166">
        <v>1</v>
      </c>
      <c r="E73" s="164"/>
      <c r="F73" s="137"/>
      <c r="G73" s="136"/>
      <c r="H73" s="164"/>
      <c r="I73" s="164"/>
      <c r="J73" s="138"/>
      <c r="K73" s="139"/>
      <c r="L73" s="140"/>
      <c r="M73" s="140"/>
      <c r="N73" s="140"/>
      <c r="O73" s="141"/>
    </row>
    <row r="74" spans="1:15" s="100" customFormat="1" ht="13.8" x14ac:dyDescent="0.3">
      <c r="A74" s="132">
        <f>A73+1</f>
        <v>44</v>
      </c>
      <c r="B74" s="167" t="s">
        <v>73</v>
      </c>
      <c r="C74" s="150" t="s">
        <v>6</v>
      </c>
      <c r="D74" s="166">
        <v>2</v>
      </c>
      <c r="E74" s="164"/>
      <c r="F74" s="137"/>
      <c r="G74" s="136"/>
      <c r="H74" s="164"/>
      <c r="I74" s="164"/>
      <c r="J74" s="138"/>
      <c r="K74" s="139"/>
      <c r="L74" s="140"/>
      <c r="M74" s="140"/>
      <c r="N74" s="140"/>
      <c r="O74" s="141"/>
    </row>
    <row r="75" spans="1:15" s="100" customFormat="1" ht="13.8" x14ac:dyDescent="0.3">
      <c r="A75" s="132">
        <f t="shared" ref="A75:A77" si="3">A74+1</f>
        <v>45</v>
      </c>
      <c r="B75" s="167" t="s">
        <v>72</v>
      </c>
      <c r="C75" s="134" t="s">
        <v>1</v>
      </c>
      <c r="D75" s="153">
        <v>1.5</v>
      </c>
      <c r="E75" s="164"/>
      <c r="F75" s="137"/>
      <c r="G75" s="136"/>
      <c r="H75" s="164"/>
      <c r="I75" s="164"/>
      <c r="J75" s="138"/>
      <c r="K75" s="139"/>
      <c r="L75" s="140"/>
      <c r="M75" s="140"/>
      <c r="N75" s="140"/>
      <c r="O75" s="141"/>
    </row>
    <row r="76" spans="1:15" s="100" customFormat="1" ht="13.8" x14ac:dyDescent="0.3">
      <c r="A76" s="132">
        <f t="shared" si="3"/>
        <v>46</v>
      </c>
      <c r="B76" s="167" t="s">
        <v>44</v>
      </c>
      <c r="C76" s="134" t="s">
        <v>1</v>
      </c>
      <c r="D76" s="153">
        <v>2</v>
      </c>
      <c r="E76" s="164"/>
      <c r="F76" s="137"/>
      <c r="G76" s="136"/>
      <c r="H76" s="164"/>
      <c r="I76" s="164"/>
      <c r="J76" s="138"/>
      <c r="K76" s="139"/>
      <c r="L76" s="140"/>
      <c r="M76" s="140"/>
      <c r="N76" s="140"/>
      <c r="O76" s="141"/>
    </row>
    <row r="77" spans="1:15" s="100" customFormat="1" ht="13.8" x14ac:dyDescent="0.3">
      <c r="A77" s="132">
        <f t="shared" si="3"/>
        <v>47</v>
      </c>
      <c r="B77" s="167" t="s">
        <v>74</v>
      </c>
      <c r="C77" s="134" t="s">
        <v>1</v>
      </c>
      <c r="D77" s="153">
        <v>2</v>
      </c>
      <c r="E77" s="164"/>
      <c r="F77" s="137"/>
      <c r="G77" s="136"/>
      <c r="H77" s="164"/>
      <c r="I77" s="164"/>
      <c r="J77" s="138"/>
      <c r="K77" s="139"/>
      <c r="L77" s="140"/>
      <c r="M77" s="140"/>
      <c r="N77" s="140"/>
      <c r="O77" s="141"/>
    </row>
    <row r="78" spans="1:15" s="100" customFormat="1" ht="13.8" x14ac:dyDescent="0.3">
      <c r="A78" s="132">
        <f>A77+1</f>
        <v>48</v>
      </c>
      <c r="B78" s="167" t="s">
        <v>67</v>
      </c>
      <c r="C78" s="134" t="s">
        <v>6</v>
      </c>
      <c r="D78" s="166">
        <v>3</v>
      </c>
      <c r="E78" s="164"/>
      <c r="F78" s="137"/>
      <c r="G78" s="136"/>
      <c r="H78" s="164"/>
      <c r="I78" s="164"/>
      <c r="J78" s="138"/>
      <c r="K78" s="139"/>
      <c r="L78" s="140"/>
      <c r="M78" s="140"/>
      <c r="N78" s="140"/>
      <c r="O78" s="141"/>
    </row>
    <row r="79" spans="1:15" s="100" customFormat="1" ht="13.8" x14ac:dyDescent="0.3">
      <c r="A79" s="132"/>
      <c r="B79" s="154" t="s">
        <v>30</v>
      </c>
      <c r="C79" s="150"/>
      <c r="D79" s="151"/>
      <c r="E79" s="136"/>
      <c r="F79" s="137"/>
      <c r="G79" s="136"/>
      <c r="H79" s="136"/>
      <c r="I79" s="136"/>
      <c r="J79" s="138"/>
      <c r="K79" s="139"/>
      <c r="L79" s="140"/>
      <c r="M79" s="140"/>
      <c r="N79" s="140"/>
      <c r="O79" s="141"/>
    </row>
    <row r="80" spans="1:15" s="100" customFormat="1" ht="27.6" x14ac:dyDescent="0.3">
      <c r="A80" s="132">
        <f>A78+1</f>
        <v>49</v>
      </c>
      <c r="B80" s="133" t="s">
        <v>99</v>
      </c>
      <c r="C80" s="150" t="s">
        <v>3</v>
      </c>
      <c r="D80" s="166">
        <v>1</v>
      </c>
      <c r="E80" s="164"/>
      <c r="F80" s="137"/>
      <c r="G80" s="136"/>
      <c r="H80" s="164"/>
      <c r="I80" s="164"/>
      <c r="J80" s="138"/>
      <c r="K80" s="139"/>
      <c r="L80" s="140"/>
      <c r="M80" s="140"/>
      <c r="N80" s="140"/>
      <c r="O80" s="141"/>
    </row>
    <row r="81" spans="1:15" s="100" customFormat="1" ht="27.6" x14ac:dyDescent="0.3">
      <c r="A81" s="132">
        <f>A80+1</f>
        <v>50</v>
      </c>
      <c r="B81" s="133" t="s">
        <v>100</v>
      </c>
      <c r="C81" s="150" t="s">
        <v>3</v>
      </c>
      <c r="D81" s="166">
        <v>2</v>
      </c>
      <c r="E81" s="164"/>
      <c r="F81" s="137"/>
      <c r="G81" s="136"/>
      <c r="H81" s="164"/>
      <c r="I81" s="164"/>
      <c r="J81" s="138"/>
      <c r="K81" s="139"/>
      <c r="L81" s="140"/>
      <c r="M81" s="140"/>
      <c r="N81" s="140"/>
      <c r="O81" s="141"/>
    </row>
    <row r="82" spans="1:15" s="100" customFormat="1" ht="27.6" x14ac:dyDescent="0.3">
      <c r="A82" s="132">
        <f t="shared" ref="A82:A83" si="4">A81+1</f>
        <v>51</v>
      </c>
      <c r="B82" s="133" t="s">
        <v>65</v>
      </c>
      <c r="C82" s="150" t="s">
        <v>3</v>
      </c>
      <c r="D82" s="166">
        <v>1</v>
      </c>
      <c r="E82" s="164"/>
      <c r="F82" s="137"/>
      <c r="G82" s="136"/>
      <c r="H82" s="164"/>
      <c r="I82" s="164"/>
      <c r="J82" s="138"/>
      <c r="K82" s="139"/>
      <c r="L82" s="140"/>
      <c r="M82" s="140"/>
      <c r="N82" s="140"/>
      <c r="O82" s="141"/>
    </row>
    <row r="83" spans="1:15" s="100" customFormat="1" ht="27.6" x14ac:dyDescent="0.3">
      <c r="A83" s="132">
        <f t="shared" si="4"/>
        <v>52</v>
      </c>
      <c r="B83" s="133" t="s">
        <v>32</v>
      </c>
      <c r="C83" s="150" t="s">
        <v>3</v>
      </c>
      <c r="D83" s="166">
        <v>4</v>
      </c>
      <c r="E83" s="162"/>
      <c r="F83" s="137"/>
      <c r="G83" s="136"/>
      <c r="H83" s="162"/>
      <c r="I83" s="162"/>
      <c r="J83" s="138"/>
      <c r="K83" s="139"/>
      <c r="L83" s="140"/>
      <c r="M83" s="140"/>
      <c r="N83" s="140"/>
      <c r="O83" s="141"/>
    </row>
    <row r="84" spans="1:15" s="155" customFormat="1" ht="13.8" x14ac:dyDescent="0.3">
      <c r="A84" s="146"/>
      <c r="B84" s="168" t="s">
        <v>27</v>
      </c>
      <c r="C84" s="150"/>
      <c r="D84" s="148"/>
      <c r="E84" s="136"/>
      <c r="F84" s="137"/>
      <c r="G84" s="136"/>
      <c r="H84" s="136"/>
      <c r="I84" s="136"/>
      <c r="J84" s="138"/>
      <c r="K84" s="139"/>
      <c r="L84" s="140"/>
      <c r="M84" s="140"/>
      <c r="N84" s="140"/>
      <c r="O84" s="141"/>
    </row>
    <row r="85" spans="1:15" s="155" customFormat="1" ht="13.8" x14ac:dyDescent="0.3">
      <c r="A85" s="146">
        <f>A83+1</f>
        <v>53</v>
      </c>
      <c r="B85" s="167" t="s">
        <v>45</v>
      </c>
      <c r="C85" s="134" t="s">
        <v>131</v>
      </c>
      <c r="D85" s="161">
        <v>2.4300000000000002</v>
      </c>
      <c r="E85" s="156"/>
      <c r="F85" s="137"/>
      <c r="G85" s="136"/>
      <c r="H85" s="156"/>
      <c r="I85" s="156"/>
      <c r="J85" s="138"/>
      <c r="K85" s="139"/>
      <c r="L85" s="140"/>
      <c r="M85" s="140"/>
      <c r="N85" s="140"/>
      <c r="O85" s="141"/>
    </row>
    <row r="86" spans="1:15" s="155" customFormat="1" ht="13.8" x14ac:dyDescent="0.3">
      <c r="A86" s="146">
        <f t="shared" ref="A86:A91" si="5">A85+1</f>
        <v>54</v>
      </c>
      <c r="B86" s="167" t="s">
        <v>21</v>
      </c>
      <c r="C86" s="150" t="s">
        <v>1</v>
      </c>
      <c r="D86" s="161">
        <v>151.39999999999998</v>
      </c>
      <c r="E86" s="136"/>
      <c r="F86" s="137"/>
      <c r="G86" s="136"/>
      <c r="H86" s="136"/>
      <c r="I86" s="136"/>
      <c r="J86" s="138"/>
      <c r="K86" s="139"/>
      <c r="L86" s="140"/>
      <c r="M86" s="140"/>
      <c r="N86" s="140"/>
      <c r="O86" s="141"/>
    </row>
    <row r="87" spans="1:15" s="155" customFormat="1" ht="13.8" x14ac:dyDescent="0.3">
      <c r="A87" s="146">
        <f t="shared" si="5"/>
        <v>55</v>
      </c>
      <c r="B87" s="167" t="s">
        <v>105</v>
      </c>
      <c r="C87" s="150" t="s">
        <v>1</v>
      </c>
      <c r="D87" s="161">
        <f>3.4+7*4</f>
        <v>31.4</v>
      </c>
      <c r="E87" s="136"/>
      <c r="F87" s="137"/>
      <c r="G87" s="136"/>
      <c r="H87" s="136"/>
      <c r="I87" s="136"/>
      <c r="J87" s="138"/>
      <c r="K87" s="139"/>
      <c r="L87" s="140"/>
      <c r="M87" s="140"/>
      <c r="N87" s="140"/>
      <c r="O87" s="141"/>
    </row>
    <row r="88" spans="1:15" s="155" customFormat="1" ht="27.6" x14ac:dyDescent="0.3">
      <c r="A88" s="146">
        <f t="shared" si="5"/>
        <v>56</v>
      </c>
      <c r="B88" s="167" t="s">
        <v>104</v>
      </c>
      <c r="C88" s="150" t="s">
        <v>1</v>
      </c>
      <c r="D88" s="161">
        <v>3.6</v>
      </c>
      <c r="E88" s="136"/>
      <c r="F88" s="137"/>
      <c r="G88" s="136"/>
      <c r="H88" s="136"/>
      <c r="I88" s="136"/>
      <c r="J88" s="138"/>
      <c r="K88" s="139"/>
      <c r="L88" s="140"/>
      <c r="M88" s="140"/>
      <c r="N88" s="140"/>
      <c r="O88" s="141"/>
    </row>
    <row r="89" spans="1:15" s="155" customFormat="1" ht="13.8" x14ac:dyDescent="0.3">
      <c r="A89" s="146">
        <f t="shared" si="5"/>
        <v>57</v>
      </c>
      <c r="B89" s="167" t="s">
        <v>118</v>
      </c>
      <c r="C89" s="150" t="s">
        <v>6</v>
      </c>
      <c r="D89" s="135">
        <v>1</v>
      </c>
      <c r="E89" s="136"/>
      <c r="F89" s="137"/>
      <c r="G89" s="136"/>
      <c r="H89" s="136"/>
      <c r="I89" s="136"/>
      <c r="J89" s="138"/>
      <c r="K89" s="139"/>
      <c r="L89" s="140"/>
      <c r="M89" s="140"/>
      <c r="N89" s="140"/>
      <c r="O89" s="141"/>
    </row>
    <row r="90" spans="1:15" s="155" customFormat="1" ht="13.8" x14ac:dyDescent="0.3">
      <c r="A90" s="146">
        <f t="shared" si="5"/>
        <v>58</v>
      </c>
      <c r="B90" s="167" t="s">
        <v>22</v>
      </c>
      <c r="C90" s="150" t="s">
        <v>6</v>
      </c>
      <c r="D90" s="135">
        <v>10</v>
      </c>
      <c r="E90" s="156"/>
      <c r="F90" s="137"/>
      <c r="G90" s="136"/>
      <c r="H90" s="156"/>
      <c r="I90" s="156"/>
      <c r="J90" s="138"/>
      <c r="K90" s="139"/>
      <c r="L90" s="140"/>
      <c r="M90" s="140"/>
      <c r="N90" s="140"/>
      <c r="O90" s="141"/>
    </row>
    <row r="91" spans="1:15" s="155" customFormat="1" ht="13.8" x14ac:dyDescent="0.3">
      <c r="A91" s="146">
        <f t="shared" si="5"/>
        <v>59</v>
      </c>
      <c r="B91" s="167" t="s">
        <v>19</v>
      </c>
      <c r="C91" s="150" t="s">
        <v>7</v>
      </c>
      <c r="D91" s="135">
        <v>1</v>
      </c>
      <c r="E91" s="136"/>
      <c r="F91" s="137"/>
      <c r="G91" s="136"/>
      <c r="H91" s="136"/>
      <c r="I91" s="136"/>
      <c r="J91" s="138"/>
      <c r="K91" s="139"/>
      <c r="L91" s="140"/>
      <c r="M91" s="140"/>
      <c r="N91" s="140"/>
      <c r="O91" s="141"/>
    </row>
    <row r="92" spans="1:15" s="100" customFormat="1" ht="13.8" x14ac:dyDescent="0.3">
      <c r="A92" s="142"/>
      <c r="B92" s="143" t="s">
        <v>76</v>
      </c>
      <c r="C92" s="144"/>
      <c r="D92" s="145"/>
      <c r="E92" s="136"/>
      <c r="F92" s="137"/>
      <c r="G92" s="136"/>
      <c r="H92" s="136"/>
      <c r="I92" s="136"/>
      <c r="J92" s="138"/>
      <c r="K92" s="139"/>
      <c r="L92" s="140"/>
      <c r="M92" s="140"/>
      <c r="N92" s="140"/>
      <c r="O92" s="141"/>
    </row>
    <row r="93" spans="1:15" s="100" customFormat="1" ht="13.8" x14ac:dyDescent="0.3">
      <c r="A93" s="146"/>
      <c r="B93" s="169" t="s">
        <v>77</v>
      </c>
      <c r="C93" s="170"/>
      <c r="D93" s="148"/>
      <c r="E93" s="136"/>
      <c r="F93" s="137"/>
      <c r="G93" s="136"/>
      <c r="H93" s="136"/>
      <c r="I93" s="136"/>
      <c r="J93" s="138"/>
      <c r="K93" s="139"/>
      <c r="L93" s="140"/>
      <c r="M93" s="140"/>
      <c r="N93" s="140"/>
      <c r="O93" s="141"/>
    </row>
    <row r="94" spans="1:15" s="100" customFormat="1" ht="13.8" x14ac:dyDescent="0.3">
      <c r="A94" s="146">
        <f>A91+1</f>
        <v>60</v>
      </c>
      <c r="B94" s="167" t="s">
        <v>83</v>
      </c>
      <c r="C94" s="170" t="s">
        <v>1</v>
      </c>
      <c r="D94" s="161">
        <v>151.39999999999998</v>
      </c>
      <c r="E94" s="164"/>
      <c r="F94" s="137"/>
      <c r="G94" s="136"/>
      <c r="H94" s="164"/>
      <c r="I94" s="164"/>
      <c r="J94" s="138"/>
      <c r="K94" s="139"/>
      <c r="L94" s="140"/>
      <c r="M94" s="140"/>
      <c r="N94" s="140"/>
      <c r="O94" s="141"/>
    </row>
    <row r="95" spans="1:15" s="100" customFormat="1" ht="27.6" x14ac:dyDescent="0.3">
      <c r="A95" s="146">
        <f t="shared" ref="A95:A97" si="6">A94+1</f>
        <v>61</v>
      </c>
      <c r="B95" s="171" t="s">
        <v>86</v>
      </c>
      <c r="C95" s="150" t="s">
        <v>85</v>
      </c>
      <c r="D95" s="161">
        <v>80</v>
      </c>
      <c r="E95" s="136"/>
      <c r="F95" s="137"/>
      <c r="G95" s="136"/>
      <c r="H95" s="136"/>
      <c r="I95" s="136"/>
      <c r="J95" s="138"/>
      <c r="K95" s="139"/>
      <c r="L95" s="140"/>
      <c r="M95" s="140"/>
      <c r="N95" s="140"/>
      <c r="O95" s="141"/>
    </row>
    <row r="96" spans="1:15" s="100" customFormat="1" ht="27.6" x14ac:dyDescent="0.3">
      <c r="A96" s="146">
        <f t="shared" si="6"/>
        <v>62</v>
      </c>
      <c r="B96" s="133" t="s">
        <v>102</v>
      </c>
      <c r="C96" s="150" t="s">
        <v>85</v>
      </c>
      <c r="D96" s="161">
        <v>32.4</v>
      </c>
      <c r="E96" s="136"/>
      <c r="F96" s="137"/>
      <c r="G96" s="136"/>
      <c r="H96" s="136"/>
      <c r="I96" s="136"/>
      <c r="J96" s="138"/>
      <c r="K96" s="139"/>
      <c r="L96" s="140"/>
      <c r="M96" s="140"/>
      <c r="N96" s="140"/>
      <c r="O96" s="141"/>
    </row>
    <row r="97" spans="1:15" s="100" customFormat="1" ht="41.4" x14ac:dyDescent="0.3">
      <c r="A97" s="146">
        <f t="shared" si="6"/>
        <v>63</v>
      </c>
      <c r="B97" s="133" t="s">
        <v>87</v>
      </c>
      <c r="C97" s="150" t="s">
        <v>85</v>
      </c>
      <c r="D97" s="161">
        <v>11.3</v>
      </c>
      <c r="E97" s="136"/>
      <c r="F97" s="137"/>
      <c r="G97" s="136"/>
      <c r="H97" s="136"/>
      <c r="I97" s="136"/>
      <c r="J97" s="138"/>
      <c r="K97" s="139"/>
      <c r="L97" s="140"/>
      <c r="M97" s="140"/>
      <c r="N97" s="140"/>
      <c r="O97" s="141"/>
    </row>
    <row r="98" spans="1:15" s="100" customFormat="1" ht="27.6" x14ac:dyDescent="0.3">
      <c r="A98" s="146">
        <f>A97+1</f>
        <v>64</v>
      </c>
      <c r="B98" s="171" t="s">
        <v>84</v>
      </c>
      <c r="C98" s="150" t="s">
        <v>85</v>
      </c>
      <c r="D98" s="161">
        <v>702.8</v>
      </c>
      <c r="E98" s="136"/>
      <c r="F98" s="137"/>
      <c r="G98" s="136"/>
      <c r="H98" s="136"/>
      <c r="I98" s="136"/>
      <c r="J98" s="138"/>
      <c r="K98" s="139"/>
      <c r="L98" s="140"/>
      <c r="M98" s="140"/>
      <c r="N98" s="140"/>
      <c r="O98" s="141"/>
    </row>
    <row r="99" spans="1:15" s="100" customFormat="1" ht="13.8" x14ac:dyDescent="0.3">
      <c r="A99" s="146"/>
      <c r="B99" s="171"/>
      <c r="C99" s="150"/>
      <c r="D99" s="161"/>
      <c r="E99" s="136"/>
      <c r="F99" s="137"/>
      <c r="G99" s="136"/>
      <c r="H99" s="136"/>
      <c r="I99" s="136"/>
      <c r="J99" s="138"/>
      <c r="K99" s="139"/>
      <c r="L99" s="140"/>
      <c r="M99" s="140"/>
      <c r="N99" s="140"/>
      <c r="O99" s="141"/>
    </row>
    <row r="100" spans="1:15" s="100" customFormat="1" ht="13.8" x14ac:dyDescent="0.3">
      <c r="A100" s="146"/>
      <c r="B100" s="169" t="s">
        <v>78</v>
      </c>
      <c r="C100" s="170"/>
      <c r="D100" s="161"/>
      <c r="E100" s="136"/>
      <c r="F100" s="137"/>
      <c r="G100" s="136"/>
      <c r="H100" s="136"/>
      <c r="I100" s="136"/>
      <c r="J100" s="138"/>
      <c r="K100" s="139"/>
      <c r="L100" s="140"/>
      <c r="M100" s="140"/>
      <c r="N100" s="140"/>
      <c r="O100" s="141"/>
    </row>
    <row r="101" spans="1:15" s="172" customFormat="1" ht="27.6" x14ac:dyDescent="0.3">
      <c r="A101" s="146">
        <f>A98+1</f>
        <v>65</v>
      </c>
      <c r="B101" s="152" t="s">
        <v>79</v>
      </c>
      <c r="C101" s="134" t="s">
        <v>179</v>
      </c>
      <c r="D101" s="161">
        <v>4</v>
      </c>
      <c r="E101" s="136"/>
      <c r="F101" s="137"/>
      <c r="G101" s="136"/>
      <c r="H101" s="136"/>
      <c r="I101" s="136"/>
      <c r="J101" s="138"/>
      <c r="K101" s="139"/>
      <c r="L101" s="140"/>
      <c r="M101" s="140"/>
      <c r="N101" s="140"/>
      <c r="O101" s="141"/>
    </row>
    <row r="102" spans="1:15" s="100" customFormat="1" ht="15" x14ac:dyDescent="0.3">
      <c r="A102" s="146">
        <f>A101+1</f>
        <v>66</v>
      </c>
      <c r="B102" s="133" t="s">
        <v>80</v>
      </c>
      <c r="C102" s="150" t="s">
        <v>179</v>
      </c>
      <c r="D102" s="161">
        <v>4</v>
      </c>
      <c r="E102" s="136"/>
      <c r="F102" s="137"/>
      <c r="G102" s="136"/>
      <c r="H102" s="136"/>
      <c r="I102" s="136"/>
      <c r="J102" s="138"/>
      <c r="K102" s="139"/>
      <c r="L102" s="140"/>
      <c r="M102" s="140"/>
      <c r="N102" s="140"/>
      <c r="O102" s="141"/>
    </row>
    <row r="103" spans="1:15" s="100" customFormat="1" ht="13.8" x14ac:dyDescent="0.3">
      <c r="A103" s="146"/>
      <c r="B103" s="147" t="s">
        <v>81</v>
      </c>
      <c r="C103" s="150"/>
      <c r="D103" s="161"/>
      <c r="E103" s="136"/>
      <c r="F103" s="137"/>
      <c r="G103" s="136"/>
      <c r="H103" s="136"/>
      <c r="I103" s="136"/>
      <c r="J103" s="138"/>
      <c r="K103" s="139"/>
      <c r="L103" s="140"/>
      <c r="M103" s="140"/>
      <c r="N103" s="140"/>
      <c r="O103" s="141"/>
    </row>
    <row r="104" spans="1:15" s="100" customFormat="1" ht="15" x14ac:dyDescent="0.3">
      <c r="A104" s="146">
        <f>A102+1</f>
        <v>67</v>
      </c>
      <c r="B104" s="133" t="s">
        <v>89</v>
      </c>
      <c r="C104" s="150" t="s">
        <v>179</v>
      </c>
      <c r="D104" s="161">
        <v>11.3</v>
      </c>
      <c r="E104" s="136"/>
      <c r="F104" s="137"/>
      <c r="G104" s="136"/>
      <c r="H104" s="136"/>
      <c r="I104" s="136"/>
      <c r="J104" s="138"/>
      <c r="K104" s="139"/>
      <c r="L104" s="140"/>
      <c r="M104" s="140"/>
      <c r="N104" s="140"/>
      <c r="O104" s="141"/>
    </row>
    <row r="105" spans="1:15" s="100" customFormat="1" ht="15" x14ac:dyDescent="0.3">
      <c r="A105" s="146">
        <f t="shared" ref="A105:A111" si="7">A104+1</f>
        <v>68</v>
      </c>
      <c r="B105" s="133" t="s">
        <v>88</v>
      </c>
      <c r="C105" s="150" t="s">
        <v>179</v>
      </c>
      <c r="D105" s="161">
        <v>161.5</v>
      </c>
      <c r="E105" s="136"/>
      <c r="F105" s="137"/>
      <c r="G105" s="136"/>
      <c r="H105" s="136"/>
      <c r="I105" s="136"/>
      <c r="J105" s="138"/>
      <c r="K105" s="139"/>
      <c r="L105" s="140"/>
      <c r="M105" s="140"/>
      <c r="N105" s="140"/>
      <c r="O105" s="141"/>
    </row>
    <row r="106" spans="1:15" s="100" customFormat="1" ht="27.6" x14ac:dyDescent="0.3">
      <c r="A106" s="146">
        <f t="shared" si="7"/>
        <v>69</v>
      </c>
      <c r="B106" s="133" t="s">
        <v>91</v>
      </c>
      <c r="C106" s="150" t="s">
        <v>180</v>
      </c>
      <c r="D106" s="161">
        <v>161.5</v>
      </c>
      <c r="E106" s="136"/>
      <c r="F106" s="137"/>
      <c r="G106" s="136"/>
      <c r="H106" s="136"/>
      <c r="I106" s="136"/>
      <c r="J106" s="138"/>
      <c r="K106" s="139"/>
      <c r="L106" s="140"/>
      <c r="M106" s="140"/>
      <c r="N106" s="140"/>
      <c r="O106" s="141"/>
    </row>
    <row r="107" spans="1:15" s="100" customFormat="1" ht="27.6" x14ac:dyDescent="0.3">
      <c r="A107" s="146">
        <f t="shared" si="7"/>
        <v>70</v>
      </c>
      <c r="B107" s="133" t="s">
        <v>90</v>
      </c>
      <c r="C107" s="150" t="s">
        <v>180</v>
      </c>
      <c r="D107" s="161">
        <v>11.3</v>
      </c>
      <c r="E107" s="136"/>
      <c r="F107" s="137"/>
      <c r="G107" s="136"/>
      <c r="H107" s="136"/>
      <c r="I107" s="136"/>
      <c r="J107" s="138"/>
      <c r="K107" s="139"/>
      <c r="L107" s="140"/>
      <c r="M107" s="140"/>
      <c r="N107" s="140"/>
      <c r="O107" s="141"/>
    </row>
    <row r="108" spans="1:15" s="100" customFormat="1" ht="27.6" x14ac:dyDescent="0.3">
      <c r="A108" s="146">
        <f t="shared" si="7"/>
        <v>71</v>
      </c>
      <c r="B108" s="133" t="s">
        <v>93</v>
      </c>
      <c r="C108" s="134" t="s">
        <v>180</v>
      </c>
      <c r="D108" s="161">
        <v>161.5</v>
      </c>
      <c r="E108" s="136"/>
      <c r="F108" s="137"/>
      <c r="G108" s="136"/>
      <c r="H108" s="136"/>
      <c r="I108" s="136"/>
      <c r="J108" s="138"/>
      <c r="K108" s="139"/>
      <c r="L108" s="140"/>
      <c r="M108" s="140"/>
      <c r="N108" s="140"/>
      <c r="O108" s="141"/>
    </row>
    <row r="109" spans="1:15" s="100" customFormat="1" ht="27.6" x14ac:dyDescent="0.3">
      <c r="A109" s="146">
        <f t="shared" si="7"/>
        <v>72</v>
      </c>
      <c r="B109" s="133" t="s">
        <v>92</v>
      </c>
      <c r="C109" s="134" t="s">
        <v>179</v>
      </c>
      <c r="D109" s="161">
        <v>11.3</v>
      </c>
      <c r="E109" s="136"/>
      <c r="F109" s="137"/>
      <c r="G109" s="136"/>
      <c r="H109" s="136"/>
      <c r="I109" s="136"/>
      <c r="J109" s="138"/>
      <c r="K109" s="139"/>
      <c r="L109" s="140"/>
      <c r="M109" s="140"/>
      <c r="N109" s="140"/>
      <c r="O109" s="141"/>
    </row>
    <row r="110" spans="1:15" s="100" customFormat="1" ht="27.6" x14ac:dyDescent="0.3">
      <c r="A110" s="146">
        <f t="shared" si="7"/>
        <v>73</v>
      </c>
      <c r="B110" s="133" t="s">
        <v>117</v>
      </c>
      <c r="C110" s="134" t="s">
        <v>180</v>
      </c>
      <c r="D110" s="161">
        <v>115.5</v>
      </c>
      <c r="E110" s="136"/>
      <c r="F110" s="137"/>
      <c r="G110" s="136"/>
      <c r="H110" s="136"/>
      <c r="I110" s="136"/>
      <c r="J110" s="138"/>
      <c r="K110" s="139"/>
      <c r="L110" s="140"/>
      <c r="M110" s="140"/>
      <c r="N110" s="140"/>
      <c r="O110" s="141"/>
    </row>
    <row r="111" spans="1:15" s="100" customFormat="1" ht="27.6" x14ac:dyDescent="0.3">
      <c r="A111" s="146">
        <f t="shared" si="7"/>
        <v>74</v>
      </c>
      <c r="B111" s="133" t="s">
        <v>106</v>
      </c>
      <c r="C111" s="134" t="s">
        <v>180</v>
      </c>
      <c r="D111" s="161">
        <v>42.300000000000004</v>
      </c>
      <c r="E111" s="136"/>
      <c r="F111" s="137"/>
      <c r="G111" s="136"/>
      <c r="H111" s="136"/>
      <c r="I111" s="136"/>
      <c r="J111" s="138"/>
      <c r="K111" s="139"/>
      <c r="L111" s="140"/>
      <c r="M111" s="140"/>
      <c r="N111" s="140"/>
      <c r="O111" s="141"/>
    </row>
    <row r="112" spans="1:15" s="100" customFormat="1" ht="13.8" x14ac:dyDescent="0.3">
      <c r="A112" s="146"/>
      <c r="B112" s="147" t="s">
        <v>82</v>
      </c>
      <c r="C112" s="150"/>
      <c r="D112" s="161"/>
      <c r="E112" s="136"/>
      <c r="F112" s="137"/>
      <c r="G112" s="136"/>
      <c r="H112" s="136"/>
      <c r="I112" s="136"/>
      <c r="J112" s="138"/>
      <c r="K112" s="139"/>
      <c r="L112" s="140"/>
      <c r="M112" s="140"/>
      <c r="N112" s="140"/>
      <c r="O112" s="141"/>
    </row>
    <row r="113" spans="1:16" s="100" customFormat="1" ht="15" x14ac:dyDescent="0.3">
      <c r="A113" s="146">
        <f>A111+1</f>
        <v>75</v>
      </c>
      <c r="B113" s="133" t="s">
        <v>94</v>
      </c>
      <c r="C113" s="134" t="s">
        <v>180</v>
      </c>
      <c r="D113" s="161">
        <v>11.3</v>
      </c>
      <c r="E113" s="136"/>
      <c r="F113" s="137"/>
      <c r="G113" s="136"/>
      <c r="H113" s="136"/>
      <c r="I113" s="136"/>
      <c r="J113" s="138"/>
      <c r="K113" s="139"/>
      <c r="L113" s="140"/>
      <c r="M113" s="140"/>
      <c r="N113" s="140"/>
      <c r="O113" s="141"/>
    </row>
    <row r="114" spans="1:16" s="100" customFormat="1" ht="15" x14ac:dyDescent="0.3">
      <c r="A114" s="146">
        <f>A113+1</f>
        <v>76</v>
      </c>
      <c r="B114" s="133" t="s">
        <v>95</v>
      </c>
      <c r="C114" s="134" t="s">
        <v>180</v>
      </c>
      <c r="D114" s="161">
        <v>32.4</v>
      </c>
      <c r="E114" s="136"/>
      <c r="F114" s="137"/>
      <c r="G114" s="136"/>
      <c r="H114" s="136"/>
      <c r="I114" s="136"/>
      <c r="J114" s="138"/>
      <c r="K114" s="139"/>
      <c r="L114" s="140"/>
      <c r="M114" s="140"/>
      <c r="N114" s="140"/>
      <c r="O114" s="141"/>
    </row>
    <row r="115" spans="1:16" s="100" customFormat="1" ht="15" x14ac:dyDescent="0.3">
      <c r="A115" s="146">
        <f>A114+1</f>
        <v>77</v>
      </c>
      <c r="B115" s="133" t="s">
        <v>96</v>
      </c>
      <c r="C115" s="134" t="s">
        <v>180</v>
      </c>
      <c r="D115" s="161">
        <v>80</v>
      </c>
      <c r="E115" s="136"/>
      <c r="F115" s="137"/>
      <c r="G115" s="136"/>
      <c r="H115" s="136"/>
      <c r="I115" s="136"/>
      <c r="J115" s="138"/>
      <c r="K115" s="139"/>
      <c r="L115" s="140"/>
      <c r="M115" s="140"/>
      <c r="N115" s="140"/>
      <c r="O115" s="141"/>
    </row>
    <row r="116" spans="1:16" s="100" customFormat="1" ht="15" x14ac:dyDescent="0.3">
      <c r="A116" s="146">
        <f>A115+1</f>
        <v>78</v>
      </c>
      <c r="B116" s="133" t="s">
        <v>97</v>
      </c>
      <c r="C116" s="134" t="s">
        <v>180</v>
      </c>
      <c r="D116" s="161">
        <v>702.8</v>
      </c>
      <c r="E116" s="136"/>
      <c r="F116" s="137"/>
      <c r="G116" s="136"/>
      <c r="H116" s="136"/>
      <c r="I116" s="136"/>
      <c r="J116" s="138"/>
      <c r="K116" s="139"/>
      <c r="L116" s="140"/>
      <c r="M116" s="140"/>
      <c r="N116" s="140"/>
      <c r="O116" s="141"/>
    </row>
    <row r="117" spans="1:16" s="100" customFormat="1" thickBot="1" x14ac:dyDescent="0.35">
      <c r="A117" s="173"/>
      <c r="B117" s="174"/>
      <c r="C117" s="175"/>
      <c r="D117" s="176"/>
      <c r="E117" s="176"/>
      <c r="F117" s="176"/>
      <c r="G117" s="176"/>
      <c r="H117" s="176"/>
      <c r="I117" s="176"/>
      <c r="J117" s="177"/>
      <c r="K117" s="178"/>
      <c r="L117" s="179"/>
      <c r="M117" s="179"/>
      <c r="N117" s="179"/>
      <c r="O117" s="180"/>
    </row>
    <row r="118" spans="1:16" s="184" customFormat="1" ht="15.75" customHeight="1" thickBot="1" x14ac:dyDescent="0.35">
      <c r="A118" s="181"/>
      <c r="B118" s="268" t="s">
        <v>132</v>
      </c>
      <c r="C118" s="269"/>
      <c r="D118" s="269"/>
      <c r="E118" s="269"/>
      <c r="F118" s="269"/>
      <c r="G118" s="269"/>
      <c r="H118" s="269"/>
      <c r="I118" s="270"/>
      <c r="J118" s="182">
        <f t="shared" ref="J118:L118" si="8">SUM(J10:J117)</f>
        <v>0</v>
      </c>
      <c r="K118" s="182">
        <f t="shared" si="8"/>
        <v>0</v>
      </c>
      <c r="L118" s="182">
        <f t="shared" si="8"/>
        <v>0</v>
      </c>
      <c r="M118" s="182">
        <f t="shared" ref="M118" si="9">SUM(M10:M117)</f>
        <v>0</v>
      </c>
      <c r="N118" s="182">
        <f t="shared" ref="N118" si="10">SUM(N10:N117)</f>
        <v>0</v>
      </c>
      <c r="O118" s="183">
        <f>SUM(L118:N118)</f>
        <v>0</v>
      </c>
    </row>
    <row r="119" spans="1:16" s="100" customFormat="1" x14ac:dyDescent="0.3">
      <c r="A119" s="185"/>
      <c r="B119" s="186"/>
      <c r="C119" s="187"/>
      <c r="D119" s="119"/>
      <c r="E119" s="119"/>
      <c r="F119" s="119"/>
      <c r="G119" s="119"/>
      <c r="H119" s="119"/>
      <c r="I119" s="119"/>
      <c r="J119" s="119"/>
      <c r="K119" s="119"/>
      <c r="L119" s="119"/>
      <c r="M119" s="119"/>
      <c r="N119" s="119"/>
      <c r="O119" s="119"/>
    </row>
    <row r="120" spans="1:16" ht="111.6" customHeight="1" x14ac:dyDescent="0.3">
      <c r="A120" s="252" t="s">
        <v>178</v>
      </c>
      <c r="B120" s="253"/>
      <c r="C120" s="253"/>
      <c r="D120" s="253"/>
      <c r="E120" s="253"/>
      <c r="F120" s="253"/>
      <c r="G120" s="253"/>
      <c r="H120" s="253"/>
      <c r="I120" s="253"/>
      <c r="J120" s="253"/>
      <c r="K120" s="253"/>
      <c r="L120" s="253"/>
      <c r="M120" s="253"/>
      <c r="N120" s="253"/>
      <c r="O120" s="253"/>
      <c r="P120" s="116"/>
    </row>
    <row r="122" spans="1:16" x14ac:dyDescent="0.3">
      <c r="A122" s="102" t="s">
        <v>146</v>
      </c>
      <c r="B122" s="256"/>
      <c r="C122" s="256"/>
      <c r="D122" s="256"/>
      <c r="E122" s="266"/>
      <c r="F122" s="266"/>
    </row>
    <row r="123" spans="1:16" x14ac:dyDescent="0.3">
      <c r="A123" s="106"/>
      <c r="B123" s="257" t="s">
        <v>147</v>
      </c>
      <c r="C123" s="257"/>
      <c r="D123" s="257"/>
      <c r="E123" s="267"/>
    </row>
    <row r="124" spans="1:16" x14ac:dyDescent="0.3">
      <c r="A124" s="106"/>
      <c r="B124" s="110"/>
      <c r="C124" s="110"/>
      <c r="D124" s="110"/>
      <c r="E124" s="110"/>
    </row>
    <row r="125" spans="1:16" x14ac:dyDescent="0.3">
      <c r="A125" s="111"/>
      <c r="B125" s="110"/>
      <c r="C125" s="110"/>
      <c r="D125" s="110"/>
      <c r="E125" s="110"/>
    </row>
    <row r="126" spans="1:16" x14ac:dyDescent="0.3">
      <c r="A126" s="102" t="s">
        <v>148</v>
      </c>
      <c r="B126" s="112"/>
      <c r="C126" s="112"/>
      <c r="D126" s="113"/>
      <c r="E126" s="266"/>
      <c r="F126" s="266"/>
    </row>
    <row r="127" spans="1:16" x14ac:dyDescent="0.3">
      <c r="A127" s="106"/>
      <c r="B127" s="257" t="s">
        <v>147</v>
      </c>
      <c r="C127" s="257"/>
      <c r="D127" s="257"/>
      <c r="E127" s="267"/>
    </row>
    <row r="128" spans="1:16" x14ac:dyDescent="0.3">
      <c r="A128" s="102" t="s">
        <v>149</v>
      </c>
      <c r="B128" s="114"/>
      <c r="C128" s="115"/>
      <c r="D128" s="115"/>
      <c r="E128" s="102"/>
    </row>
  </sheetData>
  <autoFilter ref="A8:P98" xr:uid="{00000000-0001-0000-0400-000000000000}"/>
  <mergeCells count="21">
    <mergeCell ref="A120:O120"/>
    <mergeCell ref="K7:O7"/>
    <mergeCell ref="E126:F126"/>
    <mergeCell ref="B127:E127"/>
    <mergeCell ref="B118:I118"/>
    <mergeCell ref="B122:D122"/>
    <mergeCell ref="E122:F122"/>
    <mergeCell ref="B123:E123"/>
    <mergeCell ref="A7:A8"/>
    <mergeCell ref="B7:B8"/>
    <mergeCell ref="C7:C8"/>
    <mergeCell ref="D7:D8"/>
    <mergeCell ref="E7:J7"/>
    <mergeCell ref="A1:O1"/>
    <mergeCell ref="A2:O2"/>
    <mergeCell ref="C3:O3"/>
    <mergeCell ref="C4:O4"/>
    <mergeCell ref="C5:O5"/>
    <mergeCell ref="A3:B3"/>
    <mergeCell ref="A4:B4"/>
    <mergeCell ref="A5:B5"/>
  </mergeCells>
  <pageMargins left="0.70866141732283472" right="0.70866141732283472" top="0.74803149606299213" bottom="0.74803149606299213" header="0.31496062992125984" footer="0.31496062992125984"/>
  <pageSetup paperSize="9" scale="69" fitToHeight="0" orientation="landscape" r:id="rId1"/>
  <headerFooter>
    <oddFooter>&amp;L&amp;"Mistral,Regular"&amp;12Aqua-Brambis&amp;C&amp;"Times New Roman,Regular"&amp;12Pasūtījuma Nr. 2212&amp;R&amp;P</oddFooter>
  </headerFooter>
  <rowBreaks count="2" manualBreakCount="2">
    <brk id="42" max="14" man="1"/>
    <brk id="99"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P87"/>
  <sheetViews>
    <sheetView showGridLines="0" showZeros="0" tabSelected="1" view="pageBreakPreview" topLeftCell="A39" zoomScaleNormal="100" zoomScaleSheetLayoutView="100" workbookViewId="0">
      <selection activeCell="A2" sqref="A2:O2"/>
    </sheetView>
  </sheetViews>
  <sheetFormatPr defaultColWidth="9.109375" defaultRowHeight="14.4" x14ac:dyDescent="0.3"/>
  <cols>
    <col min="1" max="1" width="8.5546875" style="187" customWidth="1"/>
    <col min="2" max="2" width="60" style="117" customWidth="1"/>
    <col min="3" max="3" width="7.88671875" style="117" customWidth="1"/>
    <col min="4" max="4" width="7.88671875" style="119" customWidth="1"/>
    <col min="5" max="9" width="8.5546875" style="119" customWidth="1"/>
    <col min="10" max="10" width="9.33203125" style="119" customWidth="1"/>
    <col min="11" max="14" width="10" style="119" customWidth="1"/>
    <col min="15" max="15" width="11.44140625" style="119" customWidth="1"/>
    <col min="16" max="16" width="16.44140625" style="117" customWidth="1"/>
    <col min="17" max="16384" width="9.109375" style="117"/>
  </cols>
  <sheetData>
    <row r="1" spans="1:16" x14ac:dyDescent="0.3">
      <c r="A1" s="258" t="s">
        <v>163</v>
      </c>
      <c r="B1" s="258"/>
      <c r="C1" s="258"/>
      <c r="D1" s="258"/>
      <c r="E1" s="258"/>
      <c r="F1" s="258"/>
      <c r="G1" s="258"/>
      <c r="H1" s="258"/>
      <c r="I1" s="258"/>
      <c r="J1" s="258"/>
      <c r="K1" s="258"/>
      <c r="L1" s="258"/>
      <c r="M1" s="258"/>
      <c r="N1" s="258"/>
      <c r="O1" s="258"/>
    </row>
    <row r="2" spans="1:16" ht="30.75" customHeight="1" x14ac:dyDescent="0.3">
      <c r="A2" s="259" t="s">
        <v>108</v>
      </c>
      <c r="B2" s="259"/>
      <c r="C2" s="259"/>
      <c r="D2" s="259"/>
      <c r="E2" s="259"/>
      <c r="F2" s="259"/>
      <c r="G2" s="259"/>
      <c r="H2" s="259"/>
      <c r="I2" s="259"/>
      <c r="J2" s="259"/>
      <c r="K2" s="259"/>
      <c r="L2" s="259"/>
      <c r="M2" s="259"/>
      <c r="N2" s="259"/>
      <c r="O2" s="259"/>
      <c r="P2" s="188"/>
    </row>
    <row r="3" spans="1:16" ht="44.25" customHeight="1" x14ac:dyDescent="0.3">
      <c r="A3" s="262" t="s">
        <v>29</v>
      </c>
      <c r="B3" s="262"/>
      <c r="C3" s="260" t="s">
        <v>53</v>
      </c>
      <c r="D3" s="260"/>
      <c r="E3" s="260"/>
      <c r="F3" s="260"/>
      <c r="G3" s="260"/>
      <c r="H3" s="260"/>
      <c r="I3" s="260"/>
      <c r="J3" s="260"/>
      <c r="K3" s="260"/>
      <c r="L3" s="260"/>
      <c r="M3" s="260"/>
      <c r="N3" s="260"/>
      <c r="O3" s="260"/>
      <c r="P3" s="189"/>
    </row>
    <row r="4" spans="1:16" ht="26.25" customHeight="1" x14ac:dyDescent="0.3">
      <c r="A4" s="262" t="s">
        <v>16</v>
      </c>
      <c r="B4" s="262"/>
      <c r="C4" s="261" t="s">
        <v>59</v>
      </c>
      <c r="D4" s="261"/>
      <c r="E4" s="261"/>
      <c r="F4" s="261"/>
      <c r="G4" s="261"/>
      <c r="H4" s="261"/>
      <c r="I4" s="261"/>
      <c r="J4" s="261"/>
      <c r="K4" s="261"/>
      <c r="L4" s="261"/>
      <c r="M4" s="261"/>
      <c r="N4" s="261"/>
      <c r="O4" s="261"/>
      <c r="P4" s="190"/>
    </row>
    <row r="5" spans="1:16" ht="15" customHeight="1" x14ac:dyDescent="0.3">
      <c r="A5" s="262" t="s">
        <v>17</v>
      </c>
      <c r="B5" s="262"/>
      <c r="C5" s="261"/>
      <c r="D5" s="261"/>
      <c r="E5" s="261"/>
      <c r="F5" s="261"/>
      <c r="G5" s="261"/>
      <c r="H5" s="261"/>
      <c r="I5" s="261"/>
      <c r="J5" s="261"/>
      <c r="K5" s="261"/>
      <c r="L5" s="261"/>
      <c r="M5" s="261"/>
      <c r="N5" s="261"/>
      <c r="O5" s="261"/>
      <c r="P5" s="190"/>
    </row>
    <row r="6" spans="1:16" ht="16.95" customHeight="1" thickBot="1" x14ac:dyDescent="0.35">
      <c r="A6" s="118"/>
    </row>
    <row r="7" spans="1:16" ht="15" customHeight="1" x14ac:dyDescent="0.3">
      <c r="A7" s="271" t="s">
        <v>120</v>
      </c>
      <c r="B7" s="264" t="s">
        <v>121</v>
      </c>
      <c r="C7" s="274" t="s">
        <v>4</v>
      </c>
      <c r="D7" s="276" t="s">
        <v>5</v>
      </c>
      <c r="E7" s="264" t="s">
        <v>122</v>
      </c>
      <c r="F7" s="264"/>
      <c r="G7" s="264"/>
      <c r="H7" s="264"/>
      <c r="I7" s="264"/>
      <c r="J7" s="278"/>
      <c r="K7" s="263" t="s">
        <v>123</v>
      </c>
      <c r="L7" s="264"/>
      <c r="M7" s="264"/>
      <c r="N7" s="264"/>
      <c r="O7" s="265"/>
      <c r="P7" s="191"/>
    </row>
    <row r="8" spans="1:16" ht="78.75" customHeight="1" thickBot="1" x14ac:dyDescent="0.35">
      <c r="A8" s="272"/>
      <c r="B8" s="273"/>
      <c r="C8" s="275"/>
      <c r="D8" s="277"/>
      <c r="E8" s="120" t="s">
        <v>124</v>
      </c>
      <c r="F8" s="120" t="s">
        <v>125</v>
      </c>
      <c r="G8" s="120" t="s">
        <v>126</v>
      </c>
      <c r="H8" s="120" t="s">
        <v>127</v>
      </c>
      <c r="I8" s="120" t="s">
        <v>128</v>
      </c>
      <c r="J8" s="121" t="s">
        <v>129</v>
      </c>
      <c r="K8" s="122" t="s">
        <v>124</v>
      </c>
      <c r="L8" s="120" t="s">
        <v>126</v>
      </c>
      <c r="M8" s="120" t="s">
        <v>127</v>
      </c>
      <c r="N8" s="120" t="s">
        <v>128</v>
      </c>
      <c r="O8" s="123" t="s">
        <v>130</v>
      </c>
      <c r="P8" s="191"/>
    </row>
    <row r="9" spans="1:16" s="100" customFormat="1" thickTop="1" x14ac:dyDescent="0.3">
      <c r="A9" s="124"/>
      <c r="B9" s="125" t="s">
        <v>9</v>
      </c>
      <c r="C9" s="126"/>
      <c r="D9" s="127"/>
      <c r="E9" s="127"/>
      <c r="F9" s="127"/>
      <c r="G9" s="127"/>
      <c r="H9" s="127"/>
      <c r="I9" s="127"/>
      <c r="J9" s="192"/>
      <c r="K9" s="193"/>
      <c r="L9" s="127"/>
      <c r="M9" s="127"/>
      <c r="N9" s="127"/>
      <c r="O9" s="194"/>
    </row>
    <row r="10" spans="1:16" s="100" customFormat="1" ht="27.6" x14ac:dyDescent="0.3">
      <c r="A10" s="132">
        <v>1</v>
      </c>
      <c r="B10" s="133" t="s">
        <v>101</v>
      </c>
      <c r="C10" s="134" t="s">
        <v>7</v>
      </c>
      <c r="D10" s="135">
        <v>3</v>
      </c>
      <c r="E10" s="136"/>
      <c r="F10" s="137"/>
      <c r="G10" s="136"/>
      <c r="H10" s="136"/>
      <c r="I10" s="136"/>
      <c r="J10" s="138"/>
      <c r="K10" s="139"/>
      <c r="L10" s="140"/>
      <c r="M10" s="140"/>
      <c r="N10" s="140"/>
      <c r="O10" s="141"/>
    </row>
    <row r="11" spans="1:16" s="100" customFormat="1" ht="13.8" x14ac:dyDescent="0.3">
      <c r="A11" s="142"/>
      <c r="B11" s="143" t="s">
        <v>15</v>
      </c>
      <c r="C11" s="144"/>
      <c r="D11" s="195"/>
      <c r="E11" s="196"/>
      <c r="F11" s="196"/>
      <c r="G11" s="196"/>
      <c r="H11" s="196"/>
      <c r="I11" s="196"/>
      <c r="J11" s="197"/>
      <c r="K11" s="198"/>
      <c r="L11" s="196"/>
      <c r="M11" s="196"/>
      <c r="N11" s="196"/>
      <c r="O11" s="199"/>
    </row>
    <row r="12" spans="1:16" s="100" customFormat="1" ht="13.8" x14ac:dyDescent="0.3">
      <c r="A12" s="146"/>
      <c r="B12" s="147" t="s">
        <v>0</v>
      </c>
      <c r="C12" s="134"/>
      <c r="D12" s="135"/>
      <c r="E12" s="200"/>
      <c r="F12" s="200"/>
      <c r="G12" s="200"/>
      <c r="H12" s="200"/>
      <c r="I12" s="200"/>
      <c r="J12" s="201"/>
      <c r="K12" s="202"/>
      <c r="L12" s="200"/>
      <c r="M12" s="200"/>
      <c r="N12" s="200"/>
      <c r="O12" s="203"/>
    </row>
    <row r="13" spans="1:16" s="100" customFormat="1" ht="55.2" x14ac:dyDescent="0.3">
      <c r="A13" s="146">
        <f>A10+1</f>
        <v>2</v>
      </c>
      <c r="B13" s="149" t="s">
        <v>113</v>
      </c>
      <c r="C13" s="150" t="s">
        <v>1</v>
      </c>
      <c r="D13" s="153">
        <v>95.600000000000009</v>
      </c>
      <c r="E13" s="136"/>
      <c r="F13" s="137"/>
      <c r="G13" s="136"/>
      <c r="H13" s="136"/>
      <c r="I13" s="136"/>
      <c r="J13" s="138"/>
      <c r="K13" s="139"/>
      <c r="L13" s="140"/>
      <c r="M13" s="140"/>
      <c r="N13" s="140"/>
      <c r="O13" s="141"/>
      <c r="P13" s="61"/>
    </row>
    <row r="14" spans="1:16" s="100" customFormat="1" ht="41.4" x14ac:dyDescent="0.3">
      <c r="A14" s="146">
        <f>A13+1</f>
        <v>3</v>
      </c>
      <c r="B14" s="149" t="s">
        <v>114</v>
      </c>
      <c r="C14" s="150" t="s">
        <v>1</v>
      </c>
      <c r="D14" s="161">
        <v>4.9000000000000004</v>
      </c>
      <c r="E14" s="136"/>
      <c r="F14" s="137"/>
      <c r="G14" s="136"/>
      <c r="H14" s="136"/>
      <c r="I14" s="136"/>
      <c r="J14" s="138"/>
      <c r="K14" s="139"/>
      <c r="L14" s="140"/>
      <c r="M14" s="140"/>
      <c r="N14" s="140"/>
      <c r="O14" s="141"/>
    </row>
    <row r="15" spans="1:16" s="100" customFormat="1" ht="13.8" x14ac:dyDescent="0.3">
      <c r="A15" s="146"/>
      <c r="B15" s="147" t="s">
        <v>28</v>
      </c>
      <c r="C15" s="150"/>
      <c r="D15" s="135"/>
      <c r="E15" s="200"/>
      <c r="F15" s="200"/>
      <c r="G15" s="200"/>
      <c r="H15" s="200"/>
      <c r="I15" s="200"/>
      <c r="J15" s="201"/>
      <c r="K15" s="202"/>
      <c r="L15" s="200"/>
      <c r="M15" s="200"/>
      <c r="N15" s="200"/>
      <c r="O15" s="203"/>
    </row>
    <row r="16" spans="1:16" s="100" customFormat="1" ht="13.8" x14ac:dyDescent="0.3">
      <c r="A16" s="146"/>
      <c r="B16" s="204" t="s">
        <v>41</v>
      </c>
      <c r="C16" s="150"/>
      <c r="D16" s="135"/>
      <c r="E16" s="135"/>
      <c r="F16" s="135"/>
      <c r="G16" s="135"/>
      <c r="H16" s="135"/>
      <c r="I16" s="135"/>
      <c r="J16" s="205"/>
      <c r="K16" s="206"/>
      <c r="L16" s="135"/>
      <c r="M16" s="135"/>
      <c r="N16" s="135"/>
      <c r="O16" s="207"/>
    </row>
    <row r="17" spans="1:16" s="210" customFormat="1" ht="13.8" x14ac:dyDescent="0.3">
      <c r="A17" s="146">
        <f>A14+1</f>
        <v>4</v>
      </c>
      <c r="B17" s="208" t="s">
        <v>35</v>
      </c>
      <c r="C17" s="209" t="s">
        <v>6</v>
      </c>
      <c r="D17" s="135">
        <v>3</v>
      </c>
      <c r="E17" s="136"/>
      <c r="F17" s="137"/>
      <c r="G17" s="136"/>
      <c r="H17" s="136"/>
      <c r="I17" s="136"/>
      <c r="J17" s="138"/>
      <c r="K17" s="139"/>
      <c r="L17" s="140"/>
      <c r="M17" s="140"/>
      <c r="N17" s="140"/>
      <c r="O17" s="141"/>
      <c r="P17" s="100"/>
    </row>
    <row r="18" spans="1:16" s="210" customFormat="1" ht="13.8" x14ac:dyDescent="0.3">
      <c r="A18" s="146">
        <f>A17+1</f>
        <v>5</v>
      </c>
      <c r="B18" s="208" t="s">
        <v>23</v>
      </c>
      <c r="C18" s="209" t="s">
        <v>6</v>
      </c>
      <c r="D18" s="135">
        <v>2</v>
      </c>
      <c r="E18" s="156"/>
      <c r="F18" s="137"/>
      <c r="G18" s="136"/>
      <c r="H18" s="156"/>
      <c r="I18" s="156"/>
      <c r="J18" s="138"/>
      <c r="K18" s="139"/>
      <c r="L18" s="140"/>
      <c r="M18" s="140"/>
      <c r="N18" s="140"/>
      <c r="O18" s="141"/>
      <c r="P18" s="100"/>
    </row>
    <row r="19" spans="1:16" s="210" customFormat="1" ht="48" customHeight="1" x14ac:dyDescent="0.3">
      <c r="A19" s="146"/>
      <c r="B19" s="211" t="s">
        <v>115</v>
      </c>
      <c r="C19" s="150"/>
      <c r="D19" s="158"/>
      <c r="E19" s="158"/>
      <c r="F19" s="158"/>
      <c r="G19" s="158"/>
      <c r="H19" s="158"/>
      <c r="I19" s="158"/>
      <c r="J19" s="212"/>
      <c r="K19" s="213"/>
      <c r="L19" s="158"/>
      <c r="M19" s="158"/>
      <c r="N19" s="158"/>
      <c r="O19" s="214"/>
    </row>
    <row r="20" spans="1:16" s="210" customFormat="1" ht="13.8" x14ac:dyDescent="0.3">
      <c r="A20" s="132">
        <f>A18+1</f>
        <v>6</v>
      </c>
      <c r="B20" s="208" t="s">
        <v>24</v>
      </c>
      <c r="C20" s="209" t="s">
        <v>6</v>
      </c>
      <c r="D20" s="158">
        <v>1</v>
      </c>
      <c r="E20" s="136"/>
      <c r="F20" s="137"/>
      <c r="G20" s="136"/>
      <c r="H20" s="136"/>
      <c r="I20" s="136"/>
      <c r="J20" s="138"/>
      <c r="K20" s="139"/>
      <c r="L20" s="140"/>
      <c r="M20" s="140"/>
      <c r="N20" s="140"/>
      <c r="O20" s="141"/>
    </row>
    <row r="21" spans="1:16" s="210" customFormat="1" ht="13.8" x14ac:dyDescent="0.3">
      <c r="A21" s="146"/>
      <c r="B21" s="204" t="s">
        <v>37</v>
      </c>
      <c r="C21" s="209"/>
      <c r="D21" s="158"/>
      <c r="E21" s="158"/>
      <c r="F21" s="158"/>
      <c r="G21" s="158"/>
      <c r="H21" s="158"/>
      <c r="I21" s="158"/>
      <c r="J21" s="212"/>
      <c r="K21" s="213"/>
      <c r="L21" s="158"/>
      <c r="M21" s="158"/>
      <c r="N21" s="158"/>
      <c r="O21" s="214"/>
      <c r="P21" s="61"/>
    </row>
    <row r="22" spans="1:16" s="210" customFormat="1" ht="13.8" x14ac:dyDescent="0.3">
      <c r="A22" s="146">
        <f>A20+1</f>
        <v>7</v>
      </c>
      <c r="B22" s="208" t="s">
        <v>38</v>
      </c>
      <c r="C22" s="209" t="s">
        <v>6</v>
      </c>
      <c r="D22" s="158">
        <v>2</v>
      </c>
      <c r="E22" s="156"/>
      <c r="F22" s="137"/>
      <c r="G22" s="136"/>
      <c r="H22" s="156"/>
      <c r="I22" s="156"/>
      <c r="J22" s="138"/>
      <c r="K22" s="139"/>
      <c r="L22" s="140"/>
      <c r="M22" s="140"/>
      <c r="N22" s="140"/>
      <c r="O22" s="141"/>
      <c r="P22" s="100"/>
    </row>
    <row r="23" spans="1:16" s="210" customFormat="1" ht="13.8" x14ac:dyDescent="0.3">
      <c r="A23" s="132"/>
      <c r="B23" s="204" t="s">
        <v>109</v>
      </c>
      <c r="C23" s="209"/>
      <c r="D23" s="158"/>
      <c r="E23" s="158"/>
      <c r="F23" s="158"/>
      <c r="G23" s="158"/>
      <c r="H23" s="158"/>
      <c r="I23" s="158"/>
      <c r="J23" s="212"/>
      <c r="K23" s="213"/>
      <c r="L23" s="158"/>
      <c r="M23" s="158"/>
      <c r="N23" s="158"/>
      <c r="O23" s="214"/>
    </row>
    <row r="24" spans="1:16" s="210" customFormat="1" ht="13.8" x14ac:dyDescent="0.3">
      <c r="A24" s="146">
        <f>A22+1</f>
        <v>8</v>
      </c>
      <c r="B24" s="208" t="s">
        <v>58</v>
      </c>
      <c r="C24" s="209" t="s">
        <v>6</v>
      </c>
      <c r="D24" s="135">
        <v>3</v>
      </c>
      <c r="E24" s="156"/>
      <c r="F24" s="137"/>
      <c r="G24" s="136"/>
      <c r="H24" s="156"/>
      <c r="I24" s="156"/>
      <c r="J24" s="138"/>
      <c r="K24" s="139"/>
      <c r="L24" s="140"/>
      <c r="M24" s="140"/>
      <c r="N24" s="140"/>
      <c r="O24" s="141"/>
    </row>
    <row r="25" spans="1:16" s="210" customFormat="1" ht="27.6" x14ac:dyDescent="0.3">
      <c r="A25" s="146"/>
      <c r="B25" s="204" t="s">
        <v>39</v>
      </c>
      <c r="C25" s="209"/>
      <c r="D25" s="158"/>
      <c r="E25" s="158"/>
      <c r="F25" s="158"/>
      <c r="G25" s="158"/>
      <c r="H25" s="158"/>
      <c r="I25" s="158"/>
      <c r="J25" s="138"/>
      <c r="K25" s="139"/>
      <c r="L25" s="140"/>
      <c r="M25" s="140"/>
      <c r="N25" s="140"/>
      <c r="O25" s="141"/>
      <c r="P25" s="100"/>
    </row>
    <row r="26" spans="1:16" s="210" customFormat="1" ht="13.8" x14ac:dyDescent="0.3">
      <c r="A26" s="146">
        <f>A24+1</f>
        <v>9</v>
      </c>
      <c r="B26" s="208" t="s">
        <v>35</v>
      </c>
      <c r="C26" s="209" t="s">
        <v>6</v>
      </c>
      <c r="D26" s="135">
        <v>4</v>
      </c>
      <c r="E26" s="156"/>
      <c r="F26" s="137"/>
      <c r="G26" s="136"/>
      <c r="H26" s="156"/>
      <c r="I26" s="156"/>
      <c r="J26" s="138"/>
      <c r="K26" s="139"/>
      <c r="L26" s="140"/>
      <c r="M26" s="140"/>
      <c r="N26" s="140"/>
      <c r="O26" s="141"/>
      <c r="P26" s="100"/>
    </row>
    <row r="27" spans="1:16" s="210" customFormat="1" ht="13.8" x14ac:dyDescent="0.3">
      <c r="A27" s="146">
        <f>A26+1</f>
        <v>10</v>
      </c>
      <c r="B27" s="208" t="s">
        <v>23</v>
      </c>
      <c r="C27" s="209" t="s">
        <v>6</v>
      </c>
      <c r="D27" s="158">
        <v>3</v>
      </c>
      <c r="E27" s="156"/>
      <c r="F27" s="137"/>
      <c r="G27" s="136"/>
      <c r="H27" s="156"/>
      <c r="I27" s="156"/>
      <c r="J27" s="138"/>
      <c r="K27" s="139"/>
      <c r="L27" s="140"/>
      <c r="M27" s="140"/>
      <c r="N27" s="140"/>
      <c r="O27" s="141"/>
      <c r="P27" s="100"/>
    </row>
    <row r="28" spans="1:16" s="210" customFormat="1" ht="13.8" x14ac:dyDescent="0.3">
      <c r="A28" s="132"/>
      <c r="B28" s="204" t="s">
        <v>60</v>
      </c>
      <c r="C28" s="209"/>
      <c r="D28" s="158"/>
      <c r="E28" s="158"/>
      <c r="F28" s="158"/>
      <c r="G28" s="158"/>
      <c r="H28" s="158"/>
      <c r="I28" s="158"/>
      <c r="J28" s="138"/>
      <c r="K28" s="139"/>
      <c r="L28" s="140"/>
      <c r="M28" s="140"/>
      <c r="N28" s="140"/>
      <c r="O28" s="141"/>
      <c r="P28" s="100"/>
    </row>
    <row r="29" spans="1:16" s="210" customFormat="1" ht="13.8" x14ac:dyDescent="0.3">
      <c r="A29" s="132">
        <f>A27+1</f>
        <v>11</v>
      </c>
      <c r="B29" s="208" t="s">
        <v>58</v>
      </c>
      <c r="C29" s="209" t="s">
        <v>6</v>
      </c>
      <c r="D29" s="158">
        <v>4</v>
      </c>
      <c r="E29" s="156"/>
      <c r="F29" s="137"/>
      <c r="G29" s="136"/>
      <c r="H29" s="156"/>
      <c r="I29" s="156"/>
      <c r="J29" s="138"/>
      <c r="K29" s="139"/>
      <c r="L29" s="140"/>
      <c r="M29" s="140"/>
      <c r="N29" s="140"/>
      <c r="O29" s="141"/>
      <c r="P29" s="100"/>
    </row>
    <row r="30" spans="1:16" s="210" customFormat="1" ht="27.6" x14ac:dyDescent="0.3">
      <c r="A30" s="132"/>
      <c r="B30" s="204" t="s">
        <v>61</v>
      </c>
      <c r="C30" s="209"/>
      <c r="D30" s="158"/>
      <c r="E30" s="158"/>
      <c r="F30" s="158"/>
      <c r="G30" s="158"/>
      <c r="H30" s="158"/>
      <c r="I30" s="158"/>
      <c r="J30" s="138"/>
      <c r="K30" s="139"/>
      <c r="L30" s="140"/>
      <c r="M30" s="140"/>
      <c r="N30" s="140"/>
      <c r="O30" s="141"/>
      <c r="P30" s="100"/>
    </row>
    <row r="31" spans="1:16" s="210" customFormat="1" ht="13.8" x14ac:dyDescent="0.3">
      <c r="A31" s="132">
        <f>A29+1</f>
        <v>12</v>
      </c>
      <c r="B31" s="208" t="s">
        <v>40</v>
      </c>
      <c r="C31" s="209" t="s">
        <v>6</v>
      </c>
      <c r="D31" s="158">
        <v>3</v>
      </c>
      <c r="E31" s="156"/>
      <c r="F31" s="137"/>
      <c r="G31" s="136"/>
      <c r="H31" s="156"/>
      <c r="I31" s="156"/>
      <c r="J31" s="138"/>
      <c r="K31" s="139"/>
      <c r="L31" s="140"/>
      <c r="M31" s="140"/>
      <c r="N31" s="140"/>
      <c r="O31" s="141"/>
      <c r="P31" s="100"/>
    </row>
    <row r="32" spans="1:16" s="210" customFormat="1" ht="15" customHeight="1" x14ac:dyDescent="0.3">
      <c r="A32" s="132"/>
      <c r="B32" s="204" t="s">
        <v>36</v>
      </c>
      <c r="C32" s="209"/>
      <c r="D32" s="158"/>
      <c r="E32" s="158"/>
      <c r="F32" s="158"/>
      <c r="G32" s="158"/>
      <c r="H32" s="158"/>
      <c r="I32" s="158"/>
      <c r="J32" s="138"/>
      <c r="K32" s="139"/>
      <c r="L32" s="140"/>
      <c r="M32" s="140"/>
      <c r="N32" s="140"/>
      <c r="O32" s="141"/>
      <c r="P32" s="100"/>
    </row>
    <row r="33" spans="1:16" s="210" customFormat="1" ht="13.8" x14ac:dyDescent="0.3">
      <c r="A33" s="132">
        <f>A31+1</f>
        <v>13</v>
      </c>
      <c r="B33" s="208" t="s">
        <v>56</v>
      </c>
      <c r="C33" s="209" t="s">
        <v>6</v>
      </c>
      <c r="D33" s="158">
        <v>4</v>
      </c>
      <c r="E33" s="136"/>
      <c r="F33" s="137"/>
      <c r="G33" s="136"/>
      <c r="H33" s="136"/>
      <c r="I33" s="136"/>
      <c r="J33" s="138"/>
      <c r="K33" s="139"/>
      <c r="L33" s="140"/>
      <c r="M33" s="140"/>
      <c r="N33" s="140"/>
      <c r="O33" s="141"/>
      <c r="P33" s="100"/>
    </row>
    <row r="34" spans="1:16" s="210" customFormat="1" ht="27.6" x14ac:dyDescent="0.3">
      <c r="A34" s="160"/>
      <c r="B34" s="204" t="s">
        <v>64</v>
      </c>
      <c r="C34" s="209"/>
      <c r="D34" s="158"/>
      <c r="E34" s="158"/>
      <c r="F34" s="158"/>
      <c r="G34" s="158"/>
      <c r="H34" s="158"/>
      <c r="I34" s="158"/>
      <c r="J34" s="138"/>
      <c r="K34" s="139"/>
      <c r="L34" s="140"/>
      <c r="M34" s="140"/>
      <c r="N34" s="140"/>
      <c r="O34" s="141"/>
    </row>
    <row r="35" spans="1:16" s="210" customFormat="1" ht="13.8" x14ac:dyDescent="0.3">
      <c r="A35" s="132">
        <f>A33+1</f>
        <v>14</v>
      </c>
      <c r="B35" s="208" t="s">
        <v>25</v>
      </c>
      <c r="C35" s="209" t="s">
        <v>6</v>
      </c>
      <c r="D35" s="158">
        <v>1</v>
      </c>
      <c r="E35" s="136"/>
      <c r="F35" s="137"/>
      <c r="G35" s="136"/>
      <c r="H35" s="136"/>
      <c r="I35" s="136"/>
      <c r="J35" s="138"/>
      <c r="K35" s="139"/>
      <c r="L35" s="140"/>
      <c r="M35" s="140"/>
      <c r="N35" s="140"/>
      <c r="O35" s="141"/>
    </row>
    <row r="36" spans="1:16" s="210" customFormat="1" ht="13.8" x14ac:dyDescent="0.3">
      <c r="A36" s="132">
        <f>A35+1</f>
        <v>15</v>
      </c>
      <c r="B36" s="204" t="s">
        <v>52</v>
      </c>
      <c r="C36" s="209" t="s">
        <v>6</v>
      </c>
      <c r="D36" s="158">
        <v>1</v>
      </c>
      <c r="E36" s="136"/>
      <c r="F36" s="137"/>
      <c r="G36" s="136"/>
      <c r="H36" s="136"/>
      <c r="I36" s="136"/>
      <c r="J36" s="138"/>
      <c r="K36" s="139"/>
      <c r="L36" s="140"/>
      <c r="M36" s="140"/>
      <c r="N36" s="140"/>
      <c r="O36" s="141"/>
    </row>
    <row r="37" spans="1:16" s="100" customFormat="1" ht="13.8" x14ac:dyDescent="0.3">
      <c r="A37" s="146"/>
      <c r="B37" s="147" t="s">
        <v>10</v>
      </c>
      <c r="C37" s="134"/>
      <c r="D37" s="135"/>
      <c r="E37" s="135"/>
      <c r="F37" s="135"/>
      <c r="G37" s="135"/>
      <c r="H37" s="135"/>
      <c r="I37" s="135"/>
      <c r="J37" s="138"/>
      <c r="K37" s="139"/>
      <c r="L37" s="140"/>
      <c r="M37" s="140"/>
      <c r="N37" s="140"/>
      <c r="O37" s="141"/>
    </row>
    <row r="38" spans="1:16" s="100" customFormat="1" ht="13.8" x14ac:dyDescent="0.3">
      <c r="A38" s="146">
        <f>A36+1</f>
        <v>16</v>
      </c>
      <c r="B38" s="152" t="s">
        <v>11</v>
      </c>
      <c r="C38" s="134" t="s">
        <v>131</v>
      </c>
      <c r="D38" s="161">
        <v>230.1</v>
      </c>
      <c r="E38" s="162"/>
      <c r="F38" s="137"/>
      <c r="G38" s="136"/>
      <c r="H38" s="162"/>
      <c r="I38" s="162"/>
      <c r="J38" s="138"/>
      <c r="K38" s="139"/>
      <c r="L38" s="140"/>
      <c r="M38" s="140"/>
      <c r="N38" s="140"/>
      <c r="O38" s="141"/>
    </row>
    <row r="39" spans="1:16" s="100" customFormat="1" ht="15" customHeight="1" x14ac:dyDescent="0.3">
      <c r="A39" s="146">
        <f>A38+1</f>
        <v>17</v>
      </c>
      <c r="B39" s="152" t="s">
        <v>12</v>
      </c>
      <c r="C39" s="134" t="s">
        <v>131</v>
      </c>
      <c r="D39" s="161">
        <v>4.6999999999999993</v>
      </c>
      <c r="E39" s="136"/>
      <c r="F39" s="137"/>
      <c r="G39" s="136"/>
      <c r="H39" s="136"/>
      <c r="I39" s="136"/>
      <c r="J39" s="138"/>
      <c r="K39" s="139"/>
      <c r="L39" s="140"/>
      <c r="M39" s="140"/>
      <c r="N39" s="140"/>
      <c r="O39" s="141"/>
      <c r="P39" s="163"/>
    </row>
    <row r="40" spans="1:16" s="100" customFormat="1" ht="13.8" x14ac:dyDescent="0.3">
      <c r="A40" s="146">
        <f>A39+1</f>
        <v>18</v>
      </c>
      <c r="B40" s="152" t="s">
        <v>13</v>
      </c>
      <c r="C40" s="134" t="s">
        <v>131</v>
      </c>
      <c r="D40" s="161">
        <v>37.200000000000003</v>
      </c>
      <c r="E40" s="136"/>
      <c r="F40" s="137"/>
      <c r="G40" s="136"/>
      <c r="H40" s="136"/>
      <c r="I40" s="136"/>
      <c r="J40" s="138"/>
      <c r="K40" s="139"/>
      <c r="L40" s="140"/>
      <c r="M40" s="140"/>
      <c r="N40" s="140"/>
      <c r="O40" s="141"/>
    </row>
    <row r="41" spans="1:16" s="100" customFormat="1" ht="13.8" x14ac:dyDescent="0.3">
      <c r="A41" s="146">
        <f>A40+1</f>
        <v>19</v>
      </c>
      <c r="B41" s="152" t="s">
        <v>33</v>
      </c>
      <c r="C41" s="134" t="s">
        <v>131</v>
      </c>
      <c r="D41" s="161">
        <v>127.69999999999999</v>
      </c>
      <c r="E41" s="136"/>
      <c r="F41" s="137"/>
      <c r="G41" s="136"/>
      <c r="H41" s="136"/>
      <c r="I41" s="136"/>
      <c r="J41" s="138"/>
      <c r="K41" s="139"/>
      <c r="L41" s="140"/>
      <c r="M41" s="140"/>
      <c r="N41" s="140"/>
      <c r="O41" s="141"/>
    </row>
    <row r="42" spans="1:16" s="100" customFormat="1" ht="13.8" x14ac:dyDescent="0.3">
      <c r="A42" s="146">
        <f>A41+1</f>
        <v>20</v>
      </c>
      <c r="B42" s="152" t="s">
        <v>107</v>
      </c>
      <c r="C42" s="134" t="s">
        <v>131</v>
      </c>
      <c r="D42" s="161">
        <v>230.1</v>
      </c>
      <c r="E42" s="136"/>
      <c r="F42" s="137"/>
      <c r="G42" s="136"/>
      <c r="H42" s="136"/>
      <c r="I42" s="136"/>
      <c r="J42" s="138"/>
      <c r="K42" s="139"/>
      <c r="L42" s="140"/>
      <c r="M42" s="140"/>
      <c r="N42" s="140"/>
      <c r="O42" s="141"/>
    </row>
    <row r="43" spans="1:16" s="100" customFormat="1" ht="13.8" x14ac:dyDescent="0.3">
      <c r="A43" s="146"/>
      <c r="B43" s="147" t="s">
        <v>2</v>
      </c>
      <c r="C43" s="134"/>
      <c r="D43" s="135"/>
      <c r="E43" s="135"/>
      <c r="F43" s="135"/>
      <c r="G43" s="135"/>
      <c r="H43" s="135"/>
      <c r="I43" s="135"/>
      <c r="J43" s="205"/>
      <c r="K43" s="206"/>
      <c r="L43" s="135"/>
      <c r="M43" s="135"/>
      <c r="N43" s="135"/>
      <c r="O43" s="207"/>
    </row>
    <row r="44" spans="1:16" s="100" customFormat="1" ht="13.8" x14ac:dyDescent="0.3">
      <c r="A44" s="146">
        <f>A42+1</f>
        <v>21</v>
      </c>
      <c r="B44" s="152" t="s">
        <v>14</v>
      </c>
      <c r="C44" s="134" t="s">
        <v>1</v>
      </c>
      <c r="D44" s="153">
        <v>100.5</v>
      </c>
      <c r="E44" s="164"/>
      <c r="F44" s="137"/>
      <c r="G44" s="136"/>
      <c r="H44" s="165"/>
      <c r="I44" s="164"/>
      <c r="J44" s="138"/>
      <c r="K44" s="139"/>
      <c r="L44" s="140"/>
      <c r="M44" s="140"/>
      <c r="N44" s="140"/>
      <c r="O44" s="141"/>
    </row>
    <row r="45" spans="1:16" s="100" customFormat="1" ht="13.8" x14ac:dyDescent="0.3">
      <c r="A45" s="146">
        <f>A44+1</f>
        <v>22</v>
      </c>
      <c r="B45" s="152" t="s">
        <v>75</v>
      </c>
      <c r="C45" s="134" t="s">
        <v>1</v>
      </c>
      <c r="D45" s="153">
        <v>100.5</v>
      </c>
      <c r="E45" s="136"/>
      <c r="F45" s="137"/>
      <c r="G45" s="136"/>
      <c r="H45" s="136"/>
      <c r="I45" s="136"/>
      <c r="J45" s="138"/>
      <c r="K45" s="139"/>
      <c r="L45" s="140"/>
      <c r="M45" s="140"/>
      <c r="N45" s="140"/>
      <c r="O45" s="141"/>
    </row>
    <row r="46" spans="1:16" s="100" customFormat="1" ht="13.8" x14ac:dyDescent="0.3">
      <c r="A46" s="146"/>
      <c r="B46" s="149" t="s">
        <v>18</v>
      </c>
      <c r="C46" s="134"/>
      <c r="D46" s="135"/>
      <c r="E46" s="200"/>
      <c r="F46" s="200"/>
      <c r="G46" s="200"/>
      <c r="H46" s="200"/>
      <c r="I46" s="200"/>
      <c r="J46" s="201"/>
      <c r="K46" s="202"/>
      <c r="L46" s="200"/>
      <c r="M46" s="200"/>
      <c r="N46" s="200"/>
      <c r="O46" s="203"/>
    </row>
    <row r="47" spans="1:16" s="100" customFormat="1" ht="13.8" x14ac:dyDescent="0.3">
      <c r="A47" s="132">
        <f>A45+1</f>
        <v>23</v>
      </c>
      <c r="B47" s="133" t="s">
        <v>70</v>
      </c>
      <c r="C47" s="150" t="s">
        <v>3</v>
      </c>
      <c r="D47" s="166">
        <v>3</v>
      </c>
      <c r="E47" s="162"/>
      <c r="F47" s="137"/>
      <c r="G47" s="136"/>
      <c r="H47" s="162"/>
      <c r="I47" s="162"/>
      <c r="J47" s="138"/>
      <c r="K47" s="139"/>
      <c r="L47" s="140"/>
      <c r="M47" s="140"/>
      <c r="N47" s="140"/>
      <c r="O47" s="141"/>
    </row>
    <row r="48" spans="1:16" s="100" customFormat="1" ht="13.8" x14ac:dyDescent="0.3">
      <c r="A48" s="132">
        <f>A47+1</f>
        <v>24</v>
      </c>
      <c r="B48" s="133" t="s">
        <v>69</v>
      </c>
      <c r="C48" s="150" t="s">
        <v>3</v>
      </c>
      <c r="D48" s="166">
        <v>2</v>
      </c>
      <c r="E48" s="162"/>
      <c r="F48" s="137"/>
      <c r="G48" s="136"/>
      <c r="H48" s="162"/>
      <c r="I48" s="162"/>
      <c r="J48" s="138"/>
      <c r="K48" s="139"/>
      <c r="L48" s="140"/>
      <c r="M48" s="140"/>
      <c r="N48" s="140"/>
      <c r="O48" s="141"/>
    </row>
    <row r="49" spans="1:16" s="100" customFormat="1" ht="13.8" x14ac:dyDescent="0.3">
      <c r="A49" s="132">
        <f t="shared" ref="A49" si="0">A48+1</f>
        <v>25</v>
      </c>
      <c r="B49" s="215" t="s">
        <v>43</v>
      </c>
      <c r="C49" s="150" t="s">
        <v>3</v>
      </c>
      <c r="D49" s="166">
        <v>2</v>
      </c>
      <c r="E49" s="162"/>
      <c r="F49" s="137"/>
      <c r="G49" s="136"/>
      <c r="H49" s="162"/>
      <c r="I49" s="162"/>
      <c r="J49" s="138"/>
      <c r="K49" s="139"/>
      <c r="L49" s="140"/>
      <c r="M49" s="140"/>
      <c r="N49" s="140"/>
      <c r="O49" s="141"/>
    </row>
    <row r="50" spans="1:16" s="100" customFormat="1" ht="13.8" x14ac:dyDescent="0.3">
      <c r="A50" s="132"/>
      <c r="B50" s="154" t="s">
        <v>31</v>
      </c>
      <c r="C50" s="150"/>
      <c r="D50" s="166"/>
      <c r="E50" s="166"/>
      <c r="F50" s="166"/>
      <c r="G50" s="166"/>
      <c r="H50" s="166"/>
      <c r="I50" s="166"/>
      <c r="J50" s="216"/>
      <c r="K50" s="217"/>
      <c r="L50" s="166"/>
      <c r="M50" s="166"/>
      <c r="N50" s="166"/>
      <c r="O50" s="218"/>
    </row>
    <row r="51" spans="1:16" s="100" customFormat="1" ht="13.8" x14ac:dyDescent="0.3">
      <c r="A51" s="132">
        <f>A49+1</f>
        <v>26</v>
      </c>
      <c r="B51" s="167" t="s">
        <v>73</v>
      </c>
      <c r="C51" s="150" t="s">
        <v>6</v>
      </c>
      <c r="D51" s="166">
        <v>4</v>
      </c>
      <c r="E51" s="164"/>
      <c r="F51" s="137"/>
      <c r="G51" s="136"/>
      <c r="H51" s="164"/>
      <c r="I51" s="164"/>
      <c r="J51" s="138"/>
      <c r="K51" s="139"/>
      <c r="L51" s="140"/>
      <c r="M51" s="140"/>
      <c r="N51" s="140"/>
      <c r="O51" s="141"/>
    </row>
    <row r="52" spans="1:16" s="100" customFormat="1" ht="13.8" x14ac:dyDescent="0.3">
      <c r="A52" s="132">
        <f>A51+1</f>
        <v>27</v>
      </c>
      <c r="B52" s="167" t="s">
        <v>44</v>
      </c>
      <c r="C52" s="134" t="s">
        <v>1</v>
      </c>
      <c r="D52" s="153">
        <v>3</v>
      </c>
      <c r="E52" s="164"/>
      <c r="F52" s="137"/>
      <c r="G52" s="136"/>
      <c r="H52" s="164"/>
      <c r="I52" s="164"/>
      <c r="J52" s="138"/>
      <c r="K52" s="139"/>
      <c r="L52" s="140"/>
      <c r="M52" s="140"/>
      <c r="N52" s="140"/>
      <c r="O52" s="141"/>
    </row>
    <row r="53" spans="1:16" s="100" customFormat="1" ht="13.8" x14ac:dyDescent="0.3">
      <c r="A53" s="132"/>
      <c r="B53" s="154" t="s">
        <v>30</v>
      </c>
      <c r="C53" s="150"/>
      <c r="D53" s="166"/>
      <c r="E53" s="166"/>
      <c r="F53" s="166"/>
      <c r="G53" s="166"/>
      <c r="H53" s="166"/>
      <c r="I53" s="166"/>
      <c r="J53" s="216"/>
      <c r="K53" s="217"/>
      <c r="L53" s="166"/>
      <c r="M53" s="166"/>
      <c r="N53" s="166"/>
      <c r="O53" s="218"/>
    </row>
    <row r="54" spans="1:16" s="100" customFormat="1" ht="15" customHeight="1" x14ac:dyDescent="0.3">
      <c r="A54" s="219">
        <f>A52+1</f>
        <v>28</v>
      </c>
      <c r="B54" s="220" t="s">
        <v>66</v>
      </c>
      <c r="C54" s="209" t="s">
        <v>3</v>
      </c>
      <c r="D54" s="221">
        <v>2</v>
      </c>
      <c r="E54" s="164"/>
      <c r="F54" s="137"/>
      <c r="G54" s="136"/>
      <c r="H54" s="164"/>
      <c r="I54" s="164"/>
      <c r="J54" s="138"/>
      <c r="K54" s="139"/>
      <c r="L54" s="140"/>
      <c r="M54" s="140"/>
      <c r="N54" s="140"/>
      <c r="O54" s="141"/>
    </row>
    <row r="55" spans="1:16" s="100" customFormat="1" ht="15" customHeight="1" x14ac:dyDescent="0.3">
      <c r="A55" s="219">
        <f>A54+1</f>
        <v>29</v>
      </c>
      <c r="B55" s="215" t="s">
        <v>32</v>
      </c>
      <c r="C55" s="209" t="s">
        <v>3</v>
      </c>
      <c r="D55" s="221">
        <v>4</v>
      </c>
      <c r="E55" s="162"/>
      <c r="F55" s="137"/>
      <c r="G55" s="136"/>
      <c r="H55" s="162"/>
      <c r="I55" s="162"/>
      <c r="J55" s="138"/>
      <c r="K55" s="139"/>
      <c r="L55" s="140"/>
      <c r="M55" s="140"/>
      <c r="N55" s="140"/>
      <c r="O55" s="141"/>
    </row>
    <row r="56" spans="1:16" s="210" customFormat="1" ht="13.8" x14ac:dyDescent="0.3">
      <c r="A56" s="146"/>
      <c r="B56" s="168" t="s">
        <v>27</v>
      </c>
      <c r="C56" s="150"/>
      <c r="D56" s="135"/>
      <c r="E56" s="135"/>
      <c r="F56" s="135"/>
      <c r="G56" s="135"/>
      <c r="H56" s="135"/>
      <c r="I56" s="135"/>
      <c r="J56" s="205"/>
      <c r="K56" s="206"/>
      <c r="L56" s="135"/>
      <c r="M56" s="135"/>
      <c r="N56" s="135"/>
      <c r="O56" s="207"/>
      <c r="P56" s="100"/>
    </row>
    <row r="57" spans="1:16" s="210" customFormat="1" ht="13.8" x14ac:dyDescent="0.3">
      <c r="A57" s="146">
        <f>A55+1</f>
        <v>30</v>
      </c>
      <c r="B57" s="167" t="s">
        <v>45</v>
      </c>
      <c r="C57" s="134" t="s">
        <v>131</v>
      </c>
      <c r="D57" s="161">
        <v>1.22</v>
      </c>
      <c r="E57" s="156"/>
      <c r="F57" s="137"/>
      <c r="G57" s="136"/>
      <c r="H57" s="156"/>
      <c r="I57" s="156"/>
      <c r="J57" s="138"/>
      <c r="K57" s="139"/>
      <c r="L57" s="140"/>
      <c r="M57" s="140"/>
      <c r="N57" s="140"/>
      <c r="O57" s="141"/>
      <c r="P57" s="100"/>
    </row>
    <row r="58" spans="1:16" s="210" customFormat="1" ht="27.6" x14ac:dyDescent="0.3">
      <c r="A58" s="146">
        <f t="shared" ref="A58:A63" si="1">A57+1</f>
        <v>31</v>
      </c>
      <c r="B58" s="167" t="s">
        <v>116</v>
      </c>
      <c r="C58" s="134" t="s">
        <v>1</v>
      </c>
      <c r="D58" s="161">
        <v>4</v>
      </c>
      <c r="E58" s="164"/>
      <c r="F58" s="137"/>
      <c r="G58" s="136"/>
      <c r="H58" s="164"/>
      <c r="I58" s="164"/>
      <c r="J58" s="138"/>
      <c r="K58" s="139"/>
      <c r="L58" s="140"/>
      <c r="M58" s="140"/>
      <c r="N58" s="140"/>
      <c r="O58" s="141"/>
      <c r="P58" s="100"/>
    </row>
    <row r="59" spans="1:16" s="210" customFormat="1" ht="13.8" x14ac:dyDescent="0.3">
      <c r="A59" s="146">
        <f t="shared" si="1"/>
        <v>32</v>
      </c>
      <c r="B59" s="167" t="s">
        <v>21</v>
      </c>
      <c r="C59" s="209" t="s">
        <v>1</v>
      </c>
      <c r="D59" s="161">
        <v>100.5</v>
      </c>
      <c r="E59" s="136"/>
      <c r="F59" s="137"/>
      <c r="G59" s="136"/>
      <c r="H59" s="136"/>
      <c r="I59" s="136"/>
      <c r="J59" s="138"/>
      <c r="K59" s="139"/>
      <c r="L59" s="140"/>
      <c r="M59" s="140"/>
      <c r="N59" s="140"/>
      <c r="O59" s="141"/>
      <c r="P59" s="100"/>
    </row>
    <row r="60" spans="1:16" s="210" customFormat="1" ht="13.8" x14ac:dyDescent="0.3">
      <c r="A60" s="146">
        <f t="shared" si="1"/>
        <v>33</v>
      </c>
      <c r="B60" s="167" t="s">
        <v>105</v>
      </c>
      <c r="C60" s="209" t="s">
        <v>1</v>
      </c>
      <c r="D60" s="161">
        <f>5*4</f>
        <v>20</v>
      </c>
      <c r="E60" s="136"/>
      <c r="F60" s="137"/>
      <c r="G60" s="136"/>
      <c r="H60" s="136"/>
      <c r="I60" s="136"/>
      <c r="J60" s="138"/>
      <c r="K60" s="139"/>
      <c r="L60" s="140"/>
      <c r="M60" s="140"/>
      <c r="N60" s="140"/>
      <c r="O60" s="141"/>
    </row>
    <row r="61" spans="1:16" s="210" customFormat="1" ht="13.8" x14ac:dyDescent="0.3">
      <c r="A61" s="146">
        <f t="shared" si="1"/>
        <v>34</v>
      </c>
      <c r="B61" s="167" t="s">
        <v>118</v>
      </c>
      <c r="C61" s="209" t="s">
        <v>6</v>
      </c>
      <c r="D61" s="135">
        <v>1</v>
      </c>
      <c r="E61" s="136"/>
      <c r="F61" s="137"/>
      <c r="G61" s="136"/>
      <c r="H61" s="136"/>
      <c r="I61" s="136"/>
      <c r="J61" s="138"/>
      <c r="K61" s="139"/>
      <c r="L61" s="140"/>
      <c r="M61" s="140"/>
      <c r="N61" s="140"/>
      <c r="O61" s="141"/>
    </row>
    <row r="62" spans="1:16" s="210" customFormat="1" ht="13.8" x14ac:dyDescent="0.3">
      <c r="A62" s="146">
        <f t="shared" si="1"/>
        <v>35</v>
      </c>
      <c r="B62" s="167" t="s">
        <v>22</v>
      </c>
      <c r="C62" s="209" t="s">
        <v>6</v>
      </c>
      <c r="D62" s="135">
        <v>5</v>
      </c>
      <c r="E62" s="156"/>
      <c r="F62" s="137"/>
      <c r="G62" s="136"/>
      <c r="H62" s="156"/>
      <c r="I62" s="156"/>
      <c r="J62" s="138"/>
      <c r="K62" s="139"/>
      <c r="L62" s="140"/>
      <c r="M62" s="140"/>
      <c r="N62" s="140"/>
      <c r="O62" s="141"/>
      <c r="P62" s="100"/>
    </row>
    <row r="63" spans="1:16" s="210" customFormat="1" ht="13.8" x14ac:dyDescent="0.3">
      <c r="A63" s="146">
        <f t="shared" si="1"/>
        <v>36</v>
      </c>
      <c r="B63" s="167" t="s">
        <v>19</v>
      </c>
      <c r="C63" s="209" t="s">
        <v>7</v>
      </c>
      <c r="D63" s="135">
        <v>1</v>
      </c>
      <c r="E63" s="136"/>
      <c r="F63" s="137"/>
      <c r="G63" s="136"/>
      <c r="H63" s="136"/>
      <c r="I63" s="136"/>
      <c r="J63" s="138"/>
      <c r="K63" s="139"/>
      <c r="L63" s="140"/>
      <c r="M63" s="140"/>
      <c r="N63" s="140"/>
      <c r="O63" s="141"/>
      <c r="P63" s="100"/>
    </row>
    <row r="64" spans="1:16" s="100" customFormat="1" ht="13.8" x14ac:dyDescent="0.3">
      <c r="A64" s="142"/>
      <c r="B64" s="143" t="s">
        <v>76</v>
      </c>
      <c r="C64" s="144"/>
      <c r="D64" s="145"/>
      <c r="E64" s="196"/>
      <c r="F64" s="196"/>
      <c r="G64" s="196"/>
      <c r="H64" s="196"/>
      <c r="I64" s="196"/>
      <c r="J64" s="197"/>
      <c r="K64" s="198"/>
      <c r="L64" s="196"/>
      <c r="M64" s="196"/>
      <c r="N64" s="196"/>
      <c r="O64" s="199"/>
    </row>
    <row r="65" spans="1:16" s="100" customFormat="1" ht="13.8" x14ac:dyDescent="0.3">
      <c r="A65" s="146"/>
      <c r="B65" s="169" t="s">
        <v>77</v>
      </c>
      <c r="C65" s="170"/>
      <c r="D65" s="148"/>
      <c r="E65" s="200"/>
      <c r="F65" s="200"/>
      <c r="G65" s="200"/>
      <c r="H65" s="200"/>
      <c r="I65" s="200"/>
      <c r="J65" s="201"/>
      <c r="K65" s="202"/>
      <c r="L65" s="200"/>
      <c r="M65" s="200"/>
      <c r="N65" s="200"/>
      <c r="O65" s="203"/>
    </row>
    <row r="66" spans="1:16" s="100" customFormat="1" ht="13.8" x14ac:dyDescent="0.3">
      <c r="A66" s="146">
        <f>A63+1</f>
        <v>37</v>
      </c>
      <c r="B66" s="167" t="s">
        <v>83</v>
      </c>
      <c r="C66" s="170" t="s">
        <v>1</v>
      </c>
      <c r="D66" s="161">
        <f>D44</f>
        <v>100.5</v>
      </c>
      <c r="E66" s="164"/>
      <c r="F66" s="137"/>
      <c r="G66" s="136"/>
      <c r="H66" s="164"/>
      <c r="I66" s="164"/>
      <c r="J66" s="138"/>
      <c r="K66" s="139"/>
      <c r="L66" s="140"/>
      <c r="M66" s="140"/>
      <c r="N66" s="140"/>
      <c r="O66" s="141"/>
    </row>
    <row r="67" spans="1:16" s="100" customFormat="1" ht="27.6" x14ac:dyDescent="0.3">
      <c r="A67" s="146">
        <f>A66+1</f>
        <v>38</v>
      </c>
      <c r="B67" s="171" t="s">
        <v>84</v>
      </c>
      <c r="C67" s="150" t="s">
        <v>85</v>
      </c>
      <c r="D67" s="161">
        <v>536.1</v>
      </c>
      <c r="E67" s="136"/>
      <c r="F67" s="137"/>
      <c r="G67" s="136"/>
      <c r="H67" s="136"/>
      <c r="I67" s="136"/>
      <c r="J67" s="138"/>
      <c r="K67" s="139"/>
      <c r="L67" s="140"/>
      <c r="M67" s="140"/>
      <c r="N67" s="140"/>
      <c r="O67" s="141"/>
    </row>
    <row r="68" spans="1:16" s="100" customFormat="1" ht="13.8" x14ac:dyDescent="0.3">
      <c r="A68" s="222"/>
      <c r="B68" s="223" t="s">
        <v>81</v>
      </c>
      <c r="C68" s="224"/>
      <c r="D68" s="225"/>
      <c r="E68" s="226"/>
      <c r="F68" s="226"/>
      <c r="G68" s="226"/>
      <c r="H68" s="226"/>
      <c r="I68" s="226"/>
      <c r="J68" s="227"/>
      <c r="K68" s="228"/>
      <c r="L68" s="226"/>
      <c r="M68" s="226"/>
      <c r="N68" s="226"/>
      <c r="O68" s="229"/>
    </row>
    <row r="69" spans="1:16" s="100" customFormat="1" ht="15" x14ac:dyDescent="0.3">
      <c r="A69" s="146">
        <f>A67+1</f>
        <v>39</v>
      </c>
      <c r="B69" s="133" t="s">
        <v>88</v>
      </c>
      <c r="C69" s="134" t="s">
        <v>179</v>
      </c>
      <c r="D69" s="161">
        <v>110.4</v>
      </c>
      <c r="E69" s="136"/>
      <c r="F69" s="137"/>
      <c r="G69" s="136"/>
      <c r="H69" s="136"/>
      <c r="I69" s="136"/>
      <c r="J69" s="138"/>
      <c r="K69" s="139"/>
      <c r="L69" s="140"/>
      <c r="M69" s="140"/>
      <c r="N69" s="140"/>
      <c r="O69" s="141"/>
    </row>
    <row r="70" spans="1:16" s="100" customFormat="1" ht="27.6" x14ac:dyDescent="0.3">
      <c r="A70" s="146">
        <f>A69+1</f>
        <v>40</v>
      </c>
      <c r="B70" s="133" t="s">
        <v>91</v>
      </c>
      <c r="C70" s="134" t="s">
        <v>180</v>
      </c>
      <c r="D70" s="161">
        <v>110.4</v>
      </c>
      <c r="E70" s="136"/>
      <c r="F70" s="137"/>
      <c r="G70" s="136"/>
      <c r="H70" s="136"/>
      <c r="I70" s="136"/>
      <c r="J70" s="138"/>
      <c r="K70" s="139"/>
      <c r="L70" s="140"/>
      <c r="M70" s="140"/>
      <c r="N70" s="140"/>
      <c r="O70" s="141"/>
      <c r="P70" s="163"/>
    </row>
    <row r="71" spans="1:16" s="100" customFormat="1" ht="27.6" x14ac:dyDescent="0.3">
      <c r="A71" s="146">
        <f>A70+1</f>
        <v>41</v>
      </c>
      <c r="B71" s="133" t="s">
        <v>93</v>
      </c>
      <c r="C71" s="134" t="s">
        <v>180</v>
      </c>
      <c r="D71" s="161">
        <v>110.4</v>
      </c>
      <c r="E71" s="136"/>
      <c r="F71" s="137"/>
      <c r="G71" s="136"/>
      <c r="H71" s="136"/>
      <c r="I71" s="136"/>
      <c r="J71" s="138"/>
      <c r="K71" s="139"/>
      <c r="L71" s="140"/>
      <c r="M71" s="140"/>
      <c r="N71" s="140"/>
      <c r="O71" s="141"/>
    </row>
    <row r="72" spans="1:16" s="100" customFormat="1" ht="27.6" x14ac:dyDescent="0.3">
      <c r="A72" s="146">
        <f>A71+1</f>
        <v>42</v>
      </c>
      <c r="B72" s="133" t="s">
        <v>98</v>
      </c>
      <c r="C72" s="134" t="s">
        <v>180</v>
      </c>
      <c r="D72" s="161">
        <v>64</v>
      </c>
      <c r="E72" s="136"/>
      <c r="F72" s="137"/>
      <c r="G72" s="136"/>
      <c r="H72" s="136"/>
      <c r="I72" s="136"/>
      <c r="J72" s="138"/>
      <c r="K72" s="139"/>
      <c r="L72" s="140"/>
      <c r="M72" s="140"/>
      <c r="N72" s="140"/>
      <c r="O72" s="141"/>
    </row>
    <row r="73" spans="1:16" s="100" customFormat="1" ht="27.6" x14ac:dyDescent="0.3">
      <c r="A73" s="146">
        <f t="shared" ref="A73" si="2">A72+1</f>
        <v>43</v>
      </c>
      <c r="B73" s="133" t="s">
        <v>106</v>
      </c>
      <c r="C73" s="134" t="s">
        <v>180</v>
      </c>
      <c r="D73" s="161">
        <v>8.1999999999999993</v>
      </c>
      <c r="E73" s="136"/>
      <c r="F73" s="137"/>
      <c r="G73" s="136"/>
      <c r="H73" s="136"/>
      <c r="I73" s="136"/>
      <c r="J73" s="138"/>
      <c r="K73" s="139"/>
      <c r="L73" s="140"/>
      <c r="M73" s="140"/>
      <c r="N73" s="140"/>
      <c r="O73" s="141"/>
    </row>
    <row r="74" spans="1:16" s="100" customFormat="1" ht="13.8" x14ac:dyDescent="0.3">
      <c r="A74" s="146"/>
      <c r="B74" s="230" t="s">
        <v>82</v>
      </c>
      <c r="C74" s="134"/>
      <c r="D74" s="148"/>
      <c r="E74" s="200"/>
      <c r="F74" s="200"/>
      <c r="G74" s="200"/>
      <c r="H74" s="200"/>
      <c r="I74" s="200"/>
      <c r="J74" s="201"/>
      <c r="K74" s="202"/>
      <c r="L74" s="200"/>
      <c r="M74" s="200"/>
      <c r="N74" s="200"/>
      <c r="O74" s="203"/>
    </row>
    <row r="75" spans="1:16" s="100" customFormat="1" ht="15" x14ac:dyDescent="0.3">
      <c r="A75" s="146">
        <f>A73+1</f>
        <v>44</v>
      </c>
      <c r="B75" s="133" t="s">
        <v>97</v>
      </c>
      <c r="C75" s="134" t="s">
        <v>180</v>
      </c>
      <c r="D75" s="161">
        <v>536.1</v>
      </c>
      <c r="E75" s="136"/>
      <c r="F75" s="137"/>
      <c r="G75" s="136"/>
      <c r="H75" s="136"/>
      <c r="I75" s="136"/>
      <c r="J75" s="138"/>
      <c r="K75" s="139"/>
      <c r="L75" s="140"/>
      <c r="M75" s="140"/>
      <c r="N75" s="140"/>
      <c r="O75" s="141"/>
    </row>
    <row r="76" spans="1:16" s="100" customFormat="1" thickBot="1" x14ac:dyDescent="0.35">
      <c r="A76" s="173"/>
      <c r="B76" s="174"/>
      <c r="C76" s="175"/>
      <c r="D76" s="176"/>
      <c r="E76" s="176"/>
      <c r="F76" s="176"/>
      <c r="G76" s="176"/>
      <c r="H76" s="176"/>
      <c r="I76" s="176"/>
      <c r="J76" s="177"/>
      <c r="K76" s="178"/>
      <c r="L76" s="179"/>
      <c r="M76" s="179"/>
      <c r="N76" s="179"/>
      <c r="O76" s="180"/>
    </row>
    <row r="77" spans="1:16" s="184" customFormat="1" thickBot="1" x14ac:dyDescent="0.35">
      <c r="A77" s="181"/>
      <c r="B77" s="268" t="s">
        <v>132</v>
      </c>
      <c r="C77" s="269"/>
      <c r="D77" s="269"/>
      <c r="E77" s="269"/>
      <c r="F77" s="269"/>
      <c r="G77" s="269"/>
      <c r="H77" s="269"/>
      <c r="I77" s="270"/>
      <c r="J77" s="182">
        <f t="shared" ref="J77:L77" si="3">SUM(J10:J76)</f>
        <v>0</v>
      </c>
      <c r="K77" s="182">
        <f t="shared" si="3"/>
        <v>0</v>
      </c>
      <c r="L77" s="182">
        <f t="shared" si="3"/>
        <v>0</v>
      </c>
      <c r="M77" s="182">
        <f t="shared" ref="M77" si="4">SUM(M10:M76)</f>
        <v>0</v>
      </c>
      <c r="N77" s="182">
        <f t="shared" ref="N77" si="5">SUM(N10:N76)</f>
        <v>0</v>
      </c>
      <c r="O77" s="183">
        <f>SUM(L77:N77)</f>
        <v>0</v>
      </c>
    </row>
    <row r="78" spans="1:16" s="231" customFormat="1" x14ac:dyDescent="0.3">
      <c r="A78" s="185"/>
      <c r="B78" s="186"/>
      <c r="C78" s="187"/>
      <c r="D78" s="119"/>
      <c r="E78" s="119"/>
      <c r="F78" s="119"/>
      <c r="G78" s="119"/>
      <c r="H78" s="119"/>
      <c r="I78" s="119"/>
      <c r="J78" s="119"/>
      <c r="K78" s="119"/>
      <c r="L78" s="119"/>
      <c r="M78" s="119"/>
      <c r="N78" s="119"/>
      <c r="O78" s="119"/>
    </row>
    <row r="79" spans="1:16" ht="118.2" customHeight="1" x14ac:dyDescent="0.3">
      <c r="A79" s="252" t="s">
        <v>178</v>
      </c>
      <c r="B79" s="253"/>
      <c r="C79" s="253"/>
      <c r="D79" s="253"/>
      <c r="E79" s="253"/>
      <c r="F79" s="253"/>
      <c r="G79" s="253"/>
      <c r="H79" s="253"/>
      <c r="I79" s="253"/>
      <c r="J79" s="253"/>
      <c r="K79" s="253"/>
      <c r="L79" s="253"/>
      <c r="M79" s="253"/>
      <c r="N79" s="253"/>
      <c r="O79" s="253"/>
      <c r="P79" s="116"/>
    </row>
    <row r="80" spans="1:16" x14ac:dyDescent="0.3">
      <c r="A80" s="116"/>
      <c r="B80" s="232"/>
      <c r="C80" s="232"/>
      <c r="D80" s="232"/>
      <c r="E80" s="232"/>
      <c r="F80" s="232"/>
      <c r="G80" s="232"/>
      <c r="H80" s="232"/>
      <c r="I80" s="232"/>
      <c r="J80" s="232"/>
      <c r="K80" s="232"/>
      <c r="L80" s="232"/>
      <c r="M80" s="232"/>
      <c r="N80" s="232"/>
      <c r="O80" s="232"/>
      <c r="P80" s="116"/>
    </row>
    <row r="81" spans="1:6" x14ac:dyDescent="0.3">
      <c r="A81" s="102" t="s">
        <v>146</v>
      </c>
      <c r="B81" s="256"/>
      <c r="C81" s="256"/>
      <c r="D81" s="256"/>
      <c r="E81" s="266"/>
      <c r="F81" s="266"/>
    </row>
    <row r="82" spans="1:6" x14ac:dyDescent="0.3">
      <c r="A82" s="106"/>
      <c r="B82" s="257" t="s">
        <v>147</v>
      </c>
      <c r="C82" s="257"/>
      <c r="D82" s="257"/>
      <c r="E82" s="267"/>
    </row>
    <row r="83" spans="1:6" x14ac:dyDescent="0.3">
      <c r="A83" s="106"/>
      <c r="B83" s="110"/>
      <c r="C83" s="110"/>
      <c r="D83" s="110"/>
      <c r="E83" s="110"/>
    </row>
    <row r="84" spans="1:6" x14ac:dyDescent="0.3">
      <c r="A84" s="111"/>
      <c r="B84" s="110"/>
      <c r="C84" s="110"/>
      <c r="D84" s="110"/>
      <c r="E84" s="110"/>
    </row>
    <row r="85" spans="1:6" x14ac:dyDescent="0.3">
      <c r="A85" s="102" t="s">
        <v>148</v>
      </c>
      <c r="B85" s="112"/>
      <c r="C85" s="112"/>
      <c r="D85" s="113"/>
      <c r="E85" s="266"/>
      <c r="F85" s="266"/>
    </row>
    <row r="86" spans="1:6" x14ac:dyDescent="0.3">
      <c r="A86" s="106"/>
      <c r="B86" s="257" t="s">
        <v>147</v>
      </c>
      <c r="C86" s="257"/>
      <c r="D86" s="257"/>
      <c r="E86" s="267"/>
    </row>
    <row r="87" spans="1:6" x14ac:dyDescent="0.3">
      <c r="A87" s="102" t="s">
        <v>149</v>
      </c>
      <c r="B87" s="114"/>
      <c r="C87" s="115"/>
      <c r="D87" s="115"/>
      <c r="E87" s="102"/>
    </row>
  </sheetData>
  <mergeCells count="21">
    <mergeCell ref="A1:O1"/>
    <mergeCell ref="A3:B3"/>
    <mergeCell ref="A4:B4"/>
    <mergeCell ref="A5:B5"/>
    <mergeCell ref="A7:A8"/>
    <mergeCell ref="B7:B8"/>
    <mergeCell ref="C7:C8"/>
    <mergeCell ref="D7:D8"/>
    <mergeCell ref="E7:J7"/>
    <mergeCell ref="K7:O7"/>
    <mergeCell ref="E85:F85"/>
    <mergeCell ref="B86:E86"/>
    <mergeCell ref="A2:O2"/>
    <mergeCell ref="C3:O3"/>
    <mergeCell ref="C4:O4"/>
    <mergeCell ref="C5:O5"/>
    <mergeCell ref="E81:F81"/>
    <mergeCell ref="B82:E82"/>
    <mergeCell ref="B77:I77"/>
    <mergeCell ref="B81:D81"/>
    <mergeCell ref="A79:O79"/>
  </mergeCells>
  <pageMargins left="0.70866141732283472" right="0.70866141732283472" top="0.74803149606299213" bottom="0.74803149606299213" header="0.31496062992125984" footer="0.31496062992125984"/>
  <pageSetup paperSize="9" scale="69" fitToHeight="0" orientation="landscape" r:id="rId1"/>
  <headerFooter>
    <oddFooter>&amp;L&amp;"Mystical,Regular"&amp;12Aqua-Brambis&amp;C&amp;"Times New Roman,Regular"&amp;12Pasūtījuma Nr. 2212&amp;R&amp;P</oddFooter>
  </headerFooter>
  <rowBreaks count="1" manualBreakCount="1">
    <brk id="42"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4</vt:i4>
      </vt:variant>
      <vt:variant>
        <vt:lpstr>Diapazoni ar nosaukumiem</vt:lpstr>
      </vt:variant>
      <vt:variant>
        <vt:i4>5</vt:i4>
      </vt:variant>
    </vt:vector>
  </HeadingPairs>
  <TitlesOfParts>
    <vt:vector size="9" baseType="lpstr">
      <vt:lpstr>Koptame</vt:lpstr>
      <vt:lpstr>Kops</vt:lpstr>
      <vt:lpstr>2212_BA_UKT 1-3.posmi_Kabiles</vt:lpstr>
      <vt:lpstr>2212_BA_UKT 4-6.posmi_Kurmales</vt:lpstr>
      <vt:lpstr>'2212_BA_UKT 1-3.posmi_Kabiles'!Drukas_apgabals</vt:lpstr>
      <vt:lpstr>'2212_BA_UKT 4-6.posmi_Kurmales'!Drukas_apgabals</vt:lpstr>
      <vt:lpstr>Koptame!Drukas_apgabals</vt:lpstr>
      <vt:lpstr>'2212_BA_UKT 1-3.posmi_Kabiles'!Drukāt_virsrakstus</vt:lpstr>
      <vt:lpstr>'2212_BA_UKT 4-6.posmi_Kurmales'!Drukāt_virsrakstus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Arnis Kalekaurs</cp:lastModifiedBy>
  <cp:lastPrinted>2023-11-17T07:17:16Z</cp:lastPrinted>
  <dcterms:created xsi:type="dcterms:W3CDTF">2010-08-11T07:04:22Z</dcterms:created>
  <dcterms:modified xsi:type="dcterms:W3CDTF">2023-11-17T07:33:24Z</dcterms:modified>
</cp:coreProperties>
</file>