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mc:AlternateContent xmlns:mc="http://schemas.openxmlformats.org/markup-compatibility/2006">
    <mc:Choice Requires="x15">
      <x15ac:absPath xmlns:x15ac="http://schemas.microsoft.com/office/spreadsheetml/2010/11/ac" url="G:\PersonInfo\IVD\IEPIRKUMI\ATKLATI_KONKURSI\2024\RŪ-2024_43 SK spiedvada izbūve un kanalizācijas sūkņu stacijas pārbūve Rīgā, Ūdeļu ielā 4 (ZZ)\Nolikums\Papildu_3_Groz_2\"/>
    </mc:Choice>
  </mc:AlternateContent>
  <xr:revisionPtr revIDLastSave="0" documentId="8_{F41FFDA8-04D7-4103-897B-2F894B1E9457}" xr6:coauthVersionLast="47" xr6:coauthVersionMax="47" xr10:uidLastSave="{00000000-0000-0000-0000-000000000000}"/>
  <bookViews>
    <workbookView xWindow="-108" yWindow="-108" windowWidth="23256" windowHeight="12576" tabRatio="711" activeTab="2" xr2:uid="{00000000-000D-0000-FFFF-FFFF00000000}"/>
  </bookViews>
  <sheets>
    <sheet name="KOPTĀME" sheetId="1" r:id="rId1"/>
    <sheet name="KOPSAVILKUMS" sheetId="2" r:id="rId2"/>
    <sheet name="4-0 UKT 4.kārta" sheetId="16" r:id="rId3"/>
    <sheet name="4-1 SPK1 4. kārta" sheetId="15" r:id="rId4"/>
    <sheet name="4-2 BK 4. kārta" sheetId="9" r:id="rId5"/>
    <sheet name="4-3 KSS 4. kārta" sheetId="10" r:id="rId6"/>
    <sheet name="4-4 EL-VAS 4. kārta" sheetId="11" r:id="rId7"/>
    <sheet name="4-5 DOP 4. kārta" sheetId="12" r:id="rId8"/>
  </sheets>
  <externalReferences>
    <externalReference r:id="rId9"/>
  </externalReferences>
  <definedNames>
    <definedName name="_xlnm.Print_Area" localSheetId="4">'4-2 BK 4. kārta'!$A$1:$P$37</definedName>
    <definedName name="_xlnm.Print_Area" localSheetId="5">'4-3 KSS 4. kārta'!$A$1:$P$86</definedName>
    <definedName name="_xlnm.Print_Area" localSheetId="6">'4-4 EL-VAS 4. kārta'!$A$1:$P$132</definedName>
    <definedName name="_xlnm.Print_Area" localSheetId="1">KOPSAVILKUMS!$A$1:$H$23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6" i="16" l="1"/>
  <c r="E32" i="16"/>
  <c r="D20" i="2"/>
  <c r="D21" i="2"/>
  <c r="D19" i="2"/>
  <c r="A5" i="16"/>
  <c r="A4" i="16"/>
  <c r="A3" i="16"/>
  <c r="A4" i="2"/>
  <c r="A5" i="2"/>
  <c r="A3" i="2"/>
  <c r="A4" i="15"/>
  <c r="A5" i="15"/>
  <c r="A3" i="15"/>
  <c r="A4" i="9" l="1"/>
  <c r="A5" i="9"/>
  <c r="A3" i="9"/>
  <c r="A4" i="10"/>
  <c r="A5" i="10"/>
  <c r="A3" i="10"/>
  <c r="A4" i="11"/>
  <c r="A5" i="11"/>
  <c r="A3" i="11"/>
  <c r="A4" i="12"/>
  <c r="A5" i="12"/>
  <c r="A3" i="12"/>
  <c r="O5" i="16" l="1"/>
  <c r="O119" i="15"/>
  <c r="N119" i="15"/>
  <c r="L119" i="15"/>
  <c r="M119" i="15"/>
  <c r="O118" i="15"/>
  <c r="N118" i="15"/>
  <c r="L118" i="15"/>
  <c r="M118" i="15"/>
  <c r="O117" i="15"/>
  <c r="N117" i="15"/>
  <c r="L117" i="15"/>
  <c r="M117" i="15"/>
  <c r="O116" i="15"/>
  <c r="N116" i="15"/>
  <c r="L116" i="15"/>
  <c r="M116" i="15"/>
  <c r="O115" i="15"/>
  <c r="L115" i="15"/>
  <c r="N115" i="15"/>
  <c r="M115" i="15"/>
  <c r="O114" i="15"/>
  <c r="N114" i="15"/>
  <c r="L114" i="15"/>
  <c r="M114" i="15"/>
  <c r="O113" i="15"/>
  <c r="N113" i="15"/>
  <c r="L113" i="15"/>
  <c r="M113" i="15"/>
  <c r="O112" i="15"/>
  <c r="N112" i="15"/>
  <c r="L112" i="15"/>
  <c r="K112" i="15"/>
  <c r="O111" i="15"/>
  <c r="N111" i="15"/>
  <c r="L111" i="15"/>
  <c r="M111" i="15"/>
  <c r="U110" i="15"/>
  <c r="T110" i="15"/>
  <c r="U109" i="15"/>
  <c r="T109" i="15"/>
  <c r="O109" i="15"/>
  <c r="N109" i="15"/>
  <c r="L109" i="15"/>
  <c r="M109" i="15"/>
  <c r="O108" i="15"/>
  <c r="N108" i="15"/>
  <c r="L108" i="15"/>
  <c r="M108" i="15"/>
  <c r="O106" i="15"/>
  <c r="N106" i="15"/>
  <c r="L106" i="15"/>
  <c r="M106" i="15"/>
  <c r="O105" i="15"/>
  <c r="N105" i="15"/>
  <c r="L105" i="15"/>
  <c r="M105" i="15"/>
  <c r="O104" i="15"/>
  <c r="N104" i="15"/>
  <c r="L104" i="15"/>
  <c r="M104" i="15"/>
  <c r="O103" i="15"/>
  <c r="N103" i="15"/>
  <c r="L103" i="15"/>
  <c r="M103" i="15"/>
  <c r="O102" i="15"/>
  <c r="N102" i="15"/>
  <c r="L102" i="15"/>
  <c r="M102" i="15"/>
  <c r="O101" i="15"/>
  <c r="N101" i="15"/>
  <c r="L101" i="15"/>
  <c r="M101" i="15"/>
  <c r="O100" i="15"/>
  <c r="N100" i="15"/>
  <c r="L100" i="15"/>
  <c r="M100" i="15"/>
  <c r="O99" i="15"/>
  <c r="N99" i="15"/>
  <c r="L99" i="15"/>
  <c r="K99" i="15"/>
  <c r="O98" i="15"/>
  <c r="N98" i="15"/>
  <c r="L98" i="15"/>
  <c r="M98" i="15"/>
  <c r="O97" i="15"/>
  <c r="N97" i="15"/>
  <c r="L97" i="15"/>
  <c r="K97" i="15"/>
  <c r="O96" i="15"/>
  <c r="N96" i="15"/>
  <c r="L96" i="15"/>
  <c r="K96" i="15"/>
  <c r="T95" i="15"/>
  <c r="O95" i="15"/>
  <c r="N95" i="15"/>
  <c r="L95" i="15"/>
  <c r="K95" i="15"/>
  <c r="T94" i="15"/>
  <c r="O94" i="15"/>
  <c r="N94" i="15"/>
  <c r="L94" i="15"/>
  <c r="M94" i="15"/>
  <c r="T93" i="15"/>
  <c r="T92" i="15"/>
  <c r="T91" i="15"/>
  <c r="O91" i="15"/>
  <c r="N91" i="15"/>
  <c r="L91" i="15"/>
  <c r="M91" i="15"/>
  <c r="T90" i="15"/>
  <c r="O90" i="15"/>
  <c r="N90" i="15"/>
  <c r="L90" i="15"/>
  <c r="M90" i="15"/>
  <c r="T89" i="15"/>
  <c r="O89" i="15"/>
  <c r="N89" i="15"/>
  <c r="L89" i="15"/>
  <c r="M89" i="15"/>
  <c r="T88" i="15"/>
  <c r="O88" i="15"/>
  <c r="N88" i="15"/>
  <c r="L88" i="15"/>
  <c r="M88" i="15"/>
  <c r="T87" i="15"/>
  <c r="O87" i="15"/>
  <c r="N87" i="15"/>
  <c r="L87" i="15"/>
  <c r="M87" i="15"/>
  <c r="T86" i="15"/>
  <c r="O86" i="15"/>
  <c r="N86" i="15"/>
  <c r="L86" i="15"/>
  <c r="M86" i="15"/>
  <c r="T85" i="15"/>
  <c r="O85" i="15"/>
  <c r="N85" i="15"/>
  <c r="L85" i="15"/>
  <c r="M85" i="15"/>
  <c r="T84" i="15"/>
  <c r="O84" i="15"/>
  <c r="N84" i="15"/>
  <c r="L84" i="15"/>
  <c r="M84" i="15"/>
  <c r="T83" i="15"/>
  <c r="O83" i="15"/>
  <c r="N83" i="15"/>
  <c r="L83" i="15"/>
  <c r="M83" i="15"/>
  <c r="T82" i="15"/>
  <c r="O82" i="15"/>
  <c r="N82" i="15"/>
  <c r="L82" i="15"/>
  <c r="M82" i="15"/>
  <c r="T81" i="15"/>
  <c r="O81" i="15"/>
  <c r="N81" i="15"/>
  <c r="L81" i="15"/>
  <c r="M81" i="15"/>
  <c r="T80" i="15"/>
  <c r="O80" i="15"/>
  <c r="N80" i="15"/>
  <c r="L80" i="15"/>
  <c r="M80" i="15"/>
  <c r="T79" i="15"/>
  <c r="O79" i="15"/>
  <c r="N79" i="15"/>
  <c r="L79" i="15"/>
  <c r="M79" i="15"/>
  <c r="T78" i="15"/>
  <c r="O78" i="15"/>
  <c r="N78" i="15"/>
  <c r="L78" i="15"/>
  <c r="M78" i="15"/>
  <c r="T77" i="15"/>
  <c r="O77" i="15"/>
  <c r="L77" i="15"/>
  <c r="N77" i="15"/>
  <c r="M77" i="15"/>
  <c r="T76" i="15"/>
  <c r="O76" i="15"/>
  <c r="N76" i="15"/>
  <c r="L76" i="15"/>
  <c r="M76" i="15"/>
  <c r="T75" i="15"/>
  <c r="O75" i="15"/>
  <c r="N75" i="15"/>
  <c r="L75" i="15"/>
  <c r="M75" i="15"/>
  <c r="T74" i="15"/>
  <c r="O74" i="15"/>
  <c r="N74" i="15"/>
  <c r="L74" i="15"/>
  <c r="M74" i="15"/>
  <c r="T73" i="15"/>
  <c r="O72" i="15"/>
  <c r="N72" i="15"/>
  <c r="L72" i="15"/>
  <c r="M72" i="15"/>
  <c r="T71" i="15"/>
  <c r="O71" i="15"/>
  <c r="N71" i="15"/>
  <c r="L71" i="15"/>
  <c r="M71" i="15"/>
  <c r="T70" i="15"/>
  <c r="O70" i="15"/>
  <c r="N70" i="15"/>
  <c r="L70" i="15"/>
  <c r="M70" i="15"/>
  <c r="T69" i="15"/>
  <c r="O69" i="15"/>
  <c r="N69" i="15"/>
  <c r="L69" i="15"/>
  <c r="M69" i="15"/>
  <c r="T68" i="15"/>
  <c r="O68" i="15"/>
  <c r="N68" i="15"/>
  <c r="L68" i="15"/>
  <c r="M68" i="15"/>
  <c r="T67" i="15"/>
  <c r="O67" i="15"/>
  <c r="N67" i="15"/>
  <c r="L67" i="15"/>
  <c r="M67" i="15"/>
  <c r="T66" i="15"/>
  <c r="O66" i="15"/>
  <c r="N66" i="15"/>
  <c r="L66" i="15"/>
  <c r="M66" i="15"/>
  <c r="T65" i="15"/>
  <c r="O65" i="15"/>
  <c r="N65" i="15"/>
  <c r="L65" i="15"/>
  <c r="M65" i="15"/>
  <c r="T64" i="15"/>
  <c r="O64" i="15"/>
  <c r="N64" i="15"/>
  <c r="L64" i="15"/>
  <c r="M64" i="15"/>
  <c r="T63" i="15"/>
  <c r="O63" i="15"/>
  <c r="N63" i="15"/>
  <c r="L63" i="15"/>
  <c r="M63" i="15"/>
  <c r="T62" i="15"/>
  <c r="O62" i="15"/>
  <c r="N62" i="15"/>
  <c r="L62" i="15"/>
  <c r="M62" i="15"/>
  <c r="T61" i="15"/>
  <c r="O61" i="15"/>
  <c r="N61" i="15"/>
  <c r="L61" i="15"/>
  <c r="M61" i="15"/>
  <c r="T60" i="15"/>
  <c r="O60" i="15"/>
  <c r="N60" i="15"/>
  <c r="L60" i="15"/>
  <c r="M60" i="15"/>
  <c r="T59" i="15"/>
  <c r="O59" i="15"/>
  <c r="N59" i="15"/>
  <c r="L59" i="15"/>
  <c r="M59" i="15"/>
  <c r="T58" i="15"/>
  <c r="O58" i="15"/>
  <c r="N58" i="15"/>
  <c r="L58" i="15"/>
  <c r="M58" i="15"/>
  <c r="T57" i="15"/>
  <c r="O57" i="15"/>
  <c r="N57" i="15"/>
  <c r="M57" i="15"/>
  <c r="L57" i="15"/>
  <c r="K57" i="15"/>
  <c r="T56" i="15"/>
  <c r="O56" i="15"/>
  <c r="N56" i="15"/>
  <c r="M56" i="15"/>
  <c r="L56" i="15"/>
  <c r="K56" i="15"/>
  <c r="T55" i="15"/>
  <c r="O55" i="15"/>
  <c r="N55" i="15"/>
  <c r="M55" i="15"/>
  <c r="L55" i="15"/>
  <c r="K55" i="15"/>
  <c r="T54" i="15"/>
  <c r="O54" i="15"/>
  <c r="N54" i="15"/>
  <c r="L54" i="15"/>
  <c r="M54" i="15"/>
  <c r="T53" i="15"/>
  <c r="O53" i="15"/>
  <c r="N53" i="15"/>
  <c r="L53" i="15"/>
  <c r="K53" i="15"/>
  <c r="T52" i="15"/>
  <c r="O52" i="15"/>
  <c r="N52" i="15"/>
  <c r="L52" i="15"/>
  <c r="M52" i="15"/>
  <c r="T51" i="15"/>
  <c r="O51" i="15"/>
  <c r="N51" i="15"/>
  <c r="L51" i="15"/>
  <c r="M51" i="15"/>
  <c r="T50" i="15"/>
  <c r="O50" i="15"/>
  <c r="N50" i="15"/>
  <c r="L50" i="15"/>
  <c r="K50" i="15"/>
  <c r="T49" i="15"/>
  <c r="O49" i="15"/>
  <c r="N49" i="15"/>
  <c r="L49" i="15"/>
  <c r="K49" i="15"/>
  <c r="T48" i="15"/>
  <c r="O48" i="15"/>
  <c r="N48" i="15"/>
  <c r="L48" i="15"/>
  <c r="M48" i="15"/>
  <c r="T47" i="15"/>
  <c r="O47" i="15"/>
  <c r="N47" i="15"/>
  <c r="L47" i="15"/>
  <c r="K47" i="15"/>
  <c r="T46" i="15"/>
  <c r="O46" i="15"/>
  <c r="N46" i="15"/>
  <c r="L46" i="15"/>
  <c r="M46" i="15"/>
  <c r="T45" i="15"/>
  <c r="O45" i="15"/>
  <c r="N45" i="15"/>
  <c r="L45" i="15"/>
  <c r="M45" i="15"/>
  <c r="T44" i="15"/>
  <c r="O44" i="15"/>
  <c r="N44" i="15"/>
  <c r="L44" i="15"/>
  <c r="K44" i="15"/>
  <c r="T43" i="15"/>
  <c r="O43" i="15"/>
  <c r="N43" i="15"/>
  <c r="L43" i="15"/>
  <c r="M43" i="15"/>
  <c r="T42" i="15"/>
  <c r="O42" i="15"/>
  <c r="N42" i="15"/>
  <c r="L42" i="15"/>
  <c r="M42" i="15"/>
  <c r="T41" i="15"/>
  <c r="O41" i="15"/>
  <c r="N41" i="15"/>
  <c r="L41" i="15"/>
  <c r="K41" i="15"/>
  <c r="T40" i="15"/>
  <c r="O40" i="15"/>
  <c r="N40" i="15"/>
  <c r="L40" i="15"/>
  <c r="K40" i="15"/>
  <c r="T39" i="15"/>
  <c r="O39" i="15"/>
  <c r="N39" i="15"/>
  <c r="L39" i="15"/>
  <c r="K39" i="15"/>
  <c r="T38" i="15"/>
  <c r="O38" i="15"/>
  <c r="N38" i="15"/>
  <c r="L38" i="15"/>
  <c r="K38" i="15"/>
  <c r="T37" i="15"/>
  <c r="O37" i="15"/>
  <c r="N37" i="15"/>
  <c r="L37" i="15"/>
  <c r="K37" i="15"/>
  <c r="T36" i="15"/>
  <c r="O36" i="15"/>
  <c r="N36" i="15"/>
  <c r="L36" i="15"/>
  <c r="M36" i="15"/>
  <c r="T35" i="15"/>
  <c r="O35" i="15"/>
  <c r="N35" i="15"/>
  <c r="M35" i="15"/>
  <c r="L35" i="15"/>
  <c r="K35" i="15"/>
  <c r="T34" i="15"/>
  <c r="O34" i="15"/>
  <c r="N34" i="15"/>
  <c r="L34" i="15"/>
  <c r="M34" i="15"/>
  <c r="T33" i="15"/>
  <c r="O33" i="15"/>
  <c r="N33" i="15"/>
  <c r="L33" i="15"/>
  <c r="M33" i="15"/>
  <c r="T32" i="15"/>
  <c r="O32" i="15"/>
  <c r="N32" i="15"/>
  <c r="L32" i="15"/>
  <c r="M32" i="15"/>
  <c r="T31" i="15"/>
  <c r="O31" i="15"/>
  <c r="N31" i="15"/>
  <c r="L31" i="15"/>
  <c r="M31" i="15"/>
  <c r="T30" i="15"/>
  <c r="O30" i="15"/>
  <c r="N30" i="15"/>
  <c r="L30" i="15"/>
  <c r="M30" i="15"/>
  <c r="T29" i="15"/>
  <c r="O29" i="15"/>
  <c r="N29" i="15"/>
  <c r="L29" i="15"/>
  <c r="M29" i="15"/>
  <c r="T28" i="15"/>
  <c r="O28" i="15"/>
  <c r="N28" i="15"/>
  <c r="L28" i="15"/>
  <c r="K28" i="15"/>
  <c r="T27" i="15"/>
  <c r="O27" i="15"/>
  <c r="N27" i="15"/>
  <c r="L27" i="15"/>
  <c r="M27" i="15"/>
  <c r="T26" i="15"/>
  <c r="O26" i="15"/>
  <c r="N26" i="15"/>
  <c r="L26" i="15"/>
  <c r="M26" i="15"/>
  <c r="T25" i="15"/>
  <c r="O25" i="15"/>
  <c r="N25" i="15"/>
  <c r="L25" i="15"/>
  <c r="M25" i="15"/>
  <c r="T24" i="15"/>
  <c r="O24" i="15"/>
  <c r="N24" i="15"/>
  <c r="L24" i="15"/>
  <c r="M24" i="15"/>
  <c r="T23" i="15"/>
  <c r="O23" i="15"/>
  <c r="N23" i="15"/>
  <c r="L23" i="15"/>
  <c r="M23" i="15"/>
  <c r="T22" i="15"/>
  <c r="O22" i="15"/>
  <c r="N22" i="15"/>
  <c r="L22" i="15"/>
  <c r="K22" i="15"/>
  <c r="T21" i="15"/>
  <c r="O21" i="15"/>
  <c r="N21" i="15"/>
  <c r="L21" i="15"/>
  <c r="K21" i="15"/>
  <c r="T20" i="15"/>
  <c r="O20" i="15"/>
  <c r="N20" i="15"/>
  <c r="L20" i="15"/>
  <c r="M20" i="15"/>
  <c r="O19" i="15"/>
  <c r="N19" i="15"/>
  <c r="L19" i="15"/>
  <c r="M19" i="15"/>
  <c r="O18" i="15"/>
  <c r="N18" i="15"/>
  <c r="L18" i="15"/>
  <c r="M18" i="15"/>
  <c r="O17" i="15"/>
  <c r="N17" i="15"/>
  <c r="L17" i="15"/>
  <c r="M17" i="15"/>
  <c r="O16" i="15"/>
  <c r="N16" i="15"/>
  <c r="L16" i="15"/>
  <c r="M16" i="15"/>
  <c r="O15" i="15"/>
  <c r="N15" i="15"/>
  <c r="L15" i="15"/>
  <c r="M15" i="15"/>
  <c r="O14" i="15"/>
  <c r="N14" i="15"/>
  <c r="L14" i="15"/>
  <c r="M14" i="15"/>
  <c r="O13" i="15"/>
  <c r="N13" i="15"/>
  <c r="L13" i="15"/>
  <c r="M13" i="15"/>
  <c r="P19" i="15" l="1"/>
  <c r="P85" i="15"/>
  <c r="P26" i="15"/>
  <c r="P57" i="15"/>
  <c r="P29" i="15"/>
  <c r="P80" i="15"/>
  <c r="P84" i="15"/>
  <c r="P109" i="15"/>
  <c r="P111" i="15"/>
  <c r="P115" i="15"/>
  <c r="P117" i="15"/>
  <c r="P101" i="15"/>
  <c r="P82" i="15"/>
  <c r="P64" i="15"/>
  <c r="U108" i="15"/>
  <c r="P118" i="15"/>
  <c r="P71" i="15"/>
  <c r="P69" i="15"/>
  <c r="P55" i="15"/>
  <c r="P42" i="15"/>
  <c r="P33" i="15"/>
  <c r="P61" i="15"/>
  <c r="P24" i="15"/>
  <c r="P66" i="15"/>
  <c r="P79" i="15"/>
  <c r="P94" i="15"/>
  <c r="P108" i="15"/>
  <c r="P89" i="15"/>
  <c r="P30" i="15"/>
  <c r="P58" i="15"/>
  <c r="P15" i="15"/>
  <c r="P46" i="15"/>
  <c r="P32" i="15"/>
  <c r="M37" i="15"/>
  <c r="P37" i="15" s="1"/>
  <c r="K54" i="15"/>
  <c r="P76" i="15"/>
  <c r="M97" i="15"/>
  <c r="P97" i="15" s="1"/>
  <c r="K46" i="15"/>
  <c r="P34" i="15"/>
  <c r="P63" i="15"/>
  <c r="P81" i="15"/>
  <c r="P20" i="15"/>
  <c r="P43" i="15"/>
  <c r="P52" i="15"/>
  <c r="P68" i="15"/>
  <c r="P86" i="15"/>
  <c r="P116" i="15"/>
  <c r="P90" i="15"/>
  <c r="P104" i="15"/>
  <c r="P48" i="15"/>
  <c r="P59" i="15"/>
  <c r="M41" i="15"/>
  <c r="P41" i="15" s="1"/>
  <c r="P105" i="15"/>
  <c r="M21" i="15"/>
  <c r="P21" i="15" s="1"/>
  <c r="P100" i="15"/>
  <c r="P35" i="15"/>
  <c r="M53" i="15"/>
  <c r="P53" i="15" s="1"/>
  <c r="P36" i="15"/>
  <c r="M49" i="15"/>
  <c r="P49" i="15" s="1"/>
  <c r="P17" i="15"/>
  <c r="P27" i="15"/>
  <c r="P74" i="15"/>
  <c r="P113" i="15"/>
  <c r="P18" i="15"/>
  <c r="P16" i="15"/>
  <c r="P14" i="15"/>
  <c r="K109" i="15"/>
  <c r="M95" i="15"/>
  <c r="P95" i="15" s="1"/>
  <c r="P54" i="15"/>
  <c r="K76" i="15"/>
  <c r="K115" i="15"/>
  <c r="K30" i="15"/>
  <c r="M96" i="15"/>
  <c r="P96" i="15" s="1"/>
  <c r="T108" i="15"/>
  <c r="K18" i="15"/>
  <c r="K27" i="15"/>
  <c r="P77" i="15"/>
  <c r="P102" i="15"/>
  <c r="M38" i="15"/>
  <c r="P38" i="15" s="1"/>
  <c r="M50" i="15"/>
  <c r="P50" i="15" s="1"/>
  <c r="P23" i="15"/>
  <c r="K43" i="15"/>
  <c r="P51" i="15"/>
  <c r="P60" i="15"/>
  <c r="P87" i="15"/>
  <c r="K102" i="15"/>
  <c r="T19" i="15"/>
  <c r="P65" i="15"/>
  <c r="P91" i="15"/>
  <c r="L121" i="15"/>
  <c r="P31" i="15"/>
  <c r="M47" i="15"/>
  <c r="P47" i="15" s="1"/>
  <c r="P70" i="15"/>
  <c r="K117" i="15"/>
  <c r="P56" i="15"/>
  <c r="P78" i="15"/>
  <c r="P83" i="15"/>
  <c r="P103" i="15"/>
  <c r="P106" i="15"/>
  <c r="P98" i="15"/>
  <c r="M112" i="15"/>
  <c r="P112" i="15" s="1"/>
  <c r="O121" i="15"/>
  <c r="K74" i="15"/>
  <c r="K24" i="15"/>
  <c r="K32" i="15"/>
  <c r="K104" i="15"/>
  <c r="K108" i="15"/>
  <c r="M40" i="15"/>
  <c r="P40" i="15" s="1"/>
  <c r="P62" i="15"/>
  <c r="P88" i="15"/>
  <c r="K52" i="15"/>
  <c r="P25" i="15"/>
  <c r="P67" i="15"/>
  <c r="P75" i="15"/>
  <c r="M99" i="15"/>
  <c r="P99" i="15" s="1"/>
  <c r="P119" i="15"/>
  <c r="M44" i="15"/>
  <c r="P44" i="15" s="1"/>
  <c r="P45" i="15"/>
  <c r="P72" i="15"/>
  <c r="P114" i="15"/>
  <c r="K119" i="15"/>
  <c r="P13" i="15"/>
  <c r="N121" i="15"/>
  <c r="K75" i="15"/>
  <c r="K106" i="15"/>
  <c r="K114" i="15"/>
  <c r="K58" i="15"/>
  <c r="K61" i="15"/>
  <c r="K64" i="15"/>
  <c r="K67" i="15"/>
  <c r="K70" i="15"/>
  <c r="K78" i="15"/>
  <c r="K81" i="15"/>
  <c r="K84" i="15"/>
  <c r="K87" i="15"/>
  <c r="K89" i="15"/>
  <c r="K101" i="15"/>
  <c r="K94" i="15"/>
  <c r="K111" i="15"/>
  <c r="K36" i="15"/>
  <c r="K42" i="15"/>
  <c r="K45" i="15"/>
  <c r="K48" i="15"/>
  <c r="K51" i="15"/>
  <c r="K98" i="15"/>
  <c r="K15" i="15"/>
  <c r="K13" i="15"/>
  <c r="K105" i="15"/>
  <c r="K118" i="15"/>
  <c r="M39" i="15"/>
  <c r="P39" i="15" s="1"/>
  <c r="K19" i="15"/>
  <c r="K33" i="15"/>
  <c r="M22" i="15"/>
  <c r="P22" i="15" s="1"/>
  <c r="K25" i="15"/>
  <c r="M28" i="15"/>
  <c r="P28" i="15" s="1"/>
  <c r="K16" i="15"/>
  <c r="K59" i="15"/>
  <c r="K62" i="15"/>
  <c r="K65" i="15"/>
  <c r="K68" i="15"/>
  <c r="K71" i="15"/>
  <c r="K79" i="15"/>
  <c r="K82" i="15"/>
  <c r="K85" i="15"/>
  <c r="K90" i="15"/>
  <c r="K20" i="15"/>
  <c r="K23" i="15"/>
  <c r="K26" i="15"/>
  <c r="K29" i="15"/>
  <c r="K31" i="15"/>
  <c r="K34" i="15"/>
  <c r="K17" i="15"/>
  <c r="K103" i="15"/>
  <c r="K116" i="15"/>
  <c r="K60" i="15"/>
  <c r="K63" i="15"/>
  <c r="K66" i="15"/>
  <c r="K69" i="15"/>
  <c r="K72" i="15"/>
  <c r="K77" i="15"/>
  <c r="K80" i="15"/>
  <c r="K83" i="15"/>
  <c r="K86" i="15"/>
  <c r="K88" i="15"/>
  <c r="K91" i="15"/>
  <c r="K113" i="15"/>
  <c r="K100" i="15"/>
  <c r="K14" i="15"/>
  <c r="P121" i="15" l="1"/>
  <c r="M121" i="15"/>
  <c r="N27" i="11"/>
  <c r="O27" i="11"/>
  <c r="M27" i="11"/>
  <c r="L27" i="11"/>
  <c r="O33" i="11"/>
  <c r="M33" i="11"/>
  <c r="L33" i="11"/>
  <c r="K33" i="11"/>
  <c r="O5" i="15" l="1"/>
  <c r="K27" i="11"/>
  <c r="P27" i="11"/>
  <c r="N33" i="11"/>
  <c r="P33" i="11" s="1"/>
  <c r="N69" i="11" l="1"/>
  <c r="N47" i="11"/>
  <c r="N44" i="11"/>
  <c r="N32" i="11"/>
  <c r="O42" i="11"/>
  <c r="N42" i="11"/>
  <c r="L42" i="11"/>
  <c r="M42" i="11"/>
  <c r="O41" i="11"/>
  <c r="N41" i="11"/>
  <c r="L41" i="11"/>
  <c r="M41" i="11"/>
  <c r="O40" i="11"/>
  <c r="N40" i="11"/>
  <c r="L40" i="11"/>
  <c r="M40" i="11"/>
  <c r="O39" i="11"/>
  <c r="N39" i="11"/>
  <c r="L39" i="11"/>
  <c r="K39" i="11"/>
  <c r="O38" i="11"/>
  <c r="N38" i="11"/>
  <c r="L38" i="11"/>
  <c r="K38" i="11"/>
  <c r="O37" i="11"/>
  <c r="N37" i="11"/>
  <c r="L37" i="11"/>
  <c r="K37" i="11"/>
  <c r="O36" i="11"/>
  <c r="N36" i="11"/>
  <c r="L36" i="11"/>
  <c r="M36" i="11"/>
  <c r="O35" i="11"/>
  <c r="N35" i="11"/>
  <c r="L35" i="11"/>
  <c r="M35" i="11"/>
  <c r="O34" i="11"/>
  <c r="N34" i="11"/>
  <c r="L34" i="11"/>
  <c r="K34" i="11"/>
  <c r="O32" i="11"/>
  <c r="L32" i="11"/>
  <c r="M32" i="11"/>
  <c r="O31" i="11"/>
  <c r="N31" i="11"/>
  <c r="L31" i="11"/>
  <c r="M31" i="11"/>
  <c r="O30" i="11"/>
  <c r="N30" i="11"/>
  <c r="L30" i="11"/>
  <c r="K30" i="11"/>
  <c r="O29" i="11"/>
  <c r="N29" i="11"/>
  <c r="L29" i="11"/>
  <c r="M29" i="11"/>
  <c r="O28" i="11"/>
  <c r="N28" i="11"/>
  <c r="L28" i="11"/>
  <c r="M28" i="11"/>
  <c r="O26" i="11"/>
  <c r="N26" i="11"/>
  <c r="L26" i="11"/>
  <c r="M26" i="11"/>
  <c r="O25" i="11"/>
  <c r="N25" i="11"/>
  <c r="L25" i="11"/>
  <c r="M25" i="11"/>
  <c r="O24" i="11"/>
  <c r="N24" i="11"/>
  <c r="L24" i="11"/>
  <c r="K24" i="11"/>
  <c r="O23" i="11"/>
  <c r="N23" i="11"/>
  <c r="L23" i="11"/>
  <c r="M23" i="11"/>
  <c r="O58" i="11"/>
  <c r="N58" i="11"/>
  <c r="L58" i="11"/>
  <c r="M58" i="11"/>
  <c r="O57" i="11"/>
  <c r="N57" i="11"/>
  <c r="L57" i="11"/>
  <c r="M57" i="11"/>
  <c r="O56" i="11"/>
  <c r="N56" i="11"/>
  <c r="L56" i="11"/>
  <c r="K56" i="11"/>
  <c r="O55" i="11"/>
  <c r="N55" i="11"/>
  <c r="L55" i="11"/>
  <c r="M55" i="11"/>
  <c r="O54" i="11"/>
  <c r="N54" i="11"/>
  <c r="L54" i="11"/>
  <c r="M54" i="11"/>
  <c r="O53" i="11"/>
  <c r="N53" i="11"/>
  <c r="L53" i="11"/>
  <c r="K53" i="11"/>
  <c r="O52" i="11"/>
  <c r="N52" i="11"/>
  <c r="L52" i="11"/>
  <c r="M52" i="11"/>
  <c r="O51" i="11"/>
  <c r="N51" i="11"/>
  <c r="L51" i="11"/>
  <c r="M51" i="11"/>
  <c r="O50" i="11"/>
  <c r="N50" i="11"/>
  <c r="L50" i="11"/>
  <c r="M50" i="11"/>
  <c r="O49" i="11"/>
  <c r="N49" i="11"/>
  <c r="L49" i="11"/>
  <c r="M49" i="11"/>
  <c r="O48" i="11"/>
  <c r="N48" i="11"/>
  <c r="L48" i="11"/>
  <c r="K48" i="11"/>
  <c r="O47" i="11"/>
  <c r="L47" i="11"/>
  <c r="K47" i="11"/>
  <c r="O46" i="11"/>
  <c r="N46" i="11"/>
  <c r="L46" i="11"/>
  <c r="M46" i="11"/>
  <c r="O45" i="11"/>
  <c r="N45" i="11"/>
  <c r="L45" i="11"/>
  <c r="M45" i="11"/>
  <c r="O44" i="11"/>
  <c r="L44" i="11"/>
  <c r="M44" i="11"/>
  <c r="O79" i="11"/>
  <c r="N79" i="11"/>
  <c r="L79" i="11"/>
  <c r="K79" i="11"/>
  <c r="O78" i="11"/>
  <c r="N78" i="11"/>
  <c r="L78" i="11"/>
  <c r="M78" i="11"/>
  <c r="O77" i="11"/>
  <c r="N77" i="11"/>
  <c r="L77" i="11"/>
  <c r="M77" i="11"/>
  <c r="O76" i="11"/>
  <c r="N76" i="11"/>
  <c r="L76" i="11"/>
  <c r="K76" i="11"/>
  <c r="O75" i="11"/>
  <c r="N75" i="11"/>
  <c r="L75" i="11"/>
  <c r="K75" i="11"/>
  <c r="O74" i="11"/>
  <c r="N74" i="11"/>
  <c r="L74" i="11"/>
  <c r="K74" i="11"/>
  <c r="O73" i="11"/>
  <c r="N73" i="11"/>
  <c r="L73" i="11"/>
  <c r="M73" i="11"/>
  <c r="O72" i="11"/>
  <c r="N72" i="11"/>
  <c r="L72" i="11"/>
  <c r="M72" i="11"/>
  <c r="O71" i="11"/>
  <c r="N71" i="11"/>
  <c r="L71" i="11"/>
  <c r="K71" i="11"/>
  <c r="O70" i="11"/>
  <c r="N70" i="11"/>
  <c r="L70" i="11"/>
  <c r="M70" i="11"/>
  <c r="O69" i="11"/>
  <c r="L69" i="11"/>
  <c r="M69" i="11"/>
  <c r="O68" i="11"/>
  <c r="N68" i="11"/>
  <c r="L68" i="11"/>
  <c r="K68" i="11"/>
  <c r="O67" i="11"/>
  <c r="N67" i="11"/>
  <c r="L67" i="11"/>
  <c r="K67" i="11"/>
  <c r="O66" i="11"/>
  <c r="N66" i="11"/>
  <c r="L66" i="11"/>
  <c r="M66" i="11"/>
  <c r="O65" i="11"/>
  <c r="N65" i="11"/>
  <c r="L65" i="11"/>
  <c r="M65" i="11"/>
  <c r="O64" i="11"/>
  <c r="N64" i="11"/>
  <c r="L64" i="11"/>
  <c r="M64" i="11"/>
  <c r="O63" i="11"/>
  <c r="N63" i="11"/>
  <c r="L63" i="11"/>
  <c r="K63" i="11"/>
  <c r="O62" i="11"/>
  <c r="N62" i="11"/>
  <c r="L62" i="11"/>
  <c r="M62" i="11"/>
  <c r="O43" i="11"/>
  <c r="N43" i="11"/>
  <c r="L43" i="11"/>
  <c r="K43" i="11"/>
  <c r="O22" i="11"/>
  <c r="N22" i="11"/>
  <c r="L22" i="11"/>
  <c r="K22" i="11"/>
  <c r="O21" i="11"/>
  <c r="N21" i="11"/>
  <c r="L21" i="11"/>
  <c r="M21" i="11"/>
  <c r="O20" i="11"/>
  <c r="N20" i="11"/>
  <c r="L20" i="11"/>
  <c r="M20" i="11"/>
  <c r="O19" i="11"/>
  <c r="N19" i="11"/>
  <c r="L19" i="11"/>
  <c r="M19" i="11"/>
  <c r="O18" i="11"/>
  <c r="N18" i="11"/>
  <c r="L18" i="11"/>
  <c r="K18" i="11"/>
  <c r="O81" i="11"/>
  <c r="N81" i="11"/>
  <c r="L81" i="11"/>
  <c r="M81" i="11"/>
  <c r="O80" i="11"/>
  <c r="N80" i="11"/>
  <c r="L80" i="11"/>
  <c r="K80" i="11"/>
  <c r="O61" i="11"/>
  <c r="N61" i="11"/>
  <c r="L61" i="11"/>
  <c r="M61" i="11"/>
  <c r="O16" i="11"/>
  <c r="N16" i="11"/>
  <c r="L16" i="11"/>
  <c r="M16" i="11"/>
  <c r="O15" i="11"/>
  <c r="N15" i="11"/>
  <c r="L15" i="11"/>
  <c r="M15" i="11"/>
  <c r="O14" i="11"/>
  <c r="N14" i="11"/>
  <c r="L14" i="11"/>
  <c r="M14" i="11"/>
  <c r="O60" i="11"/>
  <c r="N60" i="11"/>
  <c r="L60" i="11"/>
  <c r="M60" i="11"/>
  <c r="O59" i="11"/>
  <c r="N59" i="11"/>
  <c r="L59" i="11"/>
  <c r="M59" i="11"/>
  <c r="O17" i="11"/>
  <c r="N17" i="11"/>
  <c r="L17" i="11"/>
  <c r="K17" i="11"/>
  <c r="O13" i="11"/>
  <c r="N13" i="11"/>
  <c r="L13" i="11"/>
  <c r="M13" i="11"/>
  <c r="O12" i="11"/>
  <c r="N12" i="11"/>
  <c r="L12" i="11"/>
  <c r="M12" i="11"/>
  <c r="O44" i="10"/>
  <c r="N44" i="10"/>
  <c r="L44" i="10"/>
  <c r="M44" i="10"/>
  <c r="P35" i="11" l="1"/>
  <c r="P36" i="11"/>
  <c r="K55" i="11"/>
  <c r="P72" i="11"/>
  <c r="M34" i="11"/>
  <c r="P34" i="11" s="1"/>
  <c r="P41" i="11"/>
  <c r="M24" i="11"/>
  <c r="P24" i="11" s="1"/>
  <c r="K29" i="11"/>
  <c r="M39" i="11"/>
  <c r="P39" i="11" s="1"/>
  <c r="M38" i="11"/>
  <c r="P38" i="11" s="1"/>
  <c r="P40" i="11"/>
  <c r="M67" i="11"/>
  <c r="P67" i="11" s="1"/>
  <c r="P52" i="11"/>
  <c r="M79" i="11"/>
  <c r="P79" i="11" s="1"/>
  <c r="K45" i="11"/>
  <c r="M48" i="11"/>
  <c r="P48" i="11" s="1"/>
  <c r="K50" i="11"/>
  <c r="K26" i="11"/>
  <c r="P32" i="11"/>
  <c r="K52" i="11"/>
  <c r="K23" i="11"/>
  <c r="M30" i="11"/>
  <c r="P30" i="11" s="1"/>
  <c r="K42" i="11"/>
  <c r="M56" i="11"/>
  <c r="P56" i="11" s="1"/>
  <c r="K58" i="11"/>
  <c r="K28" i="11"/>
  <c r="P26" i="11"/>
  <c r="K36" i="11"/>
  <c r="P54" i="11"/>
  <c r="P42" i="11"/>
  <c r="P25" i="11"/>
  <c r="P28" i="11"/>
  <c r="P29" i="11"/>
  <c r="P31" i="11"/>
  <c r="P23" i="11"/>
  <c r="P51" i="11"/>
  <c r="P46" i="11"/>
  <c r="K65" i="11"/>
  <c r="M74" i="11"/>
  <c r="P74" i="11" s="1"/>
  <c r="P44" i="11"/>
  <c r="P49" i="11"/>
  <c r="K54" i="11"/>
  <c r="P57" i="11"/>
  <c r="K25" i="11"/>
  <c r="K35" i="11"/>
  <c r="M37" i="11"/>
  <c r="P37" i="11" s="1"/>
  <c r="P55" i="11"/>
  <c r="K32" i="11"/>
  <c r="K41" i="11"/>
  <c r="M71" i="11"/>
  <c r="P71" i="11" s="1"/>
  <c r="K31" i="11"/>
  <c r="K40" i="11"/>
  <c r="P73" i="11"/>
  <c r="P66" i="11"/>
  <c r="P45" i="11"/>
  <c r="P50" i="11"/>
  <c r="P58" i="11"/>
  <c r="P70" i="11"/>
  <c r="M68" i="11"/>
  <c r="P68" i="11" s="1"/>
  <c r="P64" i="11"/>
  <c r="M76" i="11"/>
  <c r="P76" i="11" s="1"/>
  <c r="P78" i="11"/>
  <c r="K46" i="11"/>
  <c r="M47" i="11"/>
  <c r="P47" i="11" s="1"/>
  <c r="K51" i="11"/>
  <c r="M53" i="11"/>
  <c r="P53" i="11" s="1"/>
  <c r="K66" i="11"/>
  <c r="P69" i="11"/>
  <c r="K44" i="11"/>
  <c r="K49" i="11"/>
  <c r="K57" i="11"/>
  <c r="K69" i="11"/>
  <c r="M75" i="11"/>
  <c r="P75" i="11" s="1"/>
  <c r="P77" i="11"/>
  <c r="M63" i="11"/>
  <c r="P63" i="11" s="1"/>
  <c r="P65" i="11"/>
  <c r="K77" i="11"/>
  <c r="P62" i="11"/>
  <c r="K73" i="11"/>
  <c r="K64" i="11"/>
  <c r="K72" i="11"/>
  <c r="K62" i="11"/>
  <c r="K70" i="11"/>
  <c r="K78" i="11"/>
  <c r="P19" i="11"/>
  <c r="M80" i="11"/>
  <c r="P80" i="11" s="1"/>
  <c r="K19" i="11"/>
  <c r="M22" i="11"/>
  <c r="P22" i="11" s="1"/>
  <c r="P61" i="11"/>
  <c r="P21" i="11"/>
  <c r="P81" i="11"/>
  <c r="P60" i="11"/>
  <c r="P20" i="11"/>
  <c r="M43" i="11"/>
  <c r="P43" i="11" s="1"/>
  <c r="K61" i="11"/>
  <c r="M18" i="11"/>
  <c r="P18" i="11" s="1"/>
  <c r="P16" i="11"/>
  <c r="K81" i="11"/>
  <c r="K21" i="11"/>
  <c r="P14" i="11"/>
  <c r="K20" i="11"/>
  <c r="P59" i="11"/>
  <c r="K59" i="11"/>
  <c r="P15" i="11"/>
  <c r="K16" i="11"/>
  <c r="K15" i="11"/>
  <c r="K14" i="11"/>
  <c r="P12" i="11"/>
  <c r="K60" i="11"/>
  <c r="K13" i="11"/>
  <c r="P13" i="11"/>
  <c r="M17" i="11"/>
  <c r="P17" i="11" s="1"/>
  <c r="K12" i="11"/>
  <c r="P44" i="10"/>
  <c r="K44" i="10"/>
  <c r="N77" i="10" l="1"/>
  <c r="N60" i="10"/>
  <c r="N42" i="10"/>
  <c r="M40" i="10"/>
  <c r="K37" i="10"/>
  <c r="N34" i="10"/>
  <c r="N19" i="10"/>
  <c r="K17" i="10"/>
  <c r="L17" i="10"/>
  <c r="N17" i="10"/>
  <c r="O17" i="10"/>
  <c r="K18" i="10"/>
  <c r="L18" i="10"/>
  <c r="N18" i="10"/>
  <c r="O18" i="10"/>
  <c r="M19" i="10"/>
  <c r="L19" i="10"/>
  <c r="O19" i="10"/>
  <c r="M20" i="10"/>
  <c r="L20" i="10"/>
  <c r="N20" i="10"/>
  <c r="O20" i="10"/>
  <c r="M21" i="10"/>
  <c r="L21" i="10"/>
  <c r="N21" i="10"/>
  <c r="O21" i="10"/>
  <c r="M22" i="10"/>
  <c r="K22" i="10"/>
  <c r="L22" i="10"/>
  <c r="N22" i="10"/>
  <c r="O22" i="10"/>
  <c r="K23" i="10"/>
  <c r="L23" i="10"/>
  <c r="N23" i="10"/>
  <c r="O23" i="10"/>
  <c r="K24" i="10"/>
  <c r="L24" i="10"/>
  <c r="N24" i="10"/>
  <c r="O24" i="10"/>
  <c r="K25" i="10"/>
  <c r="L25" i="10"/>
  <c r="N25" i="10"/>
  <c r="O25" i="10"/>
  <c r="K26" i="10"/>
  <c r="L26" i="10"/>
  <c r="N26" i="10"/>
  <c r="O26" i="10"/>
  <c r="M27" i="10"/>
  <c r="L27" i="10"/>
  <c r="N27" i="10"/>
  <c r="O27" i="10"/>
  <c r="K28" i="10"/>
  <c r="L28" i="10"/>
  <c r="N28" i="10"/>
  <c r="O28" i="10"/>
  <c r="M29" i="10"/>
  <c r="L29" i="10"/>
  <c r="N29" i="10"/>
  <c r="O29" i="10"/>
  <c r="M30" i="10"/>
  <c r="L30" i="10"/>
  <c r="N30" i="10"/>
  <c r="O30" i="10"/>
  <c r="K31" i="10"/>
  <c r="L31" i="10"/>
  <c r="N31" i="10"/>
  <c r="O31" i="10"/>
  <c r="K32" i="10"/>
  <c r="L32" i="10"/>
  <c r="N32" i="10"/>
  <c r="O32" i="10"/>
  <c r="K33" i="10"/>
  <c r="L33" i="10"/>
  <c r="N33" i="10"/>
  <c r="O33" i="10"/>
  <c r="L34" i="10"/>
  <c r="O34" i="10"/>
  <c r="M35" i="10"/>
  <c r="L35" i="10"/>
  <c r="N35" i="10"/>
  <c r="O35" i="10"/>
  <c r="M36" i="10"/>
  <c r="L36" i="10"/>
  <c r="N36" i="10"/>
  <c r="O36" i="10"/>
  <c r="M37" i="10"/>
  <c r="L37" i="10"/>
  <c r="N37" i="10"/>
  <c r="O37" i="10"/>
  <c r="M38" i="10"/>
  <c r="L38" i="10"/>
  <c r="N38" i="10"/>
  <c r="O38" i="10"/>
  <c r="K39" i="10"/>
  <c r="L39" i="10"/>
  <c r="N39" i="10"/>
  <c r="O39" i="10"/>
  <c r="L40" i="10"/>
  <c r="N40" i="10"/>
  <c r="O40" i="10"/>
  <c r="K41" i="10"/>
  <c r="L41" i="10"/>
  <c r="N41" i="10"/>
  <c r="O41" i="10"/>
  <c r="M42" i="10"/>
  <c r="L42" i="10"/>
  <c r="O42" i="10"/>
  <c r="M43" i="10"/>
  <c r="L43" i="10"/>
  <c r="N43" i="10"/>
  <c r="O43" i="10"/>
  <c r="M47" i="10"/>
  <c r="K47" i="10"/>
  <c r="L47" i="10"/>
  <c r="N47" i="10"/>
  <c r="O47" i="10"/>
  <c r="K48" i="10"/>
  <c r="L48" i="10"/>
  <c r="N48" i="10"/>
  <c r="O48" i="10"/>
  <c r="K49" i="10"/>
  <c r="L49" i="10"/>
  <c r="N49" i="10"/>
  <c r="O49" i="10"/>
  <c r="K50" i="10"/>
  <c r="L50" i="10"/>
  <c r="N50" i="10"/>
  <c r="O50" i="10"/>
  <c r="M51" i="10"/>
  <c r="L51" i="10"/>
  <c r="N51" i="10"/>
  <c r="O51" i="10"/>
  <c r="M52" i="10"/>
  <c r="L52" i="10"/>
  <c r="N52" i="10"/>
  <c r="O52" i="10"/>
  <c r="K53" i="10"/>
  <c r="L53" i="10"/>
  <c r="N53" i="10"/>
  <c r="O53" i="10"/>
  <c r="M54" i="10"/>
  <c r="K54" i="10"/>
  <c r="L54" i="10"/>
  <c r="N54" i="10"/>
  <c r="O54" i="10"/>
  <c r="M55" i="10"/>
  <c r="L55" i="10"/>
  <c r="N55" i="10"/>
  <c r="O55" i="10"/>
  <c r="K56" i="10"/>
  <c r="L56" i="10"/>
  <c r="N56" i="10"/>
  <c r="O56" i="10"/>
  <c r="K57" i="10"/>
  <c r="L57" i="10"/>
  <c r="M57" i="10"/>
  <c r="N57" i="10"/>
  <c r="O57" i="10"/>
  <c r="K58" i="10"/>
  <c r="L58" i="10"/>
  <c r="N58" i="10"/>
  <c r="O58" i="10"/>
  <c r="K59" i="10"/>
  <c r="L59" i="10"/>
  <c r="M59" i="10"/>
  <c r="N59" i="10"/>
  <c r="O59" i="10"/>
  <c r="M60" i="10"/>
  <c r="L60" i="10"/>
  <c r="O60" i="10"/>
  <c r="M61" i="10"/>
  <c r="L61" i="10"/>
  <c r="N61" i="10"/>
  <c r="O61" i="10"/>
  <c r="M62" i="10"/>
  <c r="L62" i="10"/>
  <c r="N62" i="10"/>
  <c r="O62" i="10"/>
  <c r="M63" i="10"/>
  <c r="L63" i="10"/>
  <c r="N63" i="10"/>
  <c r="O63" i="10"/>
  <c r="K64" i="10"/>
  <c r="L64" i="10"/>
  <c r="N64" i="10"/>
  <c r="O64" i="10"/>
  <c r="K67" i="10"/>
  <c r="L67" i="10"/>
  <c r="M67" i="10"/>
  <c r="O67" i="10"/>
  <c r="M68" i="10"/>
  <c r="L68" i="10"/>
  <c r="N68" i="10"/>
  <c r="O68" i="10"/>
  <c r="K69" i="10"/>
  <c r="L69" i="10"/>
  <c r="N69" i="10"/>
  <c r="O69" i="10"/>
  <c r="M70" i="10"/>
  <c r="K70" i="10"/>
  <c r="L70" i="10"/>
  <c r="N70" i="10"/>
  <c r="O70" i="10"/>
  <c r="M71" i="10"/>
  <c r="L71" i="10"/>
  <c r="N71" i="10"/>
  <c r="O71" i="10"/>
  <c r="K72" i="10"/>
  <c r="L72" i="10"/>
  <c r="N72" i="10"/>
  <c r="O72" i="10"/>
  <c r="K73" i="10"/>
  <c r="L73" i="10"/>
  <c r="M73" i="10"/>
  <c r="N73" i="10"/>
  <c r="O73" i="10"/>
  <c r="K74" i="10"/>
  <c r="L74" i="10"/>
  <c r="N74" i="10"/>
  <c r="O74" i="10"/>
  <c r="K75" i="10"/>
  <c r="L75" i="10"/>
  <c r="M75" i="10"/>
  <c r="N75" i="10"/>
  <c r="O75" i="10"/>
  <c r="M76" i="10"/>
  <c r="L76" i="10"/>
  <c r="N76" i="10"/>
  <c r="O76" i="10"/>
  <c r="L77" i="10"/>
  <c r="O77" i="10"/>
  <c r="M78" i="10"/>
  <c r="L78" i="10"/>
  <c r="N78" i="10"/>
  <c r="O78" i="10"/>
  <c r="M79" i="10"/>
  <c r="L79" i="10"/>
  <c r="N79" i="10"/>
  <c r="O79" i="10"/>
  <c r="K80" i="10"/>
  <c r="L80" i="10"/>
  <c r="N80" i="10"/>
  <c r="O80" i="10"/>
  <c r="K81" i="10"/>
  <c r="L81" i="10"/>
  <c r="N81" i="10"/>
  <c r="O81" i="10"/>
  <c r="P30" i="10" l="1"/>
  <c r="P75" i="10"/>
  <c r="M32" i="10"/>
  <c r="M64" i="10"/>
  <c r="P64" i="10" s="1"/>
  <c r="K79" i="10"/>
  <c r="K77" i="10"/>
  <c r="P22" i="10"/>
  <c r="P20" i="10"/>
  <c r="P40" i="10"/>
  <c r="K51" i="10"/>
  <c r="M49" i="10"/>
  <c r="P49" i="10" s="1"/>
  <c r="P43" i="10"/>
  <c r="K71" i="10"/>
  <c r="K34" i="10"/>
  <c r="M81" i="10"/>
  <c r="P81" i="10" s="1"/>
  <c r="K30" i="10"/>
  <c r="M18" i="10"/>
  <c r="M80" i="10"/>
  <c r="P80" i="10" s="1"/>
  <c r="P79" i="10"/>
  <c r="K78" i="10"/>
  <c r="P78" i="10"/>
  <c r="P76" i="10"/>
  <c r="P73" i="10"/>
  <c r="M72" i="10"/>
  <c r="P72" i="10" s="1"/>
  <c r="P71" i="10"/>
  <c r="P70" i="10"/>
  <c r="P68" i="10"/>
  <c r="N67" i="10"/>
  <c r="P67" i="10" s="1"/>
  <c r="P62" i="10"/>
  <c r="K63" i="10"/>
  <c r="K62" i="10"/>
  <c r="P63" i="10"/>
  <c r="P61" i="10"/>
  <c r="P60" i="10"/>
  <c r="P59" i="10"/>
  <c r="P57" i="10"/>
  <c r="M56" i="10"/>
  <c r="P56" i="10" s="1"/>
  <c r="P55" i="10"/>
  <c r="P54" i="10"/>
  <c r="K55" i="10"/>
  <c r="P52" i="10"/>
  <c r="P51" i="10"/>
  <c r="M48" i="10"/>
  <c r="P48" i="10" s="1"/>
  <c r="P47" i="10"/>
  <c r="P42" i="10"/>
  <c r="K42" i="10"/>
  <c r="K40" i="10"/>
  <c r="M39" i="10"/>
  <c r="P39" i="10" s="1"/>
  <c r="P38" i="10"/>
  <c r="K38" i="10"/>
  <c r="P37" i="10"/>
  <c r="P36" i="10"/>
  <c r="P35" i="10"/>
  <c r="M34" i="10"/>
  <c r="P34" i="10" s="1"/>
  <c r="P32" i="10"/>
  <c r="M31" i="10"/>
  <c r="P31" i="10" s="1"/>
  <c r="K29" i="10"/>
  <c r="P29" i="10"/>
  <c r="P27" i="10"/>
  <c r="M26" i="10"/>
  <c r="P26" i="10" s="1"/>
  <c r="M24" i="10"/>
  <c r="P24" i="10" s="1"/>
  <c r="M23" i="10"/>
  <c r="P23" i="10" s="1"/>
  <c r="K21" i="10"/>
  <c r="P21" i="10"/>
  <c r="P19" i="10"/>
  <c r="P18" i="10"/>
  <c r="M77" i="10"/>
  <c r="P77" i="10" s="1"/>
  <c r="M69" i="10"/>
  <c r="P69" i="10" s="1"/>
  <c r="M53" i="10"/>
  <c r="P53" i="10" s="1"/>
  <c r="M28" i="10"/>
  <c r="P28" i="10" s="1"/>
  <c r="K76" i="10"/>
  <c r="K68" i="10"/>
  <c r="K60" i="10"/>
  <c r="K52" i="10"/>
  <c r="K43" i="10"/>
  <c r="K35" i="10"/>
  <c r="K27" i="10"/>
  <c r="K19" i="10"/>
  <c r="K61" i="10"/>
  <c r="K36" i="10"/>
  <c r="K20" i="10"/>
  <c r="M74" i="10"/>
  <c r="P74" i="10" s="1"/>
  <c r="M58" i="10"/>
  <c r="P58" i="10" s="1"/>
  <c r="M50" i="10"/>
  <c r="P50" i="10" s="1"/>
  <c r="M41" i="10"/>
  <c r="P41" i="10" s="1"/>
  <c r="M33" i="10"/>
  <c r="P33" i="10" s="1"/>
  <c r="M25" i="10"/>
  <c r="P25" i="10" s="1"/>
  <c r="M17" i="10"/>
  <c r="P17" i="10" s="1"/>
  <c r="N15" i="12" l="1"/>
  <c r="N14" i="12"/>
  <c r="N18" i="12"/>
  <c r="L18" i="12"/>
  <c r="M18" i="12"/>
  <c r="N17" i="12"/>
  <c r="L17" i="12"/>
  <c r="N16" i="12"/>
  <c r="L16" i="12"/>
  <c r="L15" i="12"/>
  <c r="M15" i="12"/>
  <c r="O14" i="12"/>
  <c r="L14" i="12"/>
  <c r="O13" i="12"/>
  <c r="N13" i="12"/>
  <c r="L13" i="12"/>
  <c r="K13" i="12"/>
  <c r="O12" i="12"/>
  <c r="N12" i="12"/>
  <c r="L12" i="12"/>
  <c r="M12" i="12"/>
  <c r="K84" i="11"/>
  <c r="K85" i="11"/>
  <c r="M86" i="11"/>
  <c r="M87" i="11"/>
  <c r="M89" i="11"/>
  <c r="M91" i="11"/>
  <c r="M92" i="11"/>
  <c r="M94" i="11"/>
  <c r="M95" i="11"/>
  <c r="M97" i="11"/>
  <c r="O99" i="11"/>
  <c r="M100" i="11"/>
  <c r="M102" i="11"/>
  <c r="M103" i="11"/>
  <c r="M104" i="11"/>
  <c r="M105" i="11"/>
  <c r="M106" i="11"/>
  <c r="M107" i="11"/>
  <c r="M108" i="11"/>
  <c r="M111" i="11"/>
  <c r="M113" i="11"/>
  <c r="M116" i="11"/>
  <c r="M117" i="11"/>
  <c r="M118" i="11"/>
  <c r="M122" i="11"/>
  <c r="K124" i="11"/>
  <c r="M125" i="11"/>
  <c r="K126" i="11"/>
  <c r="M83" i="11"/>
  <c r="N113" i="11"/>
  <c r="N108" i="11"/>
  <c r="N96" i="11"/>
  <c r="O32" i="9"/>
  <c r="N26" i="9"/>
  <c r="O16" i="9"/>
  <c r="M16" i="9"/>
  <c r="O18" i="9"/>
  <c r="N16" i="9"/>
  <c r="K14" i="9"/>
  <c r="L14" i="9"/>
  <c r="N14" i="9"/>
  <c r="O14" i="9"/>
  <c r="K15" i="9"/>
  <c r="L15" i="9"/>
  <c r="N15" i="9"/>
  <c r="O15" i="9"/>
  <c r="M17" i="9"/>
  <c r="L17" i="9"/>
  <c r="N17" i="9"/>
  <c r="O17" i="9"/>
  <c r="K18" i="9"/>
  <c r="L18" i="9"/>
  <c r="N18" i="9"/>
  <c r="K19" i="9"/>
  <c r="L19" i="9"/>
  <c r="N19" i="9"/>
  <c r="O19" i="9"/>
  <c r="M20" i="9"/>
  <c r="L20" i="9"/>
  <c r="N20" i="9"/>
  <c r="O20" i="9"/>
  <c r="K21" i="9"/>
  <c r="L21" i="9"/>
  <c r="N21" i="9"/>
  <c r="O21" i="9"/>
  <c r="K22" i="9"/>
  <c r="L22" i="9"/>
  <c r="N22" i="9"/>
  <c r="O22" i="9"/>
  <c r="K23" i="9"/>
  <c r="L23" i="9"/>
  <c r="N23" i="9"/>
  <c r="O23" i="9"/>
  <c r="M24" i="9"/>
  <c r="L24" i="9"/>
  <c r="N24" i="9"/>
  <c r="O24" i="9"/>
  <c r="M25" i="9"/>
  <c r="K25" i="9"/>
  <c r="L25" i="9"/>
  <c r="N25" i="9"/>
  <c r="O25" i="9"/>
  <c r="L26" i="9"/>
  <c r="O26" i="9"/>
  <c r="K27" i="9"/>
  <c r="L27" i="9"/>
  <c r="N27" i="9"/>
  <c r="O27" i="9"/>
  <c r="M28" i="9"/>
  <c r="L28" i="9"/>
  <c r="N28" i="9"/>
  <c r="O28" i="9"/>
  <c r="K29" i="9"/>
  <c r="L29" i="9"/>
  <c r="N29" i="9"/>
  <c r="O29" i="9"/>
  <c r="K30" i="9"/>
  <c r="L30" i="9"/>
  <c r="N30" i="9"/>
  <c r="O30" i="9"/>
  <c r="K31" i="9"/>
  <c r="L31" i="9"/>
  <c r="N31" i="9"/>
  <c r="O31" i="9"/>
  <c r="M32" i="9"/>
  <c r="L32" i="9"/>
  <c r="N32" i="9"/>
  <c r="L83" i="11"/>
  <c r="N83" i="11"/>
  <c r="O83" i="11"/>
  <c r="L84" i="11"/>
  <c r="N84" i="11"/>
  <c r="O84" i="11"/>
  <c r="L85" i="11"/>
  <c r="N85" i="11"/>
  <c r="O85" i="11"/>
  <c r="L86" i="11"/>
  <c r="N86" i="11"/>
  <c r="L87" i="11"/>
  <c r="N87" i="11"/>
  <c r="L88" i="11"/>
  <c r="N88" i="11"/>
  <c r="L89" i="11"/>
  <c r="N89" i="11"/>
  <c r="L90" i="11"/>
  <c r="N90" i="11"/>
  <c r="L91" i="11"/>
  <c r="N91" i="11"/>
  <c r="L92" i="11"/>
  <c r="N92" i="11"/>
  <c r="L93" i="11"/>
  <c r="N93" i="11"/>
  <c r="L94" i="11"/>
  <c r="N94" i="11"/>
  <c r="L95" i="11"/>
  <c r="N95" i="11"/>
  <c r="L96" i="11"/>
  <c r="L97" i="11"/>
  <c r="N97" i="11"/>
  <c r="L98" i="11"/>
  <c r="N98" i="11"/>
  <c r="L99" i="11"/>
  <c r="N99" i="11"/>
  <c r="L100" i="11"/>
  <c r="N100" i="11"/>
  <c r="L101" i="11"/>
  <c r="N101" i="11"/>
  <c r="L102" i="11"/>
  <c r="N102" i="11"/>
  <c r="L103" i="11"/>
  <c r="N103" i="11"/>
  <c r="L104" i="11"/>
  <c r="N104" i="11"/>
  <c r="L105" i="11"/>
  <c r="N105" i="11"/>
  <c r="L106" i="11"/>
  <c r="N106" i="11"/>
  <c r="L107" i="11"/>
  <c r="N107" i="11"/>
  <c r="L108" i="11"/>
  <c r="L109" i="11"/>
  <c r="N109" i="11"/>
  <c r="L110" i="11"/>
  <c r="M110" i="11"/>
  <c r="N110" i="11"/>
  <c r="L111" i="11"/>
  <c r="N111" i="11"/>
  <c r="L112" i="11"/>
  <c r="N112" i="11"/>
  <c r="L113" i="11"/>
  <c r="L114" i="11"/>
  <c r="N114" i="11"/>
  <c r="O114" i="11"/>
  <c r="L115" i="11"/>
  <c r="N115" i="11"/>
  <c r="L116" i="11"/>
  <c r="N116" i="11"/>
  <c r="L117" i="11"/>
  <c r="N117" i="11"/>
  <c r="L118" i="11"/>
  <c r="N118" i="11"/>
  <c r="L119" i="11"/>
  <c r="N119" i="11"/>
  <c r="L120" i="11"/>
  <c r="N120" i="11"/>
  <c r="L124" i="11"/>
  <c r="N124" i="11"/>
  <c r="O124" i="11"/>
  <c r="L125" i="11"/>
  <c r="N125" i="11"/>
  <c r="O125" i="11"/>
  <c r="L126" i="11"/>
  <c r="N126" i="11"/>
  <c r="O126" i="11"/>
  <c r="K127" i="11"/>
  <c r="L127" i="11"/>
  <c r="M127" i="11"/>
  <c r="N127" i="11"/>
  <c r="O127" i="11"/>
  <c r="N123" i="11"/>
  <c r="L123" i="11"/>
  <c r="N122" i="11"/>
  <c r="L122" i="11"/>
  <c r="N121" i="11"/>
  <c r="L121" i="11"/>
  <c r="O16" i="10"/>
  <c r="N16" i="10"/>
  <c r="L16" i="10"/>
  <c r="M16" i="10"/>
  <c r="O15" i="10"/>
  <c r="N15" i="10"/>
  <c r="L15" i="10"/>
  <c r="K15" i="10"/>
  <c r="O14" i="10"/>
  <c r="N14" i="10"/>
  <c r="L14" i="10"/>
  <c r="K14" i="10"/>
  <c r="O13" i="10"/>
  <c r="N13" i="10"/>
  <c r="L13" i="10"/>
  <c r="M13" i="10"/>
  <c r="O13" i="9"/>
  <c r="N13" i="9"/>
  <c r="L13" i="9"/>
  <c r="M13" i="9"/>
  <c r="B21" i="2"/>
  <c r="B20" i="2"/>
  <c r="B19" i="2"/>
  <c r="A16" i="2"/>
  <c r="P28" i="9" l="1"/>
  <c r="P24" i="9"/>
  <c r="K125" i="11"/>
  <c r="M99" i="11"/>
  <c r="P99" i="11" s="1"/>
  <c r="M84" i="11"/>
  <c r="P84" i="11" s="1"/>
  <c r="P17" i="9"/>
  <c r="M119" i="11"/>
  <c r="O119" i="11"/>
  <c r="K119" i="11"/>
  <c r="K110" i="11"/>
  <c r="O110" i="11"/>
  <c r="P110" i="11" s="1"/>
  <c r="O94" i="11"/>
  <c r="P94" i="11" s="1"/>
  <c r="K94" i="11"/>
  <c r="K87" i="11"/>
  <c r="O87" i="11"/>
  <c r="P87" i="11" s="1"/>
  <c r="K118" i="11"/>
  <c r="O118" i="11"/>
  <c r="P118" i="11" s="1"/>
  <c r="K117" i="11"/>
  <c r="O117" i="11"/>
  <c r="P117" i="11" s="1"/>
  <c r="K108" i="11"/>
  <c r="O108" i="11"/>
  <c r="P108" i="11" s="1"/>
  <c r="O116" i="11"/>
  <c r="P116" i="11" s="1"/>
  <c r="K116" i="11"/>
  <c r="K91" i="11"/>
  <c r="O91" i="11"/>
  <c r="P91" i="11" s="1"/>
  <c r="O95" i="11"/>
  <c r="P95" i="11" s="1"/>
  <c r="K95" i="11"/>
  <c r="O106" i="11"/>
  <c r="P106" i="11" s="1"/>
  <c r="K106" i="11"/>
  <c r="K103" i="11"/>
  <c r="O103" i="11"/>
  <c r="P103" i="11" s="1"/>
  <c r="O122" i="11"/>
  <c r="P122" i="11" s="1"/>
  <c r="O113" i="11"/>
  <c r="P113" i="11" s="1"/>
  <c r="O105" i="11"/>
  <c r="P105" i="11" s="1"/>
  <c r="O97" i="11"/>
  <c r="P97" i="11" s="1"/>
  <c r="O89" i="11"/>
  <c r="P89" i="11" s="1"/>
  <c r="K88" i="11"/>
  <c r="O121" i="11"/>
  <c r="O112" i="11"/>
  <c r="O104" i="11"/>
  <c r="P104" i="11" s="1"/>
  <c r="O96" i="11"/>
  <c r="O88" i="11"/>
  <c r="O120" i="11"/>
  <c r="O111" i="11"/>
  <c r="P111" i="11" s="1"/>
  <c r="O102" i="11"/>
  <c r="P102" i="11" s="1"/>
  <c r="O86" i="11"/>
  <c r="P86" i="11" s="1"/>
  <c r="K109" i="11"/>
  <c r="O109" i="11"/>
  <c r="O101" i="11"/>
  <c r="O93" i="11"/>
  <c r="O100" i="11"/>
  <c r="P100" i="11" s="1"/>
  <c r="O107" i="11"/>
  <c r="P107" i="11" s="1"/>
  <c r="K90" i="11"/>
  <c r="O123" i="11"/>
  <c r="O115" i="11"/>
  <c r="O98" i="11"/>
  <c r="O90" i="11"/>
  <c r="P16" i="10"/>
  <c r="M15" i="10"/>
  <c r="P15" i="10" s="1"/>
  <c r="M14" i="10"/>
  <c r="P14" i="10" s="1"/>
  <c r="K16" i="10"/>
  <c r="K13" i="10"/>
  <c r="K14" i="12"/>
  <c r="P12" i="12"/>
  <c r="N20" i="12"/>
  <c r="M16" i="12"/>
  <c r="K12" i="12"/>
  <c r="M17" i="12"/>
  <c r="M13" i="12"/>
  <c r="P13" i="12" s="1"/>
  <c r="L20" i="12"/>
  <c r="O18" i="12"/>
  <c r="P18" i="12" s="1"/>
  <c r="K16" i="12"/>
  <c r="O16" i="12"/>
  <c r="K17" i="12"/>
  <c r="O17" i="12"/>
  <c r="M14" i="12"/>
  <c r="P14" i="12" s="1"/>
  <c r="O15" i="12"/>
  <c r="P15" i="12" s="1"/>
  <c r="K107" i="11"/>
  <c r="K99" i="11"/>
  <c r="P127" i="11"/>
  <c r="M126" i="11"/>
  <c r="P126" i="11" s="1"/>
  <c r="P125" i="11"/>
  <c r="M124" i="11"/>
  <c r="P124" i="11" s="1"/>
  <c r="K114" i="11"/>
  <c r="M114" i="11"/>
  <c r="P114" i="11" s="1"/>
  <c r="M123" i="11"/>
  <c r="M115" i="11"/>
  <c r="M109" i="11"/>
  <c r="K102" i="11"/>
  <c r="M101" i="11"/>
  <c r="M98" i="11"/>
  <c r="K97" i="11"/>
  <c r="M93" i="11"/>
  <c r="M90" i="11"/>
  <c r="M85" i="11"/>
  <c r="P85" i="11" s="1"/>
  <c r="K83" i="11"/>
  <c r="M121" i="11"/>
  <c r="K113" i="11"/>
  <c r="M96" i="11"/>
  <c r="M88" i="11"/>
  <c r="M120" i="11"/>
  <c r="M112" i="11"/>
  <c r="K105" i="11"/>
  <c r="P83" i="11"/>
  <c r="P32" i="9"/>
  <c r="K26" i="9"/>
  <c r="P25" i="9"/>
  <c r="P20" i="9"/>
  <c r="L16" i="9"/>
  <c r="L34" i="9" s="1"/>
  <c r="P16" i="9"/>
  <c r="O34" i="9"/>
  <c r="M26" i="9"/>
  <c r="P26" i="9" s="1"/>
  <c r="M29" i="9"/>
  <c r="P29" i="9" s="1"/>
  <c r="K20" i="9"/>
  <c r="M18" i="9"/>
  <c r="P18" i="9" s="1"/>
  <c r="K13" i="9"/>
  <c r="K17" i="9"/>
  <c r="K28" i="9"/>
  <c r="M21" i="9"/>
  <c r="P21" i="9" s="1"/>
  <c r="K32" i="9"/>
  <c r="M30" i="9"/>
  <c r="P30" i="9" s="1"/>
  <c r="K24" i="9"/>
  <c r="M22" i="9"/>
  <c r="P22" i="9" s="1"/>
  <c r="K16" i="9"/>
  <c r="M14" i="9"/>
  <c r="P14" i="9" s="1"/>
  <c r="M27" i="9"/>
  <c r="P27" i="9" s="1"/>
  <c r="M19" i="9"/>
  <c r="P19" i="9" s="1"/>
  <c r="M31" i="9"/>
  <c r="P31" i="9" s="1"/>
  <c r="M23" i="9"/>
  <c r="P23" i="9" s="1"/>
  <c r="M15" i="9"/>
  <c r="P15" i="9" s="1"/>
  <c r="N34" i="9"/>
  <c r="F18" i="2" s="1"/>
  <c r="L129" i="11"/>
  <c r="N129" i="11"/>
  <c r="O83" i="10"/>
  <c r="L83" i="10"/>
  <c r="P13" i="9"/>
  <c r="P13" i="10"/>
  <c r="N83" i="10"/>
  <c r="P83" i="10" l="1"/>
  <c r="O5" i="10" s="1"/>
  <c r="H18" i="2"/>
  <c r="F7" i="2" s="1"/>
  <c r="P34" i="9"/>
  <c r="O5" i="9" s="1"/>
  <c r="P123" i="11"/>
  <c r="P88" i="11"/>
  <c r="P93" i="11"/>
  <c r="P109" i="11"/>
  <c r="P112" i="11"/>
  <c r="P90" i="11"/>
  <c r="P121" i="11"/>
  <c r="P101" i="11"/>
  <c r="P120" i="11"/>
  <c r="P96" i="11"/>
  <c r="P98" i="11"/>
  <c r="P119" i="11"/>
  <c r="K121" i="11"/>
  <c r="K122" i="11"/>
  <c r="K92" i="11"/>
  <c r="O92" i="11"/>
  <c r="P92" i="11" s="1"/>
  <c r="K89" i="11"/>
  <c r="K100" i="11"/>
  <c r="P115" i="11"/>
  <c r="K98" i="11"/>
  <c r="K115" i="11"/>
  <c r="K111" i="11"/>
  <c r="K96" i="11"/>
  <c r="K86" i="11"/>
  <c r="K123" i="11"/>
  <c r="K93" i="11"/>
  <c r="K120" i="11"/>
  <c r="K104" i="11"/>
  <c r="K101" i="11"/>
  <c r="K112" i="11"/>
  <c r="P16" i="12"/>
  <c r="K18" i="12"/>
  <c r="P17" i="12"/>
  <c r="K15" i="12"/>
  <c r="M129" i="11"/>
  <c r="M34" i="9"/>
  <c r="M83" i="10"/>
  <c r="P129" i="11" l="1"/>
  <c r="O129" i="11"/>
  <c r="P20" i="12"/>
  <c r="M20" i="12"/>
  <c r="E18" i="2" s="1"/>
  <c r="O20" i="12"/>
  <c r="D18" i="2"/>
  <c r="G18" i="2" l="1"/>
  <c r="N5" i="12"/>
  <c r="N5" i="11"/>
  <c r="D22" i="2" l="1"/>
  <c r="F6" i="2" l="1"/>
  <c r="C18" i="1"/>
  <c r="C20" i="1" l="1"/>
  <c r="C21" i="1" s="1"/>
  <c r="C22" i="1" s="1"/>
</calcChain>
</file>

<file path=xl/sharedStrings.xml><?xml version="1.0" encoding="utf-8"?>
<sst xmlns="http://schemas.openxmlformats.org/spreadsheetml/2006/main" count="1344" uniqueCount="428">
  <si>
    <t>APSTIPRINU</t>
  </si>
  <si>
    <t>_________________________</t>
  </si>
  <si>
    <t>(pasūtītāja paraksts un tā atšifrējums)</t>
  </si>
  <si>
    <t>Z.v.</t>
  </si>
  <si>
    <t>Būvniecības koptāme</t>
  </si>
  <si>
    <t>Ūdensvada un kanalizācijas izbūve Mazajā Juglas ielā</t>
  </si>
  <si>
    <t xml:space="preserve">Pasūtījuma Nr.: </t>
  </si>
  <si>
    <t>Nr. p.k.</t>
  </si>
  <si>
    <t>Objekta nosaukums</t>
  </si>
  <si>
    <t>Objekta izmaksas (Euro)</t>
  </si>
  <si>
    <t>Kopā</t>
  </si>
  <si>
    <t>PVN 21%</t>
  </si>
  <si>
    <t>Pavisam būvniecības izmaksas ar PVN</t>
  </si>
  <si>
    <t>BŪVNIECĪBAS TĀMJU KOPSAVILKUMS</t>
  </si>
  <si>
    <t>Par kopējo summu, Euro</t>
  </si>
  <si>
    <t>Kopējā darbietilpība, c/h</t>
  </si>
  <si>
    <t>Nr.p.k.</t>
  </si>
  <si>
    <t>Kods, tāmes Nr.</t>
  </si>
  <si>
    <t>Būvdarbu veids vai konstruktīvā elementa nosaukums</t>
  </si>
  <si>
    <t>Tāmes izmaksas (Euro)</t>
  </si>
  <si>
    <t>Tai skaitā</t>
  </si>
  <si>
    <t>Darbietilpība (c/h)</t>
  </si>
  <si>
    <t>darba alga (Euro)</t>
  </si>
  <si>
    <t>būvizstrādājumi (Euro)</t>
  </si>
  <si>
    <t>mehānismi (Euro)</t>
  </si>
  <si>
    <t>Būvkonstrukcijas</t>
  </si>
  <si>
    <t>EL-VAS</t>
  </si>
  <si>
    <t>t.sk. darba aizsardzība</t>
  </si>
  <si>
    <t>Pavisam kopā</t>
  </si>
  <si>
    <t>Tāmes izmaksas</t>
  </si>
  <si>
    <t>Euro</t>
  </si>
  <si>
    <t>Kods</t>
  </si>
  <si>
    <t>Darba nosaukums</t>
  </si>
  <si>
    <t>Mērvienība</t>
  </si>
  <si>
    <t>Daudzums</t>
  </si>
  <si>
    <t>Vienības izmaksas</t>
  </si>
  <si>
    <t>Kopā uz visu apjomu</t>
  </si>
  <si>
    <t>Laika norma (c/h)</t>
  </si>
  <si>
    <t>Darba samaksas likme* (Euro/h)</t>
  </si>
  <si>
    <t>Darba alga (Euro)</t>
  </si>
  <si>
    <t>Būvizstrādājumi (Euro)</t>
  </si>
  <si>
    <t>Mehānismi (Euro)</t>
  </si>
  <si>
    <t>Kopā (Euro)</t>
  </si>
  <si>
    <t>Summa (Euro)</t>
  </si>
  <si>
    <t>l.c.</t>
  </si>
  <si>
    <t>m</t>
  </si>
  <si>
    <t>Smilts cauruļvada pamatnei un apbērumam (blietēta) k&gt;1,0 m/dnn</t>
  </si>
  <si>
    <t>m3</t>
  </si>
  <si>
    <t>kpl.</t>
  </si>
  <si>
    <t>Smilts akas pamatnes ierīkošanai (blietēta) k&gt;1,0 m/dnn</t>
  </si>
  <si>
    <t>Apbetonējums ap akas vāku C25/30</t>
  </si>
  <si>
    <t>gb.</t>
  </si>
  <si>
    <t xml:space="preserve">Tranšejas rakšana ar rokām un ekskavatoru pie caurules iebūves dziļuma 2,0-2,5 m un minimālā tranšejas platuma 1.5 m  </t>
  </si>
  <si>
    <t>vietas</t>
  </si>
  <si>
    <t>Šķērsojumi ar proj. / esošiem kabeļiem (t.sk. to atšifrēšana)</t>
  </si>
  <si>
    <t>Cauruļvadu skalošana un tīrīšana</t>
  </si>
  <si>
    <t xml:space="preserve">Tranšeju aizbēršana ar pievesto smilti (filtrācijas koeficientu ≥ 1 m/dnn, smilts blīvums ne mazāks par 0,95 no dabīgā blīvuma) no ierīkotā apbēruma ap cauruļvadu līdz atjaunojamā seguma apakšējai kārtai, blietējot ik pa 30 cm. </t>
  </si>
  <si>
    <t xml:space="preserve">Tranšeju aizbēršana ar esošo grunti no ierīkotā apbēruma ap cauruļvadu līdz atjaunojamā seguma apakšējai kārtai, blietējot ik pa 30 cm. </t>
  </si>
  <si>
    <t>m2</t>
  </si>
  <si>
    <t>Zāliena atjaunošana</t>
  </si>
  <si>
    <t>Augu zeme,zālāju sēklas un mēslojums,h=15cm</t>
  </si>
  <si>
    <t>Izpildokumentācijas sagatavošana (digitāla versija)</t>
  </si>
  <si>
    <t xml:space="preserve">Tiešās izmaksas kopā, t.sk. darba devēja sociālais nodoklis 23.59% : </t>
  </si>
  <si>
    <t>Tranšejas sienu stiprināšana ar metāla vairogiem (divpusēji),  sienas nostiprinātas abās būvgrāvja pusēs, tranšejas dziļums 2.5-3.0m</t>
  </si>
  <si>
    <t>Tranšejas sienu stiprināšana ar metāla vairogiem (divpusēji),  sienas nostiprinātas abās būvgrāvja pusēs, tranšejas dziļums 3.0-3.5m</t>
  </si>
  <si>
    <t>Tranšejas sienu stiprināšana ar metāla vairogiem (divpusēji),  sienas nostiprinātas abās būvgrāvja pusēs, tranšejas dziļums 3.5-4.0m</t>
  </si>
  <si>
    <t>Sadzīves kanalizācijas spiedvads, 1. kārta</t>
  </si>
  <si>
    <t>Pievienošanās esošam spiedvadam d225</t>
  </si>
  <si>
    <t>Augsta blīvuma (HDPE) polietilēna materiāla PE 100-RC ar integrētu PP (polipropilēna) papildus ārējo aizsargslāni, kas ir vismaz 0,8 mm biezumā un integrētu signālslāni. kas nepārsniedz 10% no nominālā caurules
sieniņas biezuma, no PP materiāla ar rūpnieciski iestrādātu signālstiepli,, PN10,SDR17, OD/DN400 izbūve ar beztranšejas metodi</t>
  </si>
  <si>
    <t>Augsta blīvuma (HDPE) polietilēna materiāla PE 100-RC ar integrētu PE 100-RC ārējās sieniņas aizsargslāni vismaz 2,5 mm biezumā, PN10,SDR17, OD/DN400</t>
  </si>
  <si>
    <t>Augsta blīvuma (HDPE) polietilēna materiāla PE 100-RC ar integrētu PE 100-RC ārējās sieniņas aizsargslāni vismaz 2,5 mm biezumā, PN10,SDR17, OD/DN225 montāža ar 15 cm smilts pamatnes ierīkošanu un izbūvētā cauruļvada smilts apbēruma ierīkošanu 30 cm virs caurules virsas</t>
  </si>
  <si>
    <t xml:space="preserve">Augsta blīvuma (HDPE) polietilēna materiāla PE 100-RC ar integrētu PE 100-RC ārējās sieniņas aizsargslāni vismaz 2,5 mm biezumā, PN10,SDR17, OD/DN225 </t>
  </si>
  <si>
    <t>Met caurule DN200</t>
  </si>
  <si>
    <t xml:space="preserve">m </t>
  </si>
  <si>
    <t>Tehnoloģiskās būvbedres 3x6m vai atbilstoši tehnoloģijai ierīkošana un segumu atjaunošana pilnā apjomā atbilstoši segumam.</t>
  </si>
  <si>
    <t>El.met OD225 90° līkums</t>
  </si>
  <si>
    <t>gb</t>
  </si>
  <si>
    <t>El.met OD225 dubultuzmava</t>
  </si>
  <si>
    <t>Kaļamā ķeta atloku līkums 90° DN400</t>
  </si>
  <si>
    <t>Atloku adapters kaļamā ķeta/PE caurulei DN400</t>
  </si>
  <si>
    <t xml:space="preserve">Kontaktmetināms līkums OD400 31 - 60o, PE100, SDR17 </t>
  </si>
  <si>
    <t>Kontakmetināms līkums OD400 5 - 30o, PE100, SDR17</t>
  </si>
  <si>
    <t>Atloku trejgabals DN400/400</t>
  </si>
  <si>
    <t>Izjaucams atloku savienojums DN400</t>
  </si>
  <si>
    <t>Īscaurule PE ar rotējošu atloku DN/OD400</t>
  </si>
  <si>
    <t>Pazemes atloku aizbīdnis ar fiksēta garuma atslēgstieni DN400</t>
  </si>
  <si>
    <t>Balsts zem aizbīdņa</t>
  </si>
  <si>
    <t>Izplūdes kape OD400</t>
  </si>
  <si>
    <t>Aizsargčaula OD400 caurulei</t>
  </si>
  <si>
    <t>Dzelzsbetona akas  izbūve DN1000 no saliekamiem dzelzsbetona grodiem (Eiro grodi ar pamatni), savienojošā grope ar blīvgumiju, betona konusu, kāpšļiem,hidroizolācija pilnā apjomā. Vāks slēdzams, no kaļamā ķeta ar gumijas blīvējumiem, slodzes klase B125,  Rexel tipa. Iebūves dziļums 2.5-3.0m. Izbūve zāles segumā.</t>
  </si>
  <si>
    <t>Dzelzsbetona akas  izbūve DN1500 no saliekamiem dzelzsbetona grodiem (Eiro grodi ar pamatni), savienojošā grope ar blīvgumiju, betona konusu, kāpšļiem,hidroizolācija pilnā apjomā. Vāks slēdzams, no kaļamā ķeta ar gumijas blīvējumiem, slodzes klase D400,  Viatop tipa. Iebūves dziļums 4.0-4.5m. Izbūve asfalta segumā.</t>
  </si>
  <si>
    <t>Dzelzsbetona akas  izbūve DN1500 no saliekamiem dzelzsbetona grodiem (Eiro grodi ar pamatni), savienojošā grope ar blīvgumiju, betona konusu, kāpšļiem,hidroizolācija pilnā apjomā. Vāks slēdzams, no kaļamā ķeta ar gumijas blīvējumiem, slodzes klase D400,  Viatop tipa. Iebūves dziļums 3.0-3.5m. Izbūve asfalta segumā.</t>
  </si>
  <si>
    <t>Dzelzsbetona akas  izbūve DN2000 no saliekamiem dzelzsbetona grodiem (Eiro grodi ar pamatni), savienojošā grope ar blīvgumiju, betona konusu, kāpšļiem,hidroizolācija pilnā apjomā. Vāks slēdzams, no kaļamā ķeta ar gumijas blīvējumiem, slodzes klase D400,  Raxel tipa. Iebūves dziļums 2.5-3.0m. Izbūve bruģa segumā.</t>
  </si>
  <si>
    <t xml:space="preserve">Tranšejas rakšana ar rokām un ekskavatoru pie caurules iebūves dziļuma 2.5-3.0 m un minimālā tranšejas platuma 1.5 m  </t>
  </si>
  <si>
    <t xml:space="preserve">Tranšejas rakšana ar rokām un ekskavatoru pie caurules iebūves dziļuma 3.0-3.5 m un minimālā tranšejas platuma 1.5 m  </t>
  </si>
  <si>
    <t xml:space="preserve">Tranšejas rakšana ar rokām un ekskavatoru pie caurules iebūves dziļuma 3.5-4.0 m un minimālā tranšejas platuma 1.5 m  </t>
  </si>
  <si>
    <t>Gruntsūdens līmeņa pazemināšana pie tranšejas dziļuma 2,0-2,5m, ja nepieciešams</t>
  </si>
  <si>
    <t>Gruntsūdens līmeņa pazemināšana pie tranšejas dziļuma 2.5-3.0m, ja nepieciešams</t>
  </si>
  <si>
    <t>Gruntsūdens līmeņa pazemināšana pie tranšejas dziļuma 3.0-3.5m, ja nepieciešams</t>
  </si>
  <si>
    <t>Gruntsūdens līmeņa pazemināšana pie tranšejas dziļuma 3.5-4.0m, ja nepieciešams</t>
  </si>
  <si>
    <t>Tranšejas sienu stiprināšana ar metāla vairogiem (divpusēji),  sienas nostiprinātas abās būvgrāvja pusēs, tranšejas dziļums 2.0-2.5m</t>
  </si>
  <si>
    <t>Kanalizācijas spiedvada sistēmas marķējuma lentes ieklāšana 0,3m dziļumā virs caurules</t>
  </si>
  <si>
    <t>Jauna sūkņu stacija ar virszemes paviljonu, pilnu aprīkojumu, t.sk rakšanas darbi</t>
  </si>
  <si>
    <t>Esošā spiedvada d225 demontāža</t>
  </si>
  <si>
    <t>Esošā spiedvada d150 demontāža</t>
  </si>
  <si>
    <t>Spiedvada akas demontāža</t>
  </si>
  <si>
    <t>Esošās sūkņu stacijas demotāža, aizbēršana, labiekārtošana, t.sk.virszemes daļas</t>
  </si>
  <si>
    <t>Vispārējās celtniecības darbi SPK1 tīklu izbūvei</t>
  </si>
  <si>
    <t>Salizturīgās kārtas minerālmateriāli nestspējai ≥90 Mpa,h=50cm</t>
  </si>
  <si>
    <t>apmales</t>
  </si>
  <si>
    <t>Jauna žoga izbūve atbilstoši esošajam vizuālajam risinājumam,t.sk. žoga pamati,savienojumi u.c., piem,h=1.5m</t>
  </si>
  <si>
    <t>Jauna bruģa laukuma izbūve ap jauno KSS-1, atbilstoši esošjam vizuālajam risinājumam</t>
  </si>
  <si>
    <t>Betona bruģakmens,h=8cm</t>
  </si>
  <si>
    <t>Izlīdzinošais sīkšķembu slānis, fr.3/8mm, h=5cm</t>
  </si>
  <si>
    <t>Nesaistīta minerālmateriāla maisījuma pamata virskārta, fr.0/45mm,h=15cm</t>
  </si>
  <si>
    <t>Nesaistīta minerālmateriāla maisījuma pamata apakškārta fr.0/56mm, h=20cm</t>
  </si>
  <si>
    <t>Salizturīga smilts,kf &gt; 1 m/dn,h=40cm</t>
  </si>
  <si>
    <t>Signālvadu sistēma izbūvei virs caurules, gar aizbīdņiem, hidrantiem</t>
  </si>
  <si>
    <t>Karstā asfalta dilumkārta AC 11surf (AADTi, pievestā &gt;3500), h=4cm</t>
  </si>
  <si>
    <t>Karstā asfalta saistes kārta AC 22bin (AADTi, smagie &gt;1000),h=6cm</t>
  </si>
  <si>
    <t>Karstā asfalta seguma apakškārta AC 32base (AADTi, smagie &gt;1000),h=10cm</t>
  </si>
  <si>
    <t>Minerālmateriālu pamata virskārta maisījums 0/32ps (AADTi, smagie &gt;500),h=12cm</t>
  </si>
  <si>
    <t>Minerālmateriālu pamata vapakškārta,maisījums 0/63ps (AADTi, smagie &gt;500),h=25cm</t>
  </si>
  <si>
    <t xml:space="preserve"> </t>
  </si>
  <si>
    <t>Ģeodēzijas darbi, asu nospraušana</t>
  </si>
  <si>
    <t>kpl</t>
  </si>
  <si>
    <t>Asu iznesumu izveidošana ar kokmateriālu</t>
  </si>
  <si>
    <t xml:space="preserve">Grunts rakšana pamatu izbūvei </t>
  </si>
  <si>
    <t>Grunts iekraušana autotransportā, izvešana uz izgāztuvi līdz 15km attālumā, utilizācija</t>
  </si>
  <si>
    <t>Esošās grunts pamatnes blietēšana</t>
  </si>
  <si>
    <t>Blietes īre (1gb)</t>
  </si>
  <si>
    <t>Šķembas b=150mm kārtas izveidošana zem pamatu plātnes, ieskaitot blietēšanu ar mehānismiem</t>
  </si>
  <si>
    <r>
      <t>m</t>
    </r>
    <r>
      <rPr>
        <vertAlign val="superscript"/>
        <sz val="10"/>
        <rFont val="Times New Roman"/>
        <family val="1"/>
        <charset val="204"/>
      </rPr>
      <t>3</t>
    </r>
  </si>
  <si>
    <t>Šķembas (fr.20/40mm) ar piegādi</t>
  </si>
  <si>
    <t>Pamatu plātnes armēšana izveidojot stiegru karkasu</t>
  </si>
  <si>
    <t>Stiegras d10 B500B</t>
  </si>
  <si>
    <t>kg</t>
  </si>
  <si>
    <t>Palīgmateriāli sietu siešanai, distanceri</t>
  </si>
  <si>
    <t>Betons C 35/45 XC2</t>
  </si>
  <si>
    <t>Būvbedres aizbēršana ar pievesto klāt vidēji rupju smilti, blietēšana pa kārtām. Maksimālais viena slāņa biezums 200mm. Noblietēt līdz Ev2=50MPa un sablīvēšanas koeficients &gt;98% no Proktora blīvuma. Nav iekļauts apjoms zem stāvlaukuma grīdām (sk.pie grīdas izbūves darbiem)</t>
  </si>
  <si>
    <t>Smilts ar piegādi</t>
  </si>
  <si>
    <t>TN-2</t>
  </si>
  <si>
    <t>Kronšteins</t>
  </si>
  <si>
    <t>Vāks</t>
  </si>
  <si>
    <t>Vaduļu turētājs</t>
  </si>
  <si>
    <t>Rupjo frakciju grozs</t>
  </si>
  <si>
    <t>TN-3</t>
  </si>
  <si>
    <t>Aizsargčaula</t>
  </si>
  <si>
    <t>Hidroizolācija</t>
  </si>
  <si>
    <t>Atbalsta bloks</t>
  </si>
  <si>
    <t>TN-4</t>
  </si>
  <si>
    <t>Atkritumu grozs</t>
  </si>
  <si>
    <t>Izlietne</t>
  </si>
  <si>
    <t>Šķidro ziepju dozators</t>
  </si>
  <si>
    <t>Papīra dvieļu turētājs</t>
  </si>
  <si>
    <t>Krāns ar šļūteni 10m</t>
  </si>
  <si>
    <t>gab.</t>
  </si>
  <si>
    <t>Sadales komplektējošie materiāli (slēdži, automāti, klemmes, releji utt.)</t>
  </si>
  <si>
    <t>kompl.</t>
  </si>
  <si>
    <t>EDS405A vadāmais komutators</t>
  </si>
  <si>
    <t>02540.1-11 LED Light Bar, White, 400 lm, 5 W, 48 VDC, 351 mm, IP20</t>
  </si>
  <si>
    <t>CL2-502G; signalsp. LED 24V zaļa</t>
  </si>
  <si>
    <t>CL2-502R; signalsp. LED 24V sarkana</t>
  </si>
  <si>
    <t>CL2-502Y; signalsp. LED 24V dzeltena</t>
  </si>
  <si>
    <t>Hidrostatiskais līmeņa devējs 4-20mA/10m</t>
  </si>
  <si>
    <t>PUSHBUTTON CP1-10L-10</t>
  </si>
  <si>
    <t>CP1-10B-11 ; poga - melna</t>
  </si>
  <si>
    <t>PLC programmēšana, sistēmas pieslēgšana esošai Rīgas Ūdens SCADA sistēmai</t>
  </si>
  <si>
    <t>Kabelis ÖLFLEX® CLASSIC 110CY 2x0,5mm2</t>
  </si>
  <si>
    <t>Kabelis ÖLFLEX® CLASSIC 110CY 4x0,75mm2</t>
  </si>
  <si>
    <t>Kabelis ÖLFLEX® CLASSIC 110CY 4x2,5mm2</t>
  </si>
  <si>
    <t xml:space="preserve">Kabelis H07V-K 1x4mm2 dzeltenzaļš </t>
  </si>
  <si>
    <t>Kabelis H07RN-F 5x10mm2</t>
  </si>
  <si>
    <t>Kabelis H07RN-F 5x25mm2</t>
  </si>
  <si>
    <t xml:space="preserve">Gofrēta caurule d20mm </t>
  </si>
  <si>
    <t>Caurule d32, N450</t>
  </si>
  <si>
    <t>Tranšejas rakšana un aizbēršana 1 50mm caurulei</t>
  </si>
  <si>
    <t>Papildmateriāli un metāla konstrukcijas kabeļu montāžai</t>
  </si>
  <si>
    <t>Dokumentācija</t>
  </si>
  <si>
    <t xml:space="preserve">Būvdarbu pagaidu žogs </t>
  </si>
  <si>
    <t>Būvdarbu tāfele</t>
  </si>
  <si>
    <t>Pagaidu šķembu segums fr. 0..45mm</t>
  </si>
  <si>
    <t>SBH tipa tranšeju atbalsta sienas 2,4x3m</t>
  </si>
  <si>
    <t>Teritorijas sakopšana pēc būvdarbiem (zālāja atjaunošana)</t>
  </si>
  <si>
    <t>RB912R-2nD-LTm modēms</t>
  </si>
  <si>
    <t>Kabelis FTP Cut5e</t>
  </si>
  <si>
    <t>Met caurule DN250</t>
  </si>
  <si>
    <t>(paraksts un tā atšifrējums, datums)</t>
  </si>
  <si>
    <t>Šķērsojumi ar proj./esošo ūdensvadu  d≤200  (t.sk. to atšifrēšana)</t>
  </si>
  <si>
    <t>Šķērsojumi ar proj./esošo gāzes vadu (vid.spied.) d≤200  (t.sk. to atšifrēšana)</t>
  </si>
  <si>
    <t>Šķērsojumi ar proj./esošo siltumtrasi d160/280  (t.sk. to atšifrēšana)</t>
  </si>
  <si>
    <t>Aizbīdņa kape</t>
  </si>
  <si>
    <t xml:space="preserve"> Vāks slēdzams, no kaļamā ķeta ar gumijas blīvējumiem, slodzes klase B125,  Rexel tipa</t>
  </si>
  <si>
    <t>Vāks slēdzams, no kaļamā ķeta ar gumijas blīvējumiem, slodzes klase D400, Viatop tipa</t>
  </si>
  <si>
    <t>Vāks slēdzams, no kaļamā ķeta ar gumijas blīvējumiem, slodzes klase D400,  Raxel tipa.</t>
  </si>
  <si>
    <t>Šķērsojumi ar proj./esošo ūdensvadu  d250  (t.sk. to atšifrēšana)</t>
  </si>
  <si>
    <t>Šķērsojumi ar proj./esošo ūdensvadu  d300  (t.sk. to atšifrēšana)</t>
  </si>
  <si>
    <t>Šķērsojumi ar proj./esošo sadz.kanaliz. d≤200  (t.sk. to atšifrēšana)</t>
  </si>
  <si>
    <t>Šķērsojumi ar proj./esošo sadz.kanaliz.spiedvadu d≤200  (t.sk. to atšifrēšana)</t>
  </si>
  <si>
    <t>Šķērsojumi ar proj./esošo sadz.kanaliz.spiedvadu d&gt;200  (t.sk. to atšifrēšana)</t>
  </si>
  <si>
    <t>Šķērsojumi ar proj./esošo gāzes vadu (vid.spied.) d&gt;200  (t.sk. to atšifrēšana)</t>
  </si>
  <si>
    <t>Šķērsojumi ar proj./esošo siltumtrasi 2d500  (t.sk. to atšifrēšana)</t>
  </si>
  <si>
    <t>Šķērsojumi ar proj./esošo siltumtrasi d580/710  (t.sk. to atšifrēšana)</t>
  </si>
  <si>
    <t>Esošā d150 spiedvada galu aizbetonēšana ar vieglbetonu pie esošās KSS un Pie esošās spiediena dzēšanas akas</t>
  </si>
  <si>
    <t>Darbi.Teritorijas tīlki.</t>
  </si>
  <si>
    <t>Tranšejas rakšana un aizbēršana 1-2 kabeļu (caurules) guldīšanai 0,7-1m dziļumā</t>
  </si>
  <si>
    <t>Tranšeja horizontālam zemēšanas kontūram</t>
  </si>
  <si>
    <t xml:space="preserve">ZS plastmasas izolācijas kabeļa līdz 35 mm2 gala apdare </t>
  </si>
  <si>
    <t>Horizontālā zemētāja montāža tranšejā</t>
  </si>
  <si>
    <t>Vertikālā zemētāja dziļumā  līdz 5 m montāža</t>
  </si>
  <si>
    <t>Sūkņu stacija, sadalnes</t>
  </si>
  <si>
    <t>Pārsprieguma aizsardzība  3P+NPE 280V</t>
  </si>
  <si>
    <t>Montāžas izstrādājumi</t>
  </si>
  <si>
    <t>Spēka kabelis ar vara dzīslām, atbilstoši HD603 vai IEC 60502 standarta prasībām, Dca, s2, d2, a2 uzliesmošanas klase atbilstoši EN 50575, spriegums 1kV, nominālā frekvence 50Hz, ārtelpu montāžai</t>
  </si>
  <si>
    <t>Cu-5x25mm2</t>
  </si>
  <si>
    <t>Kabeļu izstrādājumi</t>
  </si>
  <si>
    <t>Instalācijas kabelis ar vara dzīslām, atbilstoši IEC 60227 standarta prasībām, Dca, s2, d2, a2 uzliesmošanas klase atbilstoši EN 50575, spriegums 450/750V, nominālā frekvence 50Hz, iekštelpu montāžai, ar atsevišķu PE un N dzīslu</t>
  </si>
  <si>
    <t>Cu-2x1,0mm2</t>
  </si>
  <si>
    <t>Cu-3x1,5mm2</t>
  </si>
  <si>
    <t>Cu-3x4,5mm2</t>
  </si>
  <si>
    <t>Cu-3x2,5mm2</t>
  </si>
  <si>
    <t>Instalācijas kabelis ar vara dzīslām, atbilstoši IEC 60227 standarta prasībām, Dca, s2, d2, a2 uzliesmošanas klase atbilstoši EN 50575, spriegums 450/750V, nominālā frekvence 50Hz, ārtelpu montāžai, ar atsevišķu PE un N dzīslu</t>
  </si>
  <si>
    <t>Cu-3x1,5mm2(UV)</t>
  </si>
  <si>
    <t>Cu- 1x16</t>
  </si>
  <si>
    <t>Kabeļa gala apdare 5x25mm2</t>
  </si>
  <si>
    <t>Signāllenta kabeļlīnijai, platums 125 mm</t>
  </si>
  <si>
    <t>Caurules un metālkonstrukcijas</t>
  </si>
  <si>
    <t>Kabeļu marķieris-marķēšana</t>
  </si>
  <si>
    <t>Aizsargcaurule d-20mm</t>
  </si>
  <si>
    <t>Aizsargcaurule d-25mm</t>
  </si>
  <si>
    <t>Aizsargcaurule d-32mm</t>
  </si>
  <si>
    <t>Caurule, gofrēta 450N, d=75</t>
  </si>
  <si>
    <t>Cauruļu stiprināšanas izstrādājumi</t>
  </si>
  <si>
    <t>Instalācijas materiāli</t>
  </si>
  <si>
    <t>Slēdzis 10A, IP44, v/a</t>
  </si>
  <si>
    <t>Kontaktligzda 16A, 230V, IP44, v/a</t>
  </si>
  <si>
    <t>Dakša 3P+N+E 63A (80x80) IP67</t>
  </si>
  <si>
    <t>Montāžas kārba z/a</t>
  </si>
  <si>
    <t>Nozarkārba IP44, v/a</t>
  </si>
  <si>
    <t>Gaismekļi</t>
  </si>
  <si>
    <t>Gaismeklis 36 W</t>
  </si>
  <si>
    <t>Gaismeklis 60 W</t>
  </si>
  <si>
    <t>Barošanas bloks ar akumulatoru 1h</t>
  </si>
  <si>
    <t>Zemējums</t>
  </si>
  <si>
    <t>Plakandzelzs 40x4,0 mm</t>
  </si>
  <si>
    <t>Zemējuma elektrods l=1,5m, d-16mm</t>
  </si>
  <si>
    <t>Spice zemējuma elektrodam</t>
  </si>
  <si>
    <t>Savienojuma klemme, plakandzelzs/plakandzelzs</t>
  </si>
  <si>
    <t>Savienojuma klemme, plakandzelzs/apaļdzelzs</t>
  </si>
  <si>
    <t>Potenciāla izlīdzinoša kopne 1801/VDE</t>
  </si>
  <si>
    <t>Pretkorozijas lenta 25m</t>
  </si>
  <si>
    <t>Mērījumi, izpilddokumentācija</t>
  </si>
  <si>
    <t>obj.</t>
  </si>
  <si>
    <t>Cu-5x25mm2 ar ekrānu</t>
  </si>
  <si>
    <t>Frekvenču pārveidotājs, 22kW, 400V, IP55, (ACQ580-01-046A-4+B056+C218+F316+J429+P932+R700)</t>
  </si>
  <si>
    <t>Trases nospraušana</t>
  </si>
  <si>
    <t>Izbrīvētās, turpmāk neizmantojamās, grunts iekraušana autopašizgāzējā un promvešana līdz SIA "Jugla" norādītai atbērtnei līdz 5 km</t>
  </si>
  <si>
    <t xml:space="preserve">Tranšeju nožogojumi </t>
  </si>
  <si>
    <t>Ceļa betona apmale 100x30x15 cm</t>
  </si>
  <si>
    <t>Esošo koku  sakņu izraušana, utilizācija (bez koku ciršanas)</t>
  </si>
  <si>
    <t>Asfaltseguma atjaunošana Malienas ielā, 1a brauktuves tips</t>
  </si>
  <si>
    <t>Grants seguma atjaunošana</t>
  </si>
  <si>
    <t>Minerālmateriālu maisījums 0/32s (AADTj , pievestā &gt;100),h=18cm</t>
  </si>
  <si>
    <t xml:space="preserve">Ceļa marķējumu atjaunošana </t>
  </si>
  <si>
    <r>
      <t>m</t>
    </r>
    <r>
      <rPr>
        <vertAlign val="superscript"/>
        <sz val="10"/>
        <rFont val="Arial"/>
        <family val="2"/>
        <charset val="186"/>
      </rPr>
      <t>2</t>
    </r>
  </si>
  <si>
    <t>Satiksmes organizācijas aprīkojums</t>
  </si>
  <si>
    <t>Pamatu plātnes veidņošana, atveidņošana un betonēšana ar betonu C35/45, XC2+XF1 saskaņā ar projekta prasíbām, betona kopšana cietēšanas laikā (plātnes izmēri-3850x3850x450mm)</t>
  </si>
  <si>
    <t>SADZĪVES KANALIZĀCIJAS SPIEDVADS 4. KĀRTA</t>
  </si>
  <si>
    <t>KSS 4. KĀRTA</t>
  </si>
  <si>
    <t>EL; EL-VAS 4. KĀRTA</t>
  </si>
  <si>
    <t>BŪVKONSTRUKCIJAS 4. KĀRTA</t>
  </si>
  <si>
    <t>Būvlaukuma izmaksas 4. kārta</t>
  </si>
  <si>
    <t xml:space="preserve">Sadzīves kanalizācijas spiedvads 4. kārta </t>
  </si>
  <si>
    <t>Būvkonstrukcijas 4. kārta</t>
  </si>
  <si>
    <t>4-1</t>
  </si>
  <si>
    <t>4-2</t>
  </si>
  <si>
    <t>4-3</t>
  </si>
  <si>
    <t>4-4</t>
  </si>
  <si>
    <t>4-5</t>
  </si>
  <si>
    <t xml:space="preserve">Gruntsūdens pazemināšana KSS izbūvei </t>
  </si>
  <si>
    <t xml:space="preserve">Sastādīja:                                                               </t>
  </si>
  <si>
    <t>Lokālā tāme Nr. 4-5</t>
  </si>
  <si>
    <t>Piezīmes:</t>
  </si>
  <si>
    <t>1.Sagatavojot Finanšu piedāvājumu, Pretendentam ir jāņem vērā, ka būvdarbu izpildei nepieciešamos materiālus – lūku pārsedzes (tikai ķeta elementus) un kapes (ar apakšējo atbalsta plātni) ar SIA “Rīgas ūdens” logo – nodrošina Pasūtītājs.  Pretendentam Finanšu piedāvājumā šo materiālu izmaksas jāparedz EUR 0,00 vērtībā.</t>
  </si>
  <si>
    <t>Sastādīja</t>
  </si>
  <si>
    <t>Pārbaudīja</t>
  </si>
  <si>
    <t xml:space="preserve">Sertifikāta Nr. </t>
  </si>
  <si>
    <t>Objekta nosaukums: Ūdensvada un kanalizācijas izbūve Mazajā Juglas ielā, 4.kārta</t>
  </si>
  <si>
    <t>Būves nosaukums: Ūdensvada un kanalizācijas izbūve Mazajā Juglas ielā,4.kārta</t>
  </si>
  <si>
    <t>Objekta adrese: Malienas iela, Ūdeļu iela 4</t>
  </si>
  <si>
    <t>Tāme sastādīta:</t>
  </si>
  <si>
    <t xml:space="preserve">2024. gada ____.________________ </t>
  </si>
  <si>
    <t>Lokālā tāme Nr. 4-4</t>
  </si>
  <si>
    <t>Lokālā tāme Nr. 4-3</t>
  </si>
  <si>
    <t>Lokālā tāme Nr. 4-2</t>
  </si>
  <si>
    <t>Lokālā tāme Nr. 4-1</t>
  </si>
  <si>
    <t>Virsizdevumi %</t>
  </si>
  <si>
    <t>Peļņa %</t>
  </si>
  <si>
    <t>Maksa par transporta būvju izmantošanu saskaņā ar Rīgas domes 12.07.2023. lēmumu Nr. RD-23-2771-lē “Par nomas maksas noteikšanu par ceļa elementu lietošanu Rīgas valstspilsētas pašvaldības administratīvajā teritorijā”</t>
  </si>
  <si>
    <t>Piezīmes:
1. Finanšu piedāvājumā jāiekļauj darbaspēka,  būvizstrādājumu,  mehānismu un visu citu iespējamo Darbu izpildes izdevumu izmaksas. Pretendents nav tiesīgs Finanšu piedāvājuma tāmi papildināt ar jaunām izmaksu pozīcijām vai dzēst esošās izmaksu pozīcijas.
2. Finanšu piedāvājumā aprēķinus jāveic formulās ar noapaļojumu divi cipari aiz komata (jāizmanto funkcija “round”).</t>
  </si>
  <si>
    <t>2.Finanšu piedāvājumā jāiekļauj darbaspēka, materiālu, iekārtu, aprīkojuma un visu citu iespējamo Darbu izpildes izdevumu izmaksas. Pretendents nav tiesīgs Finanšu piedāvājuma tāmi papildināt ar jaunām izmaksu pozīcijām vai dzēst esošās izmaksu pozīcijas.</t>
  </si>
  <si>
    <t>3. Finanšu piedāvājumā aprēķinus jāveic formulās ar noapaļojumu divi cipari aiz komata (jāizmanto funkcija “round”).</t>
  </si>
  <si>
    <t>4. Finanšu piedāvājumā vienības cenas darba algas izmaksas aprēķinu jāveic pēc formulas “laika norma x stundas likme = alga”.</t>
  </si>
  <si>
    <t>5. Finanšu piedāvājumā katras pozīcijas darba algas, būvizstrādājumu un mehānismu kopējās izmaksas aprēķinu jāveic pēc formulas “kopējais apjoms x vienības izmaksas”.</t>
  </si>
  <si>
    <t>Lokālā tāme Nr. 4-0</t>
  </si>
  <si>
    <t>Ūdensvada un pašteces kanalizācijas tīkli</t>
  </si>
  <si>
    <t>PP daudzslāņu gludsienu pašteces kanalizācijas caurule SN8, OD400 ar uzmavu un blīvgredzenu montāža ar 15 cm smilts pamatnes ierīkošanu un izbūvētā cauruļvada smilts apbēruma ierīkošanu 30 cm virs caurules virsas</t>
  </si>
  <si>
    <t>PP daudzslāņu gludsienu pašteces kanalizācijas caurule SN8, OD400 ar uzmavu un blīvgredzenu</t>
  </si>
  <si>
    <t>0</t>
  </si>
  <si>
    <t>4-0</t>
  </si>
  <si>
    <t>Dzelzsbetona kanalizācijas aka DN1500 no saliekamiem dzelzsbetona grodiem (Eiro grodi ar pamatni), savienojošā grope ar blīvgumiju, betona konusu, kāpšļiem,hidroizolācija pilnā apjomā. Vāks slēdzams, no kaļamā ķeta ar gumijas blīvējumiem, slodzes klase B125,  Rexel tipa,dziļums 4.0-4.5m.</t>
  </si>
  <si>
    <t>Vāks slēdzams, no kaļamā ķeta ar gumijas blīvējumiem, slodzes klase D400,  Rexel tipa</t>
  </si>
  <si>
    <t>Pašteces sadzīves kanalizācija</t>
  </si>
  <si>
    <t>Dzelzsbetona kanalizācijas akas (K1-42)  izbūve DN1500 no saliekamiem dzelzsbetona grodiem (Eiro grodi ar pamatni), savienojošā grope ar blīvgumiju, betona konusu, kāpšļiem,hidroizolācija pilnā apjomā. Vāks slēdzams, no kaļamā ķeta ar gumijas blīvējumiem, slodzes klase B125,  Rexel tipa. Iebūves dziļums 4.0-4.5m. Izbūve zāles segumā.</t>
  </si>
  <si>
    <t>Pieslēgums pie esoša kanalizācijas akas</t>
  </si>
  <si>
    <t xml:space="preserve">Tranšejas rakšana ar rokām un ekskavatoru pie caurules iebūves dziļuma 4.0-4.5m un minimālā tranšejas platuma 1.5 m  </t>
  </si>
  <si>
    <t>Aizsargčaula dzelzsbetona grodu akas sienā OD400</t>
  </si>
  <si>
    <t>Kanalizācijas caurules OD400 gala noslēgs</t>
  </si>
  <si>
    <t>Kanalizācijas sistēmas marķējuma lentes ieklāšana 0,3m dziļumā virs caurules</t>
  </si>
  <si>
    <t>Gruntsūdens līmeņa pazemināšana pie tranšejas dziļuma 4.0-4.5m, ja nepieciešams</t>
  </si>
  <si>
    <t xml:space="preserve">Tranšejas sienu stiprināšana ar metāla vairogiem (divpusēji),  sienas nostiprinātas abās būvgrāvja pusēs, tranšejas dziļums 2.0-2.5m </t>
  </si>
  <si>
    <t xml:space="preserve">Tranšejas sienu stiprināšana ar metāla vairogiem (divpusēji),  sienas nostiprinātas abās būvgrāvja pusēs, tranšejas dziļums 4.0-4.5m  </t>
  </si>
  <si>
    <t>Izbrīvētās, turpmāk neizmantojamās, grunts iekraušana autopašizgāzējā un promvešana līdz norādītai atbērtnei līdz 5 km</t>
  </si>
  <si>
    <t>Pievienošanās pie kanalizācijas sūkņu stacijas</t>
  </si>
  <si>
    <t>Esošā kanalizācijas  d315 demontāža un utilizācija</t>
  </si>
  <si>
    <t>CCTV pārbaude cauruļvada slīpuma un stāvokļa noteikšanai pēc būvdarbu pabeigšanas</t>
  </si>
  <si>
    <t>Ūdensvads</t>
  </si>
  <si>
    <t>Augsta blīvuma (HDPE) polietilēna materiāla PE 100-RC ar integrētu PE 100-RC ārējās sieniņas aizsargslāni vismaz 2,5 mm biezumā, PN10,SDR17, OD32 montāža ar 15 cm smilts pamatnes ierīkošanu un izbūvētā cauruļvada smilts apbēruma ierīkošanu 30 cm virs caurules virsas</t>
  </si>
  <si>
    <t xml:space="preserve">Augsta blīvuma (HDPE) polietilēna materiāla PE 100-RC ar integrētu PE 100-RC ārējās sieniņas aizsargslāni vismaz 2,5 mm biezumā, PN10,SDR17, OD32 </t>
  </si>
  <si>
    <t>Pievinošanās esošam ūdensvadam dn32</t>
  </si>
  <si>
    <t>Ūdensapgādes sistēmas marķējuma lentes ieklāšana 0,3m dziļumā virs caurules</t>
  </si>
  <si>
    <t>Hidrauliskā pārbaude</t>
  </si>
  <si>
    <t>Zāliena atjaunošana, h=15cm</t>
  </si>
  <si>
    <t>Dzelzsbetona kanalizācijas aka DN1000 (KSizt.-1) no saliekamiem dzelzsbetona grodiem (Eiro grodi ar pamatni), savienojošā grope ar blīvgumiju, betona konusu, kāpšļiem,hidroizolācija pilnā apjomā. Vāks slēdzams, no kaļamā ķeta ar gumijas blīvējumiem, slodzes klase B125,  Rexel tipa, dziļums 2.5-3.0m</t>
  </si>
  <si>
    <t>Dzelzsbetona kanalizācijas aka DN1500 (KSizt.-2) no saliekamiem dzelzsbetona grodiem (Eiro grodi ar pamatni), savienojošā grope ar blīvgumiju, betona konusu, kāpšļiem,hidroizolācija pilnā apjomā. Vāks slēdzams, no kaļamā ķeta ar gumijas blīvējumiem, slodzes klase D400, Viatop tipa, dziļums 4.0-4.5m.</t>
  </si>
  <si>
    <t>Dzelzsbetona kanalizācijas aka DN1500 (KSizt.-3) no saliekamiem dzelzsbetona grodiem (Eiro grodi ar pamatni), savienojošā grope ar blīvgumiju, betona konusu, kāpšļiem,hidroizolācija pilnā apjomā. Vāks slēdzams, no kaļamā ķeta ar gumijas blīvējumiem, slodzes klase D400, Viatop tipa, dziļums 3.0-3.5m.</t>
  </si>
  <si>
    <t>Sūkņa pēda, DN200</t>
  </si>
  <si>
    <t>Šķērsstienis, 100x70</t>
  </si>
  <si>
    <t>Austiņas pacelšanai, S235 cinkots</t>
  </si>
  <si>
    <t>Ventilācijas caurule, PVC, Ø110</t>
  </si>
  <si>
    <t>Pretvārsts, DN200</t>
  </si>
  <si>
    <t>Aizbīdnis, DN200</t>
  </si>
  <si>
    <t>Lodveida krāns, 1/2 " (DN15)</t>
  </si>
  <si>
    <t>Drošības restes, EN1.4301</t>
  </si>
  <si>
    <t>Āķis, Ø 8, EN1.4301</t>
  </si>
  <si>
    <t>Ievads pludiņu kabeļiem, Pg 13,5</t>
  </si>
  <si>
    <t>Kāta pagarinājums, EN1.4301</t>
  </si>
  <si>
    <t>El. ievads KSS, PVC, Ø110</t>
  </si>
  <si>
    <t>Nažveida aizbīdnis, DN400</t>
  </si>
  <si>
    <t>Ieplūdes caurule, DN400</t>
  </si>
  <si>
    <t>Ķēde ar šeikeļiem, Ø6; L= 6600, EN1.4401</t>
  </si>
  <si>
    <t>Sūknis, DN200, FLYGT,NP, FP 3202 MT vai ekvivalents</t>
  </si>
  <si>
    <t>Notekūdeņu ievads KSS, Ø 50</t>
  </si>
  <si>
    <t>Ūdens ievads virsbūvē, Ø 50</t>
  </si>
  <si>
    <t>Enkurbulta, M16, EN1.4301</t>
  </si>
  <si>
    <t>Stiprināšanas skavas, 195x 80x 8, S235 cinkots</t>
  </si>
  <si>
    <t>El. ievads virsbūvē, Ø 50</t>
  </si>
  <si>
    <t>Līkums 90°, DN200</t>
  </si>
  <si>
    <t>Trepes no nekorodējoša,
pretslīdes materiāla, EN1.4301</t>
  </si>
  <si>
    <t>Automātiskais uzduļķošanas vārsts, FLYGT 4901 vai ekvivalents</t>
  </si>
  <si>
    <t>Atloku trejgabals, KKE, DN200/200</t>
  </si>
  <si>
    <t>Atloku ķīļveida aizbīdnis, KKE, PN10 ar rokratu, DN200</t>
  </si>
  <si>
    <t>Atloku ķīļveida aizbīdnis, KKE, PN10 ar rokratu, DN250</t>
  </si>
  <si>
    <t>Atloku adapteris, KKE, PN10, DN250</t>
  </si>
  <si>
    <t>Atloku adapteris, KKE, PN10, DN200</t>
  </si>
  <si>
    <t>Atloku diematru pāreja, KKE, PN10, DN250/200</t>
  </si>
  <si>
    <t>Atloku īscaurule,KKE, PN10, DN200</t>
  </si>
  <si>
    <t>Atloku līkums 90°, KKE, PN10, DN250</t>
  </si>
  <si>
    <t>Atloku līkums 90°, KKE, PN10, DN200</t>
  </si>
  <si>
    <t>OPTIFLUX 2300 W, DN250, Sensora OPTIFLUX 2000F
Signalu pārveidotāja IFC 300W</t>
  </si>
  <si>
    <t>OPTIFLUX 2300 W, DN200, Sensora OPTIFLUX 2000F
Signalu pārveidotāja IFC 300W</t>
  </si>
  <si>
    <t>Dz/b grodu akas, DN2000, Ar monolīto grodu pamatni</t>
  </si>
  <si>
    <t>Atloku diematru pāreja, DN250/400, KKE, PN10</t>
  </si>
  <si>
    <t>Atloku adapteris, DN400, KKE, PN10</t>
  </si>
  <si>
    <t>Scan-plast vai ekvivalents sūkņu stacijas virszemes paviljons,  2615x2615x2400mm, Divslīpu 20grādu jumts,sienas u.c.  (skat. TN-4)</t>
  </si>
  <si>
    <t>Telfera sija IPN120, max 1000 kg, ar pacelš. meh.</t>
  </si>
  <si>
    <t>Manuālais telferis ar ķēdi 10m, DN200, 1000kg</t>
  </si>
  <si>
    <t>Metāla durvis, EI30, 960x2050mm</t>
  </si>
  <si>
    <t>El.radiators, 1000W</t>
  </si>
  <si>
    <t>Ūdens sildītājs, Clage M3/SMB vai ekvivalents</t>
  </si>
  <si>
    <t>Ventilācijas caurule PVC, DN100, Ar elektrisko kanāluventilātoru
TD 250/100, savienoj un restes</t>
  </si>
  <si>
    <t>Ventilācijas režģis, Virsbūves ventilācijai
(dabiskā ventilācija)</t>
  </si>
  <si>
    <t>Iekšējais apgaismojums, 2x36 W</t>
  </si>
  <si>
    <t>Ārējais apgaismojums, 60W</t>
  </si>
  <si>
    <t>Sadalne 1SS1 (met.korpuss, IP44, v/a), ABB, 
kompl.skat. EL-5, vai ekvivalents</t>
  </si>
  <si>
    <t>Pārslēdzis, 3P, 100A, mont.uz DIN sliedes, ABB OT100F3C, vai ekvivalents</t>
  </si>
  <si>
    <t>Automātslēdzis 1C3, mont.uz DIN sliedes, ABB S200MT, vai ekvivalents</t>
  </si>
  <si>
    <t>Automātslēdzis 1C10, mont.uz DIN sliedes, ABB S200MT, vai ekvivalents</t>
  </si>
  <si>
    <t>Automātslēdzis 1C16, mont.uz DIN sliedes, ABB S281, vai ekvivalents</t>
  </si>
  <si>
    <t>Automātslēdzis 3C50, mont.uz DIN sliedes, ABB SH203, vai ekvivalents</t>
  </si>
  <si>
    <t>Automātslēdzis 3C80, mont.uz DIN sliedes, ABB SH203</t>
  </si>
  <si>
    <t>Kontaktors 3P,20A, mont.uz DIN sliedes, ABB ESB20, vai ekvivalents</t>
  </si>
  <si>
    <t>Laika relejs, mont.uz DIN sliedes, ABB CT-TGD12, vai ekvivalents</t>
  </si>
  <si>
    <t>Fotorelejs, mont.uz DIN sliedes, SOU-1 (ELKO), vai ekvivalents</t>
  </si>
  <si>
    <t>Elektroenerģijas skaitītājs, 3F, ABB A43 112-100, vai ekvivalents</t>
  </si>
  <si>
    <t>Elektroenerģijas skaitītājs, 3F, ABB B23 111-100, vai ekvivalents</t>
  </si>
  <si>
    <t>Termostars radiatora vadībai, SIEMENES RAA21</t>
  </si>
  <si>
    <t>Sadales metāla korpuss 800x950x275mm IP55 ar montāžas plati, ABB TL306G 2CPX010092R9999, vai ekvivalents</t>
  </si>
  <si>
    <t>Sadales metāla korpuss 300x950x275mm IP55 ar montāžas plati, ABB TL106G 2CPX010091R9999, vai ekvivalents</t>
  </si>
  <si>
    <t>Skaitītājs 80A, 400V, RS-485, ABB 2CMA170531R1000 vai ekvivalents</t>
  </si>
  <si>
    <t>Fāzu kontroles relejs, ABB.1SVR730794R3300 vai ekvivalents</t>
  </si>
  <si>
    <t>AC500 SD atmiņas karte, ABB.1SAP180100R0001</t>
  </si>
  <si>
    <t>AC500 akumulatoru batereja, ABB.1SAP180300R0001</t>
  </si>
  <si>
    <t>TB511-ETH-XC:AC500, Terminal Base, 1 slot, ETHERNET, 24VDC, pluggable spring terminals, Outdoor&amp;Xtrem Conditions, ABB, ABB.1SAP311100R0270</t>
  </si>
  <si>
    <t>PM5630-2ETH-XC:AC500, Programmable Logic Controller 8MB, 24VDC, 2xETHERNET, 1xRS232/485, CAN, SD-Card Slot, LCD Display, Outdoor, ABB, ABB.1SAP331000R0278</t>
  </si>
  <si>
    <t>TA524:AC500,Dummy Coupler Module, ABB.1SAP180600R0001</t>
  </si>
  <si>
    <t>TU516-XC:S500,I/O Terminal Unit,24VDC,Sprin, ABB.1SAP412000R0001_TU516-XC vai ekvivalents</t>
  </si>
  <si>
    <t>DA501-XC:S500, Digital Analog Input/Output Module 16DI/4AI/2AO/8DC, 24VDC, DI:24VDC, DO:24VDC/0.5A, U/I/RTD, 12bit+sign, 1-wire,Outdoor&amp;XC, ABB.1SAP450700R0001 vai ekvivalents</t>
  </si>
  <si>
    <t>UPS, ABB.1SAP450700R0001 vai ekvivalents</t>
  </si>
  <si>
    <t>UPS baterija, QUINT-BAT/24DC/ 3.4AH  PXC.2866349</t>
  </si>
  <si>
    <t>SLC 20E; Grundfos vai ekvivalents pludiņš 20 m</t>
  </si>
  <si>
    <t>CP6407,color-touch,7",800x480, ABB.1SAP535100R0001_CP635 vai ekv.</t>
  </si>
  <si>
    <t>OC25 elektorslēdzis Ith=25A, Change-Over, 4-contacts, Snap-on door mounting</t>
  </si>
  <si>
    <t>Pārsprieguma aizsardzības bloks, OVR T1-T2 3L 12.5-275s P QS     ABB.2CTB815710R1800 vai ekvivalents</t>
  </si>
  <si>
    <t>Kontaktdakša 3P+N+E 400V 125A IP67, ABB 4125P6W     2CMA166828R1000 vai ekvialents</t>
  </si>
  <si>
    <t>GP125 Gumijas aizsargs 125A, 3-poles+neutral+earth, GP125                          ABB.2CMA164999R1000  vai ekvivalents</t>
  </si>
  <si>
    <t>4125MM6 sienas rozete IP44, 400V, 3P+N+PE,    ABB.2CMA168053R1000 vai ekvivalents</t>
  </si>
  <si>
    <r>
      <t>Pārkrituma mezgla izbūve (</t>
    </r>
    <r>
      <rPr>
        <sz val="10"/>
        <color rgb="FFFF0000"/>
        <rFont val="Times New Roman"/>
        <family val="1"/>
        <charset val="186"/>
      </rPr>
      <t>K1-42, h=1.5-2.0m</t>
    </r>
    <r>
      <rPr>
        <sz val="10"/>
        <color rgb="FF000000"/>
        <rFont val="Times New Roman"/>
        <family val="1"/>
        <charset val="204"/>
      </rPr>
      <t>), DN1500 dzelzsbet. akā ar ievadcaurules diametru OD400mm</t>
    </r>
  </si>
  <si>
    <t>Augsta blīvuma (HDPE) polietilēna materiāla PE 100-RC ar integrētu PP (polipropilēna) papildus ārējo aizsargslāni, kas ir vismaz 0,8 mm biezumā un integrētu signālslāni. kas nepārsniedz 10% no nominālā caurules sieniņas biezuma, no PP materiāla ar rūpnieciski iestrādātu signālstiepli,, PN10,SDR17, OD/DN400</t>
  </si>
  <si>
    <t>Augsta blīvuma (HDPE) polietilēna materiāla PE 100-RC ar integrētu PE 100-RC ārējās sieniņas aizsargslāni vismaz 2,5 mm biezumā, PN10,SDR17,OD/DN400 montāža ar 15 cm smilts pamatnes ierīkošanu un izbūvētā cauruļvada smilts apbēruma ierīkošanu 30 cm virs caurules virsas</t>
  </si>
  <si>
    <t>Rievsienas montāža un demontāža Larssen PU12 vai ekvivalents, ieskaitot nostiprināšanas sijas, kolonnas, atgāžņus atbilstoši rasējumiem BK-J-01.0...BK-J-04.00</t>
  </si>
  <si>
    <t>Betona piegāde un sūknēšana</t>
  </si>
  <si>
    <r>
      <t xml:space="preserve">Tvertne, GRP, Ø 2800x 6825 </t>
    </r>
    <r>
      <rPr>
        <sz val="10"/>
        <color rgb="FFFF0000"/>
        <rFont val="Times New Roman"/>
        <family val="1"/>
        <charset val="186"/>
      </rPr>
      <t>vai ekv.</t>
    </r>
  </si>
  <si>
    <t>Vadules, S235 cinkotas</t>
  </si>
  <si>
    <t>Spiediena caurules, DN200, EN1.4301</t>
  </si>
  <si>
    <t>Izplūdes caurule, DN200, EN1.4301</t>
  </si>
  <si>
    <t>Kabeļu aizsargcaurules d=līdz 110 mm ieguldīšana gatavā tranšejā</t>
  </si>
  <si>
    <t xml:space="preserve">ZS kabeļa līdz 35 mm2 ievēršana caurulē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</si>
</sst>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_-* #,##0\ &quot;₽&quot;_-;\-* #,##0\ &quot;₽&quot;_-;_-* &quot;-&quot;\ &quot;₽&quot;_-;_-@_-"/>
    <numFmt numFmtId="165" formatCode="_-* #,##0\ _₽_-;\-* #,##0\ _₽_-;_-* &quot;-&quot;\ _₽_-;_-@_-"/>
    <numFmt numFmtId="166" formatCode="_-* #,##0.00\ &quot;₽&quot;_-;\-* #,##0.00\ &quot;₽&quot;_-;_-* &quot;-&quot;??\ &quot;₽&quot;_-;_-@_-"/>
    <numFmt numFmtId="167" formatCode="_-* #,##0.00_-;\-* #,##0.00_-;_-* \-??_-;_-@_-"/>
    <numFmt numFmtId="168" formatCode="_-&quot;Ls &quot;* #,##0.00_-;&quot;-Ls &quot;* #,##0.00_-;_-&quot;Ls &quot;* \-??_-;_-@_-"/>
    <numFmt numFmtId="169" formatCode="#,##0.00_ ;\-#,##0.00\ "/>
    <numFmt numFmtId="170" formatCode="#,##0.0"/>
    <numFmt numFmtId="171" formatCode="0.00;[Red]0.00"/>
    <numFmt numFmtId="172" formatCode="0&quot;cilv&quot;"/>
    <numFmt numFmtId="173" formatCode="0.0"/>
    <numFmt numFmtId="174" formatCode="_-* #,##0.00\ _€_-;\-* #,##0.00\ _€_-;_-* &quot;-&quot;??\ _€_-;_-@_-"/>
  </numFmts>
  <fonts count="83" x14ac:knownFonts="1">
    <font>
      <sz val="10"/>
      <color rgb="FF000000"/>
      <name val="Arial"/>
      <family val="2"/>
      <charset val="204"/>
    </font>
    <font>
      <sz val="11"/>
      <color theme="1"/>
      <name val="Arial"/>
      <family val="2"/>
      <charset val="186"/>
      <scheme val="minor"/>
    </font>
    <font>
      <sz val="10"/>
      <color rgb="FF000000"/>
      <name val="Arial"/>
      <family val="2"/>
      <charset val="204"/>
    </font>
    <font>
      <sz val="11"/>
      <color rgb="FFFFFFFF"/>
      <name val="Calibri"/>
      <family val="2"/>
      <charset val="204"/>
    </font>
    <font>
      <sz val="11"/>
      <color rgb="FF000000"/>
      <name val="Calibri"/>
      <family val="2"/>
      <charset val="204"/>
    </font>
    <font>
      <sz val="11"/>
      <color rgb="FFFF0000"/>
      <name val="Calibri"/>
      <family val="2"/>
      <charset val="204"/>
    </font>
    <font>
      <i/>
      <sz val="11"/>
      <color rgb="FF7F7F7F"/>
      <name val="Calibri"/>
      <family val="2"/>
      <charset val="204"/>
    </font>
    <font>
      <u/>
      <sz val="10"/>
      <color rgb="FF0000FF"/>
      <name val="Arial"/>
      <family val="2"/>
      <charset val="204"/>
    </font>
    <font>
      <b/>
      <sz val="11"/>
      <color rgb="FF000000"/>
      <name val="Calibri"/>
      <family val="2"/>
      <charset val="204"/>
    </font>
    <font>
      <sz val="11"/>
      <color rgb="FF007F00"/>
      <name val="Calibri"/>
      <family val="2"/>
      <charset val="204"/>
    </font>
    <font>
      <sz val="11"/>
      <color rgb="FF993300"/>
      <name val="Calibri"/>
      <family val="2"/>
      <charset val="204"/>
    </font>
    <font>
      <sz val="11"/>
      <color rgb="FF000000"/>
      <name val="Arial"/>
      <family val="2"/>
      <charset val="204"/>
    </font>
    <font>
      <sz val="10"/>
      <color rgb="FF000000"/>
      <name val="MS Sans Serif"/>
    </font>
    <font>
      <b/>
      <sz val="18"/>
      <color rgb="FF003366"/>
      <name val="Cambria"/>
      <family val="1"/>
      <charset val="204"/>
    </font>
    <font>
      <b/>
      <sz val="11"/>
      <color rgb="FFFFFFFF"/>
      <name val="Calibri"/>
      <family val="2"/>
      <charset val="204"/>
    </font>
    <font>
      <sz val="11"/>
      <color rgb="FFFF9900"/>
      <name val="Calibri"/>
      <family val="2"/>
      <charset val="204"/>
    </font>
    <font>
      <sz val="11"/>
      <color rgb="FF7F007F"/>
      <name val="Calibri"/>
      <family val="2"/>
      <charset val="204"/>
    </font>
    <font>
      <sz val="11"/>
      <color rgb="FF000000"/>
      <name val="Times New Roman Baltic"/>
      <family val="1"/>
      <charset val="186"/>
    </font>
    <font>
      <b/>
      <sz val="15"/>
      <color rgb="FF003366"/>
      <name val="Calibri"/>
      <family val="2"/>
      <charset val="204"/>
    </font>
    <font>
      <b/>
      <sz val="13"/>
      <color rgb="FF003366"/>
      <name val="Calibri"/>
      <family val="2"/>
      <charset val="204"/>
    </font>
    <font>
      <b/>
      <sz val="11"/>
      <color rgb="FF003366"/>
      <name val="Calibri"/>
      <family val="2"/>
      <charset val="204"/>
    </font>
    <font>
      <sz val="10"/>
      <color rgb="FF000000"/>
      <name val="Times New Roman"/>
      <family val="1"/>
      <charset val="204"/>
    </font>
    <font>
      <sz val="9"/>
      <color rgb="FF000000"/>
      <name val="Times New Roman"/>
      <family val="1"/>
      <charset val="204"/>
    </font>
    <font>
      <vertAlign val="superscript"/>
      <sz val="10"/>
      <color rgb="FF000000"/>
      <name val="Times New Roman"/>
      <family val="1"/>
      <charset val="204"/>
    </font>
    <font>
      <b/>
      <sz val="12"/>
      <color rgb="FF000000"/>
      <name val="Times New Roman"/>
      <family val="1"/>
      <charset val="204"/>
    </font>
    <font>
      <b/>
      <sz val="11"/>
      <color rgb="FF000000"/>
      <name val="Times New Roman"/>
      <family val="1"/>
      <charset val="204"/>
    </font>
    <font>
      <b/>
      <sz val="11"/>
      <color rgb="FFFF0000"/>
      <name val="Times New Roman"/>
      <family val="1"/>
      <charset val="204"/>
    </font>
    <font>
      <b/>
      <sz val="10"/>
      <color rgb="FF000000"/>
      <name val="Times New Roman"/>
      <family val="1"/>
      <charset val="204"/>
    </font>
    <font>
      <sz val="11"/>
      <color rgb="FF000000"/>
      <name val="Times New Roman"/>
      <family val="1"/>
      <charset val="204"/>
    </font>
    <font>
      <sz val="8"/>
      <color rgb="FF000000"/>
      <name val="Times New Roman"/>
      <family val="1"/>
      <charset val="204"/>
    </font>
    <font>
      <b/>
      <sz val="14"/>
      <color rgb="FF000000"/>
      <name val="Times New Roman"/>
      <family val="1"/>
      <charset val="204"/>
    </font>
    <font>
      <b/>
      <sz val="10"/>
      <color rgb="FFFF0000"/>
      <name val="Times New Roman"/>
      <family val="1"/>
      <charset val="204"/>
    </font>
    <font>
      <b/>
      <sz val="9"/>
      <color rgb="FF000000"/>
      <name val="Times New Roman"/>
      <family val="1"/>
      <charset val="204"/>
    </font>
    <font>
      <sz val="10"/>
      <color rgb="FFFFFFFF"/>
      <name val="Times New Roman"/>
      <family val="1"/>
      <charset val="204"/>
    </font>
    <font>
      <i/>
      <sz val="10"/>
      <color rgb="FF000000"/>
      <name val="Times New Roman"/>
      <family val="1"/>
      <charset val="204"/>
    </font>
    <font>
      <b/>
      <sz val="8"/>
      <color rgb="FF000000"/>
      <name val="Times New Roman"/>
      <family val="1"/>
      <charset val="204"/>
    </font>
    <font>
      <sz val="6"/>
      <color rgb="FF000000"/>
      <name val="Times New Roman"/>
      <family val="1"/>
      <charset val="204"/>
    </font>
    <font>
      <sz val="9"/>
      <color rgb="FF000000"/>
      <name val="Arial"/>
      <family val="2"/>
      <charset val="204"/>
    </font>
    <font>
      <b/>
      <i/>
      <sz val="10"/>
      <color rgb="FF000000"/>
      <name val="Times New Roman"/>
      <family val="1"/>
      <charset val="204"/>
    </font>
    <font>
      <vertAlign val="superscript"/>
      <sz val="10"/>
      <name val="Times New Roman"/>
      <family val="1"/>
      <charset val="204"/>
    </font>
    <font>
      <sz val="10"/>
      <name val="Arial"/>
      <family val="2"/>
    </font>
    <font>
      <sz val="10"/>
      <name val="Arial"/>
      <family val="2"/>
      <charset val="204"/>
    </font>
    <font>
      <sz val="10"/>
      <color rgb="FFFF0000"/>
      <name val="Arial"/>
      <family val="2"/>
    </font>
    <font>
      <sz val="14"/>
      <name val="Arial"/>
      <family val="2"/>
    </font>
    <font>
      <sz val="10"/>
      <color rgb="FF000000"/>
      <name val="Times New Roman"/>
      <family val="1"/>
      <charset val="186"/>
    </font>
    <font>
      <sz val="10"/>
      <name val="Times New Roman"/>
      <family val="1"/>
      <charset val="204"/>
    </font>
    <font>
      <i/>
      <sz val="10"/>
      <color rgb="FF000000"/>
      <name val="Times New Roman"/>
      <family val="1"/>
      <charset val="186"/>
    </font>
    <font>
      <sz val="9"/>
      <color rgb="FFFF0000"/>
      <name val="Arial"/>
      <family val="2"/>
      <charset val="204"/>
    </font>
    <font>
      <sz val="18"/>
      <color theme="3"/>
      <name val="Cambria"/>
      <family val="2"/>
      <charset val="186"/>
      <scheme val="major"/>
    </font>
    <font>
      <b/>
      <sz val="15"/>
      <color theme="3"/>
      <name val="Arial"/>
      <family val="2"/>
      <charset val="186"/>
      <scheme val="minor"/>
    </font>
    <font>
      <b/>
      <sz val="13"/>
      <color theme="3"/>
      <name val="Arial"/>
      <family val="2"/>
      <charset val="186"/>
      <scheme val="minor"/>
    </font>
    <font>
      <b/>
      <sz val="11"/>
      <color theme="3"/>
      <name val="Arial"/>
      <family val="2"/>
      <charset val="186"/>
      <scheme val="minor"/>
    </font>
    <font>
      <sz val="11"/>
      <color rgb="FF006100"/>
      <name val="Arial"/>
      <family val="2"/>
      <charset val="186"/>
      <scheme val="minor"/>
    </font>
    <font>
      <sz val="11"/>
      <color rgb="FF9C0006"/>
      <name val="Arial"/>
      <family val="2"/>
      <charset val="186"/>
      <scheme val="minor"/>
    </font>
    <font>
      <sz val="11"/>
      <color rgb="FF9C5700"/>
      <name val="Arial"/>
      <family val="2"/>
      <charset val="186"/>
      <scheme val="minor"/>
    </font>
    <font>
      <sz val="11"/>
      <color rgb="FF3F3F76"/>
      <name val="Arial"/>
      <family val="2"/>
      <charset val="186"/>
      <scheme val="minor"/>
    </font>
    <font>
      <b/>
      <sz val="11"/>
      <color rgb="FF3F3F3F"/>
      <name val="Arial"/>
      <family val="2"/>
      <charset val="186"/>
      <scheme val="minor"/>
    </font>
    <font>
      <b/>
      <sz val="11"/>
      <color rgb="FFFA7D00"/>
      <name val="Arial"/>
      <family val="2"/>
      <charset val="186"/>
      <scheme val="minor"/>
    </font>
    <font>
      <sz val="11"/>
      <color rgb="FFFA7D00"/>
      <name val="Arial"/>
      <family val="2"/>
      <charset val="186"/>
      <scheme val="minor"/>
    </font>
    <font>
      <sz val="11"/>
      <color rgb="FFFF0000"/>
      <name val="Arial"/>
      <family val="2"/>
      <charset val="186"/>
      <scheme val="minor"/>
    </font>
    <font>
      <i/>
      <sz val="11"/>
      <color rgb="FF7F7F7F"/>
      <name val="Arial"/>
      <family val="2"/>
      <charset val="186"/>
      <scheme val="minor"/>
    </font>
    <font>
      <b/>
      <sz val="11"/>
      <color theme="1"/>
      <name val="Arial"/>
      <family val="2"/>
      <charset val="186"/>
      <scheme val="minor"/>
    </font>
    <font>
      <sz val="11"/>
      <color theme="0"/>
      <name val="Arial"/>
      <family val="2"/>
      <charset val="186"/>
      <scheme val="minor"/>
    </font>
    <font>
      <b/>
      <sz val="10"/>
      <color rgb="FF000000"/>
      <name val="Times New Roman"/>
      <family val="1"/>
      <charset val="186"/>
    </font>
    <font>
      <sz val="10"/>
      <name val="Arial"/>
      <family val="2"/>
      <charset val="186"/>
    </font>
    <font>
      <i/>
      <sz val="10"/>
      <name val="Times New Roman"/>
      <family val="1"/>
      <charset val="186"/>
    </font>
    <font>
      <vertAlign val="superscript"/>
      <sz val="10"/>
      <name val="Arial"/>
      <family val="2"/>
      <charset val="186"/>
    </font>
    <font>
      <sz val="8"/>
      <name val="Arial"/>
      <family val="2"/>
      <charset val="204"/>
    </font>
    <font>
      <sz val="11"/>
      <name val="Arial"/>
      <family val="2"/>
      <charset val="204"/>
      <scheme val="minor"/>
    </font>
    <font>
      <b/>
      <sz val="11"/>
      <name val="Times New Roman"/>
      <family val="1"/>
      <charset val="186"/>
    </font>
    <font>
      <sz val="11"/>
      <color theme="1"/>
      <name val="Arial"/>
      <family val="2"/>
      <scheme val="minor"/>
    </font>
    <font>
      <sz val="10"/>
      <name val="Arial"/>
      <family val="2"/>
      <charset val="204"/>
      <scheme val="minor"/>
    </font>
    <font>
      <sz val="8"/>
      <color indexed="8"/>
      <name val="Arial"/>
      <family val="2"/>
      <charset val="204"/>
      <scheme val="minor"/>
    </font>
    <font>
      <sz val="8"/>
      <name val="Arial"/>
      <family val="2"/>
      <charset val="204"/>
      <scheme val="minor"/>
    </font>
    <font>
      <sz val="10"/>
      <color indexed="8"/>
      <name val="Arial"/>
      <family val="2"/>
      <charset val="204"/>
      <scheme val="minor"/>
    </font>
    <font>
      <u/>
      <sz val="10"/>
      <name val="Arial"/>
      <family val="2"/>
      <charset val="204"/>
      <scheme val="minor"/>
    </font>
    <font>
      <sz val="10"/>
      <name val="Arial"/>
      <family val="2"/>
      <charset val="186"/>
      <scheme val="minor"/>
    </font>
    <font>
      <sz val="10"/>
      <color rgb="FF00B0F0"/>
      <name val="Times New Roman"/>
      <family val="1"/>
      <charset val="204"/>
    </font>
    <font>
      <sz val="10"/>
      <color rgb="FFFF0000"/>
      <name val="Times New Roman"/>
      <family val="1"/>
      <charset val="204"/>
    </font>
    <font>
      <sz val="10"/>
      <color rgb="FFFF0000"/>
      <name val="Times New Roman"/>
      <family val="1"/>
      <charset val="186"/>
    </font>
    <font>
      <i/>
      <sz val="10"/>
      <color rgb="FFFF0000"/>
      <name val="Times New Roman"/>
      <family val="1"/>
      <charset val="186"/>
    </font>
    <font>
      <strike/>
      <sz val="10"/>
      <color rgb="FFFF0000"/>
      <name val="Times New Roman"/>
      <family val="1"/>
      <charset val="204"/>
    </font>
    <font>
      <strike/>
      <sz val="6"/>
      <color rgb="FFFF0000"/>
      <name val="Times New Roman"/>
      <family val="1"/>
      <charset val="204"/>
    </font>
  </fonts>
  <fills count="82">
    <fill>
      <patternFill patternType="none"/>
    </fill>
    <fill>
      <patternFill patternType="gray125"/>
    </fill>
    <fill>
      <patternFill patternType="solid">
        <fgColor rgb="FF333399"/>
        <bgColor rgb="FFFFFFFF"/>
      </patternFill>
    </fill>
    <fill>
      <patternFill patternType="solid">
        <fgColor rgb="FFFF0000"/>
        <bgColor rgb="FFFFFFFF"/>
      </patternFill>
    </fill>
    <fill>
      <patternFill patternType="solid">
        <fgColor rgb="FFCCCCFF"/>
        <bgColor rgb="FFFFFFFF"/>
      </patternFill>
    </fill>
    <fill>
      <patternFill patternType="solid">
        <fgColor rgb="FFFF99CC"/>
        <bgColor rgb="FFFFFFFF"/>
      </patternFill>
    </fill>
    <fill>
      <patternFill patternType="solid">
        <fgColor rgb="FFCCFFCC"/>
        <bgColor rgb="FFFFFFFF"/>
      </patternFill>
    </fill>
    <fill>
      <patternFill patternType="solid">
        <fgColor rgb="FFCC99FF"/>
        <bgColor rgb="FFFFFFFF"/>
      </patternFill>
    </fill>
    <fill>
      <patternFill patternType="solid">
        <fgColor rgb="FFCCFFFF"/>
        <bgColor rgb="FFFFFFFF"/>
      </patternFill>
    </fill>
    <fill>
      <patternFill patternType="solid">
        <fgColor rgb="FFFFCC99"/>
        <bgColor rgb="FFFFFFFF"/>
      </patternFill>
    </fill>
    <fill>
      <patternFill patternType="solid">
        <fgColor rgb="FF339966"/>
        <bgColor rgb="FFFFFFFF"/>
      </patternFill>
    </fill>
    <fill>
      <patternFill patternType="solid">
        <fgColor rgb="FF7F007F"/>
        <bgColor rgb="FFFFFFFF"/>
      </patternFill>
    </fill>
    <fill>
      <patternFill patternType="solid">
        <fgColor rgb="FF99CCFF"/>
        <bgColor rgb="FFFFFFFF"/>
      </patternFill>
    </fill>
    <fill>
      <patternFill patternType="solid">
        <fgColor rgb="FFFF8080"/>
        <bgColor rgb="FFFFFFFF"/>
      </patternFill>
    </fill>
    <fill>
      <patternFill patternType="solid">
        <fgColor rgb="FF00FF00"/>
        <bgColor rgb="FFFFFFFF"/>
      </patternFill>
    </fill>
    <fill>
      <patternFill patternType="solid">
        <fgColor rgb="FFFFCC00"/>
        <bgColor rgb="FFFFFFFF"/>
      </patternFill>
    </fill>
    <fill>
      <patternFill patternType="solid">
        <fgColor rgb="FF33CCCC"/>
        <bgColor rgb="FFFFFFFF"/>
      </patternFill>
    </fill>
    <fill>
      <patternFill patternType="solid">
        <fgColor rgb="FFFF6600"/>
        <bgColor rgb="FFFFFFFF"/>
      </patternFill>
    </fill>
    <fill>
      <patternFill patternType="solid">
        <fgColor rgb="FF0066CC"/>
        <bgColor rgb="FFFFFFFF"/>
      </patternFill>
    </fill>
    <fill>
      <patternFill patternType="solid">
        <fgColor rgb="FFFF9900"/>
        <bgColor rgb="FFFFFFFF"/>
      </patternFill>
    </fill>
    <fill>
      <patternFill patternType="none"/>
    </fill>
    <fill>
      <patternFill patternType="solid">
        <fgColor rgb="FFFFFF99"/>
        <bgColor rgb="FFFFFFFF"/>
      </patternFill>
    </fill>
    <fill>
      <patternFill patternType="solid">
        <fgColor rgb="FFFFFFCC"/>
        <bgColor rgb="FFFFFFFF"/>
      </patternFill>
    </fill>
    <fill>
      <patternFill patternType="solid">
        <fgColor rgb="FF999999"/>
        <bgColor rgb="FFFFFFFF"/>
      </patternFill>
    </fill>
    <fill>
      <patternFill patternType="none"/>
    </fill>
    <fill>
      <patternFill patternType="none"/>
    </fill>
    <fill>
      <patternFill patternType="none"/>
    </fill>
    <fill>
      <patternFill patternType="none"/>
    </fill>
    <fill>
      <patternFill patternType="none"/>
    </fill>
    <fill>
      <patternFill patternType="solid">
        <fgColor rgb="FFC0C0C0"/>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C0C0C0"/>
        <bgColor rgb="FFFFFFFF"/>
      </patternFill>
    </fill>
    <fill>
      <patternFill patternType="solid">
        <fgColor rgb="FFC0C0C0"/>
        <bgColor rgb="FFFFFFFF"/>
      </patternFill>
    </fill>
    <fill>
      <patternFill patternType="solid">
        <fgColor rgb="FFC0C0C0"/>
        <bgColor rgb="FFFFFFFF"/>
      </patternFill>
    </fill>
    <fill>
      <patternFill patternType="solid">
        <fgColor rgb="FFC0C0C0"/>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C0C0C0"/>
        <bgColor rgb="FFFFFFFF"/>
      </patternFill>
    </fill>
    <fill>
      <patternFill patternType="solid">
        <fgColor rgb="FFC0C0C0"/>
        <bgColor rgb="FFFFFFFF"/>
      </patternFill>
    </fill>
    <fill>
      <patternFill patternType="solid">
        <fgColor rgb="FFC0C0C0"/>
        <bgColor rgb="FFFFFFFF"/>
      </patternFill>
    </fill>
    <fill>
      <patternFill patternType="solid">
        <fgColor rgb="FFC0C0C0"/>
        <bgColor rgb="FFFFFFFF"/>
      </patternFill>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
      <patternFill patternType="solid">
        <fgColor rgb="FFFFFF00"/>
        <bgColor rgb="FFFFFFFF"/>
      </patternFill>
    </fill>
  </fills>
  <borders count="82">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thin">
        <color rgb="FF7F7F7F"/>
      </left>
      <right style="thin">
        <color rgb="FF7F7F7F"/>
      </right>
      <top style="thin">
        <color rgb="FF7F7F7F"/>
      </top>
      <bottom style="thin">
        <color rgb="FF7F7F7F"/>
      </bottom>
      <diagonal/>
    </border>
    <border>
      <left/>
      <right/>
      <top style="thin">
        <color rgb="FF333399"/>
      </top>
      <bottom style="double">
        <color rgb="FF333399"/>
      </bottom>
      <diagonal/>
    </border>
    <border>
      <left/>
      <right/>
      <top/>
      <bottom/>
      <diagonal/>
    </border>
    <border>
      <left style="thin">
        <color rgb="FFC0C0C0"/>
      </left>
      <right style="thin">
        <color rgb="FFC0C0C0"/>
      </right>
      <top style="thin">
        <color rgb="FFC0C0C0"/>
      </top>
      <bottom style="thin">
        <color rgb="FFC0C0C0"/>
      </bottom>
      <diagonal/>
    </border>
    <border>
      <left style="double">
        <color rgb="FF333333"/>
      </left>
      <right style="double">
        <color rgb="FF333333"/>
      </right>
      <top style="double">
        <color rgb="FF333333"/>
      </top>
      <bottom style="double">
        <color rgb="FF333333"/>
      </bottom>
      <diagonal/>
    </border>
    <border>
      <left/>
      <right/>
      <top/>
      <bottom style="double">
        <color rgb="FFFF9900"/>
      </bottom>
      <diagonal/>
    </border>
    <border>
      <left style="thin">
        <color rgb="FF000000"/>
      </left>
      <right style="thin">
        <color rgb="FF000000"/>
      </right>
      <top style="hair">
        <color rgb="FFC0C0C0"/>
      </top>
      <bottom style="hair">
        <color rgb="FFC0C0C0"/>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thin">
        <color rgb="FF000000"/>
      </right>
      <top style="thin">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top/>
      <bottom/>
      <diagonal/>
    </border>
    <border>
      <left style="thin">
        <color rgb="FF000000"/>
      </left>
      <right style="thin">
        <color rgb="FF000000"/>
      </right>
      <top/>
      <bottom style="thin">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thin">
        <color rgb="FF000000"/>
      </top>
      <bottom/>
      <diagonal/>
    </border>
    <border>
      <left style="thin">
        <color rgb="FF000000"/>
      </left>
      <right style="medium">
        <color rgb="FF000000"/>
      </right>
      <top style="medium">
        <color rgb="FF000000"/>
      </top>
      <bottom/>
      <diagonal/>
    </border>
    <border>
      <left/>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medium">
        <color rgb="FF000000"/>
      </top>
      <bottom/>
      <diagonal/>
    </border>
    <border>
      <left style="thin">
        <color rgb="FF000000"/>
      </left>
      <right/>
      <top/>
      <bottom style="medium">
        <color rgb="FF000000"/>
      </bottom>
      <diagonal/>
    </border>
    <border>
      <left style="thin">
        <color indexed="64"/>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right/>
      <top style="thin">
        <color indexed="64"/>
      </top>
      <bottom/>
      <diagonal/>
    </border>
  </borders>
  <cellStyleXfs count="280">
    <xf numFmtId="0" fontId="0" fillId="0" borderId="0"/>
    <xf numFmtId="167" fontId="2" fillId="0" borderId="0" applyFill="0" applyBorder="0" applyAlignment="0" applyProtection="0"/>
    <xf numFmtId="165" fontId="2" fillId="0" borderId="0" applyFill="0" applyBorder="0" applyAlignment="0" applyProtection="0"/>
    <xf numFmtId="166" fontId="2" fillId="0" borderId="0" applyFill="0" applyBorder="0" applyAlignment="0" applyProtection="0"/>
    <xf numFmtId="164" fontId="2" fillId="0" borderId="0" applyFill="0" applyBorder="0" applyAlignment="0" applyProtection="0"/>
    <xf numFmtId="9" fontId="2" fillId="0" borderId="0" applyFill="0" applyBorder="0" applyAlignment="0" applyProtection="0"/>
    <xf numFmtId="0" fontId="3" fillId="2" borderId="1" applyNumberFormat="0" applyBorder="0" applyAlignment="0" applyProtection="0"/>
    <xf numFmtId="0" fontId="3" fillId="3" borderId="2" applyNumberFormat="0" applyBorder="0" applyAlignment="0" applyProtection="0"/>
    <xf numFmtId="0" fontId="4" fillId="4" borderId="3" applyNumberFormat="0" applyBorder="0" applyAlignment="0" applyProtection="0"/>
    <xf numFmtId="0" fontId="4" fillId="5" borderId="4" applyNumberFormat="0" applyBorder="0" applyAlignment="0" applyProtection="0"/>
    <xf numFmtId="0" fontId="4" fillId="6" borderId="5" applyNumberFormat="0" applyBorder="0" applyAlignment="0" applyProtection="0"/>
    <xf numFmtId="0" fontId="4" fillId="7" borderId="6" applyNumberFormat="0" applyBorder="0" applyAlignment="0" applyProtection="0"/>
    <xf numFmtId="0" fontId="4" fillId="8" borderId="7" applyNumberFormat="0" applyBorder="0" applyAlignment="0" applyProtection="0"/>
    <xf numFmtId="0" fontId="4" fillId="9" borderId="8" applyNumberFormat="0" applyBorder="0" applyAlignment="0" applyProtection="0"/>
    <xf numFmtId="0" fontId="3" fillId="10" borderId="9" applyNumberFormat="0" applyBorder="0" applyAlignment="0" applyProtection="0"/>
    <xf numFmtId="0" fontId="3" fillId="11" borderId="10" applyNumberFormat="0" applyBorder="0" applyAlignment="0" applyProtection="0"/>
    <xf numFmtId="0" fontId="4" fillId="12" borderId="11" applyNumberFormat="0" applyBorder="0" applyAlignment="0" applyProtection="0"/>
    <xf numFmtId="0" fontId="4" fillId="13" borderId="12" applyNumberFormat="0" applyBorder="0" applyAlignment="0" applyProtection="0"/>
    <xf numFmtId="0" fontId="4" fillId="14" borderId="13" applyNumberFormat="0" applyBorder="0" applyAlignment="0" applyProtection="0"/>
    <xf numFmtId="0" fontId="4" fillId="7" borderId="6" applyNumberFormat="0" applyBorder="0" applyAlignment="0" applyProtection="0"/>
    <xf numFmtId="0" fontId="4" fillId="12" borderId="11" applyNumberFormat="0" applyBorder="0" applyAlignment="0" applyProtection="0"/>
    <xf numFmtId="0" fontId="4" fillId="15" borderId="14" applyNumberFormat="0" applyBorder="0" applyAlignment="0" applyProtection="0"/>
    <xf numFmtId="0" fontId="3" fillId="16" borderId="15" applyNumberFormat="0" applyBorder="0" applyAlignment="0" applyProtection="0"/>
    <xf numFmtId="0" fontId="3" fillId="17" borderId="16" applyNumberFormat="0" applyBorder="0" applyAlignment="0" applyProtection="0"/>
    <xf numFmtId="0" fontId="3" fillId="18" borderId="17" applyNumberFormat="0" applyBorder="0" applyAlignment="0" applyProtection="0"/>
    <xf numFmtId="0" fontId="3" fillId="13" borderId="12" applyNumberFormat="0" applyBorder="0" applyAlignment="0" applyProtection="0"/>
    <xf numFmtId="0" fontId="3" fillId="14" borderId="13" applyNumberFormat="0" applyBorder="0" applyAlignment="0" applyProtection="0"/>
    <xf numFmtId="0" fontId="3" fillId="11" borderId="10" applyNumberFormat="0" applyBorder="0" applyAlignment="0" applyProtection="0"/>
    <xf numFmtId="0" fontId="3" fillId="16" borderId="15" applyNumberFormat="0" applyBorder="0" applyAlignment="0" applyProtection="0"/>
    <xf numFmtId="0" fontId="3" fillId="19" borderId="18" applyNumberFormat="0" applyBorder="0" applyAlignment="0" applyProtection="0"/>
    <xf numFmtId="0" fontId="5" fillId="0" borderId="0" applyNumberFormat="0" applyFill="0" applyBorder="0" applyAlignment="0" applyProtection="0"/>
    <xf numFmtId="167" fontId="2" fillId="0" borderId="0" applyFill="0" applyBorder="0" applyAlignment="0" applyProtection="0"/>
    <xf numFmtId="167" fontId="2" fillId="0" borderId="0" applyFill="0" applyBorder="0" applyAlignment="0" applyProtection="0"/>
    <xf numFmtId="167" fontId="2" fillId="0" borderId="0" applyFill="0" applyBorder="0" applyAlignment="0" applyProtection="0"/>
    <xf numFmtId="167" fontId="2" fillId="0" borderId="0" applyFill="0" applyBorder="0" applyAlignment="0" applyProtection="0"/>
    <xf numFmtId="167" fontId="2" fillId="0" borderId="0" applyFill="0" applyBorder="0" applyAlignment="0" applyProtection="0"/>
    <xf numFmtId="167" fontId="2" fillId="0" borderId="0" applyFill="0" applyBorder="0" applyAlignment="0" applyProtection="0"/>
    <xf numFmtId="167" fontId="2" fillId="0" borderId="0" applyFill="0" applyBorder="0" applyAlignment="0" applyProtection="0"/>
    <xf numFmtId="167" fontId="2" fillId="0" borderId="0" applyFill="0" applyBorder="0" applyAlignment="0" applyProtection="0"/>
    <xf numFmtId="168" fontId="2" fillId="0" borderId="0" applyFill="0" applyBorder="0" applyAlignment="0" applyProtection="0"/>
    <xf numFmtId="168" fontId="2" fillId="0" borderId="0" applyFill="0" applyBorder="0" applyAlignment="0" applyProtection="0"/>
    <xf numFmtId="168" fontId="2" fillId="0" borderId="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8" fillId="20" borderId="20" applyNumberFormat="0" applyFill="0" applyAlignment="0" applyProtection="0"/>
    <xf numFmtId="0" fontId="9" fillId="6" borderId="5" applyNumberFormat="0" applyBorder="0" applyAlignment="0" applyProtection="0"/>
    <xf numFmtId="0" fontId="10" fillId="21" borderId="21" applyNumberFormat="0" applyBorder="0" applyAlignment="0" applyProtection="0"/>
    <xf numFmtId="0" fontId="2" fillId="0" borderId="0"/>
    <xf numFmtId="0" fontId="2" fillId="0" borderId="0"/>
    <xf numFmtId="0" fontId="1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 fillId="0" borderId="0"/>
    <xf numFmtId="0" fontId="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lignment horizontal="left" textRotation="90"/>
      <extLst>
        <ext uri="smNativeData">
          <pm:cellMargin xmlns:pm="smNativeData" id="1663309949" l="0" r="0" t="0" b="0" textRotation="3"/>
        </ext>
      </extLst>
    </xf>
    <xf numFmtId="0" fontId="2" fillId="0" borderId="0"/>
    <xf numFmtId="0" fontId="2" fillId="0" borderId="0"/>
    <xf numFmtId="0" fontId="2" fillId="0" borderId="0"/>
    <xf numFmtId="0" fontId="2" fillId="0" borderId="0"/>
    <xf numFmtId="0" fontId="2" fillId="0" borderId="0"/>
    <xf numFmtId="0" fontId="2" fillId="0" borderId="0"/>
    <xf numFmtId="0" fontId="4" fillId="0" borderId="0"/>
    <xf numFmtId="0" fontId="4" fillId="0" borderId="0"/>
    <xf numFmtId="0" fontId="4" fillId="0" borderId="0"/>
    <xf numFmtId="0" fontId="4" fillId="0" borderId="0"/>
    <xf numFmtId="0" fontId="2" fillId="0" borderId="0"/>
    <xf numFmtId="0" fontId="2" fillId="0" borderId="0"/>
    <xf numFmtId="0" fontId="2" fillId="0" borderId="0"/>
    <xf numFmtId="0" fontId="12" fillId="0" borderId="0"/>
    <xf numFmtId="0" fontId="2" fillId="0" borderId="0"/>
    <xf numFmtId="0" fontId="2" fillId="0" borderId="0"/>
    <xf numFmtId="0" fontId="4" fillId="0" borderId="0"/>
    <xf numFmtId="0" fontId="2" fillId="0" borderId="0"/>
    <xf numFmtId="0" fontId="2" fillId="0" borderId="0"/>
    <xf numFmtId="0" fontId="2" fillId="0" borderId="0"/>
    <xf numFmtId="0" fontId="4" fillId="0" borderId="0"/>
    <xf numFmtId="0" fontId="2" fillId="0" borderId="0"/>
    <xf numFmtId="0" fontId="2" fillId="0" borderId="0"/>
    <xf numFmtId="0" fontId="2" fillId="0" borderId="0"/>
    <xf numFmtId="0" fontId="2" fillId="0" borderId="0"/>
    <xf numFmtId="0" fontId="2" fillId="0" borderId="0"/>
    <xf numFmtId="0" fontId="2" fillId="0" borderId="0"/>
    <xf numFmtId="0" fontId="13" fillId="0" borderId="0" applyNumberFormat="0" applyFill="0" applyBorder="0" applyAlignment="0" applyProtection="0"/>
    <xf numFmtId="0" fontId="2" fillId="0" borderId="0"/>
    <xf numFmtId="0" fontId="6" fillId="0" borderId="0" applyNumberFormat="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0" fontId="2" fillId="22" borderId="22" applyNumberFormat="0" applyAlignment="0" applyProtection="0"/>
    <xf numFmtId="0" fontId="14" fillId="23" borderId="23" applyNumberFormat="0" applyAlignment="0" applyProtection="0"/>
    <xf numFmtId="0" fontId="15" fillId="24" borderId="24" applyNumberFormat="0" applyFill="0" applyAlignment="0" applyProtection="0"/>
    <xf numFmtId="0" fontId="16" fillId="5" borderId="4" applyNumberFormat="0" applyBorder="0" applyAlignment="0" applyProtection="0"/>
    <xf numFmtId="0" fontId="2" fillId="0" borderId="0"/>
    <xf numFmtId="0" fontId="2" fillId="0" borderId="0"/>
    <xf numFmtId="0" fontId="2" fillId="0" borderId="0"/>
    <xf numFmtId="0" fontId="2" fillId="0" borderId="0"/>
    <xf numFmtId="3" fontId="17" fillId="25" borderId="25">
      <alignment horizontal="right" vertical="top"/>
    </xf>
    <xf numFmtId="0" fontId="18" fillId="26" borderId="26" applyNumberFormat="0" applyFill="0" applyAlignment="0" applyProtection="0"/>
    <xf numFmtId="0" fontId="19" fillId="27" borderId="27" applyNumberFormat="0" applyFill="0" applyAlignment="0" applyProtection="0"/>
    <xf numFmtId="0" fontId="20" fillId="28" borderId="28" applyNumberFormat="0" applyFill="0" applyAlignment="0" applyProtection="0"/>
    <xf numFmtId="0" fontId="20" fillId="0" borderId="0" applyNumberFormat="0" applyFill="0" applyBorder="0" applyAlignment="0" applyProtection="0"/>
    <xf numFmtId="0" fontId="2" fillId="0" borderId="0"/>
    <xf numFmtId="0" fontId="2" fillId="0" borderId="0"/>
    <xf numFmtId="167" fontId="2" fillId="0" borderId="0" applyFill="0" applyBorder="0" applyAlignment="0" applyProtection="0"/>
    <xf numFmtId="0" fontId="41" fillId="28" borderId="65"/>
    <xf numFmtId="0" fontId="55" fillId="53" borderId="19" applyNumberFormat="0" applyAlignment="0" applyProtection="0"/>
    <xf numFmtId="0" fontId="56" fillId="54" borderId="74" applyNumberFormat="0" applyAlignment="0" applyProtection="0"/>
    <xf numFmtId="0" fontId="57" fillId="54" borderId="19" applyNumberFormat="0" applyAlignment="0" applyProtection="0"/>
    <xf numFmtId="0" fontId="1" fillId="28" borderId="65"/>
    <xf numFmtId="0" fontId="48" fillId="28" borderId="65" applyNumberFormat="0" applyFill="0" applyBorder="0" applyAlignment="0" applyProtection="0"/>
    <xf numFmtId="0" fontId="49" fillId="28" borderId="71" applyNumberFormat="0" applyFill="0" applyAlignment="0" applyProtection="0"/>
    <xf numFmtId="0" fontId="50" fillId="28" borderId="72" applyNumberFormat="0" applyFill="0" applyAlignment="0" applyProtection="0"/>
    <xf numFmtId="0" fontId="51" fillId="28" borderId="73" applyNumberFormat="0" applyFill="0" applyAlignment="0" applyProtection="0"/>
    <xf numFmtId="0" fontId="51" fillId="28" borderId="65" applyNumberFormat="0" applyFill="0" applyBorder="0" applyAlignment="0" applyProtection="0"/>
    <xf numFmtId="0" fontId="52" fillId="50" borderId="65" applyNumberFormat="0" applyBorder="0" applyAlignment="0" applyProtection="0"/>
    <xf numFmtId="0" fontId="53" fillId="51" borderId="65" applyNumberFormat="0" applyBorder="0" applyAlignment="0" applyProtection="0"/>
    <xf numFmtId="0" fontId="54" fillId="52" borderId="65" applyNumberFormat="0" applyBorder="0" applyAlignment="0" applyProtection="0"/>
    <xf numFmtId="0" fontId="58" fillId="28" borderId="75" applyNumberFormat="0" applyFill="0" applyAlignment="0" applyProtection="0"/>
    <xf numFmtId="0" fontId="59" fillId="28" borderId="65" applyNumberFormat="0" applyFill="0" applyBorder="0" applyAlignment="0" applyProtection="0"/>
    <xf numFmtId="0" fontId="1" fillId="55" borderId="76" applyNumberFormat="0" applyFont="0" applyAlignment="0" applyProtection="0"/>
    <xf numFmtId="0" fontId="60" fillId="28" borderId="65" applyNumberFormat="0" applyFill="0" applyBorder="0" applyAlignment="0" applyProtection="0"/>
    <xf numFmtId="0" fontId="61" fillId="28" borderId="77" applyNumberFormat="0" applyFill="0" applyAlignment="0" applyProtection="0"/>
    <xf numFmtId="0" fontId="62" fillId="56" borderId="65" applyNumberFormat="0" applyBorder="0" applyAlignment="0" applyProtection="0"/>
    <xf numFmtId="0" fontId="1" fillId="57" borderId="65" applyNumberFormat="0" applyBorder="0" applyAlignment="0" applyProtection="0"/>
    <xf numFmtId="0" fontId="1" fillId="58" borderId="65" applyNumberFormat="0" applyBorder="0" applyAlignment="0" applyProtection="0"/>
    <xf numFmtId="0" fontId="1" fillId="59" borderId="65" applyNumberFormat="0" applyBorder="0" applyAlignment="0" applyProtection="0"/>
    <xf numFmtId="0" fontId="62" fillId="60" borderId="65" applyNumberFormat="0" applyBorder="0" applyAlignment="0" applyProtection="0"/>
    <xf numFmtId="0" fontId="1" fillId="61" borderId="65" applyNumberFormat="0" applyBorder="0" applyAlignment="0" applyProtection="0"/>
    <xf numFmtId="0" fontId="1" fillId="62" borderId="65" applyNumberFormat="0" applyBorder="0" applyAlignment="0" applyProtection="0"/>
    <xf numFmtId="0" fontId="1" fillId="63" borderId="65" applyNumberFormat="0" applyBorder="0" applyAlignment="0" applyProtection="0"/>
    <xf numFmtId="0" fontId="62" fillId="64" borderId="65" applyNumberFormat="0" applyBorder="0" applyAlignment="0" applyProtection="0"/>
    <xf numFmtId="0" fontId="1" fillId="65" borderId="65" applyNumberFormat="0" applyBorder="0" applyAlignment="0" applyProtection="0"/>
    <xf numFmtId="0" fontId="1" fillId="66" borderId="65" applyNumberFormat="0" applyBorder="0" applyAlignment="0" applyProtection="0"/>
    <xf numFmtId="0" fontId="1" fillId="67" borderId="65" applyNumberFormat="0" applyBorder="0" applyAlignment="0" applyProtection="0"/>
    <xf numFmtId="0" fontId="62" fillId="68" borderId="65" applyNumberFormat="0" applyBorder="0" applyAlignment="0" applyProtection="0"/>
    <xf numFmtId="0" fontId="1" fillId="69" borderId="65" applyNumberFormat="0" applyBorder="0" applyAlignment="0" applyProtection="0"/>
    <xf numFmtId="0" fontId="1" fillId="70" borderId="65" applyNumberFormat="0" applyBorder="0" applyAlignment="0" applyProtection="0"/>
    <xf numFmtId="0" fontId="1" fillId="71" borderId="65" applyNumberFormat="0" applyBorder="0" applyAlignment="0" applyProtection="0"/>
    <xf numFmtId="0" fontId="62" fillId="72" borderId="65" applyNumberFormat="0" applyBorder="0" applyAlignment="0" applyProtection="0"/>
    <xf numFmtId="0" fontId="1" fillId="73" borderId="65" applyNumberFormat="0" applyBorder="0" applyAlignment="0" applyProtection="0"/>
    <xf numFmtId="0" fontId="1" fillId="74" borderId="65" applyNumberFormat="0" applyBorder="0" applyAlignment="0" applyProtection="0"/>
    <xf numFmtId="0" fontId="1" fillId="75" borderId="65" applyNumberFormat="0" applyBorder="0" applyAlignment="0" applyProtection="0"/>
    <xf numFmtId="0" fontId="62" fillId="76" borderId="65" applyNumberFormat="0" applyBorder="0" applyAlignment="0" applyProtection="0"/>
    <xf numFmtId="0" fontId="1" fillId="77" borderId="65" applyNumberFormat="0" applyBorder="0" applyAlignment="0" applyProtection="0"/>
    <xf numFmtId="0" fontId="1" fillId="78" borderId="65" applyNumberFormat="0" applyBorder="0" applyAlignment="0" applyProtection="0"/>
    <xf numFmtId="0" fontId="1" fillId="79" borderId="65" applyNumberFormat="0" applyBorder="0" applyAlignment="0" applyProtection="0"/>
    <xf numFmtId="0" fontId="64" fillId="28" borderId="65"/>
    <xf numFmtId="0" fontId="1" fillId="28" borderId="65"/>
    <xf numFmtId="0" fontId="64" fillId="28" borderId="65"/>
    <xf numFmtId="0" fontId="70" fillId="28" borderId="65"/>
    <xf numFmtId="0" fontId="64" fillId="28" borderId="65"/>
    <xf numFmtId="0" fontId="1" fillId="28" borderId="65"/>
    <xf numFmtId="0" fontId="2" fillId="28" borderId="65"/>
    <xf numFmtId="0" fontId="2" fillId="28" borderId="65"/>
    <xf numFmtId="167" fontId="2" fillId="28" borderId="65" applyFill="0" applyBorder="0" applyAlignment="0" applyProtection="0"/>
    <xf numFmtId="0" fontId="2" fillId="28" borderId="65"/>
    <xf numFmtId="0" fontId="2" fillId="28" borderId="65"/>
    <xf numFmtId="0" fontId="2" fillId="28" borderId="65"/>
    <xf numFmtId="0" fontId="2" fillId="28" borderId="65"/>
    <xf numFmtId="0" fontId="2" fillId="28" borderId="65"/>
    <xf numFmtId="165" fontId="2" fillId="28" borderId="65" applyFill="0" applyBorder="0" applyAlignment="0" applyProtection="0"/>
    <xf numFmtId="166" fontId="2" fillId="28" borderId="65" applyFill="0" applyBorder="0" applyAlignment="0" applyProtection="0"/>
    <xf numFmtId="164" fontId="2" fillId="28" borderId="65" applyFill="0" applyBorder="0" applyAlignment="0" applyProtection="0"/>
    <xf numFmtId="9" fontId="2" fillId="28" borderId="65" applyFill="0" applyBorder="0" applyAlignment="0" applyProtection="0"/>
    <xf numFmtId="0" fontId="3" fillId="2" borderId="65" applyNumberFormat="0" applyBorder="0" applyAlignment="0" applyProtection="0"/>
    <xf numFmtId="0" fontId="3" fillId="3" borderId="65" applyNumberFormat="0" applyBorder="0" applyAlignment="0" applyProtection="0"/>
    <xf numFmtId="0" fontId="4" fillId="4" borderId="65" applyNumberFormat="0" applyBorder="0" applyAlignment="0" applyProtection="0"/>
    <xf numFmtId="0" fontId="4" fillId="5" borderId="65" applyNumberFormat="0" applyBorder="0" applyAlignment="0" applyProtection="0"/>
    <xf numFmtId="0" fontId="4" fillId="6" borderId="65" applyNumberFormat="0" applyBorder="0" applyAlignment="0" applyProtection="0"/>
    <xf numFmtId="0" fontId="4" fillId="7" borderId="65" applyNumberFormat="0" applyBorder="0" applyAlignment="0" applyProtection="0"/>
    <xf numFmtId="0" fontId="4" fillId="8" borderId="65" applyNumberFormat="0" applyBorder="0" applyAlignment="0" applyProtection="0"/>
    <xf numFmtId="0" fontId="4" fillId="9" borderId="65" applyNumberFormat="0" applyBorder="0" applyAlignment="0" applyProtection="0"/>
    <xf numFmtId="0" fontId="3" fillId="10" borderId="65" applyNumberFormat="0" applyBorder="0" applyAlignment="0" applyProtection="0"/>
    <xf numFmtId="0" fontId="3" fillId="11" borderId="65" applyNumberFormat="0" applyBorder="0" applyAlignment="0" applyProtection="0"/>
    <xf numFmtId="0" fontId="4" fillId="12" borderId="65" applyNumberFormat="0" applyBorder="0" applyAlignment="0" applyProtection="0"/>
    <xf numFmtId="0" fontId="4" fillId="13" borderId="65" applyNumberFormat="0" applyBorder="0" applyAlignment="0" applyProtection="0"/>
    <xf numFmtId="0" fontId="4" fillId="14" borderId="65" applyNumberFormat="0" applyBorder="0" applyAlignment="0" applyProtection="0"/>
    <xf numFmtId="0" fontId="4" fillId="7" borderId="65" applyNumberFormat="0" applyBorder="0" applyAlignment="0" applyProtection="0"/>
    <xf numFmtId="0" fontId="4" fillId="12" borderId="65" applyNumberFormat="0" applyBorder="0" applyAlignment="0" applyProtection="0"/>
    <xf numFmtId="0" fontId="4" fillId="15" borderId="65" applyNumberFormat="0" applyBorder="0" applyAlignment="0" applyProtection="0"/>
    <xf numFmtId="0" fontId="3" fillId="16" borderId="65" applyNumberFormat="0" applyBorder="0" applyAlignment="0" applyProtection="0"/>
    <xf numFmtId="0" fontId="3" fillId="17" borderId="65" applyNumberFormat="0" applyBorder="0" applyAlignment="0" applyProtection="0"/>
    <xf numFmtId="0" fontId="3" fillId="18" borderId="65" applyNumberFormat="0" applyBorder="0" applyAlignment="0" applyProtection="0"/>
    <xf numFmtId="0" fontId="3" fillId="13" borderId="65" applyNumberFormat="0" applyBorder="0" applyAlignment="0" applyProtection="0"/>
    <xf numFmtId="0" fontId="3" fillId="14" borderId="65" applyNumberFormat="0" applyBorder="0" applyAlignment="0" applyProtection="0"/>
    <xf numFmtId="0" fontId="3" fillId="11" borderId="65" applyNumberFormat="0" applyBorder="0" applyAlignment="0" applyProtection="0"/>
    <xf numFmtId="0" fontId="3" fillId="16" borderId="65" applyNumberFormat="0" applyBorder="0" applyAlignment="0" applyProtection="0"/>
    <xf numFmtId="0" fontId="3" fillId="19" borderId="65" applyNumberFormat="0" applyBorder="0" applyAlignment="0" applyProtection="0"/>
    <xf numFmtId="0" fontId="5" fillId="28" borderId="65" applyNumberFormat="0" applyFill="0" applyBorder="0" applyAlignment="0" applyProtection="0"/>
    <xf numFmtId="167" fontId="2" fillId="28" borderId="65" applyFill="0" applyBorder="0" applyAlignment="0" applyProtection="0"/>
    <xf numFmtId="167" fontId="2" fillId="28" borderId="65" applyFill="0" applyBorder="0" applyAlignment="0" applyProtection="0"/>
    <xf numFmtId="167" fontId="2" fillId="28" borderId="65" applyFill="0" applyBorder="0" applyAlignment="0" applyProtection="0"/>
    <xf numFmtId="167" fontId="2" fillId="28" borderId="65" applyFill="0" applyBorder="0" applyAlignment="0" applyProtection="0"/>
    <xf numFmtId="167" fontId="2" fillId="28" borderId="65" applyFill="0" applyBorder="0" applyAlignment="0" applyProtection="0"/>
    <xf numFmtId="167" fontId="2" fillId="28" borderId="65" applyFill="0" applyBorder="0" applyAlignment="0" applyProtection="0"/>
    <xf numFmtId="167" fontId="2" fillId="28" borderId="65" applyFill="0" applyBorder="0" applyAlignment="0" applyProtection="0"/>
    <xf numFmtId="167" fontId="2" fillId="28" borderId="65" applyFill="0" applyBorder="0" applyAlignment="0" applyProtection="0"/>
    <xf numFmtId="168" fontId="2" fillId="28" borderId="65" applyFill="0" applyBorder="0" applyAlignment="0" applyProtection="0"/>
    <xf numFmtId="168" fontId="2" fillId="28" borderId="65" applyFill="0" applyBorder="0" applyAlignment="0" applyProtection="0"/>
    <xf numFmtId="168" fontId="2" fillId="28" borderId="65" applyFill="0" applyBorder="0" applyAlignment="0" applyProtection="0"/>
    <xf numFmtId="0" fontId="6" fillId="28" borderId="65" applyNumberFormat="0" applyFill="0" applyBorder="0" applyAlignment="0" applyProtection="0"/>
    <xf numFmtId="0" fontId="7" fillId="28" borderId="65" applyNumberFormat="0" applyFill="0" applyBorder="0" applyAlignment="0" applyProtection="0"/>
    <xf numFmtId="0" fontId="8" fillId="28" borderId="20" applyNumberFormat="0" applyFill="0" applyAlignment="0" applyProtection="0"/>
    <xf numFmtId="0" fontId="9" fillId="6" borderId="65" applyNumberFormat="0" applyBorder="0" applyAlignment="0" applyProtection="0"/>
    <xf numFmtId="0" fontId="10" fillId="21" borderId="65" applyNumberFormat="0" applyBorder="0" applyAlignment="0" applyProtection="0"/>
    <xf numFmtId="0" fontId="2" fillId="28" borderId="65"/>
    <xf numFmtId="0" fontId="11" fillId="28" borderId="65"/>
    <xf numFmtId="0" fontId="2" fillId="28" borderId="65"/>
    <xf numFmtId="0" fontId="2" fillId="28" borderId="65"/>
    <xf numFmtId="0" fontId="2" fillId="28" borderId="65"/>
    <xf numFmtId="0" fontId="2" fillId="28" borderId="65"/>
    <xf numFmtId="0" fontId="2" fillId="28" borderId="65"/>
    <xf numFmtId="0" fontId="2" fillId="28" borderId="65"/>
    <xf numFmtId="0" fontId="2" fillId="28" borderId="65"/>
    <xf numFmtId="0" fontId="2" fillId="28" borderId="65"/>
    <xf numFmtId="0" fontId="4" fillId="28" borderId="65"/>
    <xf numFmtId="0" fontId="4" fillId="28" borderId="65"/>
    <xf numFmtId="0" fontId="2" fillId="28" borderId="65"/>
    <xf numFmtId="0" fontId="2" fillId="28" borderId="65"/>
    <xf numFmtId="0" fontId="2" fillId="28" borderId="65"/>
    <xf numFmtId="0" fontId="2" fillId="28" borderId="65">
      <alignment horizontal="left" textRotation="90"/>
    </xf>
    <xf numFmtId="0" fontId="2" fillId="28" borderId="65"/>
    <xf numFmtId="0" fontId="2" fillId="28" borderId="65"/>
    <xf numFmtId="0" fontId="2" fillId="28" borderId="65"/>
    <xf numFmtId="0" fontId="2" fillId="28" borderId="65"/>
    <xf numFmtId="0" fontId="2" fillId="28" borderId="65"/>
    <xf numFmtId="0" fontId="4" fillId="28" borderId="65"/>
    <xf numFmtId="0" fontId="4" fillId="28" borderId="65"/>
    <xf numFmtId="0" fontId="4" fillId="28" borderId="65"/>
    <xf numFmtId="0" fontId="4" fillId="28" borderId="65"/>
    <xf numFmtId="0" fontId="2" fillId="28" borderId="65"/>
    <xf numFmtId="0" fontId="2" fillId="28" borderId="65"/>
    <xf numFmtId="0" fontId="2" fillId="28" borderId="65"/>
    <xf numFmtId="0" fontId="12" fillId="28" borderId="65"/>
    <xf numFmtId="0" fontId="2" fillId="28" borderId="65"/>
    <xf numFmtId="0" fontId="2" fillId="28" borderId="65"/>
    <xf numFmtId="0" fontId="4" fillId="28" borderId="65"/>
    <xf numFmtId="0" fontId="2" fillId="28" borderId="65"/>
    <xf numFmtId="0" fontId="2" fillId="28" borderId="65"/>
    <xf numFmtId="0" fontId="2" fillId="28" borderId="65"/>
    <xf numFmtId="0" fontId="4" fillId="28" borderId="65"/>
    <xf numFmtId="0" fontId="2" fillId="28" borderId="65"/>
    <xf numFmtId="0" fontId="2" fillId="28" borderId="65"/>
    <xf numFmtId="0" fontId="2" fillId="28" borderId="65"/>
    <xf numFmtId="0" fontId="2" fillId="28" borderId="65"/>
    <xf numFmtId="0" fontId="13" fillId="28" borderId="65" applyNumberFormat="0" applyFill="0" applyBorder="0" applyAlignment="0" applyProtection="0"/>
    <xf numFmtId="0" fontId="2" fillId="28" borderId="65"/>
    <xf numFmtId="0" fontId="6" fillId="28" borderId="65" applyNumberFormat="0" applyFill="0" applyBorder="0" applyAlignment="0" applyProtection="0"/>
    <xf numFmtId="9" fontId="2" fillId="28" borderId="65" applyFill="0" applyBorder="0" applyAlignment="0" applyProtection="0"/>
    <xf numFmtId="9" fontId="2" fillId="28" borderId="65" applyFill="0" applyBorder="0" applyAlignment="0" applyProtection="0"/>
    <xf numFmtId="9" fontId="2" fillId="28" borderId="65" applyFill="0" applyBorder="0" applyAlignment="0" applyProtection="0"/>
    <xf numFmtId="0" fontId="15" fillId="28" borderId="24" applyNumberFormat="0" applyFill="0" applyAlignment="0" applyProtection="0"/>
    <xf numFmtId="0" fontId="16" fillId="5" borderId="65" applyNumberFormat="0" applyBorder="0" applyAlignment="0" applyProtection="0"/>
    <xf numFmtId="0" fontId="2" fillId="28" borderId="65"/>
    <xf numFmtId="166" fontId="2" fillId="28" borderId="65" applyFill="0" applyBorder="0" applyAlignment="0" applyProtection="0"/>
    <xf numFmtId="0" fontId="2" fillId="28" borderId="65"/>
    <xf numFmtId="0" fontId="2" fillId="28" borderId="65"/>
    <xf numFmtId="3" fontId="17" fillId="28" borderId="25">
      <alignment horizontal="right" vertical="top"/>
    </xf>
    <xf numFmtId="0" fontId="18" fillId="28" borderId="26" applyNumberFormat="0" applyFill="0" applyAlignment="0" applyProtection="0"/>
    <xf numFmtId="0" fontId="19" fillId="28" borderId="27" applyNumberFormat="0" applyFill="0" applyAlignment="0" applyProtection="0"/>
    <xf numFmtId="0" fontId="2" fillId="28" borderId="65"/>
    <xf numFmtId="0" fontId="20" fillId="28" borderId="65" applyNumberFormat="0" applyFill="0" applyBorder="0" applyAlignment="0" applyProtection="0"/>
    <xf numFmtId="0" fontId="2" fillId="28" borderId="65"/>
    <xf numFmtId="167" fontId="2" fillId="28" borderId="65" applyFill="0" applyBorder="0" applyAlignment="0" applyProtection="0"/>
    <xf numFmtId="167" fontId="2" fillId="28" borderId="65" applyFill="0" applyBorder="0" applyAlignment="0" applyProtection="0"/>
    <xf numFmtId="0" fontId="2" fillId="28" borderId="65"/>
    <xf numFmtId="166" fontId="2" fillId="28" borderId="65" applyFill="0" applyBorder="0" applyAlignment="0" applyProtection="0"/>
  </cellStyleXfs>
  <cellXfs count="538">
    <xf numFmtId="0" fontId="0" fillId="0" borderId="0" xfId="0"/>
    <xf numFmtId="0" fontId="21" fillId="0" borderId="0" xfId="0" applyFont="1"/>
    <xf numFmtId="0" fontId="21" fillId="0" borderId="0" xfId="106" applyFont="1"/>
    <xf numFmtId="0" fontId="22" fillId="0" borderId="0" xfId="106" applyFont="1" applyAlignment="1">
      <alignment horizontal="right"/>
    </xf>
    <xf numFmtId="0" fontId="21" fillId="0" borderId="0" xfId="106" applyFont="1" applyAlignment="1">
      <alignment horizontal="right"/>
    </xf>
    <xf numFmtId="0" fontId="23" fillId="0" borderId="0" xfId="106" applyFont="1" applyAlignment="1">
      <alignment horizontal="right"/>
    </xf>
    <xf numFmtId="0" fontId="26" fillId="0" borderId="0" xfId="106" applyFont="1" applyAlignment="1">
      <alignment horizontal="center" wrapText="1"/>
    </xf>
    <xf numFmtId="0" fontId="27" fillId="0" borderId="0" xfId="106" applyFont="1"/>
    <xf numFmtId="0" fontId="26" fillId="0" borderId="0" xfId="106" applyFont="1" applyAlignment="1">
      <alignment horizontal="center"/>
    </xf>
    <xf numFmtId="0" fontId="28" fillId="0" borderId="0" xfId="106" applyFont="1"/>
    <xf numFmtId="0" fontId="27" fillId="0" borderId="0" xfId="106" applyFont="1" applyAlignment="1">
      <alignment horizontal="right"/>
    </xf>
    <xf numFmtId="2" fontId="29" fillId="0" borderId="0" xfId="106" applyNumberFormat="1" applyFont="1"/>
    <xf numFmtId="0" fontId="29" fillId="0" borderId="0" xfId="106" applyFont="1"/>
    <xf numFmtId="2" fontId="29" fillId="0" borderId="0" xfId="106" applyNumberFormat="1" applyFont="1" applyAlignment="1">
      <alignment vertical="center" wrapText="1"/>
    </xf>
    <xf numFmtId="0" fontId="29" fillId="0" borderId="0" xfId="106" applyFont="1" applyAlignment="1">
      <alignment vertical="center" wrapText="1"/>
    </xf>
    <xf numFmtId="0" fontId="21" fillId="0" borderId="0" xfId="106" applyFont="1" applyAlignment="1">
      <alignment horizontal="center"/>
    </xf>
    <xf numFmtId="0" fontId="29" fillId="0" borderId="0" xfId="106" applyFont="1" applyAlignment="1">
      <alignment horizontal="center"/>
    </xf>
    <xf numFmtId="0" fontId="21" fillId="30" borderId="34" xfId="62" applyFont="1" applyFill="1" applyBorder="1" applyAlignment="1">
      <alignment horizontal="center" vertical="center" wrapText="1"/>
    </xf>
    <xf numFmtId="0" fontId="21" fillId="30" borderId="34" xfId="62" applyFont="1" applyFill="1" applyBorder="1" applyAlignment="1">
      <alignment vertical="center" wrapText="1"/>
    </xf>
    <xf numFmtId="0" fontId="21" fillId="0" borderId="0" xfId="106" applyFont="1" applyAlignment="1">
      <alignment horizontal="center" vertical="center"/>
    </xf>
    <xf numFmtId="167" fontId="21" fillId="31" borderId="35" xfId="1" applyFont="1" applyFill="1" applyBorder="1"/>
    <xf numFmtId="1" fontId="21" fillId="0" borderId="0" xfId="106" applyNumberFormat="1" applyFont="1"/>
    <xf numFmtId="169" fontId="27" fillId="0" borderId="0" xfId="106" applyNumberFormat="1" applyFont="1" applyAlignment="1">
      <alignment horizontal="center"/>
    </xf>
    <xf numFmtId="1" fontId="29" fillId="0" borderId="0" xfId="0" applyNumberFormat="1" applyFont="1"/>
    <xf numFmtId="0" fontId="21" fillId="37" borderId="47" xfId="106" applyFont="1" applyFill="1" applyBorder="1" applyAlignment="1">
      <alignment horizontal="center" vertical="center" wrapText="1"/>
    </xf>
    <xf numFmtId="0" fontId="27" fillId="38" borderId="48" xfId="106" applyFont="1" applyFill="1" applyBorder="1" applyAlignment="1">
      <alignment horizontal="left" vertical="center"/>
    </xf>
    <xf numFmtId="0" fontId="27" fillId="38" borderId="48" xfId="106" applyFont="1" applyFill="1" applyBorder="1" applyAlignment="1">
      <alignment horizontal="center" vertical="center" wrapText="1"/>
    </xf>
    <xf numFmtId="167" fontId="27" fillId="38" borderId="48" xfId="1" applyFont="1" applyFill="1" applyBorder="1" applyAlignment="1">
      <alignment horizontal="center" vertical="center" wrapText="1"/>
    </xf>
    <xf numFmtId="170" fontId="21" fillId="38" borderId="48" xfId="106" applyNumberFormat="1" applyFont="1" applyFill="1" applyBorder="1" applyAlignment="1">
      <alignment horizontal="right" vertical="center" wrapText="1"/>
    </xf>
    <xf numFmtId="4" fontId="27" fillId="39" borderId="49" xfId="106" applyNumberFormat="1" applyFont="1" applyFill="1" applyBorder="1" applyAlignment="1">
      <alignment horizontal="right" vertical="center" wrapText="1"/>
    </xf>
    <xf numFmtId="0" fontId="21" fillId="31" borderId="35" xfId="0" applyFont="1" applyFill="1" applyBorder="1"/>
    <xf numFmtId="0" fontId="21" fillId="40" borderId="50" xfId="106" applyFont="1" applyFill="1" applyBorder="1" applyAlignment="1">
      <alignment horizontal="center" vertical="center" wrapText="1"/>
    </xf>
    <xf numFmtId="0" fontId="27" fillId="32" borderId="36" xfId="106" applyFont="1" applyFill="1" applyBorder="1" applyAlignment="1">
      <alignment horizontal="left" vertical="center"/>
    </xf>
    <xf numFmtId="167" fontId="27" fillId="32" borderId="36" xfId="1" applyFont="1" applyFill="1" applyBorder="1" applyAlignment="1">
      <alignment horizontal="center" vertical="center" wrapText="1"/>
    </xf>
    <xf numFmtId="170" fontId="21" fillId="32" borderId="36" xfId="106" applyNumberFormat="1" applyFont="1" applyFill="1" applyBorder="1" applyAlignment="1">
      <alignment horizontal="right" vertical="center" wrapText="1"/>
    </xf>
    <xf numFmtId="4" fontId="27" fillId="41" borderId="51" xfId="106" applyNumberFormat="1" applyFont="1" applyFill="1" applyBorder="1" applyAlignment="1">
      <alignment horizontal="right" vertical="center" wrapText="1"/>
    </xf>
    <xf numFmtId="1" fontId="21" fillId="42" borderId="52" xfId="106" applyNumberFormat="1" applyFont="1" applyFill="1" applyBorder="1" applyAlignment="1">
      <alignment horizontal="center" vertical="center" wrapText="1"/>
    </xf>
    <xf numFmtId="0" fontId="36" fillId="30" borderId="34" xfId="106" applyFont="1" applyFill="1" applyBorder="1" applyAlignment="1">
      <alignment horizontal="center" vertical="center" wrapText="1"/>
    </xf>
    <xf numFmtId="0" fontId="21" fillId="30" borderId="34" xfId="106" applyFont="1" applyFill="1" applyBorder="1" applyAlignment="1">
      <alignment horizontal="center" vertical="center" wrapText="1"/>
    </xf>
    <xf numFmtId="167" fontId="21" fillId="30" borderId="34" xfId="1" applyFont="1" applyFill="1" applyBorder="1" applyAlignment="1">
      <alignment horizontal="center" vertical="center" wrapText="1"/>
    </xf>
    <xf numFmtId="2" fontId="21" fillId="30" borderId="34" xfId="91" applyNumberFormat="1" applyFont="1" applyFill="1" applyBorder="1" applyAlignment="1">
      <alignment horizontal="center" vertical="center" wrapText="1"/>
    </xf>
    <xf numFmtId="0" fontId="21" fillId="31" borderId="35" xfId="0" applyFont="1" applyFill="1" applyBorder="1" applyAlignment="1">
      <alignment vertical="center" wrapText="1"/>
    </xf>
    <xf numFmtId="0" fontId="27" fillId="31" borderId="35" xfId="0" applyFont="1" applyFill="1" applyBorder="1" applyAlignment="1">
      <alignment vertical="center" wrapText="1"/>
    </xf>
    <xf numFmtId="0" fontId="21" fillId="42" borderId="52" xfId="106" applyFont="1" applyFill="1" applyBorder="1" applyAlignment="1">
      <alignment horizontal="center" vertical="center" wrapText="1"/>
    </xf>
    <xf numFmtId="1" fontId="21" fillId="30" borderId="34" xfId="91" applyNumberFormat="1" applyFont="1" applyFill="1" applyBorder="1" applyAlignment="1">
      <alignment horizontal="center" vertical="center" wrapText="1"/>
    </xf>
    <xf numFmtId="2" fontId="21" fillId="43" borderId="53" xfId="91" applyNumberFormat="1" applyFont="1" applyFill="1" applyBorder="1" applyAlignment="1">
      <alignment horizontal="center" vertical="center" wrapText="1"/>
    </xf>
    <xf numFmtId="0" fontId="21" fillId="0" borderId="54" xfId="62" applyFont="1" applyBorder="1" applyAlignment="1">
      <alignment horizontal="right" vertical="center"/>
    </xf>
    <xf numFmtId="0" fontId="21" fillId="0" borderId="55" xfId="62" applyFont="1" applyBorder="1" applyAlignment="1">
      <alignment horizontal="right" vertical="center"/>
    </xf>
    <xf numFmtId="0" fontId="27" fillId="0" borderId="55" xfId="62" applyFont="1" applyBorder="1" applyAlignment="1">
      <alignment horizontal="right" vertical="center"/>
    </xf>
    <xf numFmtId="167" fontId="21" fillId="44" borderId="56" xfId="1" applyFont="1" applyFill="1" applyBorder="1" applyAlignment="1">
      <alignment horizontal="right" vertical="center"/>
    </xf>
    <xf numFmtId="0" fontId="21" fillId="0" borderId="55" xfId="91" applyFont="1" applyBorder="1" applyAlignment="1">
      <alignment horizontal="center" vertical="center"/>
    </xf>
    <xf numFmtId="2" fontId="21" fillId="0" borderId="55" xfId="91" applyNumberFormat="1" applyFont="1" applyBorder="1" applyAlignment="1">
      <alignment horizontal="center" vertical="center"/>
    </xf>
    <xf numFmtId="0" fontId="27" fillId="44" borderId="56" xfId="62" applyFont="1" applyFill="1" applyBorder="1" applyAlignment="1">
      <alignment horizontal="right" vertical="center"/>
    </xf>
    <xf numFmtId="1" fontId="38" fillId="0" borderId="55" xfId="91" applyNumberFormat="1" applyFont="1" applyBorder="1" applyAlignment="1">
      <alignment horizontal="right"/>
    </xf>
    <xf numFmtId="2" fontId="27" fillId="0" borderId="55" xfId="91" applyNumberFormat="1" applyFont="1" applyBorder="1" applyAlignment="1">
      <alignment horizontal="right"/>
    </xf>
    <xf numFmtId="2" fontId="27" fillId="0" borderId="57" xfId="91" applyNumberFormat="1" applyFont="1" applyBorder="1" applyAlignment="1">
      <alignment horizontal="right"/>
    </xf>
    <xf numFmtId="0" fontId="21" fillId="0" borderId="0" xfId="91" applyFont="1"/>
    <xf numFmtId="0" fontId="21" fillId="0" borderId="0" xfId="91" applyFont="1" applyAlignment="1">
      <alignment horizontal="center" vertical="center"/>
    </xf>
    <xf numFmtId="1" fontId="21" fillId="0" borderId="0" xfId="91" applyNumberFormat="1" applyFont="1"/>
    <xf numFmtId="0" fontId="36" fillId="30" borderId="34" xfId="92" applyFont="1" applyFill="1" applyBorder="1" applyAlignment="1">
      <alignment horizontal="center" vertical="center" wrapText="1"/>
    </xf>
    <xf numFmtId="0" fontId="34" fillId="0" borderId="0" xfId="0" applyFont="1" applyAlignment="1">
      <alignment vertical="center" wrapText="1"/>
    </xf>
    <xf numFmtId="167" fontId="21" fillId="30" borderId="34" xfId="1" applyFont="1" applyFill="1" applyBorder="1" applyAlignment="1">
      <alignment horizontal="center" vertical="center"/>
    </xf>
    <xf numFmtId="2" fontId="21" fillId="30" borderId="34" xfId="106" applyNumberFormat="1" applyFont="1" applyFill="1" applyBorder="1" applyAlignment="1">
      <alignment horizontal="right" vertical="center" wrapText="1"/>
    </xf>
    <xf numFmtId="2" fontId="21" fillId="30" borderId="34" xfId="91" applyNumberFormat="1" applyFont="1" applyFill="1" applyBorder="1" applyAlignment="1">
      <alignment horizontal="right" vertical="center" wrapText="1"/>
    </xf>
    <xf numFmtId="4" fontId="21" fillId="30" borderId="34" xfId="106" applyNumberFormat="1" applyFont="1" applyFill="1" applyBorder="1" applyAlignment="1">
      <alignment horizontal="right" vertical="center" wrapText="1"/>
    </xf>
    <xf numFmtId="4" fontId="27" fillId="43" borderId="53" xfId="106" applyNumberFormat="1" applyFont="1" applyFill="1" applyBorder="1" applyAlignment="1">
      <alignment horizontal="right" vertical="center" wrapText="1"/>
    </xf>
    <xf numFmtId="0" fontId="21" fillId="31" borderId="35" xfId="91" applyFont="1" applyFill="1" applyBorder="1"/>
    <xf numFmtId="0" fontId="21" fillId="0" borderId="0" xfId="106" applyFont="1" applyAlignment="1">
      <alignment wrapText="1"/>
    </xf>
    <xf numFmtId="0" fontId="29" fillId="38" borderId="48" xfId="106" applyFont="1" applyFill="1" applyBorder="1" applyAlignment="1">
      <alignment horizontal="center" vertical="center" wrapText="1"/>
    </xf>
    <xf numFmtId="4" fontId="27" fillId="30" borderId="34" xfId="106" applyNumberFormat="1" applyFont="1" applyFill="1" applyBorder="1" applyAlignment="1">
      <alignment horizontal="right" vertical="center" wrapText="1"/>
    </xf>
    <xf numFmtId="0" fontId="21" fillId="30" borderId="34" xfId="0" applyFont="1" applyFill="1" applyBorder="1" applyAlignment="1">
      <alignment horizontal="center" vertical="center" wrapText="1"/>
    </xf>
    <xf numFmtId="0" fontId="29" fillId="32" borderId="36" xfId="106" applyFont="1" applyFill="1" applyBorder="1" applyAlignment="1">
      <alignment horizontal="center" vertical="center" wrapText="1"/>
    </xf>
    <xf numFmtId="167" fontId="27" fillId="30" borderId="34" xfId="1" applyFont="1" applyFill="1" applyBorder="1" applyAlignment="1">
      <alignment horizontal="center" vertical="center" wrapText="1"/>
    </xf>
    <xf numFmtId="2" fontId="21" fillId="31" borderId="35" xfId="106" applyNumberFormat="1" applyFont="1" applyFill="1" applyBorder="1"/>
    <xf numFmtId="4" fontId="21" fillId="30" borderId="34" xfId="62" applyNumberFormat="1" applyFont="1" applyFill="1" applyBorder="1" applyAlignment="1">
      <alignment horizontal="right" vertical="center" wrapText="1"/>
    </xf>
    <xf numFmtId="2" fontId="21" fillId="44" borderId="56" xfId="62" applyNumberFormat="1" applyFont="1" applyFill="1" applyBorder="1" applyAlignment="1">
      <alignment horizontal="right" vertical="center"/>
    </xf>
    <xf numFmtId="167" fontId="21" fillId="0" borderId="0" xfId="1" applyFont="1"/>
    <xf numFmtId="0" fontId="21" fillId="0" borderId="0" xfId="106" applyFont="1" applyAlignment="1">
      <alignment horizontal="center" wrapText="1"/>
    </xf>
    <xf numFmtId="0" fontId="32" fillId="36" borderId="46" xfId="106" applyFont="1" applyFill="1" applyBorder="1" applyAlignment="1">
      <alignment horizontal="center" vertical="center" textRotation="90" wrapText="1"/>
      <extLst>
        <ext uri="smNativeData">
          <pm:cellMargin xmlns:pm="smNativeData" id="1663309949" l="0" r="0" t="0" b="0" textRotation="3"/>
        </ext>
      </extLst>
    </xf>
    <xf numFmtId="1" fontId="32" fillId="36" borderId="46" xfId="106" applyNumberFormat="1" applyFont="1" applyFill="1" applyBorder="1" applyAlignment="1">
      <alignment horizontal="center" vertical="center" textRotation="90" wrapText="1"/>
      <extLst>
        <ext uri="smNativeData">
          <pm:cellMargin xmlns:pm="smNativeData" id="1663309949" l="0" r="0" t="0" b="0" textRotation="3"/>
        </ext>
      </extLst>
    </xf>
    <xf numFmtId="0" fontId="32" fillId="47" borderId="63" xfId="106" applyFont="1" applyFill="1" applyBorder="1" applyAlignment="1">
      <alignment horizontal="center" vertical="center" textRotation="90" wrapText="1"/>
      <extLst>
        <ext uri="smNativeData">
          <pm:cellMargin xmlns:pm="smNativeData" id="1663309949" l="0" r="0" t="0" b="0" textRotation="3"/>
        </ext>
      </extLst>
    </xf>
    <xf numFmtId="1" fontId="35" fillId="45" borderId="61" xfId="106" applyNumberFormat="1" applyFont="1" applyFill="1" applyBorder="1" applyAlignment="1">
      <alignment horizontal="center" vertical="center" wrapText="1"/>
    </xf>
    <xf numFmtId="1" fontId="35" fillId="46" borderId="62" xfId="106" applyNumberFormat="1" applyFont="1" applyFill="1" applyBorder="1" applyAlignment="1">
      <alignment horizontal="center" vertical="center" wrapText="1"/>
    </xf>
    <xf numFmtId="0" fontId="35" fillId="46" borderId="62" xfId="1" applyNumberFormat="1" applyFont="1" applyFill="1" applyBorder="1" applyAlignment="1">
      <alignment horizontal="center" vertical="center" wrapText="1"/>
    </xf>
    <xf numFmtId="1" fontId="35" fillId="48" borderId="64" xfId="106" applyNumberFormat="1" applyFont="1" applyFill="1" applyBorder="1" applyAlignment="1">
      <alignment horizontal="center" vertical="center" wrapText="1"/>
    </xf>
    <xf numFmtId="4" fontId="27" fillId="38" borderId="48" xfId="106" applyNumberFormat="1" applyFont="1" applyFill="1" applyBorder="1" applyAlignment="1">
      <alignment horizontal="center" vertical="center" wrapText="1"/>
    </xf>
    <xf numFmtId="4" fontId="27" fillId="32" borderId="36" xfId="106" applyNumberFormat="1" applyFont="1" applyFill="1" applyBorder="1" applyAlignment="1">
      <alignment horizontal="center" vertical="center" wrapText="1"/>
    </xf>
    <xf numFmtId="4" fontId="21" fillId="43" borderId="53" xfId="106" applyNumberFormat="1" applyFont="1" applyFill="1" applyBorder="1" applyAlignment="1">
      <alignment horizontal="right" vertical="center" wrapText="1"/>
    </xf>
    <xf numFmtId="167" fontId="27" fillId="0" borderId="55" xfId="1" applyFont="1" applyBorder="1" applyAlignment="1">
      <alignment horizontal="right" vertical="center"/>
    </xf>
    <xf numFmtId="167" fontId="21" fillId="0" borderId="0" xfId="1" applyFont="1" applyAlignment="1">
      <alignment horizontal="center" wrapText="1"/>
    </xf>
    <xf numFmtId="0" fontId="36" fillId="38" borderId="48" xfId="106" applyFont="1" applyFill="1" applyBorder="1" applyAlignment="1">
      <alignment horizontal="center" vertical="center" wrapText="1"/>
    </xf>
    <xf numFmtId="2" fontId="21" fillId="30" borderId="34" xfId="62" applyNumberFormat="1" applyFont="1" applyFill="1" applyBorder="1" applyAlignment="1">
      <alignment horizontal="right" vertical="center" wrapText="1"/>
    </xf>
    <xf numFmtId="0" fontId="27" fillId="31" borderId="35" xfId="62" applyFont="1" applyFill="1" applyBorder="1" applyAlignment="1">
      <alignment vertical="center" wrapText="1"/>
    </xf>
    <xf numFmtId="4" fontId="34" fillId="30" borderId="34" xfId="62" applyNumberFormat="1" applyFont="1" applyFill="1" applyBorder="1" applyAlignment="1">
      <alignment horizontal="left" vertical="center"/>
    </xf>
    <xf numFmtId="0" fontId="21" fillId="0" borderId="0" xfId="0" applyFont="1" applyAlignment="1">
      <alignment vertical="center" wrapText="1"/>
    </xf>
    <xf numFmtId="0" fontId="21" fillId="31" borderId="35" xfId="62" applyFont="1" applyFill="1" applyBorder="1" applyAlignment="1">
      <alignment vertical="center" wrapText="1"/>
    </xf>
    <xf numFmtId="1" fontId="35" fillId="33" borderId="40" xfId="106" applyNumberFormat="1" applyFont="1" applyFill="1" applyBorder="1" applyAlignment="1">
      <alignment horizontal="center" vertical="center" wrapText="1"/>
    </xf>
    <xf numFmtId="4" fontId="21" fillId="0" borderId="34" xfId="62" applyNumberFormat="1" applyFont="1" applyBorder="1" applyAlignment="1">
      <alignment horizontal="right" vertical="center" wrapText="1"/>
    </xf>
    <xf numFmtId="2" fontId="21" fillId="0" borderId="34" xfId="62" applyNumberFormat="1" applyFont="1" applyBorder="1" applyAlignment="1">
      <alignment horizontal="right" vertical="center" wrapText="1"/>
    </xf>
    <xf numFmtId="4" fontId="21" fillId="0" borderId="34" xfId="106" applyNumberFormat="1" applyFont="1" applyBorder="1" applyAlignment="1">
      <alignment horizontal="right" vertical="center" wrapText="1"/>
    </xf>
    <xf numFmtId="2" fontId="21" fillId="0" borderId="34" xfId="106" applyNumberFormat="1" applyFont="1" applyBorder="1" applyAlignment="1">
      <alignment horizontal="right" vertical="center" wrapText="1"/>
    </xf>
    <xf numFmtId="49" fontId="40" fillId="49" borderId="65" xfId="117" applyNumberFormat="1" applyFont="1" applyFill="1" applyAlignment="1">
      <alignment vertical="top"/>
    </xf>
    <xf numFmtId="0" fontId="42" fillId="49" borderId="0" xfId="0" applyFont="1" applyFill="1" applyAlignment="1">
      <alignment horizontal="center" vertical="top"/>
    </xf>
    <xf numFmtId="0" fontId="43" fillId="28" borderId="0" xfId="106" applyFont="1" applyFill="1" applyAlignment="1">
      <alignment vertical="center"/>
    </xf>
    <xf numFmtId="0" fontId="42" fillId="28" borderId="0" xfId="0" applyFont="1" applyFill="1" applyAlignment="1">
      <alignment horizontal="center" vertical="top"/>
    </xf>
    <xf numFmtId="0" fontId="40" fillId="28" borderId="0" xfId="0" applyFont="1" applyFill="1" applyAlignment="1">
      <alignment horizontal="center" vertical="top"/>
    </xf>
    <xf numFmtId="0" fontId="40" fillId="28" borderId="0" xfId="0" applyFont="1" applyFill="1" applyAlignment="1">
      <alignment vertical="top"/>
    </xf>
    <xf numFmtId="49" fontId="40" fillId="49" borderId="0" xfId="0" applyNumberFormat="1" applyFont="1" applyFill="1" applyAlignment="1">
      <alignment vertical="center"/>
    </xf>
    <xf numFmtId="0" fontId="40" fillId="49" borderId="0" xfId="0" applyFont="1" applyFill="1" applyAlignment="1">
      <alignment vertical="center"/>
    </xf>
    <xf numFmtId="0" fontId="42" fillId="49" borderId="0" xfId="0" applyFont="1" applyFill="1" applyAlignment="1">
      <alignment horizontal="center" vertical="center"/>
    </xf>
    <xf numFmtId="0" fontId="42" fillId="28" borderId="0" xfId="0" applyFont="1" applyFill="1" applyAlignment="1">
      <alignment horizontal="center" vertical="center"/>
    </xf>
    <xf numFmtId="0" fontId="40" fillId="28" borderId="0" xfId="0" applyFont="1" applyFill="1" applyAlignment="1">
      <alignment horizontal="center" vertical="center"/>
    </xf>
    <xf numFmtId="0" fontId="40" fillId="28" borderId="0" xfId="0" applyFont="1" applyFill="1" applyAlignment="1">
      <alignment vertical="center"/>
    </xf>
    <xf numFmtId="2" fontId="40" fillId="28" borderId="0" xfId="0" applyNumberFormat="1" applyFont="1" applyFill="1" applyAlignment="1">
      <alignment horizontal="center" vertical="top"/>
    </xf>
    <xf numFmtId="0" fontId="40" fillId="49" borderId="0" xfId="0" applyFont="1" applyFill="1" applyAlignment="1">
      <alignment horizontal="center" vertical="center"/>
    </xf>
    <xf numFmtId="1" fontId="21" fillId="0" borderId="52" xfId="62" applyNumberFormat="1" applyFont="1" applyBorder="1" applyAlignment="1">
      <alignment horizontal="center" vertical="center" wrapText="1"/>
    </xf>
    <xf numFmtId="0" fontId="36" fillId="0" borderId="34" xfId="106" applyFont="1" applyBorder="1" applyAlignment="1">
      <alignment horizontal="center" vertical="center" wrapText="1"/>
    </xf>
    <xf numFmtId="0" fontId="21" fillId="0" borderId="34" xfId="62" applyFont="1" applyBorder="1" applyAlignment="1">
      <alignment horizontal="left" vertical="center" wrapText="1"/>
    </xf>
    <xf numFmtId="171" fontId="21" fillId="0" borderId="34" xfId="62" applyNumberFormat="1" applyFont="1" applyBorder="1" applyAlignment="1">
      <alignment horizontal="center" vertical="center" wrapText="1"/>
    </xf>
    <xf numFmtId="167" fontId="21" fillId="0" borderId="34" xfId="1" applyFont="1" applyFill="1" applyBorder="1" applyAlignment="1">
      <alignment horizontal="center" vertical="center" wrapText="1"/>
    </xf>
    <xf numFmtId="0" fontId="21" fillId="0" borderId="34" xfId="106" applyFont="1" applyBorder="1" applyAlignment="1">
      <alignment horizontal="left" vertical="center" wrapText="1"/>
    </xf>
    <xf numFmtId="0" fontId="21" fillId="0" borderId="34" xfId="0" applyFont="1" applyBorder="1" applyAlignment="1">
      <alignment horizontal="center" vertical="center" wrapText="1"/>
    </xf>
    <xf numFmtId="2" fontId="21" fillId="0" borderId="34" xfId="106" applyNumberFormat="1" applyFont="1" applyBorder="1" applyAlignment="1">
      <alignment horizontal="left" vertical="center" wrapText="1"/>
    </xf>
    <xf numFmtId="0" fontId="21" fillId="0" borderId="34" xfId="106" applyFont="1" applyBorder="1" applyAlignment="1">
      <alignment horizontal="left" vertical="center"/>
    </xf>
    <xf numFmtId="0" fontId="21" fillId="0" borderId="34" xfId="47" applyFont="1" applyBorder="1" applyAlignment="1">
      <alignment horizontal="center" vertical="center" wrapText="1"/>
    </xf>
    <xf numFmtId="167" fontId="21" fillId="0" borderId="34" xfId="1" applyFont="1" applyFill="1" applyBorder="1" applyAlignment="1">
      <alignment horizontal="center" vertical="center"/>
    </xf>
    <xf numFmtId="2" fontId="21" fillId="0" borderId="34" xfId="47" applyNumberFormat="1" applyFont="1" applyBorder="1" applyAlignment="1">
      <alignment horizontal="center" vertical="center" wrapText="1"/>
    </xf>
    <xf numFmtId="0" fontId="21" fillId="0" borderId="29" xfId="106" applyFont="1" applyBorder="1" applyAlignment="1">
      <alignment horizontal="center" vertical="center" wrapText="1"/>
    </xf>
    <xf numFmtId="2" fontId="21" fillId="0" borderId="34" xfId="106" applyNumberFormat="1" applyFont="1" applyBorder="1" applyAlignment="1">
      <alignment horizontal="center" vertical="center" wrapText="1"/>
    </xf>
    <xf numFmtId="0" fontId="21" fillId="0" borderId="34" xfId="106" applyFont="1" applyBorder="1" applyAlignment="1">
      <alignment horizontal="center" vertical="center" wrapText="1"/>
    </xf>
    <xf numFmtId="0" fontId="36" fillId="0" borderId="34" xfId="92" applyFont="1" applyBorder="1" applyAlignment="1">
      <alignment horizontal="center" vertical="center" wrapText="1"/>
    </xf>
    <xf numFmtId="0" fontId="21" fillId="0" borderId="34" xfId="62" applyFont="1" applyBorder="1" applyAlignment="1">
      <alignment horizontal="center" vertical="center" wrapText="1"/>
    </xf>
    <xf numFmtId="0" fontId="21" fillId="0" borderId="34" xfId="94" applyFont="1" applyBorder="1" applyAlignment="1">
      <alignment horizontal="left" vertical="center" wrapText="1"/>
    </xf>
    <xf numFmtId="2" fontId="21" fillId="0" borderId="34" xfId="71" applyNumberFormat="1" applyFont="1" applyBorder="1" applyAlignment="1">
      <alignment horizontal="center" vertical="center" wrapText="1"/>
    </xf>
    <xf numFmtId="172" fontId="21" fillId="0" borderId="34" xfId="93" applyNumberFormat="1" applyFont="1" applyBorder="1" applyAlignment="1">
      <alignment horizontal="center" vertical="center" wrapText="1"/>
    </xf>
    <xf numFmtId="171" fontId="21" fillId="0" borderId="34" xfId="0" applyNumberFormat="1" applyFont="1" applyBorder="1" applyAlignment="1">
      <alignment horizontal="center" vertical="center" wrapText="1"/>
    </xf>
    <xf numFmtId="167" fontId="21" fillId="0" borderId="35" xfId="1" applyFont="1" applyFill="1" applyBorder="1"/>
    <xf numFmtId="2" fontId="21" fillId="0" borderId="35" xfId="106" applyNumberFormat="1" applyFont="1" applyBorder="1"/>
    <xf numFmtId="0" fontId="42" fillId="0" borderId="0" xfId="0" applyFont="1" applyAlignment="1">
      <alignment horizontal="center" vertical="top"/>
    </xf>
    <xf numFmtId="0" fontId="43" fillId="0" borderId="0" xfId="106" applyFont="1" applyAlignment="1">
      <alignment vertical="center"/>
    </xf>
    <xf numFmtId="0" fontId="40" fillId="0" borderId="0" xfId="0" applyFont="1" applyAlignment="1">
      <alignment vertical="top"/>
    </xf>
    <xf numFmtId="0" fontId="42" fillId="0" borderId="0" xfId="0" applyFont="1" applyAlignment="1">
      <alignment horizontal="center" vertical="center"/>
    </xf>
    <xf numFmtId="0" fontId="40" fillId="0" borderId="0" xfId="0" applyFont="1" applyAlignment="1">
      <alignment vertical="center"/>
    </xf>
    <xf numFmtId="0" fontId="40" fillId="0" borderId="0" xfId="0" applyFont="1" applyAlignment="1">
      <alignment horizontal="center" vertical="center"/>
    </xf>
    <xf numFmtId="167" fontId="21" fillId="0" borderId="36" xfId="1" applyFont="1" applyFill="1" applyBorder="1" applyAlignment="1">
      <alignment horizontal="center" vertical="center" wrapText="1"/>
    </xf>
    <xf numFmtId="167" fontId="27" fillId="0" borderId="48" xfId="1" applyFont="1" applyFill="1" applyBorder="1" applyAlignment="1">
      <alignment horizontal="center" vertical="center" wrapText="1"/>
    </xf>
    <xf numFmtId="0" fontId="40" fillId="0" borderId="0" xfId="0" applyFont="1" applyAlignment="1">
      <alignment horizontal="center" vertical="top"/>
    </xf>
    <xf numFmtId="49" fontId="40" fillId="0" borderId="0" xfId="0" applyNumberFormat="1" applyFont="1" applyAlignment="1">
      <alignment vertical="center"/>
    </xf>
    <xf numFmtId="4" fontId="44" fillId="30" borderId="34" xfId="62" applyNumberFormat="1" applyFont="1" applyFill="1" applyBorder="1" applyAlignment="1">
      <alignment horizontal="right" vertical="center" wrapText="1"/>
    </xf>
    <xf numFmtId="4" fontId="44" fillId="30" borderId="34" xfId="62" applyNumberFormat="1" applyFont="1" applyFill="1" applyBorder="1" applyAlignment="1">
      <alignment horizontal="right" vertical="center"/>
    </xf>
    <xf numFmtId="0" fontId="35" fillId="0" borderId="46" xfId="1" applyNumberFormat="1" applyFont="1" applyFill="1" applyBorder="1" applyAlignment="1">
      <alignment horizontal="center" vertical="center" wrapText="1"/>
    </xf>
    <xf numFmtId="167" fontId="21" fillId="0" borderId="56" xfId="1" applyFont="1" applyFill="1" applyBorder="1" applyAlignment="1">
      <alignment horizontal="right" vertical="center"/>
    </xf>
    <xf numFmtId="0" fontId="63" fillId="0" borderId="34" xfId="62" applyFont="1" applyBorder="1" applyAlignment="1">
      <alignment horizontal="left" vertical="center" wrapText="1"/>
    </xf>
    <xf numFmtId="0" fontId="25" fillId="29" borderId="70" xfId="106" applyFont="1" applyFill="1" applyBorder="1" applyAlignment="1">
      <alignment horizontal="center" vertical="center" wrapText="1"/>
    </xf>
    <xf numFmtId="0" fontId="28" fillId="0" borderId="70" xfId="106" applyFont="1" applyBorder="1" applyAlignment="1">
      <alignment horizontal="center"/>
    </xf>
    <xf numFmtId="0" fontId="28" fillId="0" borderId="70" xfId="106" applyFont="1" applyBorder="1"/>
    <xf numFmtId="4" fontId="28" fillId="0" borderId="70" xfId="106" applyNumberFormat="1" applyFont="1" applyBorder="1" applyAlignment="1">
      <alignment horizontal="center"/>
    </xf>
    <xf numFmtId="0" fontId="28" fillId="0" borderId="70" xfId="106" applyFont="1" applyBorder="1" applyAlignment="1">
      <alignment horizontal="center" vertical="center" wrapText="1"/>
    </xf>
    <xf numFmtId="0" fontId="21" fillId="0" borderId="70" xfId="62" applyFont="1" applyBorder="1" applyAlignment="1">
      <alignment wrapText="1"/>
    </xf>
    <xf numFmtId="4" fontId="28" fillId="0" borderId="70" xfId="106" applyNumberFormat="1" applyFont="1" applyBorder="1" applyAlignment="1">
      <alignment horizontal="center" vertical="center" wrapText="1"/>
    </xf>
    <xf numFmtId="0" fontId="28" fillId="0" borderId="70" xfId="106" applyFont="1" applyBorder="1" applyAlignment="1">
      <alignment horizontal="center" vertical="center"/>
    </xf>
    <xf numFmtId="0" fontId="25" fillId="0" borderId="70" xfId="106" applyFont="1" applyBorder="1" applyAlignment="1">
      <alignment horizontal="right" vertical="center" indent="1"/>
      <extLst>
        <ext uri="smNativeData">
          <pm:cellMargin xmlns:pm="smNativeData" id="1663309949" l="0" r="192" t="0" b="0" textRotation="0"/>
        </ext>
      </extLst>
    </xf>
    <xf numFmtId="4" fontId="25" fillId="0" borderId="70" xfId="106" applyNumberFormat="1" applyFont="1" applyBorder="1" applyAlignment="1">
      <alignment horizontal="center" vertical="center"/>
    </xf>
    <xf numFmtId="0" fontId="28" fillId="0" borderId="70" xfId="106" applyFont="1" applyBorder="1" applyAlignment="1">
      <alignment horizontal="right" indent="1"/>
      <extLst>
        <ext uri="smNativeData">
          <pm:cellMargin xmlns:pm="smNativeData" id="1663309949" l="0" r="192" t="0" b="0" textRotation="0"/>
        </ext>
      </extLst>
    </xf>
    <xf numFmtId="0" fontId="25" fillId="0" borderId="70" xfId="106" applyFont="1" applyBorder="1" applyAlignment="1">
      <alignment horizontal="right" indent="1"/>
      <extLst>
        <ext uri="smNativeData">
          <pm:cellMargin xmlns:pm="smNativeData" id="1663309949" l="0" r="192" t="0" b="0" textRotation="0"/>
        </ext>
      </extLst>
    </xf>
    <xf numFmtId="4" fontId="25" fillId="0" borderId="70" xfId="106" applyNumberFormat="1" applyFont="1" applyBorder="1" applyAlignment="1">
      <alignment horizontal="center"/>
    </xf>
    <xf numFmtId="0" fontId="21" fillId="0" borderId="35" xfId="106" applyFont="1" applyBorder="1"/>
    <xf numFmtId="0" fontId="32" fillId="0" borderId="44" xfId="106" applyFont="1" applyBorder="1" applyAlignment="1">
      <alignment horizontal="center" vertical="center" textRotation="90" wrapText="1"/>
      <extLst>
        <ext uri="smNativeData">
          <pm:cellMargin xmlns:pm="smNativeData" id="1663309949" l="0" r="0" t="0" b="0" textRotation="3"/>
        </ext>
      </extLst>
    </xf>
    <xf numFmtId="1" fontId="32" fillId="0" borderId="44" xfId="106" applyNumberFormat="1" applyFont="1" applyBorder="1" applyAlignment="1">
      <alignment horizontal="center" vertical="center" textRotation="90" wrapText="1"/>
      <extLst>
        <ext uri="smNativeData">
          <pm:cellMargin xmlns:pm="smNativeData" id="1663309949" l="0" r="0" t="0" b="0" textRotation="3"/>
        </ext>
      </extLst>
    </xf>
    <xf numFmtId="0" fontId="32" fillId="0" borderId="45" xfId="106" applyFont="1" applyBorder="1" applyAlignment="1">
      <alignment horizontal="center" vertical="center" textRotation="90" wrapText="1"/>
      <extLst>
        <ext uri="smNativeData">
          <pm:cellMargin xmlns:pm="smNativeData" id="1663309949" l="0" r="0" t="0" b="0" textRotation="3"/>
        </ext>
      </extLst>
    </xf>
    <xf numFmtId="1" fontId="35" fillId="0" borderId="46" xfId="106" applyNumberFormat="1" applyFont="1" applyBorder="1" applyAlignment="1">
      <alignment horizontal="center" vertical="center" wrapText="1"/>
    </xf>
    <xf numFmtId="0" fontId="21" fillId="0" borderId="47" xfId="106" applyFont="1" applyBorder="1" applyAlignment="1">
      <alignment horizontal="center" vertical="center" wrapText="1"/>
    </xf>
    <xf numFmtId="0" fontId="21" fillId="0" borderId="48" xfId="106" applyFont="1" applyBorder="1" applyAlignment="1">
      <alignment horizontal="center" vertical="center" wrapText="1"/>
    </xf>
    <xf numFmtId="0" fontId="27" fillId="0" borderId="48" xfId="106" applyFont="1" applyBorder="1" applyAlignment="1">
      <alignment horizontal="center" vertical="center" wrapText="1"/>
    </xf>
    <xf numFmtId="0" fontId="21" fillId="0" borderId="35" xfId="0" applyFont="1" applyBorder="1"/>
    <xf numFmtId="1" fontId="21" fillId="0" borderId="52" xfId="106" applyNumberFormat="1" applyFont="1" applyBorder="1" applyAlignment="1">
      <alignment horizontal="center" vertical="center" wrapText="1"/>
    </xf>
    <xf numFmtId="0" fontId="27" fillId="0" borderId="36" xfId="106" applyFont="1" applyBorder="1" applyAlignment="1">
      <alignment horizontal="left" vertical="center" wrapText="1"/>
    </xf>
    <xf numFmtId="2" fontId="21" fillId="0" borderId="34" xfId="64" applyNumberFormat="1" applyFont="1" applyBorder="1" applyAlignment="1">
      <alignment horizontal="right" vertical="center" wrapText="1"/>
    </xf>
    <xf numFmtId="4" fontId="27" fillId="0" borderId="53" xfId="106" applyNumberFormat="1" applyFont="1" applyBorder="1" applyAlignment="1">
      <alignment horizontal="right" vertical="center" wrapText="1"/>
    </xf>
    <xf numFmtId="0" fontId="21" fillId="0" borderId="35" xfId="0" applyFont="1" applyBorder="1" applyAlignment="1">
      <alignment vertical="center" wrapText="1"/>
    </xf>
    <xf numFmtId="4" fontId="21" fillId="0" borderId="36" xfId="106" applyNumberFormat="1" applyFont="1" applyBorder="1" applyAlignment="1">
      <alignment horizontal="center" vertical="center" wrapText="1"/>
    </xf>
    <xf numFmtId="2" fontId="21" fillId="0" borderId="34" xfId="91" applyNumberFormat="1" applyFont="1" applyBorder="1" applyAlignment="1">
      <alignment horizontal="center" vertical="center" wrapText="1"/>
    </xf>
    <xf numFmtId="2" fontId="37" fillId="0" borderId="32" xfId="47" applyNumberFormat="1" applyFont="1" applyBorder="1" applyAlignment="1">
      <alignment horizontal="center" vertical="center"/>
    </xf>
    <xf numFmtId="4" fontId="21" fillId="0" borderId="34" xfId="106" applyNumberFormat="1" applyFont="1" applyBorder="1" applyAlignment="1">
      <alignment horizontal="center" vertical="center" wrapText="1"/>
    </xf>
    <xf numFmtId="2" fontId="37" fillId="0" borderId="29" xfId="0" applyNumberFormat="1" applyFont="1" applyBorder="1" applyAlignment="1">
      <alignment horizontal="center" vertical="center"/>
    </xf>
    <xf numFmtId="0" fontId="34" fillId="0" borderId="35" xfId="0" applyFont="1" applyBorder="1" applyAlignment="1">
      <alignment vertical="center" wrapText="1"/>
    </xf>
    <xf numFmtId="0" fontId="21" fillId="0" borderId="34" xfId="64" applyFont="1" applyBorder="1" applyAlignment="1">
      <alignment horizontal="left" vertical="center" wrapText="1"/>
    </xf>
    <xf numFmtId="2" fontId="37" fillId="0" borderId="34" xfId="0" applyNumberFormat="1" applyFont="1" applyBorder="1" applyAlignment="1">
      <alignment horizontal="center" vertical="center"/>
    </xf>
    <xf numFmtId="2" fontId="21" fillId="0" borderId="34" xfId="64" applyNumberFormat="1" applyFont="1" applyBorder="1" applyAlignment="1">
      <alignment horizontal="center" vertical="center" wrapText="1"/>
    </xf>
    <xf numFmtId="0" fontId="44" fillId="0" borderId="35" xfId="0" applyFont="1" applyBorder="1" applyAlignment="1">
      <alignment vertical="center" wrapText="1"/>
    </xf>
    <xf numFmtId="0" fontId="21" fillId="0" borderId="52" xfId="106" applyFont="1" applyBorder="1" applyAlignment="1">
      <alignment horizontal="center" vertical="center" wrapText="1"/>
    </xf>
    <xf numFmtId="4" fontId="27" fillId="0" borderId="34" xfId="106" applyNumberFormat="1" applyFont="1" applyBorder="1" applyAlignment="1">
      <alignment horizontal="center" vertical="center" wrapText="1"/>
    </xf>
    <xf numFmtId="4" fontId="27" fillId="0" borderId="53" xfId="106" applyNumberFormat="1" applyFont="1" applyBorder="1" applyAlignment="1">
      <alignment horizontal="center" vertical="center" wrapText="1"/>
    </xf>
    <xf numFmtId="0" fontId="21" fillId="0" borderId="36" xfId="106" applyFont="1" applyBorder="1" applyAlignment="1">
      <alignment horizontal="center" vertical="center" wrapText="1"/>
    </xf>
    <xf numFmtId="0" fontId="21" fillId="0" borderId="34" xfId="62" applyFont="1" applyBorder="1" applyAlignment="1">
      <alignment vertical="center" wrapText="1"/>
    </xf>
    <xf numFmtId="1" fontId="21" fillId="0" borderId="34" xfId="91" applyNumberFormat="1" applyFont="1" applyBorder="1" applyAlignment="1">
      <alignment horizontal="center" vertical="center" wrapText="1"/>
    </xf>
    <xf numFmtId="2" fontId="21" fillId="0" borderId="53" xfId="91" applyNumberFormat="1" applyFont="1" applyBorder="1" applyAlignment="1">
      <alignment horizontal="center" vertical="center" wrapText="1"/>
    </xf>
    <xf numFmtId="0" fontId="27" fillId="0" borderId="56" xfId="62" applyFont="1" applyBorder="1" applyAlignment="1">
      <alignment horizontal="right" vertical="center"/>
    </xf>
    <xf numFmtId="0" fontId="21" fillId="0" borderId="35" xfId="91" applyFont="1" applyBorder="1"/>
    <xf numFmtId="0" fontId="28" fillId="0" borderId="0" xfId="0" applyFont="1"/>
    <xf numFmtId="1" fontId="21" fillId="0" borderId="35" xfId="0" applyNumberFormat="1" applyFont="1" applyBorder="1"/>
    <xf numFmtId="0" fontId="29" fillId="0" borderId="48" xfId="106" applyFont="1" applyBorder="1" applyAlignment="1">
      <alignment horizontal="center" vertical="center" wrapText="1"/>
    </xf>
    <xf numFmtId="4" fontId="27" fillId="0" borderId="49" xfId="106" applyNumberFormat="1" applyFont="1" applyBorder="1" applyAlignment="1">
      <alignment horizontal="right" vertical="center" wrapText="1"/>
    </xf>
    <xf numFmtId="0" fontId="21" fillId="0" borderId="50" xfId="106" applyFont="1" applyBorder="1" applyAlignment="1">
      <alignment horizontal="center" vertical="center" wrapText="1"/>
    </xf>
    <xf numFmtId="4" fontId="27" fillId="0" borderId="51" xfId="106" applyNumberFormat="1" applyFont="1" applyBorder="1" applyAlignment="1">
      <alignment horizontal="right" vertical="center" wrapText="1"/>
    </xf>
    <xf numFmtId="0" fontId="64" fillId="0" borderId="78" xfId="62" applyFont="1" applyBorder="1" applyAlignment="1">
      <alignment horizontal="center" vertical="center"/>
    </xf>
    <xf numFmtId="173" fontId="0" fillId="0" borderId="79" xfId="0" applyNumberFormat="1" applyBorder="1" applyAlignment="1">
      <alignment horizontal="center" vertical="center"/>
    </xf>
    <xf numFmtId="0" fontId="21" fillId="0" borderId="70" xfId="106" applyFont="1" applyBorder="1" applyAlignment="1">
      <alignment horizontal="center" vertical="center" wrapText="1"/>
    </xf>
    <xf numFmtId="173" fontId="0" fillId="0" borderId="70" xfId="0" applyNumberFormat="1" applyBorder="1" applyAlignment="1">
      <alignment horizontal="center" vertical="center"/>
    </xf>
    <xf numFmtId="2" fontId="37" fillId="0" borderId="60" xfId="47" applyNumberFormat="1" applyFont="1" applyBorder="1" applyAlignment="1">
      <alignment horizontal="center" vertical="center"/>
    </xf>
    <xf numFmtId="0" fontId="29" fillId="0" borderId="34" xfId="106" applyFont="1" applyBorder="1" applyAlignment="1">
      <alignment horizontal="center" vertical="center" wrapText="1"/>
    </xf>
    <xf numFmtId="0" fontId="22" fillId="0" borderId="0" xfId="106" applyFont="1"/>
    <xf numFmtId="0" fontId="27" fillId="0" borderId="48" xfId="106" applyFont="1" applyBorder="1" applyAlignment="1">
      <alignment horizontal="left" vertical="center" wrapText="1"/>
    </xf>
    <xf numFmtId="3" fontId="27" fillId="0" borderId="48" xfId="106" applyNumberFormat="1" applyFont="1" applyBorder="1" applyAlignment="1">
      <alignment horizontal="center" vertical="center" wrapText="1"/>
    </xf>
    <xf numFmtId="3" fontId="27" fillId="0" borderId="62" xfId="106" applyNumberFormat="1" applyFont="1" applyBorder="1" applyAlignment="1">
      <alignment horizontal="center" vertical="center" wrapText="1"/>
    </xf>
    <xf numFmtId="2" fontId="21" fillId="0" borderId="30" xfId="64" applyNumberFormat="1" applyFont="1" applyBorder="1" applyAlignment="1">
      <alignment horizontal="right" vertical="center" wrapText="1"/>
    </xf>
    <xf numFmtId="2" fontId="21" fillId="0" borderId="70" xfId="106" applyNumberFormat="1" applyFont="1" applyBorder="1" applyAlignment="1">
      <alignment horizontal="right" vertical="center" wrapText="1"/>
    </xf>
    <xf numFmtId="2" fontId="21" fillId="0" borderId="70" xfId="91" applyNumberFormat="1" applyFont="1" applyBorder="1" applyAlignment="1">
      <alignment horizontal="right" vertical="center" wrapText="1"/>
    </xf>
    <xf numFmtId="4" fontId="27" fillId="0" borderId="70" xfId="106" applyNumberFormat="1" applyFont="1" applyBorder="1" applyAlignment="1">
      <alignment horizontal="right" vertical="center" wrapText="1"/>
    </xf>
    <xf numFmtId="4" fontId="21" fillId="0" borderId="31" xfId="106" applyNumberFormat="1" applyFont="1" applyBorder="1" applyAlignment="1">
      <alignment horizontal="right" vertical="center" wrapText="1"/>
    </xf>
    <xf numFmtId="2" fontId="21" fillId="0" borderId="35" xfId="0" applyNumberFormat="1" applyFont="1" applyBorder="1"/>
    <xf numFmtId="2" fontId="21" fillId="0" borderId="30" xfId="64" applyNumberFormat="1" applyFont="1" applyBorder="1" applyAlignment="1">
      <alignment horizontal="center" vertical="center" wrapText="1"/>
    </xf>
    <xf numFmtId="2" fontId="21" fillId="0" borderId="70" xfId="106" applyNumberFormat="1" applyFont="1" applyBorder="1" applyAlignment="1">
      <alignment horizontal="center" vertical="center" wrapText="1"/>
    </xf>
    <xf numFmtId="2" fontId="21" fillId="0" borderId="70" xfId="91" applyNumberFormat="1" applyFont="1" applyBorder="1" applyAlignment="1">
      <alignment horizontal="center" vertical="center" wrapText="1"/>
    </xf>
    <xf numFmtId="2" fontId="37" fillId="0" borderId="70" xfId="47" applyNumberFormat="1" applyFont="1" applyBorder="1" applyAlignment="1">
      <alignment horizontal="center" vertical="center"/>
    </xf>
    <xf numFmtId="4" fontId="27" fillId="0" borderId="70" xfId="106" applyNumberFormat="1" applyFont="1" applyBorder="1" applyAlignment="1">
      <alignment horizontal="center" vertical="center" wrapText="1"/>
    </xf>
    <xf numFmtId="4" fontId="21" fillId="0" borderId="31" xfId="106" applyNumberFormat="1" applyFont="1" applyBorder="1" applyAlignment="1">
      <alignment horizontal="center" vertical="center" wrapText="1"/>
    </xf>
    <xf numFmtId="2" fontId="0" fillId="0" borderId="70" xfId="0" applyNumberFormat="1" applyBorder="1" applyAlignment="1">
      <alignment horizontal="center" vertical="center"/>
    </xf>
    <xf numFmtId="2" fontId="21" fillId="0" borderId="66" xfId="106" applyNumberFormat="1" applyFont="1" applyBorder="1" applyAlignment="1">
      <alignment horizontal="center" vertical="center" wrapText="1"/>
    </xf>
    <xf numFmtId="2" fontId="21" fillId="0" borderId="66" xfId="91" applyNumberFormat="1" applyFont="1" applyBorder="1" applyAlignment="1">
      <alignment horizontal="center" vertical="center" wrapText="1"/>
    </xf>
    <xf numFmtId="2" fontId="37" fillId="0" borderId="66" xfId="0" applyNumberFormat="1" applyFont="1" applyBorder="1" applyAlignment="1">
      <alignment horizontal="center" vertical="center"/>
    </xf>
    <xf numFmtId="4" fontId="27" fillId="0" borderId="66" xfId="106" applyNumberFormat="1" applyFont="1" applyBorder="1" applyAlignment="1">
      <alignment horizontal="center" vertical="center" wrapText="1"/>
    </xf>
    <xf numFmtId="0" fontId="27" fillId="0" borderId="35" xfId="0" applyFont="1" applyBorder="1" applyAlignment="1">
      <alignment vertical="center" wrapText="1"/>
    </xf>
    <xf numFmtId="0" fontId="27" fillId="0" borderId="34" xfId="0" applyFont="1" applyBorder="1" applyAlignment="1">
      <alignment vertical="center" wrapText="1"/>
    </xf>
    <xf numFmtId="0" fontId="27" fillId="0" borderId="58" xfId="0" applyFont="1" applyBorder="1" applyAlignment="1">
      <alignment vertical="center" wrapText="1"/>
    </xf>
    <xf numFmtId="0" fontId="34" fillId="0" borderId="34" xfId="0" applyFont="1" applyBorder="1" applyAlignment="1">
      <alignment vertical="center" wrapText="1"/>
    </xf>
    <xf numFmtId="2" fontId="47" fillId="0" borderId="66" xfId="47" applyNumberFormat="1" applyFont="1" applyBorder="1" applyAlignment="1">
      <alignment horizontal="center" vertical="center"/>
    </xf>
    <xf numFmtId="0" fontId="36" fillId="0" borderId="34" xfId="62" applyFont="1" applyBorder="1" applyAlignment="1">
      <alignment horizontal="center" vertical="center" wrapText="1"/>
    </xf>
    <xf numFmtId="0" fontId="64" fillId="0" borderId="70" xfId="62" applyFont="1" applyBorder="1" applyAlignment="1">
      <alignment horizontal="center" vertical="center"/>
    </xf>
    <xf numFmtId="0" fontId="34" fillId="0" borderId="36" xfId="0" applyFont="1" applyBorder="1" applyAlignment="1">
      <alignment vertical="center" wrapText="1"/>
    </xf>
    <xf numFmtId="0" fontId="34" fillId="0" borderId="35" xfId="79" applyFont="1" applyBorder="1" applyAlignment="1">
      <alignment vertical="center"/>
    </xf>
    <xf numFmtId="0" fontId="21" fillId="0" borderId="55" xfId="62" applyFont="1" applyBorder="1" applyAlignment="1">
      <alignment horizontal="right" vertical="center" wrapText="1"/>
    </xf>
    <xf numFmtId="0" fontId="22" fillId="0" borderId="0" xfId="106" applyFont="1" applyAlignment="1">
      <alignment wrapText="1"/>
    </xf>
    <xf numFmtId="0" fontId="27" fillId="0" borderId="36" xfId="106" applyFont="1" applyBorder="1" applyAlignment="1">
      <alignment horizontal="center" vertical="center" wrapText="1"/>
    </xf>
    <xf numFmtId="0" fontId="32" fillId="0" borderId="44" xfId="106" applyFont="1" applyBorder="1" applyAlignment="1">
      <alignment horizontal="center" vertical="center" textRotation="90" wrapText="1"/>
      <extLst>
        <ext uri="smNativeData">
          <pm:cellMargin xmlns:pm="smNativeData" id="1663309949" l="0" r="0" t="0" b="0" textRotation="3"/>
        </ext>
      </extLst>
    </xf>
    <xf numFmtId="0" fontId="32" fillId="0" borderId="44" xfId="106" applyFont="1" applyBorder="1" applyAlignment="1">
      <alignment horizontal="center" vertical="center" textRotation="90" wrapText="1"/>
      <extLst>
        <ext uri="smNativeData">
          <pm:cellMargin xmlns:pm="smNativeData" id="1663309949" l="0" r="0" t="0" b="0" textRotation="3"/>
        </ext>
      </extLst>
    </xf>
    <xf numFmtId="2" fontId="27" fillId="0" borderId="48" xfId="106" applyNumberFormat="1" applyFont="1" applyBorder="1" applyAlignment="1">
      <alignment horizontal="center" vertical="center" wrapText="1"/>
    </xf>
    <xf numFmtId="4" fontId="21" fillId="0" borderId="48" xfId="62" applyNumberFormat="1" applyFont="1" applyBorder="1" applyAlignment="1">
      <alignment horizontal="right" vertical="center" wrapText="1"/>
    </xf>
    <xf numFmtId="2" fontId="27" fillId="0" borderId="36" xfId="106" applyNumberFormat="1" applyFont="1" applyBorder="1" applyAlignment="1">
      <alignment horizontal="center" vertical="center" wrapText="1"/>
    </xf>
    <xf numFmtId="4" fontId="21" fillId="0" borderId="36" xfId="62" applyNumberFormat="1" applyFont="1" applyBorder="1" applyAlignment="1">
      <alignment horizontal="right" vertical="center" wrapText="1"/>
    </xf>
    <xf numFmtId="2" fontId="21" fillId="0" borderId="29" xfId="106" applyNumberFormat="1" applyFont="1" applyBorder="1" applyAlignment="1">
      <alignment horizontal="right" vertical="center" wrapText="1"/>
    </xf>
    <xf numFmtId="4" fontId="27" fillId="0" borderId="34" xfId="106" applyNumberFormat="1" applyFont="1" applyBorder="1" applyAlignment="1">
      <alignment horizontal="right" vertical="center" wrapText="1"/>
    </xf>
    <xf numFmtId="0" fontId="27" fillId="0" borderId="0" xfId="0" applyFont="1" applyAlignment="1">
      <alignment vertical="center" wrapText="1"/>
    </xf>
    <xf numFmtId="2" fontId="21" fillId="0" borderId="56" xfId="62" applyNumberFormat="1" applyFont="1" applyBorder="1" applyAlignment="1">
      <alignment horizontal="right" vertical="center"/>
    </xf>
    <xf numFmtId="2" fontId="21" fillId="0" borderId="59" xfId="106" applyNumberFormat="1" applyFont="1" applyBorder="1"/>
    <xf numFmtId="174" fontId="21" fillId="0" borderId="35" xfId="0" applyNumberFormat="1" applyFont="1" applyBorder="1"/>
    <xf numFmtId="0" fontId="68" fillId="28" borderId="65" xfId="160" applyFont="1" applyAlignment="1">
      <alignment horizontal="center" vertical="center" wrapText="1"/>
    </xf>
    <xf numFmtId="0" fontId="69" fillId="28" borderId="65" xfId="161" applyFont="1" applyAlignment="1">
      <alignment horizontal="left"/>
    </xf>
    <xf numFmtId="0" fontId="68" fillId="28" borderId="65" xfId="160" applyFont="1" applyAlignment="1">
      <alignment horizontal="center" vertical="center"/>
    </xf>
    <xf numFmtId="173" fontId="68" fillId="28" borderId="65" xfId="160" applyNumberFormat="1" applyFont="1" applyAlignment="1">
      <alignment horizontal="center" vertical="center"/>
    </xf>
    <xf numFmtId="0" fontId="1" fillId="28" borderId="65" xfId="160"/>
    <xf numFmtId="0" fontId="71" fillId="28" borderId="65" xfId="163" applyFont="1" applyAlignment="1">
      <alignment vertical="center"/>
    </xf>
    <xf numFmtId="0" fontId="72" fillId="28" borderId="65" xfId="160" applyFont="1" applyAlignment="1">
      <alignment vertical="center"/>
    </xf>
    <xf numFmtId="171" fontId="73" fillId="28" borderId="65" xfId="163" applyNumberFormat="1" applyFont="1" applyAlignment="1">
      <alignment horizontal="center" vertical="center"/>
    </xf>
    <xf numFmtId="0" fontId="74" fillId="28" borderId="65" xfId="160" applyFont="1" applyAlignment="1">
      <alignment vertical="center"/>
    </xf>
    <xf numFmtId="171" fontId="71" fillId="28" borderId="80" xfId="163" applyNumberFormat="1" applyFont="1" applyBorder="1" applyAlignment="1">
      <alignment horizontal="left" vertical="center"/>
    </xf>
    <xf numFmtId="171" fontId="71" fillId="28" borderId="80" xfId="163" applyNumberFormat="1" applyFont="1" applyBorder="1" applyAlignment="1">
      <alignment horizontal="left" vertical="center" wrapText="1"/>
    </xf>
    <xf numFmtId="171" fontId="75" fillId="28" borderId="65" xfId="163" applyNumberFormat="1" applyFont="1" applyAlignment="1">
      <alignment horizontal="left" vertical="center"/>
    </xf>
    <xf numFmtId="171" fontId="75" fillId="28" borderId="65" xfId="163" applyNumberFormat="1" applyFont="1" applyAlignment="1">
      <alignment vertical="center"/>
    </xf>
    <xf numFmtId="171" fontId="73" fillId="28" borderId="81" xfId="163" applyNumberFormat="1" applyFont="1" applyBorder="1" applyAlignment="1">
      <alignment horizontal="center" vertical="center"/>
    </xf>
    <xf numFmtId="171" fontId="73" fillId="28" borderId="65" xfId="163" applyNumberFormat="1" applyFont="1" applyBorder="1" applyAlignment="1">
      <alignment horizontal="center" vertical="center"/>
    </xf>
    <xf numFmtId="0" fontId="40" fillId="28" borderId="65" xfId="0" applyFont="1" applyFill="1" applyBorder="1" applyAlignment="1">
      <alignment horizontal="center" vertical="top"/>
    </xf>
    <xf numFmtId="171" fontId="71" fillId="28" borderId="65" xfId="163" applyNumberFormat="1" applyFont="1" applyBorder="1" applyAlignment="1">
      <alignment horizontal="left" vertical="center"/>
    </xf>
    <xf numFmtId="171" fontId="71" fillId="28" borderId="65" xfId="163" applyNumberFormat="1" applyFont="1" applyBorder="1" applyAlignment="1">
      <alignment horizontal="left" vertical="center" wrapText="1"/>
    </xf>
    <xf numFmtId="0" fontId="40" fillId="0" borderId="65" xfId="0" applyFont="1" applyBorder="1" applyAlignment="1">
      <alignment vertical="top"/>
    </xf>
    <xf numFmtId="0" fontId="1" fillId="28" borderId="65" xfId="160" applyBorder="1"/>
    <xf numFmtId="0" fontId="43" fillId="0" borderId="65" xfId="106" applyFont="1" applyBorder="1" applyAlignment="1">
      <alignment vertical="center"/>
    </xf>
    <xf numFmtId="171" fontId="73" fillId="28" borderId="65" xfId="163" applyNumberFormat="1" applyFont="1" applyAlignment="1">
      <alignment horizontal="center" vertical="center"/>
    </xf>
    <xf numFmtId="171" fontId="71" fillId="28" borderId="80" xfId="163" applyNumberFormat="1" applyFont="1" applyBorder="1" applyAlignment="1">
      <alignment horizontal="left" vertical="center"/>
    </xf>
    <xf numFmtId="0" fontId="21" fillId="0" borderId="0" xfId="106" applyFont="1" applyFill="1" applyAlignment="1">
      <alignment vertical="center"/>
    </xf>
    <xf numFmtId="0" fontId="0" fillId="0" borderId="0" xfId="0" applyFill="1"/>
    <xf numFmtId="0" fontId="27" fillId="0" borderId="0" xfId="106" applyFont="1" applyFill="1" applyAlignment="1">
      <alignment horizontal="center" vertical="center"/>
    </xf>
    <xf numFmtId="0" fontId="27" fillId="0" borderId="0" xfId="106" applyFont="1" applyFill="1" applyAlignment="1">
      <alignment vertical="center"/>
    </xf>
    <xf numFmtId="0" fontId="31" fillId="0" borderId="0" xfId="106" applyFont="1" applyFill="1" applyAlignment="1">
      <alignment horizontal="center" vertical="center"/>
    </xf>
    <xf numFmtId="0" fontId="27" fillId="0" borderId="0" xfId="106" applyFont="1" applyFill="1"/>
    <xf numFmtId="0" fontId="32" fillId="0" borderId="0" xfId="106" applyFont="1" applyFill="1" applyAlignment="1">
      <alignment horizontal="right" vertical="center"/>
    </xf>
    <xf numFmtId="4" fontId="32" fillId="0" borderId="0" xfId="106" applyNumberFormat="1" applyFont="1" applyFill="1" applyAlignment="1">
      <alignment horizontal="left" vertical="center"/>
    </xf>
    <xf numFmtId="0" fontId="27" fillId="0" borderId="0" xfId="106" applyFont="1" applyFill="1" applyAlignment="1">
      <alignment horizontal="right" vertical="center"/>
    </xf>
    <xf numFmtId="0" fontId="32" fillId="0" borderId="33" xfId="106" applyFont="1" applyFill="1" applyBorder="1" applyAlignment="1">
      <alignment horizontal="center" vertical="center" wrapText="1"/>
    </xf>
    <xf numFmtId="0" fontId="32" fillId="0" borderId="29" xfId="106" applyFont="1" applyFill="1" applyBorder="1" applyAlignment="1">
      <alignment horizontal="center" vertical="center" wrapText="1"/>
    </xf>
    <xf numFmtId="0" fontId="21" fillId="0" borderId="34" xfId="62" applyFont="1" applyFill="1" applyBorder="1" applyAlignment="1">
      <alignment horizontal="center" vertical="center" wrapText="1"/>
    </xf>
    <xf numFmtId="49" fontId="21" fillId="0" borderId="34" xfId="62" applyNumberFormat="1" applyFont="1" applyFill="1" applyBorder="1" applyAlignment="1">
      <alignment horizontal="center" vertical="center" wrapText="1"/>
    </xf>
    <xf numFmtId="169" fontId="21" fillId="0" borderId="34" xfId="106" applyNumberFormat="1" applyFont="1" applyFill="1" applyBorder="1" applyAlignment="1">
      <alignment horizontal="center" vertical="center"/>
    </xf>
    <xf numFmtId="0" fontId="21" fillId="0" borderId="35" xfId="106" applyFont="1" applyFill="1" applyBorder="1" applyAlignment="1">
      <alignment vertical="center"/>
    </xf>
    <xf numFmtId="0" fontId="21" fillId="0" borderId="34" xfId="62" applyFont="1" applyFill="1" applyBorder="1" applyAlignment="1">
      <alignment vertical="center" wrapText="1"/>
    </xf>
    <xf numFmtId="0" fontId="44" fillId="0" borderId="34" xfId="62" applyFont="1" applyFill="1" applyBorder="1" applyAlignment="1">
      <alignment vertical="center" wrapText="1"/>
    </xf>
    <xf numFmtId="169" fontId="21" fillId="0" borderId="66" xfId="106" applyNumberFormat="1" applyFont="1" applyFill="1" applyBorder="1" applyAlignment="1">
      <alignment horizontal="center" vertical="center"/>
    </xf>
    <xf numFmtId="0" fontId="21" fillId="0" borderId="65" xfId="106" applyFont="1" applyFill="1" applyBorder="1" applyAlignment="1">
      <alignment vertical="center"/>
    </xf>
    <xf numFmtId="0" fontId="21" fillId="0" borderId="32" xfId="106" applyFont="1" applyFill="1" applyBorder="1" applyAlignment="1">
      <alignment horizontal="center" vertical="center"/>
    </xf>
    <xf numFmtId="49" fontId="21" fillId="0" borderId="32" xfId="106" applyNumberFormat="1" applyFont="1" applyFill="1" applyBorder="1" applyAlignment="1">
      <alignment horizontal="center" vertical="center"/>
    </xf>
    <xf numFmtId="0" fontId="27" fillId="0" borderId="32" xfId="106" applyFont="1" applyFill="1" applyBorder="1" applyAlignment="1">
      <alignment horizontal="right" vertical="center"/>
    </xf>
    <xf numFmtId="4" fontId="27" fillId="0" borderId="36" xfId="106" applyNumberFormat="1" applyFont="1" applyFill="1" applyBorder="1" applyAlignment="1">
      <alignment horizontal="center" vertical="center"/>
    </xf>
    <xf numFmtId="0" fontId="21" fillId="0" borderId="30" xfId="106" applyFont="1" applyFill="1" applyBorder="1" applyAlignment="1">
      <alignment vertical="center"/>
    </xf>
    <xf numFmtId="49" fontId="33" fillId="0" borderId="37" xfId="106" applyNumberFormat="1" applyFont="1" applyFill="1" applyBorder="1" applyAlignment="1">
      <alignment horizontal="center" vertical="center"/>
    </xf>
    <xf numFmtId="0" fontId="21" fillId="0" borderId="31" xfId="106" applyFont="1" applyFill="1" applyBorder="1" applyAlignment="1">
      <alignment horizontal="right" vertical="center"/>
    </xf>
    <xf numFmtId="4" fontId="21" fillId="0" borderId="29" xfId="106" applyNumberFormat="1" applyFont="1" applyFill="1" applyBorder="1" applyAlignment="1">
      <alignment horizontal="center" vertical="center"/>
    </xf>
    <xf numFmtId="4" fontId="34" fillId="0" borderId="29" xfId="106" applyNumberFormat="1" applyFont="1" applyFill="1" applyBorder="1" applyAlignment="1">
      <alignment horizontal="center" vertical="center"/>
    </xf>
    <xf numFmtId="0" fontId="34" fillId="0" borderId="31" xfId="106" applyFont="1" applyFill="1" applyBorder="1" applyAlignment="1">
      <alignment horizontal="right" vertical="center"/>
    </xf>
    <xf numFmtId="0" fontId="45" fillId="0" borderId="31" xfId="106" applyFont="1" applyFill="1" applyBorder="1" applyAlignment="1">
      <alignment horizontal="right" vertical="center"/>
    </xf>
    <xf numFmtId="49" fontId="21" fillId="0" borderId="38" xfId="106" applyNumberFormat="1" applyFont="1" applyFill="1" applyBorder="1" applyAlignment="1">
      <alignment vertical="center"/>
    </xf>
    <xf numFmtId="0" fontId="27" fillId="0" borderId="31" xfId="106" applyFont="1" applyFill="1" applyBorder="1" applyAlignment="1">
      <alignment horizontal="right" vertical="center"/>
    </xf>
    <xf numFmtId="4" fontId="27" fillId="0" borderId="29" xfId="106" applyNumberFormat="1" applyFont="1" applyFill="1" applyBorder="1" applyAlignment="1">
      <alignment horizontal="center" vertical="center"/>
    </xf>
    <xf numFmtId="0" fontId="40" fillId="0" borderId="0" xfId="0" applyFont="1" applyFill="1" applyAlignment="1">
      <alignment vertical="top"/>
    </xf>
    <xf numFmtId="0" fontId="68" fillId="0" borderId="65" xfId="160" applyFont="1" applyFill="1" applyAlignment="1">
      <alignment horizontal="center" vertical="center" wrapText="1"/>
    </xf>
    <xf numFmtId="0" fontId="69" fillId="0" borderId="65" xfId="161" applyFont="1" applyFill="1" applyAlignment="1">
      <alignment horizontal="left"/>
    </xf>
    <xf numFmtId="0" fontId="68" fillId="0" borderId="65" xfId="160" applyFont="1" applyFill="1" applyAlignment="1">
      <alignment horizontal="center" vertical="center"/>
    </xf>
    <xf numFmtId="173" fontId="68" fillId="0" borderId="65" xfId="160" applyNumberFormat="1" applyFont="1" applyFill="1" applyAlignment="1">
      <alignment horizontal="center" vertical="center"/>
    </xf>
    <xf numFmtId="0" fontId="71" fillId="0" borderId="65" xfId="163" applyFont="1" applyFill="1" applyAlignment="1">
      <alignment vertical="center"/>
    </xf>
    <xf numFmtId="0" fontId="43" fillId="0" borderId="0" xfId="106" applyFont="1" applyFill="1" applyAlignment="1">
      <alignment vertical="center"/>
    </xf>
    <xf numFmtId="0" fontId="42" fillId="0" borderId="0" xfId="0" applyFont="1" applyFill="1" applyAlignment="1">
      <alignment horizontal="center" vertical="top"/>
    </xf>
    <xf numFmtId="0" fontId="40" fillId="0" borderId="0" xfId="0" applyFont="1" applyFill="1" applyAlignment="1">
      <alignment horizontal="center" vertical="top"/>
    </xf>
    <xf numFmtId="49" fontId="40" fillId="0" borderId="0" xfId="0" applyNumberFormat="1" applyFont="1" applyFill="1" applyAlignment="1">
      <alignment vertical="center"/>
    </xf>
    <xf numFmtId="0" fontId="72" fillId="0" borderId="65" xfId="160" applyFont="1" applyFill="1" applyAlignment="1">
      <alignment vertical="center"/>
    </xf>
    <xf numFmtId="0" fontId="1" fillId="0" borderId="65" xfId="160" applyFill="1"/>
    <xf numFmtId="0" fontId="42" fillId="0" borderId="0" xfId="0" applyFont="1" applyFill="1" applyAlignment="1">
      <alignment horizontal="center" vertical="center"/>
    </xf>
    <xf numFmtId="0" fontId="40" fillId="0" borderId="0" xfId="0" applyFont="1" applyFill="1" applyAlignment="1">
      <alignment horizontal="center" vertical="center"/>
    </xf>
    <xf numFmtId="171" fontId="73" fillId="0" borderId="65" xfId="163" applyNumberFormat="1" applyFont="1" applyFill="1" applyAlignment="1">
      <alignment horizontal="center" vertical="center"/>
    </xf>
    <xf numFmtId="0" fontId="40" fillId="0" borderId="0" xfId="0" applyFont="1" applyFill="1" applyAlignment="1">
      <alignment vertical="center"/>
    </xf>
    <xf numFmtId="0" fontId="74" fillId="0" borderId="65" xfId="160" applyFont="1" applyFill="1" applyAlignment="1">
      <alignment vertical="center"/>
    </xf>
    <xf numFmtId="0" fontId="21" fillId="0" borderId="0" xfId="106" applyFont="1" applyFill="1"/>
    <xf numFmtId="171" fontId="71" fillId="0" borderId="80" xfId="163" applyNumberFormat="1" applyFont="1" applyFill="1" applyBorder="1" applyAlignment="1">
      <alignment horizontal="left" vertical="center"/>
    </xf>
    <xf numFmtId="171" fontId="71" fillId="0" borderId="80" xfId="163" applyNumberFormat="1" applyFont="1" applyFill="1" applyBorder="1" applyAlignment="1">
      <alignment horizontal="left" vertical="center" wrapText="1"/>
    </xf>
    <xf numFmtId="0" fontId="21" fillId="0" borderId="0" xfId="106" applyFont="1" applyFill="1" applyAlignment="1">
      <alignment horizontal="center" vertical="center"/>
    </xf>
    <xf numFmtId="1" fontId="21" fillId="0" borderId="0" xfId="106" applyNumberFormat="1" applyFont="1" applyFill="1"/>
    <xf numFmtId="0" fontId="21" fillId="0" borderId="0" xfId="0" applyFont="1" applyFill="1"/>
    <xf numFmtId="171" fontId="75" fillId="0" borderId="65" xfId="163" applyNumberFormat="1" applyFont="1" applyFill="1" applyAlignment="1">
      <alignment horizontal="left" vertical="center"/>
    </xf>
    <xf numFmtId="171" fontId="75" fillId="0" borderId="65" xfId="163" applyNumberFormat="1" applyFont="1" applyFill="1" applyAlignment="1">
      <alignment vertical="center"/>
    </xf>
    <xf numFmtId="0" fontId="21" fillId="0" borderId="0" xfId="106" applyFont="1" applyFill="1" applyAlignment="1">
      <alignment horizontal="center"/>
    </xf>
    <xf numFmtId="167" fontId="21" fillId="0" borderId="0" xfId="1" applyFont="1" applyFill="1"/>
    <xf numFmtId="2" fontId="21" fillId="0" borderId="35" xfId="106" applyNumberFormat="1" applyFont="1" applyFill="1" applyBorder="1"/>
    <xf numFmtId="0" fontId="64" fillId="28" borderId="65" xfId="162" applyFont="1" applyAlignment="1">
      <alignment wrapText="1"/>
    </xf>
    <xf numFmtId="0" fontId="64" fillId="28" borderId="65" xfId="162" applyFont="1" applyAlignment="1">
      <alignment vertical="center" wrapText="1"/>
    </xf>
    <xf numFmtId="1" fontId="35" fillId="33" borderId="40" xfId="106" applyNumberFormat="1" applyFont="1" applyFill="1" applyBorder="1" applyAlignment="1">
      <alignment horizontal="center" vertical="center" wrapText="1"/>
    </xf>
    <xf numFmtId="0" fontId="2" fillId="28" borderId="65" xfId="166"/>
    <xf numFmtId="0" fontId="27" fillId="28" borderId="65" xfId="165" applyFont="1"/>
    <xf numFmtId="0" fontId="21" fillId="28" borderId="65" xfId="165" applyFont="1"/>
    <xf numFmtId="0" fontId="21" fillId="28" borderId="65" xfId="165" applyFont="1" applyAlignment="1">
      <alignment wrapText="1"/>
    </xf>
    <xf numFmtId="167" fontId="21" fillId="28" borderId="65" xfId="167" applyFont="1" applyFill="1" applyBorder="1"/>
    <xf numFmtId="0" fontId="21" fillId="28" borderId="65" xfId="165" applyFont="1" applyAlignment="1">
      <alignment horizontal="center" vertical="center"/>
    </xf>
    <xf numFmtId="1" fontId="21" fillId="28" borderId="65" xfId="165" applyNumberFormat="1" applyFont="1"/>
    <xf numFmtId="169" fontId="27" fillId="28" borderId="65" xfId="165" applyNumberFormat="1" applyFont="1" applyAlignment="1">
      <alignment horizontal="center"/>
    </xf>
    <xf numFmtId="0" fontId="32" fillId="28" borderId="56" xfId="165" applyFont="1" applyBorder="1" applyAlignment="1">
      <alignment horizontal="center" vertical="center" textRotation="90" wrapText="1"/>
      <extLst>
        <ext uri="smNativeData">
          <pm:cellMargin xmlns:pm="smNativeData" id="1663309949" l="0" r="0" t="0" b="0" textRotation="3"/>
        </ext>
      </extLst>
    </xf>
    <xf numFmtId="1" fontId="32" fillId="28" borderId="56" xfId="165" applyNumberFormat="1" applyFont="1" applyBorder="1" applyAlignment="1">
      <alignment horizontal="center" vertical="center" textRotation="90" wrapText="1"/>
      <extLst>
        <ext uri="smNativeData">
          <pm:cellMargin xmlns:pm="smNativeData" id="1663309949" l="0" r="0" t="0" b="0" textRotation="3"/>
        </ext>
      </extLst>
    </xf>
    <xf numFmtId="0" fontId="32" fillId="28" borderId="57" xfId="165" applyFont="1" applyBorder="1" applyAlignment="1">
      <alignment horizontal="center" vertical="center" textRotation="90" wrapText="1"/>
      <extLst>
        <ext uri="smNativeData">
          <pm:cellMargin xmlns:pm="smNativeData" id="1663309949" l="0" r="0" t="0" b="0" textRotation="3"/>
        </ext>
      </extLst>
    </xf>
    <xf numFmtId="1" fontId="35" fillId="28" borderId="46" xfId="165" applyNumberFormat="1" applyFont="1" applyBorder="1" applyAlignment="1">
      <alignment horizontal="center" vertical="center" wrapText="1"/>
    </xf>
    <xf numFmtId="0" fontId="35" fillId="28" borderId="46" xfId="167" applyNumberFormat="1" applyFont="1" applyFill="1" applyBorder="1" applyAlignment="1">
      <alignment horizontal="center" vertical="center" wrapText="1"/>
    </xf>
    <xf numFmtId="0" fontId="21" fillId="28" borderId="47" xfId="165" applyFont="1" applyBorder="1" applyAlignment="1">
      <alignment horizontal="center" vertical="center" wrapText="1"/>
    </xf>
    <xf numFmtId="0" fontId="29" fillId="28" borderId="48" xfId="165" applyFont="1" applyBorder="1" applyAlignment="1">
      <alignment horizontal="center" vertical="center" wrapText="1"/>
    </xf>
    <xf numFmtId="0" fontId="27" fillId="28" borderId="48" xfId="165" applyFont="1" applyBorder="1" applyAlignment="1">
      <alignment horizontal="left" vertical="center" wrapText="1"/>
    </xf>
    <xf numFmtId="0" fontId="27" fillId="28" borderId="48" xfId="165" applyFont="1" applyBorder="1" applyAlignment="1">
      <alignment horizontal="center" vertical="center" wrapText="1"/>
    </xf>
    <xf numFmtId="167" fontId="27" fillId="28" borderId="48" xfId="167" applyFont="1" applyFill="1" applyBorder="1" applyAlignment="1">
      <alignment horizontal="center" vertical="center" wrapText="1"/>
    </xf>
    <xf numFmtId="3" fontId="27" fillId="28" borderId="48" xfId="165" applyNumberFormat="1" applyFont="1" applyBorder="1" applyAlignment="1">
      <alignment horizontal="center" vertical="center" wrapText="1"/>
    </xf>
    <xf numFmtId="3" fontId="27" fillId="28" borderId="62" xfId="165" applyNumberFormat="1" applyFont="1" applyBorder="1" applyAlignment="1">
      <alignment horizontal="center" vertical="center" wrapText="1"/>
    </xf>
    <xf numFmtId="4" fontId="27" fillId="28" borderId="49" xfId="165" applyNumberFormat="1" applyFont="1" applyBorder="1" applyAlignment="1">
      <alignment horizontal="right" vertical="center" wrapText="1"/>
    </xf>
    <xf numFmtId="1" fontId="21" fillId="28" borderId="52" xfId="165" applyNumberFormat="1" applyFont="1" applyBorder="1" applyAlignment="1">
      <alignment horizontal="center" vertical="center" wrapText="1"/>
    </xf>
    <xf numFmtId="0" fontId="36" fillId="28" borderId="67" xfId="168" applyFont="1" applyBorder="1" applyAlignment="1">
      <alignment horizontal="center" vertical="center" wrapText="1"/>
    </xf>
    <xf numFmtId="0" fontId="27" fillId="28" borderId="66" xfId="165" applyFont="1" applyBorder="1" applyAlignment="1">
      <alignment horizontal="left" vertical="center" wrapText="1"/>
    </xf>
    <xf numFmtId="0" fontId="21" fillId="28" borderId="67" xfId="165" applyFont="1" applyBorder="1" applyAlignment="1">
      <alignment horizontal="center" vertical="center" wrapText="1"/>
    </xf>
    <xf numFmtId="167" fontId="21" fillId="28" borderId="67" xfId="167" applyFont="1" applyFill="1" applyBorder="1" applyAlignment="1">
      <alignment horizontal="center" vertical="center" wrapText="1"/>
    </xf>
    <xf numFmtId="2" fontId="21" fillId="28" borderId="30" xfId="169" applyNumberFormat="1" applyFont="1" applyBorder="1" applyAlignment="1">
      <alignment horizontal="right" vertical="center" wrapText="1"/>
    </xf>
    <xf numFmtId="2" fontId="21" fillId="28" borderId="70" xfId="165" applyNumberFormat="1" applyFont="1" applyBorder="1" applyAlignment="1">
      <alignment horizontal="right" vertical="center" wrapText="1"/>
    </xf>
    <xf numFmtId="2" fontId="21" fillId="28" borderId="70" xfId="170" applyNumberFormat="1" applyFont="1" applyBorder="1" applyAlignment="1">
      <alignment horizontal="right" vertical="center" wrapText="1"/>
    </xf>
    <xf numFmtId="4" fontId="27" fillId="28" borderId="70" xfId="165" applyNumberFormat="1" applyFont="1" applyBorder="1" applyAlignment="1">
      <alignment horizontal="right" vertical="center" wrapText="1"/>
    </xf>
    <xf numFmtId="4" fontId="21" fillId="28" borderId="31" xfId="165" applyNumberFormat="1" applyFont="1" applyBorder="1" applyAlignment="1">
      <alignment horizontal="right" vertical="center" wrapText="1"/>
    </xf>
    <xf numFmtId="4" fontId="21" fillId="28" borderId="67" xfId="165" applyNumberFormat="1" applyFont="1" applyBorder="1" applyAlignment="1">
      <alignment horizontal="right" vertical="center" wrapText="1"/>
    </xf>
    <xf numFmtId="4" fontId="27" fillId="28" borderId="53" xfId="165" applyNumberFormat="1" applyFont="1" applyBorder="1" applyAlignment="1">
      <alignment horizontal="right" vertical="center" wrapText="1"/>
    </xf>
    <xf numFmtId="1" fontId="21" fillId="28" borderId="52" xfId="169" applyNumberFormat="1" applyFont="1" applyBorder="1" applyAlignment="1">
      <alignment horizontal="center" vertical="center" wrapText="1"/>
    </xf>
    <xf numFmtId="0" fontId="21" fillId="28" borderId="67" xfId="165" applyFont="1" applyBorder="1" applyAlignment="1">
      <alignment horizontal="left" vertical="center" wrapText="1"/>
    </xf>
    <xf numFmtId="2" fontId="21" fillId="28" borderId="67" xfId="169" applyNumberFormat="1" applyFont="1" applyBorder="1" applyAlignment="1">
      <alignment horizontal="right" vertical="center" wrapText="1"/>
    </xf>
    <xf numFmtId="2" fontId="21" fillId="28" borderId="67" xfId="165" applyNumberFormat="1" applyFont="1" applyBorder="1" applyAlignment="1">
      <alignment horizontal="center" vertical="center" wrapText="1"/>
    </xf>
    <xf numFmtId="2" fontId="21" fillId="28" borderId="67" xfId="170" applyNumberFormat="1" applyFont="1" applyBorder="1" applyAlignment="1">
      <alignment horizontal="center" vertical="center" wrapText="1"/>
    </xf>
    <xf numFmtId="2" fontId="37" fillId="28" borderId="67" xfId="166" applyNumberFormat="1" applyFont="1" applyBorder="1" applyAlignment="1">
      <alignment horizontal="center" vertical="center"/>
    </xf>
    <xf numFmtId="4" fontId="27" fillId="28" borderId="67" xfId="165" applyNumberFormat="1" applyFont="1" applyBorder="1" applyAlignment="1">
      <alignment horizontal="center" vertical="center" wrapText="1"/>
    </xf>
    <xf numFmtId="4" fontId="21" fillId="28" borderId="67" xfId="165" applyNumberFormat="1" applyFont="1" applyBorder="1" applyAlignment="1">
      <alignment horizontal="center" vertical="center" wrapText="1"/>
    </xf>
    <xf numFmtId="4" fontId="27" fillId="28" borderId="53" xfId="165" applyNumberFormat="1" applyFont="1" applyBorder="1" applyAlignment="1">
      <alignment horizontal="center" vertical="center" wrapText="1"/>
    </xf>
    <xf numFmtId="0" fontId="46" fillId="28" borderId="67" xfId="165" applyFont="1" applyBorder="1" applyAlignment="1">
      <alignment horizontal="right" vertical="center" wrapText="1"/>
    </xf>
    <xf numFmtId="2" fontId="21" fillId="28" borderId="30" xfId="169" applyNumberFormat="1" applyFont="1" applyBorder="1" applyAlignment="1">
      <alignment horizontal="center" vertical="center" wrapText="1"/>
    </xf>
    <xf numFmtId="2" fontId="21" fillId="28" borderId="70" xfId="165" applyNumberFormat="1" applyFont="1" applyBorder="1" applyAlignment="1">
      <alignment horizontal="center" vertical="center" wrapText="1"/>
    </xf>
    <xf numFmtId="2" fontId="21" fillId="28" borderId="70" xfId="170" applyNumberFormat="1" applyFont="1" applyBorder="1" applyAlignment="1">
      <alignment horizontal="center" vertical="center" wrapText="1"/>
    </xf>
    <xf numFmtId="2" fontId="37" fillId="28" borderId="70" xfId="171" applyNumberFormat="1" applyFont="1" applyBorder="1" applyAlignment="1">
      <alignment horizontal="center" vertical="center"/>
    </xf>
    <xf numFmtId="4" fontId="27" fillId="28" borderId="70" xfId="165" applyNumberFormat="1" applyFont="1" applyBorder="1" applyAlignment="1">
      <alignment horizontal="center" vertical="center" wrapText="1"/>
    </xf>
    <xf numFmtId="4" fontId="21" fillId="28" borderId="31" xfId="165" applyNumberFormat="1" applyFont="1" applyBorder="1" applyAlignment="1">
      <alignment horizontal="center" vertical="center" wrapText="1"/>
    </xf>
    <xf numFmtId="2" fontId="21" fillId="28" borderId="66" xfId="165" applyNumberFormat="1" applyFont="1" applyBorder="1" applyAlignment="1">
      <alignment horizontal="center" vertical="center" wrapText="1"/>
    </xf>
    <xf numFmtId="2" fontId="21" fillId="28" borderId="66" xfId="170" applyNumberFormat="1" applyFont="1" applyBorder="1" applyAlignment="1">
      <alignment horizontal="center" vertical="center" wrapText="1"/>
    </xf>
    <xf numFmtId="2" fontId="37" fillId="28" borderId="66" xfId="166" applyNumberFormat="1" applyFont="1" applyBorder="1" applyAlignment="1">
      <alignment horizontal="center" vertical="center"/>
    </xf>
    <xf numFmtId="4" fontId="27" fillId="28" borderId="66" xfId="165" applyNumberFormat="1" applyFont="1" applyBorder="1" applyAlignment="1">
      <alignment horizontal="center" vertical="center" wrapText="1"/>
    </xf>
    <xf numFmtId="0" fontId="21" fillId="28" borderId="67" xfId="169" applyFont="1" applyBorder="1" applyAlignment="1">
      <alignment horizontal="left" vertical="center" wrapText="1"/>
    </xf>
    <xf numFmtId="2" fontId="21" fillId="28" borderId="67" xfId="169" applyNumberFormat="1" applyFont="1" applyBorder="1" applyAlignment="1">
      <alignment horizontal="center" vertical="center" wrapText="1"/>
    </xf>
    <xf numFmtId="2" fontId="37" fillId="28" borderId="66" xfId="171" applyNumberFormat="1" applyFont="1" applyBorder="1" applyAlignment="1">
      <alignment horizontal="center" vertical="center"/>
    </xf>
    <xf numFmtId="0" fontId="44" fillId="28" borderId="67" xfId="169" applyFont="1" applyBorder="1" applyAlignment="1">
      <alignment horizontal="left" vertical="center" wrapText="1"/>
    </xf>
    <xf numFmtId="0" fontId="21" fillId="28" borderId="66" xfId="165" applyFont="1" applyBorder="1" applyAlignment="1">
      <alignment horizontal="left" vertical="center" wrapText="1"/>
    </xf>
    <xf numFmtId="0" fontId="21" fillId="28" borderId="66" xfId="165" applyFont="1" applyBorder="1" applyAlignment="1">
      <alignment horizontal="center" vertical="center" wrapText="1"/>
    </xf>
    <xf numFmtId="0" fontId="21" fillId="28" borderId="67" xfId="169" applyFont="1" applyBorder="1" applyAlignment="1">
      <alignment vertical="center" wrapText="1"/>
    </xf>
    <xf numFmtId="0" fontId="21" fillId="28" borderId="54" xfId="169" applyFont="1" applyBorder="1" applyAlignment="1">
      <alignment horizontal="right" vertical="center"/>
    </xf>
    <xf numFmtId="0" fontId="21" fillId="28" borderId="56" xfId="169" applyFont="1" applyBorder="1" applyAlignment="1">
      <alignment horizontal="right" vertical="center"/>
    </xf>
    <xf numFmtId="0" fontId="21" fillId="28" borderId="56" xfId="169" applyFont="1" applyBorder="1" applyAlignment="1">
      <alignment horizontal="right" vertical="center" wrapText="1"/>
    </xf>
    <xf numFmtId="0" fontId="27" fillId="28" borderId="56" xfId="169" applyFont="1" applyBorder="1" applyAlignment="1">
      <alignment horizontal="right" vertical="center"/>
    </xf>
    <xf numFmtId="167" fontId="21" fillId="28" borderId="56" xfId="167" applyFont="1" applyFill="1" applyBorder="1" applyAlignment="1">
      <alignment horizontal="right" vertical="center"/>
    </xf>
    <xf numFmtId="0" fontId="21" fillId="28" borderId="56" xfId="170" applyFont="1" applyBorder="1" applyAlignment="1">
      <alignment horizontal="center" vertical="center"/>
    </xf>
    <xf numFmtId="2" fontId="21" fillId="28" borderId="56" xfId="170" applyNumberFormat="1" applyFont="1" applyBorder="1" applyAlignment="1">
      <alignment horizontal="center" vertical="center"/>
    </xf>
    <xf numFmtId="1" fontId="38" fillId="28" borderId="56" xfId="170" applyNumberFormat="1" applyFont="1" applyBorder="1" applyAlignment="1">
      <alignment horizontal="right"/>
    </xf>
    <xf numFmtId="2" fontId="27" fillId="28" borderId="56" xfId="170" applyNumberFormat="1" applyFont="1" applyBorder="1" applyAlignment="1">
      <alignment horizontal="right"/>
    </xf>
    <xf numFmtId="2" fontId="27" fillId="28" borderId="57" xfId="170" applyNumberFormat="1" applyFont="1" applyBorder="1" applyAlignment="1">
      <alignment horizontal="right"/>
    </xf>
    <xf numFmtId="0" fontId="21" fillId="28" borderId="65" xfId="170" applyFont="1"/>
    <xf numFmtId="0" fontId="22" fillId="28" borderId="65" xfId="165" applyFont="1" applyAlignment="1">
      <alignment wrapText="1"/>
    </xf>
    <xf numFmtId="0" fontId="21" fillId="28" borderId="65" xfId="170" applyFont="1" applyAlignment="1">
      <alignment horizontal="center" vertical="center"/>
    </xf>
    <xf numFmtId="1" fontId="21" fillId="28" borderId="65" xfId="170" applyNumberFormat="1" applyFont="1"/>
    <xf numFmtId="0" fontId="40" fillId="28" borderId="65" xfId="166" applyFont="1" applyAlignment="1">
      <alignment vertical="top"/>
    </xf>
    <xf numFmtId="0" fontId="40" fillId="28" borderId="65" xfId="166" applyFont="1" applyAlignment="1">
      <alignment horizontal="center" vertical="top"/>
    </xf>
    <xf numFmtId="49" fontId="40" fillId="28" borderId="65" xfId="166" applyNumberFormat="1" applyFont="1" applyAlignment="1">
      <alignment vertical="center"/>
    </xf>
    <xf numFmtId="0" fontId="40" fillId="28" borderId="65" xfId="166" applyFont="1" applyAlignment="1">
      <alignment horizontal="center" vertical="center"/>
    </xf>
    <xf numFmtId="0" fontId="43" fillId="28" borderId="65" xfId="165" applyFont="1" applyAlignment="1">
      <alignment vertical="center"/>
    </xf>
    <xf numFmtId="0" fontId="42" fillId="28" borderId="65" xfId="166" applyFont="1" applyAlignment="1">
      <alignment horizontal="center" vertical="top"/>
    </xf>
    <xf numFmtId="0" fontId="42" fillId="28" borderId="65" xfId="166" applyFont="1" applyAlignment="1">
      <alignment horizontal="center" vertical="center"/>
    </xf>
    <xf numFmtId="0" fontId="21" fillId="28" borderId="67" xfId="169" quotePrefix="1" applyFont="1" applyBorder="1" applyAlignment="1">
      <alignment horizontal="center" vertical="center" wrapText="1"/>
    </xf>
    <xf numFmtId="49" fontId="21" fillId="28" borderId="67" xfId="169" applyNumberFormat="1" applyFont="1" applyBorder="1" applyAlignment="1">
      <alignment horizontal="center" vertical="center" wrapText="1"/>
    </xf>
    <xf numFmtId="0" fontId="21" fillId="0" borderId="67" xfId="165" applyFont="1" applyFill="1" applyBorder="1" applyAlignment="1">
      <alignment horizontal="left" vertical="center" wrapText="1"/>
    </xf>
    <xf numFmtId="0" fontId="46" fillId="28" borderId="66" xfId="165" applyFont="1" applyBorder="1" applyAlignment="1">
      <alignment horizontal="right" vertical="center" wrapText="1"/>
    </xf>
    <xf numFmtId="0" fontId="44" fillId="28" borderId="66" xfId="165" applyFont="1" applyBorder="1" applyAlignment="1">
      <alignment horizontal="left" vertical="center" wrapText="1"/>
    </xf>
    <xf numFmtId="0" fontId="21" fillId="28" borderId="67" xfId="165" applyFont="1" applyBorder="1" applyAlignment="1">
      <alignment horizontal="left" vertical="center" wrapText="1"/>
    </xf>
    <xf numFmtId="0" fontId="46" fillId="28" borderId="67" xfId="169" applyFont="1" applyBorder="1" applyAlignment="1">
      <alignment horizontal="right" vertical="center" wrapText="1"/>
    </xf>
    <xf numFmtId="0" fontId="21" fillId="28" borderId="67" xfId="169" applyFont="1" applyBorder="1" applyAlignment="1">
      <alignment horizontal="left" vertical="center" wrapText="1"/>
    </xf>
    <xf numFmtId="0" fontId="46" fillId="28" borderId="67" xfId="165" applyFont="1" applyBorder="1" applyAlignment="1">
      <alignment horizontal="right" vertical="center" wrapText="1"/>
    </xf>
    <xf numFmtId="0" fontId="21" fillId="28" borderId="66" xfId="165" applyFont="1" applyBorder="1" applyAlignment="1">
      <alignment horizontal="left" vertical="center" wrapText="1"/>
    </xf>
    <xf numFmtId="0" fontId="65" fillId="28" borderId="66" xfId="165" applyFont="1" applyBorder="1" applyAlignment="1">
      <alignment horizontal="right" vertical="center" wrapText="1"/>
    </xf>
    <xf numFmtId="0" fontId="44" fillId="28" borderId="67" xfId="169" applyFont="1" applyBorder="1" applyAlignment="1">
      <alignment horizontal="left" vertical="center" wrapText="1"/>
    </xf>
    <xf numFmtId="0" fontId="46" fillId="28" borderId="67" xfId="169" applyFont="1" applyBorder="1" applyAlignment="1">
      <alignment horizontal="left" vertical="center" wrapText="1"/>
    </xf>
    <xf numFmtId="0" fontId="27" fillId="28" borderId="67" xfId="169" applyFont="1" applyBorder="1" applyAlignment="1">
      <alignment horizontal="left" vertical="center" wrapText="1"/>
    </xf>
    <xf numFmtId="0" fontId="64" fillId="28" borderId="70" xfId="159" applyFill="1" applyBorder="1" applyAlignment="1">
      <alignment horizontal="left" vertical="center" wrapText="1"/>
    </xf>
    <xf numFmtId="0" fontId="65" fillId="28" borderId="70" xfId="165" applyFont="1" applyBorder="1" applyAlignment="1">
      <alignment horizontal="right" vertical="center" wrapText="1"/>
    </xf>
    <xf numFmtId="0" fontId="46" fillId="28" borderId="70" xfId="165" applyFont="1" applyBorder="1" applyAlignment="1">
      <alignment horizontal="right" vertical="center" wrapText="1"/>
    </xf>
    <xf numFmtId="0" fontId="44" fillId="28" borderId="67" xfId="165" applyFont="1" applyBorder="1" applyAlignment="1">
      <alignment horizontal="left" vertical="center" wrapText="1"/>
    </xf>
    <xf numFmtId="0" fontId="21" fillId="28" borderId="67" xfId="165" applyFont="1" applyFill="1" applyBorder="1" applyAlignment="1">
      <alignment horizontal="left" vertical="center" wrapText="1"/>
    </xf>
    <xf numFmtId="0" fontId="27" fillId="44" borderId="66" xfId="269" applyFont="1" applyFill="1" applyBorder="1" applyAlignment="1">
      <alignment horizontal="left" vertical="center"/>
    </xf>
    <xf numFmtId="0" fontId="21" fillId="44" borderId="67" xfId="269" applyFont="1" applyFill="1" applyBorder="1" applyAlignment="1">
      <alignment horizontal="left" vertical="center" wrapText="1"/>
    </xf>
    <xf numFmtId="0" fontId="21" fillId="44" borderId="67" xfId="269" applyFont="1" applyFill="1" applyBorder="1" applyAlignment="1">
      <alignment horizontal="right" vertical="center" wrapText="1"/>
    </xf>
    <xf numFmtId="0" fontId="21" fillId="44" borderId="67" xfId="232" applyFont="1" applyFill="1" applyBorder="1" applyAlignment="1">
      <alignment horizontal="left" vertical="center" wrapText="1"/>
    </xf>
    <xf numFmtId="0" fontId="21" fillId="44" borderId="67" xfId="269" applyFont="1" applyFill="1" applyBorder="1" applyAlignment="1">
      <alignment horizontal="left" vertical="center"/>
    </xf>
    <xf numFmtId="2" fontId="21" fillId="44" borderId="67" xfId="218" applyNumberFormat="1" applyFont="1" applyFill="1" applyBorder="1" applyAlignment="1">
      <alignment horizontal="left" vertical="center" wrapText="1"/>
    </xf>
    <xf numFmtId="168" fontId="21" fillId="44" borderId="67" xfId="212" applyFont="1" applyFill="1" applyBorder="1" applyAlignment="1">
      <alignment horizontal="left" vertical="center" wrapText="1"/>
    </xf>
    <xf numFmtId="0" fontId="21" fillId="44" borderId="67" xfId="232" applyFont="1" applyFill="1" applyBorder="1" applyAlignment="1">
      <alignment horizontal="justify" vertical="center" wrapText="1"/>
    </xf>
    <xf numFmtId="0" fontId="21" fillId="44" borderId="67" xfId="269" applyFont="1" applyFill="1" applyBorder="1" applyAlignment="1">
      <alignment horizontal="justify" vertical="center" wrapText="1"/>
    </xf>
    <xf numFmtId="0" fontId="44" fillId="44" borderId="67" xfId="232" applyFont="1" applyFill="1" applyBorder="1" applyAlignment="1">
      <alignment horizontal="justify" vertical="center" wrapText="1"/>
    </xf>
    <xf numFmtId="0" fontId="21" fillId="28" borderId="67" xfId="232" applyFont="1" applyBorder="1" applyAlignment="1">
      <alignment horizontal="left" vertical="center" wrapText="1"/>
    </xf>
    <xf numFmtId="0" fontId="21" fillId="28" borderId="67" xfId="269" applyFont="1" applyBorder="1" applyAlignment="1">
      <alignment horizontal="left" vertical="center" wrapText="1"/>
    </xf>
    <xf numFmtId="2" fontId="21" fillId="28" borderId="67" xfId="269" applyNumberFormat="1" applyFont="1" applyBorder="1" applyAlignment="1">
      <alignment horizontal="left" vertical="center" wrapText="1"/>
    </xf>
    <xf numFmtId="0" fontId="21" fillId="28" borderId="67" xfId="269" applyFont="1" applyBorder="1" applyAlignment="1">
      <alignment horizontal="left" vertical="center"/>
    </xf>
    <xf numFmtId="2" fontId="21" fillId="28" borderId="67" xfId="218" applyNumberFormat="1" applyFont="1" applyBorder="1" applyAlignment="1">
      <alignment horizontal="left" vertical="center" wrapText="1"/>
    </xf>
    <xf numFmtId="168" fontId="21" fillId="28" borderId="67" xfId="212" applyFont="1" applyFill="1" applyBorder="1" applyAlignment="1">
      <alignment horizontal="left" vertical="center" wrapText="1"/>
    </xf>
    <xf numFmtId="0" fontId="21" fillId="28" borderId="67" xfId="256" applyFont="1" applyBorder="1" applyAlignment="1">
      <alignment horizontal="left" vertical="center" wrapText="1"/>
    </xf>
    <xf numFmtId="0" fontId="27" fillId="28" borderId="67" xfId="232" applyFont="1" applyBorder="1" applyAlignment="1">
      <alignment horizontal="left" vertical="center" wrapText="1"/>
    </xf>
    <xf numFmtId="0" fontId="21" fillId="28" borderId="67" xfId="257" applyFont="1" applyBorder="1" applyAlignment="1">
      <alignment horizontal="left" vertical="center" wrapText="1"/>
    </xf>
    <xf numFmtId="0" fontId="63" fillId="28" borderId="67" xfId="232" applyFont="1" applyBorder="1" applyAlignment="1">
      <alignment horizontal="left" vertical="center" wrapText="1"/>
    </xf>
    <xf numFmtId="0" fontId="63" fillId="28" borderId="67" xfId="269" applyFont="1" applyBorder="1" applyAlignment="1">
      <alignment horizontal="left" vertical="center" wrapText="1"/>
    </xf>
    <xf numFmtId="0" fontId="21" fillId="0" borderId="67" xfId="169" applyFont="1" applyFill="1" applyBorder="1" applyAlignment="1">
      <alignment horizontal="left" vertical="center" wrapText="1"/>
    </xf>
    <xf numFmtId="0" fontId="21" fillId="0" borderId="34" xfId="106" applyFont="1" applyFill="1" applyBorder="1" applyAlignment="1">
      <alignment horizontal="center" vertical="center" wrapText="1"/>
    </xf>
    <xf numFmtId="167" fontId="78" fillId="80" borderId="67" xfId="167" applyFont="1" applyFill="1" applyBorder="1" applyAlignment="1">
      <alignment horizontal="center" vertical="center" wrapText="1"/>
    </xf>
    <xf numFmtId="0" fontId="21" fillId="80" borderId="67" xfId="165" applyFont="1" applyFill="1" applyBorder="1" applyAlignment="1">
      <alignment horizontal="left" vertical="center" wrapText="1"/>
    </xf>
    <xf numFmtId="0" fontId="80" fillId="80" borderId="67" xfId="165" applyFont="1" applyFill="1" applyBorder="1" applyAlignment="1">
      <alignment horizontal="right" vertical="center" wrapText="1"/>
    </xf>
    <xf numFmtId="0" fontId="78" fillId="80" borderId="67" xfId="165" applyFont="1" applyFill="1" applyBorder="1" applyAlignment="1">
      <alignment horizontal="left" vertical="center" wrapText="1"/>
    </xf>
    <xf numFmtId="0" fontId="77" fillId="80" borderId="34" xfId="62" applyFont="1" applyFill="1" applyBorder="1" applyAlignment="1">
      <alignment vertical="center" wrapText="1"/>
    </xf>
    <xf numFmtId="0" fontId="78" fillId="80" borderId="34" xfId="106" applyFont="1" applyFill="1" applyBorder="1" applyAlignment="1">
      <alignment horizontal="left" vertical="center" wrapText="1"/>
    </xf>
    <xf numFmtId="1" fontId="81" fillId="80" borderId="52" xfId="106" applyNumberFormat="1" applyFont="1" applyFill="1" applyBorder="1" applyAlignment="1">
      <alignment horizontal="center" vertical="center" wrapText="1"/>
    </xf>
    <xf numFmtId="0" fontId="82" fillId="80" borderId="34" xfId="106" applyFont="1" applyFill="1" applyBorder="1" applyAlignment="1">
      <alignment horizontal="center" vertical="center" wrapText="1"/>
    </xf>
    <xf numFmtId="0" fontId="81" fillId="80" borderId="34" xfId="106" applyFont="1" applyFill="1" applyBorder="1" applyAlignment="1">
      <alignment horizontal="left" vertical="center" wrapText="1"/>
    </xf>
    <xf numFmtId="0" fontId="81" fillId="80" borderId="34" xfId="106" applyFont="1" applyFill="1" applyBorder="1" applyAlignment="1">
      <alignment horizontal="center" vertical="center" wrapText="1"/>
    </xf>
    <xf numFmtId="167" fontId="81" fillId="80" borderId="34" xfId="1" applyFont="1" applyFill="1" applyBorder="1" applyAlignment="1">
      <alignment horizontal="center" vertical="center" wrapText="1"/>
    </xf>
    <xf numFmtId="0" fontId="81" fillId="80" borderId="34" xfId="106" applyFont="1" applyFill="1" applyBorder="1" applyAlignment="1">
      <alignment horizontal="left" vertical="center"/>
    </xf>
    <xf numFmtId="1" fontId="78" fillId="81" borderId="52" xfId="106" applyNumberFormat="1" applyFont="1" applyFill="1" applyBorder="1" applyAlignment="1">
      <alignment horizontal="center" vertical="center" wrapText="1"/>
    </xf>
    <xf numFmtId="0" fontId="21" fillId="81" borderId="67" xfId="232" applyFont="1" applyFill="1" applyBorder="1" applyAlignment="1">
      <alignment horizontal="left" vertical="center" wrapText="1"/>
    </xf>
    <xf numFmtId="0" fontId="78" fillId="81" borderId="67" xfId="269" applyFont="1" applyFill="1" applyBorder="1" applyAlignment="1">
      <alignment horizontal="left" vertical="center" wrapText="1"/>
    </xf>
    <xf numFmtId="2" fontId="78" fillId="81" borderId="67" xfId="218" applyNumberFormat="1" applyFont="1" applyFill="1" applyBorder="1" applyAlignment="1">
      <alignment horizontal="left" vertical="center" wrapText="1"/>
    </xf>
    <xf numFmtId="1" fontId="78" fillId="80" borderId="52" xfId="62" applyNumberFormat="1" applyFont="1" applyFill="1" applyBorder="1" applyAlignment="1">
      <alignment horizontal="center" vertical="center" wrapText="1"/>
    </xf>
    <xf numFmtId="1" fontId="81" fillId="80" borderId="52" xfId="62" applyNumberFormat="1" applyFont="1" applyFill="1" applyBorder="1" applyAlignment="1">
      <alignment horizontal="center" vertical="center" wrapText="1"/>
    </xf>
    <xf numFmtId="0" fontId="81" fillId="80" borderId="34" xfId="0" applyFont="1" applyFill="1" applyBorder="1" applyAlignment="1">
      <alignment horizontal="center" vertical="center" wrapText="1"/>
    </xf>
    <xf numFmtId="2" fontId="81" fillId="80" borderId="34" xfId="106" applyNumberFormat="1" applyFont="1" applyFill="1" applyBorder="1" applyAlignment="1">
      <alignment horizontal="center" vertical="center" wrapText="1"/>
    </xf>
    <xf numFmtId="167" fontId="81" fillId="80" borderId="34" xfId="1" applyFont="1" applyFill="1" applyBorder="1" applyAlignment="1">
      <alignment horizontal="center" vertical="center"/>
    </xf>
    <xf numFmtId="0" fontId="81" fillId="80" borderId="67" xfId="256" applyFont="1" applyFill="1" applyBorder="1" applyAlignment="1">
      <alignment horizontal="left" vertical="center" wrapText="1"/>
    </xf>
    <xf numFmtId="0" fontId="78" fillId="80" borderId="67" xfId="269" applyFont="1" applyFill="1" applyBorder="1" applyAlignment="1">
      <alignment horizontal="left" vertical="center" wrapText="1"/>
    </xf>
    <xf numFmtId="0" fontId="81" fillId="80" borderId="67" xfId="269" applyFont="1" applyFill="1" applyBorder="1" applyAlignment="1">
      <alignment horizontal="left" vertical="center" wrapText="1"/>
    </xf>
    <xf numFmtId="0" fontId="24" fillId="0" borderId="0" xfId="106" applyFont="1" applyAlignment="1">
      <alignment horizontal="center"/>
    </xf>
    <xf numFmtId="0" fontId="25" fillId="0" borderId="0" xfId="106" applyFont="1" applyAlignment="1">
      <alignment horizontal="center" wrapText="1"/>
    </xf>
    <xf numFmtId="171" fontId="71" fillId="28" borderId="65" xfId="163" applyNumberFormat="1" applyFont="1" applyBorder="1" applyAlignment="1">
      <alignment horizontal="left" vertical="center"/>
    </xf>
    <xf numFmtId="171" fontId="73" fillId="28" borderId="65" xfId="163" applyNumberFormat="1" applyFont="1" applyBorder="1" applyAlignment="1">
      <alignment horizontal="center" vertical="center"/>
    </xf>
    <xf numFmtId="171" fontId="71" fillId="28" borderId="65" xfId="163" applyNumberFormat="1" applyFont="1" applyBorder="1" applyAlignment="1">
      <alignment horizontal="center" vertical="center" wrapText="1"/>
    </xf>
    <xf numFmtId="0" fontId="76" fillId="0" borderId="0" xfId="0" applyFont="1" applyAlignment="1">
      <alignment horizontal="left" vertical="center" wrapText="1"/>
    </xf>
    <xf numFmtId="171" fontId="73" fillId="0" borderId="81" xfId="163" applyNumberFormat="1" applyFont="1" applyFill="1" applyBorder="1" applyAlignment="1">
      <alignment horizontal="center" vertical="center"/>
    </xf>
    <xf numFmtId="171" fontId="73" fillId="0" borderId="65" xfId="163" applyNumberFormat="1" applyFont="1" applyFill="1" applyAlignment="1">
      <alignment horizontal="center" vertical="center"/>
    </xf>
    <xf numFmtId="171" fontId="71" fillId="0" borderId="80" xfId="163" applyNumberFormat="1" applyFont="1" applyFill="1" applyBorder="1" applyAlignment="1">
      <alignment horizontal="center" vertical="center" wrapText="1"/>
    </xf>
    <xf numFmtId="171" fontId="71" fillId="0" borderId="80" xfId="163" applyNumberFormat="1" applyFont="1" applyFill="1" applyBorder="1" applyAlignment="1">
      <alignment horizontal="left" vertical="center"/>
    </xf>
    <xf numFmtId="0" fontId="30" fillId="0" borderId="0" xfId="106" applyFont="1" applyFill="1" applyAlignment="1">
      <alignment horizontal="center" vertical="center"/>
    </xf>
    <xf numFmtId="0" fontId="32" fillId="0" borderId="33" xfId="106" applyFont="1" applyFill="1" applyBorder="1" applyAlignment="1">
      <alignment horizontal="center" vertical="center"/>
    </xf>
    <xf numFmtId="0" fontId="32" fillId="0" borderId="33" xfId="106" applyFont="1" applyFill="1" applyBorder="1" applyAlignment="1">
      <alignment horizontal="center" vertical="center" wrapText="1"/>
    </xf>
    <xf numFmtId="0" fontId="27" fillId="28" borderId="65" xfId="165" applyFont="1" applyAlignment="1">
      <alignment horizontal="center"/>
    </xf>
    <xf numFmtId="0" fontId="32" fillId="28" borderId="39" xfId="165" applyFont="1" applyBorder="1" applyAlignment="1">
      <alignment horizontal="center" vertical="center" textRotation="90" wrapText="1"/>
      <extLst>
        <ext uri="smNativeData">
          <pm:cellMargin xmlns:pm="smNativeData" id="1663309949" l="0" r="0" t="0" b="0" textRotation="3"/>
        </ext>
      </extLst>
    </xf>
    <xf numFmtId="0" fontId="32" fillId="28" borderId="40" xfId="165" applyFont="1" applyBorder="1" applyAlignment="1">
      <alignment horizontal="center" vertical="center" textRotation="90" wrapText="1"/>
      <extLst>
        <ext uri="smNativeData">
          <pm:cellMargin xmlns:pm="smNativeData" id="1663309949" l="0" r="0" t="0" b="0" textRotation="3"/>
        </ext>
      </extLst>
    </xf>
    <xf numFmtId="0" fontId="32" fillId="28" borderId="68" xfId="165" applyFont="1" applyBorder="1" applyAlignment="1">
      <alignment horizontal="center" vertical="center" wrapText="1"/>
    </xf>
    <xf numFmtId="0" fontId="32" fillId="28" borderId="69" xfId="165" applyFont="1" applyBorder="1" applyAlignment="1">
      <alignment horizontal="center" vertical="center" wrapText="1"/>
    </xf>
    <xf numFmtId="167" fontId="32" fillId="28" borderId="40" xfId="167" applyFont="1" applyFill="1" applyBorder="1" applyAlignment="1">
      <alignment horizontal="center" vertical="center" textRotation="90" wrapText="1"/>
      <extLst>
        <ext uri="smNativeData">
          <pm:cellMargin xmlns:pm="smNativeData" id="1663309949" l="0" r="0" t="0" b="0" textRotation="3"/>
        </ext>
      </extLst>
    </xf>
    <xf numFmtId="0" fontId="32" fillId="28" borderId="48" xfId="165" applyFont="1" applyBorder="1" applyAlignment="1">
      <alignment horizontal="center"/>
    </xf>
    <xf numFmtId="0" fontId="32" fillId="28" borderId="49" xfId="165" applyFont="1" applyBorder="1" applyAlignment="1">
      <alignment horizontal="center"/>
    </xf>
    <xf numFmtId="171" fontId="73" fillId="28" borderId="81" xfId="163" applyNumberFormat="1" applyFont="1" applyBorder="1" applyAlignment="1">
      <alignment horizontal="center" vertical="center"/>
    </xf>
    <xf numFmtId="171" fontId="73" fillId="28" borderId="65" xfId="163" applyNumberFormat="1" applyFont="1" applyAlignment="1">
      <alignment horizontal="center" vertical="center"/>
    </xf>
    <xf numFmtId="171" fontId="71" fillId="28" borderId="80" xfId="163" applyNumberFormat="1" applyFont="1" applyBorder="1" applyAlignment="1">
      <alignment horizontal="center" vertical="center" wrapText="1"/>
    </xf>
    <xf numFmtId="0" fontId="64" fillId="28" borderId="65" xfId="162" applyFont="1" applyAlignment="1">
      <alignment horizontal="left" wrapText="1"/>
    </xf>
    <xf numFmtId="0" fontId="64" fillId="28" borderId="65" xfId="162" applyFont="1" applyAlignment="1">
      <alignment horizontal="left" vertical="center" wrapText="1"/>
    </xf>
    <xf numFmtId="171" fontId="71" fillId="28" borderId="80" xfId="163" applyNumberFormat="1" applyFont="1" applyBorder="1" applyAlignment="1">
      <alignment horizontal="left" vertical="center"/>
    </xf>
    <xf numFmtId="0" fontId="27" fillId="0" borderId="0" xfId="106" applyFont="1" applyAlignment="1">
      <alignment horizontal="center"/>
    </xf>
    <xf numFmtId="0" fontId="32" fillId="0" borderId="39" xfId="106" applyFont="1" applyBorder="1" applyAlignment="1">
      <alignment horizontal="center" vertical="center" textRotation="90" wrapText="1"/>
      <extLst>
        <ext uri="smNativeData">
          <pm:cellMargin xmlns:pm="smNativeData" id="1663309949" l="0" r="0" t="0" b="0" textRotation="3"/>
        </ext>
      </extLst>
    </xf>
    <xf numFmtId="0" fontId="32" fillId="0" borderId="40" xfId="106" applyFont="1" applyBorder="1" applyAlignment="1">
      <alignment horizontal="center" vertical="center" textRotation="90" wrapText="1"/>
      <extLst>
        <ext uri="smNativeData">
          <pm:cellMargin xmlns:pm="smNativeData" id="1663309949" l="0" r="0" t="0" b="0" textRotation="3"/>
        </ext>
      </extLst>
    </xf>
    <xf numFmtId="0" fontId="32" fillId="0" borderId="68" xfId="106" applyFont="1" applyBorder="1" applyAlignment="1">
      <alignment horizontal="center" vertical="center" wrapText="1"/>
    </xf>
    <xf numFmtId="0" fontId="32" fillId="0" borderId="69" xfId="106" applyFont="1" applyBorder="1" applyAlignment="1">
      <alignment horizontal="center" vertical="center" wrapText="1"/>
    </xf>
    <xf numFmtId="167" fontId="32" fillId="0" borderId="40" xfId="1" applyFont="1" applyFill="1" applyBorder="1" applyAlignment="1">
      <alignment horizontal="center" vertical="center" textRotation="90" wrapText="1"/>
      <extLst>
        <ext uri="smNativeData">
          <pm:cellMargin xmlns:pm="smNativeData" id="1663309949" l="0" r="0" t="0" b="0" textRotation="3"/>
        </ext>
      </extLst>
    </xf>
    <xf numFmtId="0" fontId="32" fillId="0" borderId="42" xfId="106" applyFont="1" applyBorder="1" applyAlignment="1">
      <alignment horizontal="center"/>
    </xf>
    <xf numFmtId="0" fontId="32" fillId="0" borderId="43" xfId="106" applyFont="1" applyBorder="1" applyAlignment="1">
      <alignment horizontal="center"/>
    </xf>
    <xf numFmtId="0" fontId="32" fillId="0" borderId="39" xfId="106" applyFont="1" applyBorder="1" applyAlignment="1">
      <alignment horizontal="center" vertical="center" textRotation="90" wrapText="1"/>
      <extLst>
        <ext uri="smNativeData">
          <pm:cellMargin xmlns:pm="smNativeData" id="1663309949" l="0" r="0" t="0" b="0" textRotation="3"/>
        </ext>
      </extLst>
    </xf>
    <xf numFmtId="0" fontId="32" fillId="0" borderId="40" xfId="106" applyFont="1" applyBorder="1" applyAlignment="1">
      <alignment horizontal="center" vertical="center" textRotation="90" wrapText="1"/>
      <extLst>
        <ext uri="smNativeData">
          <pm:cellMargin xmlns:pm="smNativeData" id="1663309949" l="0" r="0" t="0" b="0" textRotation="3"/>
        </ext>
      </extLst>
    </xf>
    <xf numFmtId="0" fontId="32" fillId="0" borderId="41" xfId="106" applyFont="1" applyBorder="1" applyAlignment="1">
      <alignment horizontal="center" vertical="center" wrapText="1"/>
    </xf>
    <xf numFmtId="0" fontId="32" fillId="0" borderId="40" xfId="106" applyFont="1" applyBorder="1" applyAlignment="1">
      <alignment horizontal="center" vertical="center" textRotation="90" wrapText="1"/>
      <extLst>
        <ext uri="smNativeData">
          <pm:cellMargin xmlns:pm="smNativeData" id="1663309949" l="0" r="0" t="0" b="0" textRotation="3"/>
        </ext>
      </extLst>
    </xf>
    <xf numFmtId="2" fontId="32" fillId="0" borderId="40" xfId="106" applyNumberFormat="1" applyFont="1" applyBorder="1" applyAlignment="1">
      <alignment horizontal="center" vertical="center" textRotation="90" wrapText="1"/>
      <extLst>
        <ext uri="smNativeData">
          <pm:cellMargin xmlns:pm="smNativeData" id="1663309949" l="0" r="0" t="0" b="0" textRotation="3"/>
        </ext>
      </extLst>
    </xf>
    <xf numFmtId="0" fontId="32" fillId="34" borderId="42" xfId="106" applyFont="1" applyFill="1" applyBorder="1" applyAlignment="1">
      <alignment horizontal="center"/>
    </xf>
    <xf numFmtId="0" fontId="32" fillId="35" borderId="43" xfId="106" applyFont="1" applyFill="1" applyBorder="1" applyAlignment="1">
      <alignment horizontal="center"/>
    </xf>
    <xf numFmtId="0" fontId="32" fillId="45" borderId="61" xfId="106" applyFont="1" applyFill="1" applyBorder="1" applyAlignment="1">
      <alignment horizontal="center" vertical="center" textRotation="90" wrapText="1"/>
      <extLst>
        <ext uri="smNativeData">
          <pm:cellMargin xmlns:pm="smNativeData" id="1663309949" l="0" r="0" t="0" b="0" textRotation="3"/>
        </ext>
      </extLst>
    </xf>
    <xf numFmtId="0" fontId="32" fillId="46" borderId="62" xfId="106" applyFont="1" applyFill="1" applyBorder="1" applyAlignment="1">
      <alignment horizontal="center" vertical="center" textRotation="90" wrapText="1"/>
      <extLst>
        <ext uri="smNativeData">
          <pm:cellMargin xmlns:pm="smNativeData" id="1663309949" l="0" r="0" t="0" b="0" textRotation="3"/>
        </ext>
      </extLst>
    </xf>
    <xf numFmtId="0" fontId="32" fillId="33" borderId="40" xfId="106" applyFont="1" applyFill="1" applyBorder="1" applyAlignment="1">
      <alignment horizontal="center" vertical="center" wrapText="1"/>
    </xf>
    <xf numFmtId="167" fontId="32" fillId="33" borderId="40" xfId="1" applyFont="1" applyFill="1" applyBorder="1" applyAlignment="1">
      <alignment horizontal="center" vertical="center" textRotation="90" wrapText="1"/>
      <extLst>
        <ext uri="smNativeData">
          <pm:cellMargin xmlns:pm="smNativeData" id="1663309949" l="0" r="0" t="0" b="0" textRotation="3"/>
        </ext>
      </extLst>
    </xf>
    <xf numFmtId="2" fontId="32" fillId="46" borderId="62" xfId="106" applyNumberFormat="1" applyFont="1" applyFill="1" applyBorder="1" applyAlignment="1">
      <alignment horizontal="center" vertical="center" textRotation="90" wrapText="1"/>
      <extLst>
        <ext uri="smNativeData">
          <pm:cellMargin xmlns:pm="smNativeData" id="1663309949" l="0" r="0" t="0" b="0" textRotation="3"/>
        </ext>
      </extLst>
    </xf>
    <xf numFmtId="167" fontId="32" fillId="46" borderId="62" xfId="1" applyFont="1" applyFill="1" applyBorder="1" applyAlignment="1">
      <alignment horizontal="center" vertical="center" textRotation="90" wrapText="1"/>
      <extLst>
        <ext uri="smNativeData">
          <pm:cellMargin xmlns:pm="smNativeData" id="1663309949" l="0" r="0" t="0" b="0" textRotation="3"/>
        </ext>
      </extLst>
    </xf>
  </cellXfs>
  <cellStyles count="280">
    <cellStyle name="1. izcēlums" xfId="6" xr:uid="{00000000-0005-0000-0000-000006000000}"/>
    <cellStyle name="1. izcēlums 2" xfId="177" xr:uid="{EF8E74F6-2100-45C3-9DE2-F883781571ED}"/>
    <cellStyle name="2. izcēlums" xfId="7" xr:uid="{00000000-0005-0000-0000-000007000000}"/>
    <cellStyle name="2. izcēlums 2" xfId="178" xr:uid="{F183FC78-4770-4B3A-86AC-34DBA0A503E9}"/>
    <cellStyle name="20% - Accent1 2" xfId="136" xr:uid="{5250D2FA-0D26-46A8-B0AB-F32B34BBD99B}"/>
    <cellStyle name="20% - Accent2 2" xfId="140" xr:uid="{CD09899A-E8CE-4AB7-AF0C-7B74FF5D25CA}"/>
    <cellStyle name="20% - Accent3 2" xfId="144" xr:uid="{D536D0F2-3FCF-4CC5-B9B6-47A445C22563}"/>
    <cellStyle name="20% - Accent4 2" xfId="148" xr:uid="{9B9AA5D4-CA63-4095-B6E8-3B13CAB101B9}"/>
    <cellStyle name="20% - Accent5 2" xfId="152" xr:uid="{4562A041-33D4-43B6-801F-796F81FBEB07}"/>
    <cellStyle name="20% - Accent6 2" xfId="156" xr:uid="{C797729D-8621-4568-8AFF-DECF0293ACC0}"/>
    <cellStyle name="20% no 1. izcēluma" xfId="8" xr:uid="{00000000-0005-0000-0000-000008000000}"/>
    <cellStyle name="20% no 1. izcēluma 2" xfId="179" xr:uid="{DDA4A6E2-28CD-4561-ABA1-63EDB3F71DBA}"/>
    <cellStyle name="20% no 2. izcēluma" xfId="9" xr:uid="{00000000-0005-0000-0000-000009000000}"/>
    <cellStyle name="20% no 2. izcēluma 2" xfId="180" xr:uid="{A4E4282A-A178-4F6B-B2F6-B396D71F7F0F}"/>
    <cellStyle name="20% no 3. izcēluma" xfId="10" xr:uid="{00000000-0005-0000-0000-00000A000000}"/>
    <cellStyle name="20% no 3. izcēluma 2" xfId="181" xr:uid="{5EDD17B4-D2F8-4C44-9D6A-34CCD6E69051}"/>
    <cellStyle name="20% no 4. izcēluma" xfId="11" xr:uid="{00000000-0005-0000-0000-00000B000000}"/>
    <cellStyle name="20% no 4. izcēluma 2" xfId="182" xr:uid="{F2605EB2-3AE3-4779-9710-F0DDC33E66A6}"/>
    <cellStyle name="20% no 5. izcēluma" xfId="12" xr:uid="{00000000-0005-0000-0000-00000C000000}"/>
    <cellStyle name="20% no 5. izcēluma 2" xfId="183" xr:uid="{69738109-CD7B-425D-8C0B-8AB78CBCEDB9}"/>
    <cellStyle name="20% no 6. izcēluma" xfId="13" xr:uid="{00000000-0005-0000-0000-00000D000000}"/>
    <cellStyle name="20% no 6. izcēluma 2" xfId="184" xr:uid="{21227B16-C39B-4A64-A8EC-2F253B2B84E0}"/>
    <cellStyle name="3. izcēlums " xfId="14" xr:uid="{00000000-0005-0000-0000-00000E000000}"/>
    <cellStyle name="3. izcēlums  2" xfId="185" xr:uid="{AB639DA1-211E-4292-885A-EA8C15FF5DC8}"/>
    <cellStyle name="4. izcēlums" xfId="15" xr:uid="{00000000-0005-0000-0000-00000F000000}"/>
    <cellStyle name="4. izcēlums 2" xfId="186" xr:uid="{C49ADA27-97B6-4F49-AF3E-CEC785B8D790}"/>
    <cellStyle name="40% - Accent1 2" xfId="137" xr:uid="{E0D67CEF-EF85-41F5-841C-315E71C5B32A}"/>
    <cellStyle name="40% - Accent2 2" xfId="141" xr:uid="{4C69AE98-62DD-4878-81B4-80A75C55941F}"/>
    <cellStyle name="40% - Accent3 2" xfId="145" xr:uid="{04067D5C-9833-4AD8-B309-300350C6070A}"/>
    <cellStyle name="40% - Accent4 2" xfId="149" xr:uid="{15F46080-703B-49D3-90D6-0AC255F3D547}"/>
    <cellStyle name="40% - Accent5 2" xfId="153" xr:uid="{10164A2C-893E-4D59-B4AB-F1D4FF9FD372}"/>
    <cellStyle name="40% - Accent6 2" xfId="157" xr:uid="{412918E5-E28C-4062-9E79-087B902A3A12}"/>
    <cellStyle name="40% no 1. izcēluma" xfId="16" xr:uid="{00000000-0005-0000-0000-000010000000}"/>
    <cellStyle name="40% no 1. izcēluma 2" xfId="187" xr:uid="{9F6718DB-E833-4B62-B232-256DC6BEFA92}"/>
    <cellStyle name="40% no 2. izcēluma" xfId="17" xr:uid="{00000000-0005-0000-0000-000011000000}"/>
    <cellStyle name="40% no 2. izcēluma 2" xfId="188" xr:uid="{4854C891-C493-4D6E-BBB6-C95E7A74FB53}"/>
    <cellStyle name="40% no 3. izcēluma" xfId="18" xr:uid="{00000000-0005-0000-0000-000012000000}"/>
    <cellStyle name="40% no 3. izcēluma 2" xfId="189" xr:uid="{80E7D053-4063-4F1A-9ABB-DAAE323DF760}"/>
    <cellStyle name="40% no 4. izcēluma" xfId="19" xr:uid="{00000000-0005-0000-0000-000013000000}"/>
    <cellStyle name="40% no 4. izcēluma 2" xfId="190" xr:uid="{76C5ED02-6004-4D8A-B9A8-3CE4FCE8CCD5}"/>
    <cellStyle name="40% no 5. izcēluma" xfId="20" xr:uid="{00000000-0005-0000-0000-000014000000}"/>
    <cellStyle name="40% no 5. izcēluma 2" xfId="191" xr:uid="{650362D9-C9FB-4DA5-8632-24D47B5D1BC8}"/>
    <cellStyle name="40% no 6. izcēluma" xfId="21" xr:uid="{00000000-0005-0000-0000-000015000000}"/>
    <cellStyle name="40% no 6. izcēluma 2" xfId="192" xr:uid="{C2CDDA6B-B8AB-48AF-A595-D3836028C1E0}"/>
    <cellStyle name="5. izcēlums" xfId="22" xr:uid="{00000000-0005-0000-0000-000016000000}"/>
    <cellStyle name="5. izcēlums 2" xfId="193" xr:uid="{7CC8F3AC-8AB3-4E10-AFDC-52AA5C62E7AF}"/>
    <cellStyle name="6. izcēlums" xfId="23" xr:uid="{00000000-0005-0000-0000-000017000000}"/>
    <cellStyle name="6. izcēlums 2" xfId="194" xr:uid="{E6A06959-E935-478E-84DE-05C0254D8520}"/>
    <cellStyle name="60% - Accent1 2" xfId="138" xr:uid="{D3955EF1-E442-4F7E-8A19-DEBDBEF73D6B}"/>
    <cellStyle name="60% - Accent2 2" xfId="142" xr:uid="{B79DEDFF-5C88-4713-A957-CD506B72D10F}"/>
    <cellStyle name="60% - Accent3 2" xfId="146" xr:uid="{CCFB63EE-554B-4DC4-BB0D-C22B28B7A625}"/>
    <cellStyle name="60% - Accent4 2" xfId="150" xr:uid="{8B9A70C8-F22E-4D7B-B775-6EE5E3CF0EAB}"/>
    <cellStyle name="60% - Accent5 2" xfId="154" xr:uid="{76C2E51D-774C-4E42-9C75-25AE8EAF45A5}"/>
    <cellStyle name="60% - Accent6 2" xfId="158" xr:uid="{F8AD4C32-809D-437D-B067-199F429AC585}"/>
    <cellStyle name="60% no 1. izcēluma" xfId="24" xr:uid="{00000000-0005-0000-0000-000018000000}"/>
    <cellStyle name="60% no 1. izcēluma 2" xfId="195" xr:uid="{E5E2507D-9019-49BD-8FA8-DE0BFAB5F2F9}"/>
    <cellStyle name="60% no 2. izcēluma" xfId="25" xr:uid="{00000000-0005-0000-0000-000019000000}"/>
    <cellStyle name="60% no 2. izcēluma 2" xfId="196" xr:uid="{B155D5D4-92B1-46EC-AFAD-CD42340AD34E}"/>
    <cellStyle name="60% no 3. izcēluma" xfId="26" xr:uid="{00000000-0005-0000-0000-00001A000000}"/>
    <cellStyle name="60% no 3. izcēluma 2" xfId="197" xr:uid="{C9E186D9-86AD-4D72-A0A8-C65EF18036BB}"/>
    <cellStyle name="60% no 4. izcēluma" xfId="27" xr:uid="{00000000-0005-0000-0000-00001B000000}"/>
    <cellStyle name="60% no 4. izcēluma 2" xfId="198" xr:uid="{1DDBB152-9FDF-4066-8E5C-D6D0313BCCD8}"/>
    <cellStyle name="60% no 5. izcēluma" xfId="28" xr:uid="{00000000-0005-0000-0000-00001C000000}"/>
    <cellStyle name="60% no 5. izcēluma 2" xfId="199" xr:uid="{BE648B11-E068-4BC0-A0E0-69EC3B7EBDEA}"/>
    <cellStyle name="60% no 6. izcēluma" xfId="29" xr:uid="{00000000-0005-0000-0000-00001D000000}"/>
    <cellStyle name="60% no 6. izcēluma 2" xfId="200" xr:uid="{52D347D8-83CA-42B7-A076-32FB7E0DE020}"/>
    <cellStyle name="Accent1 2" xfId="135" xr:uid="{1A34FD00-D856-41AE-A765-A5E0483FEC93}"/>
    <cellStyle name="Accent2 2" xfId="139" xr:uid="{A3290959-FB7A-4906-8CD6-8586826E4724}"/>
    <cellStyle name="Accent3 2" xfId="143" xr:uid="{B5670F77-D3A0-4C75-8331-02A9DEFBBEA1}"/>
    <cellStyle name="Accent4 2" xfId="147" xr:uid="{CB3DEF30-4DC0-4CD2-95D0-65C3C30D14E9}"/>
    <cellStyle name="Accent5 2" xfId="151" xr:uid="{7DB86A4D-A5A4-451A-81C7-6ADEBDC4212A}"/>
    <cellStyle name="Accent6 2" xfId="155" xr:uid="{8675B01B-A046-4D35-BE4C-0EDD2958C236}"/>
    <cellStyle name="Aprēķināšana" xfId="120" xr:uid="{00000000-0005-0000-0000-00001E000000}"/>
    <cellStyle name="Bad 2" xfId="128" xr:uid="{3A280985-13C7-4860-83E5-E75E55569D7D}"/>
    <cellStyle name="Brīdinājuma teksts" xfId="30" xr:uid="{00000000-0005-0000-0000-00001F000000}"/>
    <cellStyle name="Brīdinājuma teksts 2" xfId="201" xr:uid="{BFD39F8F-B864-4B4A-9831-8BE8E3A8972A}"/>
    <cellStyle name="Comma 2" xfId="31" xr:uid="{00000000-0005-0000-0000-000020000000}"/>
    <cellStyle name="Comma 2 2" xfId="32" xr:uid="{00000000-0005-0000-0000-000021000000}"/>
    <cellStyle name="Comma 2 2 2" xfId="203" xr:uid="{A9561AD6-CF21-4056-A61C-444BB4DEA4AC}"/>
    <cellStyle name="Comma 2 3" xfId="33" xr:uid="{00000000-0005-0000-0000-000022000000}"/>
    <cellStyle name="Comma 2 3 2" xfId="34" xr:uid="{00000000-0005-0000-0000-000023000000}"/>
    <cellStyle name="Comma 2 3 2 2" xfId="205" xr:uid="{528C3C33-5284-4FE2-ADBE-403D3B576E5F}"/>
    <cellStyle name="Comma 2 3 3" xfId="35" xr:uid="{00000000-0005-0000-0000-000024000000}"/>
    <cellStyle name="Comma 2 3 3 2" xfId="206" xr:uid="{550D6415-49E3-46F1-B29C-D3726923DEB1}"/>
    <cellStyle name="Comma 2 3 4" xfId="204" xr:uid="{70EEF3AE-B41B-413A-924A-AF288C1101B8}"/>
    <cellStyle name="Comma 2 4" xfId="202" xr:uid="{984053C2-A907-49D0-9AD9-C1162129A9CD}"/>
    <cellStyle name="Comma 3" xfId="36" xr:uid="{00000000-0005-0000-0000-000025000000}"/>
    <cellStyle name="Comma 3 2" xfId="207" xr:uid="{28B4872B-9EEE-47F6-A0E7-138DE16D09AB}"/>
    <cellStyle name="Comma 4" xfId="37" xr:uid="{00000000-0005-0000-0000-000026000000}"/>
    <cellStyle name="Comma 4 2" xfId="208" xr:uid="{CBA133B2-EBF5-4144-9AF7-A0EF9FE6B60D}"/>
    <cellStyle name="Comma 5" xfId="38" xr:uid="{00000000-0005-0000-0000-000027000000}"/>
    <cellStyle name="Comma 5 2" xfId="209" xr:uid="{E0BBA4FC-3E8B-43C0-87F2-A1106D95FA36}"/>
    <cellStyle name="Currency 2" xfId="39" xr:uid="{00000000-0005-0000-0000-000028000000}"/>
    <cellStyle name="Currency 2 2" xfId="40" xr:uid="{00000000-0005-0000-0000-000029000000}"/>
    <cellStyle name="Currency 2 2 2" xfId="211" xr:uid="{AF629FDD-F113-4D94-9E63-1A38948BEE36}"/>
    <cellStyle name="Currency 2 3" xfId="210" xr:uid="{FF52799D-B8CB-4325-98FD-8F98C83A2189}"/>
    <cellStyle name="Currency 3" xfId="41" xr:uid="{00000000-0005-0000-0000-00002A000000}"/>
    <cellStyle name="Currency 3 2" xfId="212" xr:uid="{07506700-E055-488D-A69C-C900F0A4D630}"/>
    <cellStyle name="Excel Built-in Normal" xfId="163" xr:uid="{4FFB360E-2A2B-4078-8F0D-9E94C6A5F54D}"/>
    <cellStyle name="Explanatory Text 2" xfId="42" xr:uid="{00000000-0005-0000-0000-00002B000000}"/>
    <cellStyle name="Explanatory Text 2 2" xfId="213" xr:uid="{ECF7E4D0-4A47-4533-9107-34064E4D850E}"/>
    <cellStyle name="Explanatory Text 3" xfId="133" xr:uid="{09701A13-0E6B-43B5-A544-6D42D16E916A}"/>
    <cellStyle name="Good 2" xfId="127" xr:uid="{43AD2AC0-3533-47D5-BCD0-71881626AB05}"/>
    <cellStyle name="Heading 1 2" xfId="123" xr:uid="{D7697F6C-420C-4486-8A77-636B7BCCBF48}"/>
    <cellStyle name="Heading 2 2" xfId="124" xr:uid="{17805677-3F67-463B-AB34-55845F2E080D}"/>
    <cellStyle name="Heading 3 2" xfId="125" xr:uid="{AACA5E83-DD25-47DE-B276-48EFA7CD5F2E}"/>
    <cellStyle name="Heading 4 2" xfId="126" xr:uid="{C5297D95-275A-4E70-B075-8C6CA09766C9}"/>
    <cellStyle name="Hyperlink 2" xfId="43" xr:uid="{00000000-0005-0000-0000-00002C000000}"/>
    <cellStyle name="Hyperlink 2 2" xfId="214" xr:uid="{DAB72899-68CB-4686-BF47-F519D2ACF41C}"/>
    <cellStyle name="Ievade" xfId="118" xr:uid="{00000000-0005-0000-0000-00002D000000}"/>
    <cellStyle name="Izvade" xfId="119" xr:uid="{00000000-0005-0000-0000-00002E000000}"/>
    <cellStyle name="Komats" xfId="1" builtinId="3" customBuiltin="1"/>
    <cellStyle name="Komats [0]" xfId="2" builtinId="6" customBuiltin="1"/>
    <cellStyle name="Komats [0] 2" xfId="173" xr:uid="{35B655F8-B766-4B0F-B769-3511FFA6B8C4}"/>
    <cellStyle name="Komats 2" xfId="167" xr:uid="{0B27FDF7-9B6E-4D6A-8405-6D66EE021A73}"/>
    <cellStyle name="Komats 3" xfId="276" xr:uid="{6CBF8DCD-E38A-44B5-9981-8DB8F236E2D4}"/>
    <cellStyle name="Komats 4" xfId="277" xr:uid="{40DE4407-B9D2-499C-B2E0-44370195617B}"/>
    <cellStyle name="Kopsumma" xfId="44" xr:uid="{00000000-0005-0000-0000-00002F000000}"/>
    <cellStyle name="Kopsumma 2" xfId="215" xr:uid="{0FD8F961-6B46-4FB1-91CE-585FF0733A2A}"/>
    <cellStyle name="Labs" xfId="45" xr:uid="{00000000-0005-0000-0000-000030000000}"/>
    <cellStyle name="Labs 2" xfId="216" xr:uid="{4E060F69-FBC6-4443-9835-0C30B94FC5F9}"/>
    <cellStyle name="Linked Cell 2" xfId="130" xr:uid="{B6081C9B-74E5-4987-B59D-9C46966915F2}"/>
    <cellStyle name="Neitrāls" xfId="46" xr:uid="{00000000-0005-0000-0000-000031000000}"/>
    <cellStyle name="Neitrāls 2" xfId="217" xr:uid="{E419DAA1-66B0-4B48-8DBE-F220834AD845}"/>
    <cellStyle name="Neutral 2" xfId="129" xr:uid="{9A94E3FC-9265-41D1-99C2-37C3A6D43F03}"/>
    <cellStyle name="Normal 10" xfId="47" xr:uid="{00000000-0005-0000-0000-000032000000}"/>
    <cellStyle name="Normal 10 2" xfId="48" xr:uid="{00000000-0005-0000-0000-000033000000}"/>
    <cellStyle name="Normal 10 2 2" xfId="218" xr:uid="{01E38799-B3F9-44BB-9523-7D004C63CE7E}"/>
    <cellStyle name="Normal 10 3" xfId="171" xr:uid="{3C7BFF24-E97D-4536-B76B-CF227370ACE3}"/>
    <cellStyle name="Normal 11" xfId="49" xr:uid="{00000000-0005-0000-0000-000034000000}"/>
    <cellStyle name="Normal 11 2" xfId="50" xr:uid="{00000000-0005-0000-0000-000035000000}"/>
    <cellStyle name="Normal 11 2 2" xfId="220" xr:uid="{A16D9DFE-98F3-4385-9C7D-40D2B1B4C36C}"/>
    <cellStyle name="Normal 11 3" xfId="219" xr:uid="{F562A770-6924-48B8-ADDD-FDCACA129F01}"/>
    <cellStyle name="Normal 12" xfId="51" xr:uid="{00000000-0005-0000-0000-000036000000}"/>
    <cellStyle name="Normal 12 2" xfId="221" xr:uid="{71CB7521-8CF7-4D9A-BE25-126F1C38C6D1}"/>
    <cellStyle name="Normal 13" xfId="52" xr:uid="{00000000-0005-0000-0000-000037000000}"/>
    <cellStyle name="Normal 13 2" xfId="53" xr:uid="{00000000-0005-0000-0000-000038000000}"/>
    <cellStyle name="Normal 13 2 2" xfId="223" xr:uid="{A02ED011-70F5-4463-B780-7BF9CF130E7D}"/>
    <cellStyle name="Normal 13 3" xfId="222" xr:uid="{B286B883-A77C-459B-85FB-E5A919D5FC3D}"/>
    <cellStyle name="Normal 14" xfId="54" xr:uid="{00000000-0005-0000-0000-000039000000}"/>
    <cellStyle name="Normal 14 2" xfId="55" xr:uid="{00000000-0005-0000-0000-00003A000000}"/>
    <cellStyle name="Normal 14 2 2" xfId="225" xr:uid="{5155E042-8DB4-4E14-BEC0-BFA15D8190DB}"/>
    <cellStyle name="Normal 14 3" xfId="224" xr:uid="{B3BE84AA-BCD6-495C-B390-B068AF369C86}"/>
    <cellStyle name="Normal 15" xfId="56" xr:uid="{00000000-0005-0000-0000-00003B000000}"/>
    <cellStyle name="Normal 15 2" xfId="226" xr:uid="{F5853202-1ACC-4AC0-A5B3-F0747F57DBB7}"/>
    <cellStyle name="Normal 16" xfId="57" xr:uid="{00000000-0005-0000-0000-00003C000000}"/>
    <cellStyle name="Normal 16 2" xfId="227" xr:uid="{1F32C7F5-3779-4EA0-BA19-DF5999DDC17D}"/>
    <cellStyle name="Normal 17" xfId="58" xr:uid="{00000000-0005-0000-0000-00003D000000}"/>
    <cellStyle name="Normal 17 2" xfId="59" xr:uid="{00000000-0005-0000-0000-00003E000000}"/>
    <cellStyle name="Normal 17 2 2" xfId="229" xr:uid="{DD1CEAD1-E3FD-46E3-B480-39E31AA654FF}"/>
    <cellStyle name="Normal 17 3" xfId="228" xr:uid="{C9FCD23B-F1B4-4B5E-B1CB-0C8E9A0ED2CC}"/>
    <cellStyle name="Normal 18" xfId="60" xr:uid="{00000000-0005-0000-0000-00003F000000}"/>
    <cellStyle name="Normal 18 2" xfId="230" xr:uid="{6AE74B0A-74CC-46FF-A48F-6130F21FF074}"/>
    <cellStyle name="Normal 19" xfId="61" xr:uid="{00000000-0005-0000-0000-000040000000}"/>
    <cellStyle name="Normal 19 2" xfId="231" xr:uid="{A8D933D4-6BF7-4EED-AEBA-E1B9D596FBFD}"/>
    <cellStyle name="Normal 2" xfId="62" xr:uid="{00000000-0005-0000-0000-000041000000}"/>
    <cellStyle name="Normal 2 2" xfId="63" xr:uid="{00000000-0005-0000-0000-000042000000}"/>
    <cellStyle name="Normal 2 2 2" xfId="64" xr:uid="{00000000-0005-0000-0000-000043000000}"/>
    <cellStyle name="Normal 2 2 2 2" xfId="65" xr:uid="{00000000-0005-0000-0000-000044000000}"/>
    <cellStyle name="Normal 2 2 2 2 2" xfId="232" xr:uid="{1D00A60A-2356-407B-8C9B-623469F8BBFA}"/>
    <cellStyle name="Normal 2 2 2 3" xfId="169" xr:uid="{E5E6E6A0-CBD8-48E3-B5CA-F4C20371FF28}"/>
    <cellStyle name="Normal 2 2_PS Tame Grobinas bernudarzs 07.03.08." xfId="66" xr:uid="{00000000-0005-0000-0000-000045000000}"/>
    <cellStyle name="Normal 2 3" xfId="67" xr:uid="{00000000-0005-0000-0000-000046000000}"/>
    <cellStyle name="Normal 2 3 2" xfId="68" xr:uid="{00000000-0005-0000-0000-000047000000}"/>
    <cellStyle name="Normal 2 3 2 2" xfId="234" xr:uid="{D63777E9-E591-4D81-994E-268D9C31AB7F}"/>
    <cellStyle name="Normal 2 3 3" xfId="69" xr:uid="{00000000-0005-0000-0000-000048000000}"/>
    <cellStyle name="Normal 2 3 3 2" xfId="235" xr:uid="{91CEAD74-EB3F-4289-A04F-347946CE50A4}"/>
    <cellStyle name="Normal 2 3 4" xfId="233" xr:uid="{15C78C69-B7DD-49B8-A926-F974FA96B7C1}"/>
    <cellStyle name="Normal 2 4" xfId="70" xr:uid="{00000000-0005-0000-0000-000049000000}"/>
    <cellStyle name="Normal 2 4 2" xfId="236" xr:uid="{4622C71C-C1DD-493B-BA31-4CC62FAE58CE}"/>
    <cellStyle name="Normal 2_1_Tame LBN 501 Vidrizi Birini" xfId="71" xr:uid="{00000000-0005-0000-0000-00004A000000}"/>
    <cellStyle name="Normal 20" xfId="121" xr:uid="{04B90E6C-23B8-4D59-9BFE-7B2E44912A68}"/>
    <cellStyle name="Normal 3" xfId="72" xr:uid="{00000000-0005-0000-0000-00004B000000}"/>
    <cellStyle name="Normal 3 2" xfId="73" xr:uid="{00000000-0005-0000-0000-00004C000000}"/>
    <cellStyle name="Normal 3 2 2" xfId="238" xr:uid="{F5885228-61F1-428C-8917-B1039BAE8014}"/>
    <cellStyle name="Normal 3 3" xfId="237" xr:uid="{9D846CA5-D9AC-4A16-B55B-A8A95BAEED49}"/>
    <cellStyle name="Normal 3 3 2" xfId="74" xr:uid="{00000000-0005-0000-0000-00004D000000}"/>
    <cellStyle name="Normal 3 3 2 2" xfId="239" xr:uid="{E83EB3B0-39D4-4B1B-8C5D-8C42A31C57C2}"/>
    <cellStyle name="Normal 4" xfId="75" xr:uid="{00000000-0005-0000-0000-00004E000000}"/>
    <cellStyle name="Normal 4 10" xfId="76" xr:uid="{00000000-0005-0000-0000-00004F000000}"/>
    <cellStyle name="Normal 4 10 2" xfId="241" xr:uid="{B526B7F8-CBCB-4F7D-B8CB-AB3DFF1D82D4}"/>
    <cellStyle name="Normal 4 2" xfId="77" xr:uid="{00000000-0005-0000-0000-000050000000}"/>
    <cellStyle name="Normal 4 2 2" xfId="78" xr:uid="{00000000-0005-0000-0000-000051000000}"/>
    <cellStyle name="Normal 4 2 2 2" xfId="243" xr:uid="{F999A7AC-6DFB-407E-9918-B3AE9F941F71}"/>
    <cellStyle name="Normal 4 2 3" xfId="242" xr:uid="{0A26A1B2-EDA0-49F4-80DB-5FDA7BB2D686}"/>
    <cellStyle name="Normal 4 3" xfId="240" xr:uid="{B45E346D-7EF9-40F4-953E-0F087D2112D4}"/>
    <cellStyle name="Normal 5" xfId="79" xr:uid="{00000000-0005-0000-0000-000052000000}"/>
    <cellStyle name="Normal 5 2" xfId="80" xr:uid="{00000000-0005-0000-0000-000053000000}"/>
    <cellStyle name="Normal 5 2 2" xfId="245" xr:uid="{3F46D034-52E3-402D-B95C-0B9999D2C250}"/>
    <cellStyle name="Normal 5 3" xfId="244" xr:uid="{00FC6C6F-CF97-41D8-8CA8-4433724B9CED}"/>
    <cellStyle name="Normal 6" xfId="81" xr:uid="{00000000-0005-0000-0000-000054000000}"/>
    <cellStyle name="Normal 6 2" xfId="82" xr:uid="{00000000-0005-0000-0000-000055000000}"/>
    <cellStyle name="Normal 6 2 2" xfId="247" xr:uid="{74B7C971-5625-4251-9680-C28C92865159}"/>
    <cellStyle name="Normal 6 3" xfId="83" xr:uid="{00000000-0005-0000-0000-000056000000}"/>
    <cellStyle name="Normal 6 3 2" xfId="248" xr:uid="{A58DA92B-64C1-4C74-9D02-E2BCE865A559}"/>
    <cellStyle name="Normal 6 4" xfId="246" xr:uid="{857D6480-B191-4D95-95CF-3FD38F246709}"/>
    <cellStyle name="Normal 7" xfId="84" xr:uid="{00000000-0005-0000-0000-000057000000}"/>
    <cellStyle name="Normal 7 2" xfId="85" xr:uid="{00000000-0005-0000-0000-000058000000}"/>
    <cellStyle name="Normal 7 2 2" xfId="250" xr:uid="{456585B4-A7F6-4B19-82C5-A4549E53B443}"/>
    <cellStyle name="Normal 7 3" xfId="86" xr:uid="{00000000-0005-0000-0000-000059000000}"/>
    <cellStyle name="Normal 7 3 2" xfId="251" xr:uid="{816BC875-8F36-4858-AC13-7B6A7502866F}"/>
    <cellStyle name="Normal 7 4" xfId="249" xr:uid="{18AD6F66-B254-45D0-8E83-44B8A4606D67}"/>
    <cellStyle name="Normal 8" xfId="87" xr:uid="{00000000-0005-0000-0000-00005A000000}"/>
    <cellStyle name="Normal 8 2" xfId="88" xr:uid="{00000000-0005-0000-0000-00005B000000}"/>
    <cellStyle name="Normal 8 2 2" xfId="253" xr:uid="{DBAF0543-7235-449A-887C-2CE694CDC138}"/>
    <cellStyle name="Normal 8 3" xfId="252" xr:uid="{58195530-98A3-49E0-AA1D-1E4B09D2E399}"/>
    <cellStyle name="Normal 9" xfId="89" xr:uid="{00000000-0005-0000-0000-00005C000000}"/>
    <cellStyle name="Normal 9 2" xfId="90" xr:uid="{00000000-0005-0000-0000-00005D000000}"/>
    <cellStyle name="Normal 9 2 2" xfId="255" xr:uid="{9F49C411-DB4E-49A1-93EC-D72843056D0D}"/>
    <cellStyle name="Normal 9 3" xfId="254" xr:uid="{270CBE61-54D7-4DA8-893A-5103774C95A6}"/>
    <cellStyle name="Normal_2009-08-20_BKUS_20.korpuss_Tame_PASUT. 2" xfId="91" xr:uid="{00000000-0005-0000-0000-00005E000000}"/>
    <cellStyle name="Normal_2009-08-20_BKUS_20.korpuss_Tame_PASUT. 2 2" xfId="170" xr:uid="{49B793DA-B139-4401-B7CD-E845A3289FD0}"/>
    <cellStyle name="Normal_501-06tames forma 2" xfId="256" xr:uid="{558815B4-AAE1-4023-A15D-399DE1008C58}"/>
    <cellStyle name="Normal_Bill x.1" xfId="159" xr:uid="{23EAE731-F7AE-49C8-B98C-C333C81E2CA4}"/>
    <cellStyle name="Normal_BOLVANKA" xfId="92" xr:uid="{00000000-0005-0000-0000-000060000000}"/>
    <cellStyle name="Normal_BOLVANKA 2" xfId="168" xr:uid="{D1744CED-8B09-4F9B-94ED-C0AF94CA0E8F}"/>
    <cellStyle name="Normal_Kazino kazino tauers klub" xfId="93" xr:uid="{00000000-0005-0000-0000-000061000000}"/>
    <cellStyle name="Normal_TAME Malienas 18.06.10." xfId="94" xr:uid="{00000000-0005-0000-0000-000062000000}"/>
    <cellStyle name="Normal_TAME Malienas 18.06.10. 2" xfId="257" xr:uid="{02EAC980-B63D-4302-A938-75FDDAAA7B30}"/>
    <cellStyle name="Normal_TAME-POLIPLASTS" xfId="117" xr:uid="{B9F32010-5C5A-4028-8B52-E487891477BE}"/>
    <cellStyle name="Normal_Z_darbi_Excel_2003_13.03.08_saturs_Saraksti Liepu 2" xfId="161" xr:uid="{035259C1-0491-4C8C-ADA3-8D73DCED2797}"/>
    <cellStyle name="Nosaukums" xfId="95" xr:uid="{00000000-0005-0000-0000-000063000000}"/>
    <cellStyle name="Nosaukums 2" xfId="258" xr:uid="{1BC98A85-67D0-4C92-BC66-7C1386F38A55}"/>
    <cellStyle name="Note 2" xfId="132" xr:uid="{42EFD957-CA8F-4C31-AB2B-6AAEFEEE0692}"/>
    <cellStyle name="Parastais 4" xfId="96" xr:uid="{00000000-0005-0000-0000-000064000000}"/>
    <cellStyle name="Parastais 4 2" xfId="259" xr:uid="{F2689C8E-EA83-4FB2-8BDE-2774BC0D5887}"/>
    <cellStyle name="Parasts" xfId="0" builtinId="0" customBuiltin="1"/>
    <cellStyle name="Parasts 2" xfId="166" xr:uid="{C26FFB3C-50F2-44E9-ABD3-30A934DCCF48}"/>
    <cellStyle name="Parasts 3" xfId="164" xr:uid="{EE1C4DA5-1733-49D1-8B7B-1E9E6DB9EF64}"/>
    <cellStyle name="Parasts 4" xfId="162" xr:uid="{B6692DF8-0046-4BFD-BC20-439CDF8A33B8}"/>
    <cellStyle name="Parasts 5" xfId="160" xr:uid="{7CE780E5-32A9-4DF2-8122-A523B5440B74}"/>
    <cellStyle name="Parasts 6" xfId="172" xr:uid="{9FD59DDC-FF73-4178-BAF6-F5C3ADADF491}"/>
    <cellStyle name="Parasts 7" xfId="273" xr:uid="{6F8DF65C-56DB-493C-99B5-817268E62A10}"/>
    <cellStyle name="Parasts 8" xfId="278" xr:uid="{89F626EA-C7D4-40D8-8013-0599293286C9}"/>
    <cellStyle name="Paskaidrojošs teksts" xfId="97" xr:uid="{00000000-0005-0000-0000-000065000000}"/>
    <cellStyle name="Paskaidrojošs teksts 2" xfId="260" xr:uid="{83866932-BCFF-4B8E-A1B0-E97969CDBEAB}"/>
    <cellStyle name="Pārbaudes šūna" xfId="102" builtinId="23" customBuiltin="1"/>
    <cellStyle name="Percent 2" xfId="98" xr:uid="{00000000-0005-0000-0000-000066000000}"/>
    <cellStyle name="Percent 2 2" xfId="261" xr:uid="{B37186E9-F81A-4161-A790-FFBA797880EA}"/>
    <cellStyle name="Percent 3" xfId="99" xr:uid="{00000000-0005-0000-0000-000067000000}"/>
    <cellStyle name="Percent 3 2" xfId="262" xr:uid="{EC9BE6DE-565F-487F-B770-9887A583BAB9}"/>
    <cellStyle name="Percent 4" xfId="100" xr:uid="{00000000-0005-0000-0000-000068000000}"/>
    <cellStyle name="Percent 4 2" xfId="263" xr:uid="{5869ECF2-1B48-4A0C-9177-B25BF12610FB}"/>
    <cellStyle name="Piezīme" xfId="101" xr:uid="{00000000-0005-0000-0000-000069000000}"/>
    <cellStyle name="Procenti" xfId="5" builtinId="5" customBuiltin="1"/>
    <cellStyle name="Procenti 2" xfId="176" xr:uid="{762382FD-14F6-4939-A3A5-C5821119F871}"/>
    <cellStyle name="Saistītā šūna" xfId="103" xr:uid="{00000000-0005-0000-0000-00006B000000}"/>
    <cellStyle name="Saistītā šūna 2" xfId="264" xr:uid="{61916372-ABCD-452C-B69E-FCBEB891D438}"/>
    <cellStyle name="Slikts" xfId="104" xr:uid="{00000000-0005-0000-0000-00006C000000}"/>
    <cellStyle name="Slikts 2" xfId="265" xr:uid="{8B680FF4-EB6E-4B02-9641-E9EF78E0142C}"/>
    <cellStyle name="Stils 1" xfId="105" xr:uid="{00000000-0005-0000-0000-00006D000000}"/>
    <cellStyle name="Stils 1 2" xfId="266" xr:uid="{4B7DD35C-45A8-4B75-8167-75BF4A5EC4B3}"/>
    <cellStyle name="Style 1" xfId="106" xr:uid="{00000000-0005-0000-0000-00006E000000}"/>
    <cellStyle name="Style 1 2" xfId="107" xr:uid="{00000000-0005-0000-0000-00006F000000}"/>
    <cellStyle name="Style 1 2 2" xfId="108" xr:uid="{00000000-0005-0000-0000-000070000000}"/>
    <cellStyle name="Style 1 2 2 2" xfId="269" xr:uid="{3D1C4AFF-BA7A-4E98-8857-E1C41BA76BD1}"/>
    <cellStyle name="Style 1 2 3" xfId="268" xr:uid="{6D4DECFA-C245-4AF6-8D54-74CBA6B1DC20}"/>
    <cellStyle name="Style 1 3" xfId="165" xr:uid="{6F4C9852-C7F0-4398-9BC6-FF03AEF5F08E}"/>
    <cellStyle name="Summa" xfId="109" xr:uid="{00000000-0005-0000-0000-000071000000}"/>
    <cellStyle name="Summa 2" xfId="270" xr:uid="{E789258E-F3CB-45E4-AFE2-37765913E4E0}"/>
    <cellStyle name="Title 2" xfId="122" xr:uid="{0893D6B3-B116-4E41-888B-FFA9DF1400B1}"/>
    <cellStyle name="Total 2" xfId="134" xr:uid="{6B7F5257-FD66-43DB-8AA4-BAE0E6FB8E27}"/>
    <cellStyle name="Valūta" xfId="3" builtinId="4" customBuiltin="1"/>
    <cellStyle name="Valūta [0]" xfId="4" builtinId="7" customBuiltin="1"/>
    <cellStyle name="Valūta [0] 2" xfId="175" xr:uid="{055773F6-EEBD-43F7-B490-76D21846D4AF}"/>
    <cellStyle name="Valūta 2" xfId="174" xr:uid="{EED3C6DA-68D9-4858-A00D-CF6B532946F6}"/>
    <cellStyle name="Valūta 3" xfId="267" xr:uid="{D906EBF9-C45D-4B98-A338-35FFD6DE6397}"/>
    <cellStyle name="Valūta 4" xfId="279" xr:uid="{7B231AA0-C695-4CB0-BFFF-5C068D219316}"/>
    <cellStyle name="Virsraksts 1" xfId="110" xr:uid="{00000000-0005-0000-0000-000072000000}"/>
    <cellStyle name="Virsraksts 1 2" xfId="271" xr:uid="{13B899E1-5B62-44F1-9FEE-E094D0680A63}"/>
    <cellStyle name="Virsraksts 2" xfId="111" xr:uid="{00000000-0005-0000-0000-000073000000}"/>
    <cellStyle name="Virsraksts 2 2" xfId="272" xr:uid="{122CEF78-F9AF-42A6-A0B4-5CF5EADE7CDD}"/>
    <cellStyle name="Virsraksts 3" xfId="112" xr:uid="{00000000-0005-0000-0000-000074000000}"/>
    <cellStyle name="Virsraksts 4" xfId="113" xr:uid="{00000000-0005-0000-0000-000075000000}"/>
    <cellStyle name="Virsraksts 4 2" xfId="274" xr:uid="{00454598-16F8-44DE-B363-6E68816EFECC}"/>
    <cellStyle name="Warning Text 2" xfId="131" xr:uid="{E4B5C2CD-D5F2-44E3-A6DD-3002661D7918}"/>
    <cellStyle name="Обычный_33. OZOLNIEKU NOVADA DOME_OZO SKOLA_TELPU, GAITENU, KAPNU TELPU REMONTS_TAME_VADIMS_2011_02" xfId="114" xr:uid="{00000000-0005-0000-0000-000076000000}"/>
    <cellStyle name="Стиль 1" xfId="115" xr:uid="{00000000-0005-0000-0000-000077000000}"/>
    <cellStyle name="Стиль 1 2" xfId="275" xr:uid="{3674CE31-4BFE-47A0-ABFF-D062746566D0}"/>
    <cellStyle name="Финансовый_Gulbene siltinashana kor" xfId="116" xr:uid="{00000000-0005-0000-0000-000078000000}"/>
  </cellStyles>
  <dxfs count="48">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s>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G:\PersonInfo\BVD\Darbinieki\edgarsru\&#362;de&#316;u%204\4.k&#257;rta\FP_veidne_&#362;de&#316;u_4_M.Juglas_(4.k&#257;rta).xlsx" TargetMode="External"/><Relationship Id="rId1" Type="http://schemas.openxmlformats.org/officeDocument/2006/relationships/externalLinkPath" Target="https://edus.rigasudens.lv/PersonInfo/BVD/Darbinieki/edgarsru/&#362;de&#316;u%204/4.k&#257;rta/FP_veidne_&#362;de&#316;u_4_M.Juglas_(4.k&#257;rt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KOPTĀME"/>
      <sheetName val="KOPSAVILKUMS"/>
      <sheetName val="4-0 UKT 4.kārta"/>
      <sheetName val="4-1 SPK1 4. kārta"/>
      <sheetName val="4-2 BK 4. kārta"/>
      <sheetName val="4-3 KSS 4. kārta"/>
      <sheetName val="4-4 EL-VAS 4. kārta"/>
      <sheetName val="4-5 DOP 4. kārta"/>
    </sheetNames>
    <sheetDataSet>
      <sheetData sheetId="0">
        <row r="10">
          <cell r="A10" t="str">
            <v>Objekta nosaukums: Ūdensvada un kanalizācijas izbūve Mazajā Juglas ielā, 4.kārta</v>
          </cell>
        </row>
        <row r="11">
          <cell r="A11" t="str">
            <v>Būves nosaukums: Ūdensvada un kanalizācijas izbūve Mazajā Juglas ielā,4.kārta</v>
          </cell>
        </row>
        <row r="12">
          <cell r="A12" t="str">
            <v>Objekta adrese: Malienas iela, Ūdeļu iela 4</v>
          </cell>
        </row>
      </sheetData>
      <sheetData sheetId="1"/>
      <sheetData sheetId="2"/>
      <sheetData sheetId="3"/>
      <sheetData sheetId="4"/>
      <sheetData sheetId="5"/>
      <sheetData sheetId="6"/>
      <sheetData sheetId="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EEECE1"/>
      </a:dk2>
      <a:lt2>
        <a:srgbClr val="1F497D"/>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Arial"/>
        <a:ea typeface="SimSun"/>
        <a:cs typeface="Times New Roma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9525" cap="flat">
          <a:solidFill>
            <a:srgbClr val="000000"/>
          </a:solidFill>
          <a:prstDash val="solid"/>
          <a:headEnd type="none" w="med" len="med"/>
          <a:tailEnd type="none" w="med" len="med"/>
        </a:ln>
      </a:spPr>
      <a:bodyPr>
        <a:prstTxWarp prst="textNoShape">
          <a:avLst/>
        </a:prstTxWarp>
        <a:noAutofit/>
      </a:bodyPr>
      <a:lstStyle>
        <a:defPPr>
          <a:defRPr/>
        </a:defPPr>
      </a:lstStyle>
      <a:style>
        <a:lnRef idx="0">
          <a:schemeClr val="accent1"/>
        </a:lnRef>
        <a:fillRef idx="0">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W154"/>
  <sheetViews>
    <sheetView showZeros="0" topLeftCell="A9" workbookViewId="0">
      <selection activeCell="F23" sqref="F23"/>
    </sheetView>
  </sheetViews>
  <sheetFormatPr defaultRowHeight="13.2" x14ac:dyDescent="0.25"/>
  <cols>
    <col min="1" max="1" width="12.5546875" style="2" customWidth="1"/>
    <col min="2" max="2" width="57" style="2" customWidth="1"/>
    <col min="3" max="3" width="22.44140625" style="2" customWidth="1"/>
    <col min="4" max="4" width="10.5546875" style="2" customWidth="1"/>
    <col min="5" max="246" width="9.109375" style="2" customWidth="1"/>
    <col min="247" max="247" width="8.33203125" style="2" customWidth="1"/>
    <col min="248" max="248" width="57" style="2" customWidth="1"/>
    <col min="249" max="249" width="22.44140625" style="2" customWidth="1"/>
    <col min="250" max="250" width="10.5546875" style="2" customWidth="1"/>
    <col min="251" max="251" width="12.44140625" style="2" customWidth="1"/>
    <col min="252" max="252" width="9.109375" style="2" customWidth="1"/>
    <col min="253" max="253" width="11.33203125" style="2" customWidth="1"/>
    <col min="254" max="257" width="9.109375" style="2" customWidth="1"/>
  </cols>
  <sheetData>
    <row r="1" spans="1:3" x14ac:dyDescent="0.25">
      <c r="C1" s="3" t="s">
        <v>0</v>
      </c>
    </row>
    <row r="2" spans="1:3" x14ac:dyDescent="0.25">
      <c r="C2" s="4" t="s">
        <v>1</v>
      </c>
    </row>
    <row r="3" spans="1:3" ht="15.6" x14ac:dyDescent="0.25">
      <c r="C3" s="5" t="s">
        <v>2</v>
      </c>
    </row>
    <row r="5" spans="1:3" x14ac:dyDescent="0.25">
      <c r="C5" s="3" t="s">
        <v>3</v>
      </c>
    </row>
    <row r="6" spans="1:3" x14ac:dyDescent="0.25">
      <c r="C6" s="3" t="s">
        <v>291</v>
      </c>
    </row>
    <row r="7" spans="1:3" ht="15.6" x14ac:dyDescent="0.3">
      <c r="A7" s="490" t="s">
        <v>4</v>
      </c>
      <c r="B7" s="490"/>
      <c r="C7" s="490"/>
    </row>
    <row r="8" spans="1:3" ht="15" customHeight="1" x14ac:dyDescent="0.25">
      <c r="A8" s="491" t="s">
        <v>5</v>
      </c>
      <c r="B8" s="491"/>
      <c r="C8" s="491"/>
    </row>
    <row r="9" spans="1:3" ht="15" customHeight="1" x14ac:dyDescent="0.25">
      <c r="A9" s="6"/>
      <c r="B9" s="6"/>
      <c r="C9" s="6"/>
    </row>
    <row r="10" spans="1:3" ht="15" customHeight="1" x14ac:dyDescent="0.25">
      <c r="A10" s="7" t="s">
        <v>287</v>
      </c>
      <c r="B10" s="8"/>
      <c r="C10" s="8"/>
    </row>
    <row r="11" spans="1:3" ht="13.8" x14ac:dyDescent="0.25">
      <c r="A11" s="7" t="s">
        <v>288</v>
      </c>
      <c r="B11" s="9"/>
      <c r="C11" s="9"/>
    </row>
    <row r="12" spans="1:3" ht="13.8" x14ac:dyDescent="0.25">
      <c r="A12" s="7" t="s">
        <v>289</v>
      </c>
      <c r="B12" s="9"/>
      <c r="C12" s="9"/>
    </row>
    <row r="13" spans="1:3" ht="13.8" x14ac:dyDescent="0.25">
      <c r="A13" s="7" t="s">
        <v>6</v>
      </c>
      <c r="B13" s="9"/>
      <c r="C13" s="9"/>
    </row>
    <row r="14" spans="1:3" ht="13.8" x14ac:dyDescent="0.25">
      <c r="A14" s="9"/>
      <c r="B14" s="9"/>
      <c r="C14" s="10" t="s">
        <v>290</v>
      </c>
    </row>
    <row r="15" spans="1:3" ht="13.8" x14ac:dyDescent="0.25">
      <c r="A15" s="9"/>
      <c r="B15" s="9"/>
      <c r="C15" s="10"/>
    </row>
    <row r="16" spans="1:3" ht="27.6" x14ac:dyDescent="0.25">
      <c r="A16" s="153" t="s">
        <v>7</v>
      </c>
      <c r="B16" s="153" t="s">
        <v>8</v>
      </c>
      <c r="C16" s="153" t="s">
        <v>9</v>
      </c>
    </row>
    <row r="17" spans="1:19" s="12" customFormat="1" ht="13.8" x14ac:dyDescent="0.25">
      <c r="A17" s="154"/>
      <c r="B17" s="155"/>
      <c r="C17" s="156"/>
      <c r="D17" s="11"/>
    </row>
    <row r="18" spans="1:19" s="14" customFormat="1" ht="13.8" x14ac:dyDescent="0.25">
      <c r="A18" s="157">
        <v>1</v>
      </c>
      <c r="B18" s="158" t="s">
        <v>5</v>
      </c>
      <c r="C18" s="159">
        <f>KOPSAVILKUMS!D22</f>
        <v>0</v>
      </c>
      <c r="D18" s="13"/>
    </row>
    <row r="19" spans="1:19" s="12" customFormat="1" ht="52.8" x14ac:dyDescent="0.25">
      <c r="A19" s="160">
        <v>2</v>
      </c>
      <c r="B19" s="158" t="s">
        <v>298</v>
      </c>
      <c r="C19" s="156"/>
      <c r="D19" s="11"/>
    </row>
    <row r="20" spans="1:19" s="12" customFormat="1" ht="13.8" x14ac:dyDescent="0.2">
      <c r="A20" s="160"/>
      <c r="B20" s="161" t="s">
        <v>10</v>
      </c>
      <c r="C20" s="162">
        <f>SUM(C17:C18)</f>
        <v>0</v>
      </c>
    </row>
    <row r="21" spans="1:19" s="12" customFormat="1" ht="13.8" x14ac:dyDescent="0.25">
      <c r="A21" s="154"/>
      <c r="B21" s="163" t="s">
        <v>11</v>
      </c>
      <c r="C21" s="156">
        <f>ROUND(C20*0.21,2)</f>
        <v>0</v>
      </c>
      <c r="D21" s="11"/>
    </row>
    <row r="22" spans="1:19" s="12" customFormat="1" ht="13.8" x14ac:dyDescent="0.25">
      <c r="A22" s="154"/>
      <c r="B22" s="164" t="s">
        <v>12</v>
      </c>
      <c r="C22" s="165">
        <f>C20+C21</f>
        <v>0</v>
      </c>
      <c r="D22" s="11"/>
    </row>
    <row r="23" spans="1:19" s="2" customFormat="1" x14ac:dyDescent="0.25">
      <c r="D23" s="15"/>
    </row>
    <row r="24" spans="1:19" s="2" customFormat="1" x14ac:dyDescent="0.25">
      <c r="A24" s="261" t="s">
        <v>284</v>
      </c>
      <c r="C24" s="274"/>
      <c r="D24" s="274"/>
      <c r="E24" s="274"/>
      <c r="F24" s="492"/>
      <c r="G24" s="492"/>
      <c r="H24" s="492"/>
    </row>
    <row r="25" spans="1:19" s="106" customFormat="1" ht="17.399999999999999" x14ac:dyDescent="0.25">
      <c r="A25" s="147"/>
      <c r="B25" s="269" t="s">
        <v>187</v>
      </c>
      <c r="C25" s="493"/>
      <c r="D25" s="493"/>
      <c r="E25" s="493"/>
      <c r="F25" s="493"/>
      <c r="G25" s="275"/>
      <c r="H25" s="276"/>
      <c r="Q25" s="105"/>
      <c r="R25" s="105"/>
      <c r="S25" s="105"/>
    </row>
    <row r="26" spans="1:19" s="106" customFormat="1" ht="17.399999999999999" x14ac:dyDescent="0.25">
      <c r="A26" s="147"/>
      <c r="B26" s="262"/>
      <c r="C26" s="263"/>
      <c r="D26" s="263"/>
      <c r="E26" s="263"/>
      <c r="F26" s="263"/>
      <c r="G26" s="260"/>
      <c r="H26" s="139"/>
      <c r="Q26" s="105"/>
      <c r="R26" s="105"/>
      <c r="S26" s="105"/>
    </row>
    <row r="27" spans="1:19" s="112" customFormat="1" ht="17.399999999999999" x14ac:dyDescent="0.25">
      <c r="A27" s="147"/>
      <c r="B27" s="264"/>
      <c r="C27" s="263"/>
      <c r="D27" s="263"/>
      <c r="E27" s="263"/>
      <c r="F27" s="263"/>
      <c r="G27" s="260"/>
      <c r="H27" s="139"/>
      <c r="Q27" s="111"/>
      <c r="R27" s="111"/>
      <c r="S27" s="111"/>
    </row>
    <row r="28" spans="1:19" s="112" customFormat="1" x14ac:dyDescent="0.25">
      <c r="A28" s="261" t="s">
        <v>285</v>
      </c>
      <c r="B28" s="2"/>
      <c r="C28" s="272"/>
      <c r="D28" s="272"/>
      <c r="E28" s="273"/>
      <c r="F28" s="494"/>
      <c r="G28" s="494"/>
      <c r="H28" s="19"/>
      <c r="Q28" s="111"/>
      <c r="R28" s="111"/>
      <c r="S28" s="111"/>
    </row>
    <row r="29" spans="1:19" s="105" customFormat="1" ht="13.8" x14ac:dyDescent="0.25">
      <c r="A29" s="2"/>
      <c r="B29" s="269" t="s">
        <v>187</v>
      </c>
      <c r="C29" s="270"/>
      <c r="D29" s="270"/>
      <c r="E29" s="263"/>
      <c r="F29" s="271"/>
      <c r="G29" s="260"/>
      <c r="H29" s="19"/>
      <c r="Q29" s="113"/>
      <c r="R29" s="113"/>
    </row>
    <row r="30" spans="1:19" s="106" customFormat="1" ht="17.399999999999999" x14ac:dyDescent="0.25">
      <c r="A30" s="261" t="s">
        <v>286</v>
      </c>
      <c r="C30" s="267"/>
      <c r="D30" s="268"/>
      <c r="E30" s="268"/>
      <c r="F30" s="261"/>
      <c r="G30" s="260"/>
      <c r="H30" s="19"/>
      <c r="I30" s="103"/>
      <c r="J30" s="103"/>
      <c r="K30" s="104"/>
      <c r="L30" s="105"/>
      <c r="M30" s="105"/>
      <c r="N30" s="105"/>
      <c r="O30" s="105"/>
      <c r="P30" s="105"/>
      <c r="Q30" s="105"/>
      <c r="R30" s="105"/>
      <c r="S30" s="105"/>
    </row>
    <row r="31" spans="1:19" s="106" customFormat="1" ht="17.399999999999999" x14ac:dyDescent="0.25">
      <c r="A31" s="107"/>
      <c r="B31" s="108"/>
      <c r="C31" s="108"/>
      <c r="D31" s="114"/>
      <c r="E31" s="114"/>
      <c r="F31" s="111"/>
      <c r="G31" s="111"/>
      <c r="H31" s="111"/>
      <c r="I31" s="103"/>
      <c r="J31" s="103"/>
      <c r="K31" s="104"/>
      <c r="L31" s="105"/>
      <c r="M31" s="105"/>
      <c r="N31" s="105"/>
      <c r="O31" s="105"/>
      <c r="P31" s="105"/>
      <c r="Q31" s="105"/>
      <c r="R31" s="105"/>
      <c r="S31" s="105"/>
    </row>
    <row r="32" spans="1:19" s="112" customFormat="1" ht="17.399999999999999" x14ac:dyDescent="0.25">
      <c r="A32" s="103"/>
      <c r="B32" s="103"/>
      <c r="C32" s="104"/>
      <c r="D32" s="105"/>
      <c r="E32" s="105"/>
      <c r="F32" s="105"/>
      <c r="G32" s="105"/>
      <c r="H32" s="105"/>
      <c r="I32" s="103"/>
      <c r="J32" s="103"/>
      <c r="K32" s="110"/>
      <c r="L32" s="111"/>
      <c r="M32" s="111"/>
      <c r="N32" s="111"/>
      <c r="O32" s="111"/>
      <c r="P32" s="111"/>
      <c r="Q32" s="111"/>
      <c r="R32" s="111"/>
      <c r="S32" s="111"/>
    </row>
    <row r="33" spans="1:257" s="112" customFormat="1" ht="17.399999999999999" x14ac:dyDescent="0.25">
      <c r="A33" s="107"/>
      <c r="B33" s="108"/>
      <c r="C33" s="101"/>
      <c r="D33" s="109"/>
      <c r="E33" s="109"/>
      <c r="F33" s="102"/>
      <c r="G33" s="103"/>
      <c r="H33" s="103"/>
      <c r="I33" s="103"/>
      <c r="J33" s="103"/>
      <c r="K33" s="110"/>
      <c r="L33" s="111"/>
      <c r="M33" s="111"/>
      <c r="N33" s="111"/>
      <c r="O33" s="111"/>
      <c r="P33" s="111"/>
      <c r="Q33" s="111"/>
      <c r="R33" s="111"/>
      <c r="S33" s="111"/>
    </row>
    <row r="34" spans="1:257" s="112" customFormat="1" ht="17.399999999999999" x14ac:dyDescent="0.25">
      <c r="A34" s="107"/>
      <c r="B34" s="108"/>
      <c r="C34" s="108"/>
      <c r="D34" s="114"/>
      <c r="E34" s="114"/>
      <c r="F34" s="102"/>
      <c r="G34" s="103"/>
      <c r="H34" s="103"/>
      <c r="I34" s="103"/>
      <c r="J34" s="103"/>
      <c r="K34" s="111"/>
      <c r="L34" s="111"/>
      <c r="M34" s="111"/>
      <c r="N34" s="111"/>
      <c r="O34" s="111"/>
      <c r="P34" s="111"/>
      <c r="Q34" s="111"/>
      <c r="R34" s="111"/>
      <c r="S34" s="111"/>
    </row>
    <row r="35" spans="1:257" x14ac:dyDescent="0.25">
      <c r="D35" s="15"/>
      <c r="E35" s="15"/>
      <c r="F35" s="76"/>
      <c r="G35" s="73"/>
      <c r="H35" s="19"/>
      <c r="I35" s="19"/>
      <c r="J35" s="19"/>
      <c r="K35" s="19"/>
      <c r="L35" s="19"/>
      <c r="N35" s="2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c r="GP35" s="1"/>
      <c r="GQ35" s="1"/>
      <c r="GR35" s="1"/>
      <c r="GS35" s="1"/>
      <c r="GT35" s="1"/>
      <c r="GU35" s="1"/>
      <c r="GV35" s="1"/>
      <c r="GW35" s="1"/>
      <c r="GX35" s="1"/>
      <c r="GY35" s="1"/>
      <c r="GZ35" s="1"/>
      <c r="HA35" s="1"/>
      <c r="HB35" s="1"/>
      <c r="HC35" s="1"/>
      <c r="HD35" s="1"/>
      <c r="HE35" s="1"/>
      <c r="HF35" s="1"/>
      <c r="HG35" s="1"/>
      <c r="HH35" s="1"/>
      <c r="HI35" s="1"/>
      <c r="HJ35" s="1"/>
      <c r="HK35" s="1"/>
      <c r="HL35" s="1"/>
      <c r="HM35" s="1"/>
      <c r="HN35" s="1"/>
      <c r="HO35" s="1"/>
      <c r="HP35" s="1"/>
      <c r="HQ35" s="1"/>
      <c r="HR35" s="1"/>
      <c r="HS35" s="1"/>
      <c r="HT35" s="1"/>
      <c r="HU35" s="1"/>
      <c r="HV35" s="1"/>
      <c r="HW35" s="1"/>
      <c r="HX35" s="1"/>
      <c r="HY35" s="1"/>
      <c r="HZ35" s="1"/>
      <c r="IA35" s="1"/>
      <c r="IB35" s="1"/>
      <c r="IC35" s="1"/>
      <c r="ID35" s="1"/>
      <c r="IE35" s="1"/>
      <c r="IF35" s="1"/>
      <c r="IG35"/>
      <c r="IH35"/>
      <c r="II35"/>
      <c r="IJ35"/>
      <c r="IK35"/>
      <c r="IL35"/>
      <c r="IM35"/>
      <c r="IN35"/>
      <c r="IO35"/>
      <c r="IP35"/>
      <c r="IQ35"/>
      <c r="IR35"/>
      <c r="IS35"/>
      <c r="IT35"/>
      <c r="IU35"/>
      <c r="IV35"/>
      <c r="IW35"/>
    </row>
    <row r="36" spans="1:257" s="12" customFormat="1" ht="10.199999999999999" x14ac:dyDescent="0.2">
      <c r="C36" s="16"/>
    </row>
    <row r="37" spans="1:257" s="12" customFormat="1" ht="10.199999999999999" x14ac:dyDescent="0.2">
      <c r="C37" s="16"/>
    </row>
    <row r="38" spans="1:257" s="12" customFormat="1" ht="10.199999999999999" x14ac:dyDescent="0.2">
      <c r="C38" s="16"/>
    </row>
    <row r="39" spans="1:257" s="12" customFormat="1" ht="10.199999999999999" x14ac:dyDescent="0.2">
      <c r="C39" s="16"/>
    </row>
    <row r="40" spans="1:257" s="12" customFormat="1" ht="10.199999999999999" x14ac:dyDescent="0.2">
      <c r="C40" s="16"/>
    </row>
    <row r="41" spans="1:257" s="12" customFormat="1" ht="10.199999999999999" x14ac:dyDescent="0.2">
      <c r="C41" s="16"/>
    </row>
    <row r="42" spans="1:257" s="12" customFormat="1" ht="10.199999999999999" x14ac:dyDescent="0.2">
      <c r="C42" s="16"/>
    </row>
    <row r="43" spans="1:257" s="12" customFormat="1" ht="10.199999999999999" x14ac:dyDescent="0.2">
      <c r="C43" s="16"/>
    </row>
    <row r="44" spans="1:257" s="12" customFormat="1" ht="10.199999999999999" x14ac:dyDescent="0.2">
      <c r="C44" s="16"/>
    </row>
    <row r="45" spans="1:257" s="12" customFormat="1" ht="10.199999999999999" x14ac:dyDescent="0.2">
      <c r="C45" s="16"/>
    </row>
    <row r="46" spans="1:257" s="12" customFormat="1" ht="10.199999999999999" x14ac:dyDescent="0.2">
      <c r="C46" s="16"/>
    </row>
    <row r="47" spans="1:257" s="12" customFormat="1" ht="10.199999999999999" x14ac:dyDescent="0.2">
      <c r="C47" s="16"/>
    </row>
    <row r="48" spans="1:257" s="12" customFormat="1" ht="10.199999999999999" x14ac:dyDescent="0.2">
      <c r="C48" s="16"/>
    </row>
    <row r="49" spans="3:3" s="12" customFormat="1" ht="10.199999999999999" x14ac:dyDescent="0.2">
      <c r="C49" s="16"/>
    </row>
    <row r="50" spans="3:3" s="12" customFormat="1" ht="10.199999999999999" x14ac:dyDescent="0.2">
      <c r="C50" s="16"/>
    </row>
    <row r="51" spans="3:3" s="12" customFormat="1" ht="10.199999999999999" x14ac:dyDescent="0.2">
      <c r="C51" s="16"/>
    </row>
    <row r="52" spans="3:3" s="12" customFormat="1" ht="10.199999999999999" x14ac:dyDescent="0.2">
      <c r="C52" s="16"/>
    </row>
    <row r="53" spans="3:3" s="12" customFormat="1" ht="10.199999999999999" x14ac:dyDescent="0.2">
      <c r="C53" s="16"/>
    </row>
    <row r="54" spans="3:3" s="12" customFormat="1" ht="10.199999999999999" x14ac:dyDescent="0.2">
      <c r="C54" s="16"/>
    </row>
    <row r="55" spans="3:3" s="12" customFormat="1" ht="10.199999999999999" x14ac:dyDescent="0.2">
      <c r="C55" s="16"/>
    </row>
    <row r="56" spans="3:3" s="12" customFormat="1" ht="10.199999999999999" x14ac:dyDescent="0.2">
      <c r="C56" s="16"/>
    </row>
    <row r="57" spans="3:3" s="12" customFormat="1" ht="10.199999999999999" x14ac:dyDescent="0.2">
      <c r="C57" s="16"/>
    </row>
    <row r="58" spans="3:3" s="12" customFormat="1" ht="10.199999999999999" x14ac:dyDescent="0.2">
      <c r="C58" s="16"/>
    </row>
    <row r="59" spans="3:3" s="12" customFormat="1" ht="10.199999999999999" x14ac:dyDescent="0.2">
      <c r="C59" s="16"/>
    </row>
    <row r="60" spans="3:3" s="12" customFormat="1" ht="10.199999999999999" x14ac:dyDescent="0.2">
      <c r="C60" s="16"/>
    </row>
    <row r="61" spans="3:3" s="12" customFormat="1" ht="10.199999999999999" x14ac:dyDescent="0.2">
      <c r="C61" s="16"/>
    </row>
    <row r="62" spans="3:3" s="12" customFormat="1" ht="10.199999999999999" x14ac:dyDescent="0.2">
      <c r="C62" s="16"/>
    </row>
    <row r="63" spans="3:3" s="12" customFormat="1" ht="10.199999999999999" x14ac:dyDescent="0.2">
      <c r="C63" s="16"/>
    </row>
    <row r="64" spans="3:3" s="12" customFormat="1" ht="10.199999999999999" x14ac:dyDescent="0.2">
      <c r="C64" s="16"/>
    </row>
    <row r="65" spans="3:3" s="12" customFormat="1" ht="10.199999999999999" x14ac:dyDescent="0.2">
      <c r="C65" s="16"/>
    </row>
    <row r="66" spans="3:3" s="12" customFormat="1" ht="10.199999999999999" x14ac:dyDescent="0.2">
      <c r="C66" s="16"/>
    </row>
    <row r="67" spans="3:3" s="12" customFormat="1" ht="10.199999999999999" x14ac:dyDescent="0.2">
      <c r="C67" s="16"/>
    </row>
    <row r="68" spans="3:3" s="12" customFormat="1" ht="10.199999999999999" x14ac:dyDescent="0.2">
      <c r="C68" s="16"/>
    </row>
    <row r="69" spans="3:3" s="12" customFormat="1" ht="10.199999999999999" x14ac:dyDescent="0.2">
      <c r="C69" s="16"/>
    </row>
    <row r="70" spans="3:3" s="12" customFormat="1" ht="10.199999999999999" x14ac:dyDescent="0.2">
      <c r="C70" s="16"/>
    </row>
    <row r="71" spans="3:3" s="12" customFormat="1" ht="10.199999999999999" x14ac:dyDescent="0.2">
      <c r="C71" s="16"/>
    </row>
    <row r="72" spans="3:3" s="12" customFormat="1" ht="10.199999999999999" x14ac:dyDescent="0.2">
      <c r="C72" s="16"/>
    </row>
    <row r="73" spans="3:3" s="12" customFormat="1" ht="10.199999999999999" x14ac:dyDescent="0.2">
      <c r="C73" s="16"/>
    </row>
    <row r="74" spans="3:3" s="12" customFormat="1" ht="10.199999999999999" x14ac:dyDescent="0.2">
      <c r="C74" s="16"/>
    </row>
    <row r="75" spans="3:3" s="12" customFormat="1" ht="10.199999999999999" x14ac:dyDescent="0.2">
      <c r="C75" s="16"/>
    </row>
    <row r="76" spans="3:3" s="12" customFormat="1" ht="10.199999999999999" x14ac:dyDescent="0.2">
      <c r="C76" s="16"/>
    </row>
    <row r="77" spans="3:3" s="12" customFormat="1" ht="10.199999999999999" x14ac:dyDescent="0.2">
      <c r="C77" s="16"/>
    </row>
    <row r="78" spans="3:3" s="12" customFormat="1" ht="10.199999999999999" x14ac:dyDescent="0.2">
      <c r="C78" s="16"/>
    </row>
    <row r="79" spans="3:3" s="12" customFormat="1" ht="10.199999999999999" x14ac:dyDescent="0.2">
      <c r="C79" s="16"/>
    </row>
    <row r="80" spans="3:3" s="12" customFormat="1" ht="10.199999999999999" x14ac:dyDescent="0.2">
      <c r="C80" s="16"/>
    </row>
    <row r="81" spans="3:3" s="12" customFormat="1" ht="10.199999999999999" x14ac:dyDescent="0.2">
      <c r="C81" s="16"/>
    </row>
    <row r="82" spans="3:3" s="12" customFormat="1" ht="10.199999999999999" x14ac:dyDescent="0.2">
      <c r="C82" s="16"/>
    </row>
    <row r="83" spans="3:3" s="12" customFormat="1" ht="10.199999999999999" x14ac:dyDescent="0.2">
      <c r="C83" s="16"/>
    </row>
    <row r="84" spans="3:3" s="12" customFormat="1" ht="10.199999999999999" x14ac:dyDescent="0.2">
      <c r="C84" s="16"/>
    </row>
    <row r="85" spans="3:3" s="12" customFormat="1" ht="10.199999999999999" x14ac:dyDescent="0.2">
      <c r="C85" s="16"/>
    </row>
    <row r="86" spans="3:3" s="12" customFormat="1" ht="10.199999999999999" x14ac:dyDescent="0.2">
      <c r="C86" s="16"/>
    </row>
    <row r="87" spans="3:3" s="12" customFormat="1" ht="10.199999999999999" x14ac:dyDescent="0.2">
      <c r="C87" s="16"/>
    </row>
    <row r="88" spans="3:3" s="12" customFormat="1" ht="10.199999999999999" x14ac:dyDescent="0.2">
      <c r="C88" s="16"/>
    </row>
    <row r="89" spans="3:3" s="12" customFormat="1" ht="10.199999999999999" x14ac:dyDescent="0.2">
      <c r="C89" s="16"/>
    </row>
    <row r="90" spans="3:3" s="12" customFormat="1" ht="10.199999999999999" x14ac:dyDescent="0.2">
      <c r="C90" s="16"/>
    </row>
    <row r="91" spans="3:3" s="12" customFormat="1" ht="10.199999999999999" x14ac:dyDescent="0.2">
      <c r="C91" s="16"/>
    </row>
    <row r="92" spans="3:3" s="12" customFormat="1" ht="10.199999999999999" x14ac:dyDescent="0.2">
      <c r="C92" s="16"/>
    </row>
    <row r="93" spans="3:3" s="12" customFormat="1" ht="10.199999999999999" x14ac:dyDescent="0.2">
      <c r="C93" s="16"/>
    </row>
    <row r="94" spans="3:3" s="12" customFormat="1" ht="10.199999999999999" x14ac:dyDescent="0.2">
      <c r="C94" s="16"/>
    </row>
    <row r="95" spans="3:3" s="12" customFormat="1" ht="10.199999999999999" x14ac:dyDescent="0.2">
      <c r="C95" s="16"/>
    </row>
    <row r="96" spans="3:3" s="12" customFormat="1" ht="10.199999999999999" x14ac:dyDescent="0.2">
      <c r="C96" s="16"/>
    </row>
    <row r="97" spans="3:3" s="12" customFormat="1" ht="10.199999999999999" x14ac:dyDescent="0.2">
      <c r="C97" s="16"/>
    </row>
    <row r="98" spans="3:3" s="12" customFormat="1" ht="10.199999999999999" x14ac:dyDescent="0.2"/>
    <row r="99" spans="3:3" s="12" customFormat="1" ht="10.199999999999999" x14ac:dyDescent="0.2"/>
    <row r="100" spans="3:3" s="12" customFormat="1" ht="10.199999999999999" x14ac:dyDescent="0.2"/>
    <row r="101" spans="3:3" s="12" customFormat="1" ht="10.199999999999999" x14ac:dyDescent="0.2"/>
    <row r="102" spans="3:3" s="12" customFormat="1" ht="10.199999999999999" x14ac:dyDescent="0.2"/>
    <row r="103" spans="3:3" s="12" customFormat="1" ht="10.199999999999999" x14ac:dyDescent="0.2"/>
    <row r="104" spans="3:3" s="12" customFormat="1" ht="10.199999999999999" x14ac:dyDescent="0.2"/>
    <row r="105" spans="3:3" s="12" customFormat="1" ht="10.199999999999999" x14ac:dyDescent="0.2"/>
    <row r="106" spans="3:3" s="12" customFormat="1" ht="10.199999999999999" x14ac:dyDescent="0.2"/>
    <row r="107" spans="3:3" s="12" customFormat="1" ht="10.199999999999999" x14ac:dyDescent="0.2"/>
    <row r="108" spans="3:3" s="12" customFormat="1" ht="10.199999999999999" x14ac:dyDescent="0.2"/>
    <row r="109" spans="3:3" s="12" customFormat="1" ht="10.199999999999999" x14ac:dyDescent="0.2"/>
    <row r="110" spans="3:3" s="12" customFormat="1" ht="10.199999999999999" x14ac:dyDescent="0.2"/>
    <row r="111" spans="3:3" s="12" customFormat="1" ht="10.199999999999999" x14ac:dyDescent="0.2"/>
    <row r="112" spans="3:3" s="12" customFormat="1" ht="10.199999999999999" x14ac:dyDescent="0.2"/>
    <row r="113" s="12" customFormat="1" ht="10.199999999999999" x14ac:dyDescent="0.2"/>
    <row r="114" s="12" customFormat="1" ht="10.199999999999999" x14ac:dyDescent="0.2"/>
    <row r="115" s="12" customFormat="1" ht="10.199999999999999" x14ac:dyDescent="0.2"/>
    <row r="116" s="12" customFormat="1" ht="10.199999999999999" x14ac:dyDescent="0.2"/>
    <row r="117" s="12" customFormat="1" ht="10.199999999999999" x14ac:dyDescent="0.2"/>
    <row r="118" s="12" customFormat="1" ht="10.199999999999999" x14ac:dyDescent="0.2"/>
    <row r="119" s="12" customFormat="1" ht="10.199999999999999" x14ac:dyDescent="0.2"/>
    <row r="120" s="12" customFormat="1" ht="10.199999999999999" x14ac:dyDescent="0.2"/>
    <row r="121" s="12" customFormat="1" ht="10.199999999999999" x14ac:dyDescent="0.2"/>
    <row r="122" s="12" customFormat="1" ht="10.199999999999999" x14ac:dyDescent="0.2"/>
    <row r="123" s="12" customFormat="1" ht="10.199999999999999" x14ac:dyDescent="0.2"/>
    <row r="124" s="12" customFormat="1" ht="10.199999999999999" x14ac:dyDescent="0.2"/>
    <row r="125" s="12" customFormat="1" ht="10.199999999999999" x14ac:dyDescent="0.2"/>
    <row r="126" s="12" customFormat="1" ht="10.199999999999999" x14ac:dyDescent="0.2"/>
    <row r="127" s="12" customFormat="1" ht="10.199999999999999" x14ac:dyDescent="0.2"/>
    <row r="128" s="12" customFormat="1" ht="10.199999999999999" x14ac:dyDescent="0.2"/>
    <row r="129" s="12" customFormat="1" ht="10.199999999999999" x14ac:dyDescent="0.2"/>
    <row r="130" s="12" customFormat="1" ht="10.199999999999999" x14ac:dyDescent="0.2"/>
    <row r="131" s="12" customFormat="1" ht="10.199999999999999" x14ac:dyDescent="0.2"/>
    <row r="132" s="12" customFormat="1" ht="10.199999999999999" x14ac:dyDescent="0.2"/>
    <row r="133" s="12" customFormat="1" ht="10.199999999999999" x14ac:dyDescent="0.2"/>
    <row r="134" s="12" customFormat="1" ht="10.199999999999999" x14ac:dyDescent="0.2"/>
    <row r="135" s="12" customFormat="1" ht="10.199999999999999" x14ac:dyDescent="0.2"/>
    <row r="136" s="12" customFormat="1" ht="10.199999999999999" x14ac:dyDescent="0.2"/>
    <row r="137" s="12" customFormat="1" ht="10.199999999999999" x14ac:dyDescent="0.2"/>
    <row r="138" s="12" customFormat="1" ht="10.199999999999999" x14ac:dyDescent="0.2"/>
    <row r="139" s="12" customFormat="1" ht="10.199999999999999" x14ac:dyDescent="0.2"/>
    <row r="140" s="12" customFormat="1" ht="10.199999999999999" x14ac:dyDescent="0.2"/>
    <row r="141" s="12" customFormat="1" ht="10.199999999999999" x14ac:dyDescent="0.2"/>
    <row r="142" s="12" customFormat="1" ht="10.199999999999999" x14ac:dyDescent="0.2"/>
    <row r="143" s="12" customFormat="1" ht="10.199999999999999" x14ac:dyDescent="0.2"/>
    <row r="144" s="12" customFormat="1" ht="10.199999999999999" x14ac:dyDescent="0.2"/>
    <row r="145" s="12" customFormat="1" ht="10.199999999999999" x14ac:dyDescent="0.2"/>
    <row r="146" s="12" customFormat="1" ht="10.199999999999999" x14ac:dyDescent="0.2"/>
    <row r="147" s="12" customFormat="1" ht="10.199999999999999" x14ac:dyDescent="0.2"/>
    <row r="148" s="12" customFormat="1" ht="10.199999999999999" x14ac:dyDescent="0.2"/>
    <row r="149" s="12" customFormat="1" ht="10.199999999999999" x14ac:dyDescent="0.2"/>
    <row r="150" s="12" customFormat="1" ht="10.199999999999999" x14ac:dyDescent="0.2"/>
    <row r="151" s="12" customFormat="1" ht="10.199999999999999" x14ac:dyDescent="0.2"/>
    <row r="152" s="12" customFormat="1" ht="10.199999999999999" x14ac:dyDescent="0.2"/>
    <row r="153" s="12" customFormat="1" ht="10.199999999999999" x14ac:dyDescent="0.2"/>
    <row r="154" s="12" customFormat="1" ht="10.199999999999999" x14ac:dyDescent="0.2"/>
  </sheetData>
  <mergeCells count="5">
    <mergeCell ref="A7:C7"/>
    <mergeCell ref="A8:C8"/>
    <mergeCell ref="F24:H24"/>
    <mergeCell ref="C25:F25"/>
    <mergeCell ref="F28:G28"/>
  </mergeCells>
  <pageMargins left="0.69930599999999998" right="0.69930599999999998" top="0.75" bottom="0.75" header="0.51111099999999998" footer="0.51111099999999998"/>
  <pageSetup paperSize="9" scale="95" orientation="portrait" r:id="rId1"/>
  <extLst>
    <ext uri="smNativeData">
      <pm:sheetPrefs xmlns:pm="smNativeData" day="1663309949" outlineProtect="1" showHorizontalRuler="1" showVerticalRuler="1" showAltShade="0">
        <pm:shade id="0" type="0" fgLvl="100" fgClr="000000" bgLvl="100" bgClr="FFFFFF"/>
        <pm:shade id="1" type="0" fgLvl="100" fgClr="000000" bgLvl="100" bgClr="FFFFFF"/>
      </pm:sheetPref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W46"/>
  <sheetViews>
    <sheetView showZeros="0" topLeftCell="A3" workbookViewId="0">
      <selection activeCell="C16" sqref="C16"/>
    </sheetView>
  </sheetViews>
  <sheetFormatPr defaultColWidth="8.88671875" defaultRowHeight="13.2" x14ac:dyDescent="0.25"/>
  <cols>
    <col min="1" max="1" width="5.109375" style="279" customWidth="1"/>
    <col min="2" max="2" width="8.44140625" style="279" customWidth="1"/>
    <col min="3" max="3" width="44.88671875" style="279" customWidth="1"/>
    <col min="4" max="4" width="11.44140625" style="279" customWidth="1"/>
    <col min="5" max="5" width="11.109375" style="279" customWidth="1"/>
    <col min="6" max="6" width="11" style="279" customWidth="1"/>
    <col min="7" max="7" width="9.6640625" style="279" customWidth="1"/>
    <col min="8" max="8" width="11" style="279" customWidth="1"/>
    <col min="9" max="185" width="9.109375" style="279" customWidth="1"/>
    <col min="186" max="186" width="4.88671875" style="279" customWidth="1"/>
    <col min="187" max="187" width="8.5546875" style="279" customWidth="1"/>
    <col min="188" max="188" width="33.44140625" style="279" customWidth="1"/>
    <col min="189" max="189" width="11.88671875" style="279" customWidth="1"/>
    <col min="190" max="190" width="10.44140625" style="279" customWidth="1"/>
    <col min="191" max="191" width="9.33203125" style="279" customWidth="1"/>
    <col min="192" max="192" width="9.5546875" style="279" customWidth="1"/>
    <col min="193" max="193" width="11" style="279" customWidth="1"/>
    <col min="194" max="200" width="9.109375" style="279" customWidth="1"/>
    <col min="201" max="201" width="4.44140625" style="279" customWidth="1"/>
    <col min="202" max="202" width="8.44140625" style="279" customWidth="1"/>
    <col min="203" max="203" width="35.6640625" style="279" customWidth="1"/>
    <col min="204" max="204" width="11.44140625" style="279" customWidth="1"/>
    <col min="205" max="205" width="10.44140625" style="279" customWidth="1"/>
    <col min="206" max="206" width="9.88671875" style="279" customWidth="1"/>
    <col min="207" max="207" width="9.6640625" style="279" customWidth="1"/>
    <col min="208" max="208" width="11" style="279" customWidth="1"/>
    <col min="209" max="257" width="9.109375" style="279" customWidth="1"/>
    <col min="258" max="16384" width="8.88671875" style="280"/>
  </cols>
  <sheetData>
    <row r="1" spans="1:10" ht="17.399999999999999" x14ac:dyDescent="0.25">
      <c r="A1" s="500" t="s">
        <v>13</v>
      </c>
      <c r="B1" s="500"/>
      <c r="C1" s="500"/>
      <c r="D1" s="500"/>
      <c r="E1" s="500"/>
      <c r="F1" s="500"/>
      <c r="G1" s="500"/>
      <c r="H1" s="500"/>
    </row>
    <row r="2" spans="1:10" x14ac:dyDescent="0.25">
      <c r="A2" s="281"/>
      <c r="B2" s="281"/>
      <c r="C2" s="281"/>
      <c r="D2" s="281"/>
      <c r="E2" s="281"/>
      <c r="F2" s="281"/>
      <c r="G2" s="281"/>
      <c r="H2" s="281"/>
    </row>
    <row r="3" spans="1:10" x14ac:dyDescent="0.25">
      <c r="A3" s="282" t="str">
        <f>KOPTĀME!A10</f>
        <v>Objekta nosaukums: Ūdensvada un kanalizācijas izbūve Mazajā Juglas ielā, 4.kārta</v>
      </c>
      <c r="B3" s="283"/>
      <c r="C3" s="283"/>
      <c r="D3" s="283"/>
      <c r="E3" s="283"/>
      <c r="F3" s="283"/>
      <c r="G3" s="283"/>
      <c r="H3" s="283"/>
    </row>
    <row r="4" spans="1:10" x14ac:dyDescent="0.25">
      <c r="A4" s="282" t="str">
        <f>KOPTĀME!A11</f>
        <v>Būves nosaukums: Ūdensvada un kanalizācijas izbūve Mazajā Juglas ielā,4.kārta</v>
      </c>
    </row>
    <row r="5" spans="1:10" x14ac:dyDescent="0.25">
      <c r="A5" s="282" t="str">
        <f>KOPTĀME!A12</f>
        <v>Objekta adrese: Malienas iela, Ūdeļu iela 4</v>
      </c>
    </row>
    <row r="6" spans="1:10" x14ac:dyDescent="0.25">
      <c r="A6" s="284" t="s">
        <v>6</v>
      </c>
      <c r="E6" s="285" t="s">
        <v>14</v>
      </c>
      <c r="F6" s="286">
        <f>D22</f>
        <v>0</v>
      </c>
    </row>
    <row r="7" spans="1:10" x14ac:dyDescent="0.25">
      <c r="E7" s="285" t="s">
        <v>15</v>
      </c>
      <c r="F7" s="286">
        <f>H18</f>
        <v>0</v>
      </c>
    </row>
    <row r="8" spans="1:10" x14ac:dyDescent="0.25">
      <c r="H8" s="287"/>
    </row>
    <row r="9" spans="1:10" ht="12.75" customHeight="1" x14ac:dyDescent="0.25">
      <c r="A9" s="502" t="s">
        <v>16</v>
      </c>
      <c r="B9" s="502" t="s">
        <v>17</v>
      </c>
      <c r="C9" s="502" t="s">
        <v>18</v>
      </c>
      <c r="D9" s="502" t="s">
        <v>19</v>
      </c>
      <c r="E9" s="501" t="s">
        <v>20</v>
      </c>
      <c r="F9" s="501"/>
      <c r="G9" s="501"/>
      <c r="H9" s="502" t="s">
        <v>21</v>
      </c>
    </row>
    <row r="10" spans="1:10" ht="22.8" x14ac:dyDescent="0.25">
      <c r="A10" s="502"/>
      <c r="B10" s="502"/>
      <c r="C10" s="502"/>
      <c r="D10" s="502"/>
      <c r="E10" s="288" t="s">
        <v>22</v>
      </c>
      <c r="F10" s="288" t="s">
        <v>23</v>
      </c>
      <c r="G10" s="288" t="s">
        <v>24</v>
      </c>
      <c r="H10" s="502"/>
    </row>
    <row r="11" spans="1:10" x14ac:dyDescent="0.25">
      <c r="A11" s="289"/>
      <c r="B11" s="289"/>
      <c r="C11" s="289"/>
      <c r="D11" s="289"/>
      <c r="E11" s="289"/>
      <c r="F11" s="289"/>
      <c r="G11" s="289"/>
      <c r="H11" s="289"/>
    </row>
    <row r="12" spans="1:10" s="293" customFormat="1" x14ac:dyDescent="0.25">
      <c r="A12" s="424" t="s">
        <v>308</v>
      </c>
      <c r="B12" s="425" t="s">
        <v>309</v>
      </c>
      <c r="C12" s="402" t="s">
        <v>305</v>
      </c>
      <c r="D12" s="292"/>
      <c r="E12" s="292"/>
      <c r="F12" s="292"/>
      <c r="G12" s="292"/>
      <c r="H12" s="292"/>
    </row>
    <row r="13" spans="1:10" s="293" customFormat="1" x14ac:dyDescent="0.25">
      <c r="A13" s="290">
        <v>1</v>
      </c>
      <c r="B13" s="291" t="s">
        <v>274</v>
      </c>
      <c r="C13" s="294" t="s">
        <v>272</v>
      </c>
      <c r="D13" s="292"/>
      <c r="E13" s="292"/>
      <c r="F13" s="292"/>
      <c r="G13" s="292"/>
      <c r="H13" s="292"/>
      <c r="J13" s="279"/>
    </row>
    <row r="14" spans="1:10" s="293" customFormat="1" x14ac:dyDescent="0.25">
      <c r="A14" s="290">
        <v>2</v>
      </c>
      <c r="B14" s="291" t="s">
        <v>275</v>
      </c>
      <c r="C14" s="294" t="s">
        <v>273</v>
      </c>
      <c r="D14" s="292"/>
      <c r="E14" s="292"/>
      <c r="F14" s="292"/>
      <c r="G14" s="292"/>
      <c r="H14" s="292"/>
      <c r="J14" s="279"/>
    </row>
    <row r="15" spans="1:10" s="293" customFormat="1" x14ac:dyDescent="0.25">
      <c r="A15" s="290">
        <v>3</v>
      </c>
      <c r="B15" s="291" t="s">
        <v>276</v>
      </c>
      <c r="C15" s="470" t="s">
        <v>268</v>
      </c>
      <c r="D15" s="292"/>
      <c r="E15" s="292"/>
      <c r="F15" s="292"/>
      <c r="G15" s="292"/>
      <c r="H15" s="292"/>
      <c r="J15" s="279"/>
    </row>
    <row r="16" spans="1:10" s="293" customFormat="1" x14ac:dyDescent="0.25">
      <c r="A16" s="290">
        <f t="shared" ref="A16" si="0">A15+1</f>
        <v>4</v>
      </c>
      <c r="B16" s="291" t="s">
        <v>277</v>
      </c>
      <c r="C16" s="470" t="s">
        <v>269</v>
      </c>
      <c r="D16" s="292"/>
      <c r="E16" s="292"/>
      <c r="F16" s="292"/>
      <c r="G16" s="292"/>
      <c r="H16" s="292"/>
      <c r="J16" s="279"/>
    </row>
    <row r="17" spans="1:257" s="297" customFormat="1" ht="12.6" customHeight="1" x14ac:dyDescent="0.25">
      <c r="A17" s="290">
        <v>5</v>
      </c>
      <c r="B17" s="291" t="s">
        <v>278</v>
      </c>
      <c r="C17" s="295" t="s">
        <v>271</v>
      </c>
      <c r="D17" s="296"/>
      <c r="E17" s="296"/>
      <c r="F17" s="296"/>
      <c r="G17" s="296"/>
      <c r="H17" s="296"/>
      <c r="J17" s="279"/>
    </row>
    <row r="18" spans="1:257" ht="12.6" customHeight="1" x14ac:dyDescent="0.25">
      <c r="A18" s="298"/>
      <c r="B18" s="299"/>
      <c r="C18" s="300" t="s">
        <v>10</v>
      </c>
      <c r="D18" s="301">
        <f>ROUND(SUM(D12:D17),2)</f>
        <v>0</v>
      </c>
      <c r="E18" s="301">
        <f>ROUND(SUM(E12:E17),2)</f>
        <v>0</v>
      </c>
      <c r="F18" s="301">
        <f>ROUND(SUM(F12:F17),2)</f>
        <v>0</v>
      </c>
      <c r="G18" s="301">
        <f>ROUND(SUM(G12:G17),2)</f>
        <v>0</v>
      </c>
      <c r="H18" s="301">
        <f>ROUND(SUM(H12:H17),2)</f>
        <v>0</v>
      </c>
      <c r="L18" s="293"/>
    </row>
    <row r="19" spans="1:257" x14ac:dyDescent="0.25">
      <c r="A19" s="302"/>
      <c r="B19" s="303" t="str">
        <f>"#REF!"</f>
        <v>#REF!</v>
      </c>
      <c r="C19" s="304" t="s">
        <v>296</v>
      </c>
      <c r="D19" s="305">
        <f>D18</f>
        <v>0</v>
      </c>
      <c r="L19" s="293"/>
    </row>
    <row r="20" spans="1:257" x14ac:dyDescent="0.25">
      <c r="A20" s="302"/>
      <c r="B20" s="303" t="str">
        <f>"#REF!"</f>
        <v>#REF!</v>
      </c>
      <c r="C20" s="307" t="s">
        <v>27</v>
      </c>
      <c r="D20" s="306">
        <f>D19</f>
        <v>0</v>
      </c>
      <c r="L20" s="293"/>
    </row>
    <row r="21" spans="1:257" x14ac:dyDescent="0.25">
      <c r="A21" s="302"/>
      <c r="B21" s="303" t="str">
        <f>"#REF!"</f>
        <v>#REF!</v>
      </c>
      <c r="C21" s="308" t="s">
        <v>297</v>
      </c>
      <c r="D21" s="305">
        <f>D18</f>
        <v>0</v>
      </c>
      <c r="L21" s="293"/>
    </row>
    <row r="22" spans="1:257" x14ac:dyDescent="0.25">
      <c r="A22" s="302"/>
      <c r="B22" s="309"/>
      <c r="C22" s="310" t="s">
        <v>28</v>
      </c>
      <c r="D22" s="311">
        <f>D18+D19+D21</f>
        <v>0</v>
      </c>
      <c r="L22" s="293"/>
    </row>
    <row r="23" spans="1:257" ht="13.8" x14ac:dyDescent="0.25">
      <c r="A23" s="312"/>
      <c r="B23" s="313"/>
      <c r="C23" s="314"/>
      <c r="D23" s="315"/>
      <c r="E23" s="316"/>
      <c r="F23" s="316"/>
      <c r="G23" s="316"/>
      <c r="H23" s="316"/>
      <c r="I23" s="316"/>
      <c r="J23" s="316"/>
      <c r="K23" s="316"/>
      <c r="L23" s="316"/>
      <c r="M23" s="316"/>
      <c r="N23" s="316"/>
      <c r="O23" s="316"/>
      <c r="P23" s="316"/>
    </row>
    <row r="24" spans="1:257" s="312" customFormat="1" ht="17.399999999999999" x14ac:dyDescent="0.25">
      <c r="A24" s="317" t="s">
        <v>284</v>
      </c>
      <c r="F24" s="499"/>
      <c r="G24" s="499"/>
      <c r="H24" s="499"/>
      <c r="I24" s="318"/>
      <c r="J24" s="318"/>
      <c r="K24" s="319"/>
      <c r="L24" s="320"/>
      <c r="M24" s="320"/>
      <c r="N24" s="320"/>
      <c r="O24" s="320"/>
      <c r="P24" s="320"/>
      <c r="Q24" s="320"/>
      <c r="R24" s="320"/>
      <c r="S24" s="320"/>
    </row>
    <row r="25" spans="1:257" s="312" customFormat="1" ht="17.399999999999999" x14ac:dyDescent="0.25">
      <c r="A25" s="321"/>
      <c r="B25" s="322"/>
      <c r="C25" s="496" t="s">
        <v>187</v>
      </c>
      <c r="D25" s="496"/>
      <c r="E25" s="496"/>
      <c r="F25" s="497"/>
      <c r="G25" s="323"/>
      <c r="H25" s="318"/>
      <c r="I25" s="318"/>
      <c r="J25" s="318"/>
      <c r="K25" s="324"/>
      <c r="L25" s="325"/>
      <c r="M25" s="325"/>
      <c r="N25" s="325"/>
      <c r="O25" s="325"/>
      <c r="P25" s="325"/>
      <c r="Q25" s="320"/>
      <c r="R25" s="320"/>
      <c r="S25" s="320"/>
    </row>
    <row r="26" spans="1:257" s="327" customFormat="1" ht="17.399999999999999" x14ac:dyDescent="0.25">
      <c r="A26" s="321"/>
      <c r="B26" s="322"/>
      <c r="C26" s="326"/>
      <c r="D26" s="326"/>
      <c r="E26" s="326"/>
      <c r="F26" s="326"/>
      <c r="G26" s="323"/>
      <c r="H26" s="318"/>
      <c r="I26" s="318"/>
      <c r="J26" s="318"/>
      <c r="K26" s="324"/>
      <c r="L26" s="325"/>
      <c r="M26" s="325"/>
      <c r="N26" s="325"/>
      <c r="O26" s="325"/>
      <c r="P26" s="325"/>
      <c r="Q26" s="325"/>
      <c r="R26" s="325"/>
      <c r="S26" s="325"/>
    </row>
    <row r="27" spans="1:257" s="327" customFormat="1" ht="17.399999999999999" x14ac:dyDescent="0.25">
      <c r="A27" s="321"/>
      <c r="B27" s="328"/>
      <c r="C27" s="326"/>
      <c r="D27" s="326"/>
      <c r="E27" s="326"/>
      <c r="F27" s="326"/>
      <c r="G27" s="323"/>
      <c r="H27" s="318"/>
      <c r="I27" s="318"/>
      <c r="J27" s="318"/>
      <c r="K27" s="325"/>
      <c r="L27" s="325"/>
      <c r="M27" s="325"/>
      <c r="N27" s="325"/>
      <c r="O27" s="325"/>
      <c r="P27" s="325"/>
      <c r="Q27" s="325"/>
      <c r="R27" s="325"/>
      <c r="S27" s="325"/>
    </row>
    <row r="28" spans="1:257" s="327" customFormat="1" x14ac:dyDescent="0.25">
      <c r="A28" s="317" t="s">
        <v>285</v>
      </c>
      <c r="B28" s="329"/>
      <c r="C28" s="330"/>
      <c r="D28" s="330"/>
      <c r="E28" s="331"/>
      <c r="F28" s="498"/>
      <c r="G28" s="498"/>
      <c r="H28" s="332"/>
      <c r="I28" s="332"/>
      <c r="J28" s="332"/>
      <c r="K28" s="332"/>
      <c r="L28" s="332"/>
      <c r="M28" s="329"/>
      <c r="N28" s="333"/>
      <c r="O28" s="329"/>
      <c r="P28" s="329"/>
      <c r="Q28" s="325"/>
      <c r="R28" s="325"/>
      <c r="S28" s="325"/>
    </row>
    <row r="29" spans="1:257" ht="13.8" x14ac:dyDescent="0.25">
      <c r="A29" s="329"/>
      <c r="B29" s="322"/>
      <c r="C29" s="496" t="s">
        <v>187</v>
      </c>
      <c r="D29" s="496"/>
      <c r="E29" s="496"/>
      <c r="F29" s="497"/>
      <c r="G29" s="323"/>
      <c r="H29" s="332"/>
      <c r="I29" s="332"/>
      <c r="J29" s="332"/>
      <c r="K29" s="332"/>
      <c r="L29" s="332"/>
      <c r="M29" s="329"/>
      <c r="N29" s="333"/>
      <c r="O29" s="329"/>
      <c r="P29" s="329"/>
      <c r="Q29" s="329"/>
      <c r="R29" s="329"/>
      <c r="S29" s="334"/>
      <c r="T29" s="334"/>
      <c r="U29" s="334"/>
      <c r="V29" s="334"/>
      <c r="W29" s="334"/>
      <c r="X29" s="334"/>
      <c r="Y29" s="334"/>
      <c r="Z29" s="334"/>
      <c r="AA29" s="334"/>
      <c r="AB29" s="334"/>
      <c r="AC29" s="334"/>
      <c r="AD29" s="334"/>
      <c r="AE29" s="334"/>
      <c r="AF29" s="334"/>
      <c r="AG29" s="334"/>
      <c r="AH29" s="334"/>
      <c r="AI29" s="334"/>
      <c r="AJ29" s="334"/>
      <c r="AK29" s="334"/>
      <c r="AL29" s="334"/>
      <c r="AM29" s="334"/>
      <c r="AN29" s="334"/>
      <c r="AO29" s="334"/>
      <c r="AP29" s="334"/>
      <c r="AQ29" s="334"/>
      <c r="AR29" s="334"/>
      <c r="AS29" s="334"/>
      <c r="AT29" s="334"/>
      <c r="AU29" s="334"/>
      <c r="AV29" s="334"/>
      <c r="AW29" s="334"/>
      <c r="AX29" s="334"/>
      <c r="AY29" s="334"/>
      <c r="AZ29" s="334"/>
      <c r="BA29" s="334"/>
      <c r="BB29" s="334"/>
      <c r="BC29" s="334"/>
      <c r="BD29" s="334"/>
      <c r="BE29" s="334"/>
      <c r="BF29" s="334"/>
      <c r="BG29" s="334"/>
      <c r="BH29" s="334"/>
      <c r="BI29" s="334"/>
      <c r="BJ29" s="334"/>
      <c r="BK29" s="334"/>
      <c r="BL29" s="334"/>
      <c r="BM29" s="334"/>
      <c r="BN29" s="334"/>
      <c r="BO29" s="334"/>
      <c r="BP29" s="334"/>
      <c r="BQ29" s="334"/>
      <c r="BR29" s="334"/>
      <c r="BS29" s="334"/>
      <c r="BT29" s="334"/>
      <c r="BU29" s="334"/>
      <c r="BV29" s="334"/>
      <c r="BW29" s="334"/>
      <c r="BX29" s="334"/>
      <c r="BY29" s="334"/>
      <c r="BZ29" s="334"/>
      <c r="CA29" s="334"/>
      <c r="CB29" s="334"/>
      <c r="CC29" s="334"/>
      <c r="CD29" s="334"/>
      <c r="CE29" s="334"/>
      <c r="CF29" s="334"/>
      <c r="CG29" s="334"/>
      <c r="CH29" s="334"/>
      <c r="CI29" s="334"/>
      <c r="CJ29" s="334"/>
      <c r="CK29" s="334"/>
      <c r="CL29" s="334"/>
      <c r="CM29" s="334"/>
      <c r="CN29" s="334"/>
      <c r="CO29" s="334"/>
      <c r="CP29" s="334"/>
      <c r="CQ29" s="334"/>
      <c r="CR29" s="334"/>
      <c r="CS29" s="334"/>
      <c r="CT29" s="334"/>
      <c r="CU29" s="334"/>
      <c r="CV29" s="334"/>
      <c r="CW29" s="334"/>
      <c r="CX29" s="334"/>
      <c r="CY29" s="334"/>
      <c r="CZ29" s="334"/>
      <c r="DA29" s="334"/>
      <c r="DB29" s="334"/>
      <c r="DC29" s="334"/>
      <c r="DD29" s="334"/>
      <c r="DE29" s="334"/>
      <c r="DF29" s="334"/>
      <c r="DG29" s="334"/>
      <c r="DH29" s="334"/>
      <c r="DI29" s="334"/>
      <c r="DJ29" s="334"/>
      <c r="DK29" s="334"/>
      <c r="DL29" s="334"/>
      <c r="DM29" s="334"/>
      <c r="DN29" s="334"/>
      <c r="DO29" s="334"/>
      <c r="DP29" s="334"/>
      <c r="DQ29" s="334"/>
      <c r="DR29" s="334"/>
      <c r="DS29" s="334"/>
      <c r="DT29" s="334"/>
      <c r="DU29" s="334"/>
      <c r="DV29" s="334"/>
      <c r="DW29" s="334"/>
      <c r="DX29" s="334"/>
      <c r="DY29" s="334"/>
      <c r="DZ29" s="334"/>
      <c r="EA29" s="334"/>
      <c r="EB29" s="334"/>
      <c r="EC29" s="334"/>
      <c r="ED29" s="334"/>
      <c r="EE29" s="334"/>
      <c r="EF29" s="334"/>
      <c r="EG29" s="334"/>
      <c r="EH29" s="334"/>
      <c r="EI29" s="334"/>
      <c r="EJ29" s="334"/>
      <c r="EK29" s="334"/>
      <c r="EL29" s="334"/>
      <c r="EM29" s="334"/>
      <c r="EN29" s="334"/>
      <c r="EO29" s="334"/>
      <c r="EP29" s="334"/>
      <c r="EQ29" s="334"/>
      <c r="ER29" s="334"/>
      <c r="ES29" s="334"/>
      <c r="ET29" s="334"/>
      <c r="EU29" s="334"/>
      <c r="EV29" s="334"/>
      <c r="EW29" s="334"/>
      <c r="EX29" s="334"/>
      <c r="EY29" s="334"/>
      <c r="EZ29" s="334"/>
      <c r="FA29" s="334"/>
      <c r="FB29" s="334"/>
      <c r="FC29" s="334"/>
      <c r="FD29" s="334"/>
      <c r="FE29" s="334"/>
      <c r="FF29" s="334"/>
      <c r="FG29" s="334"/>
      <c r="FH29" s="334"/>
      <c r="FI29" s="334"/>
      <c r="FJ29" s="334"/>
      <c r="FK29" s="334"/>
      <c r="FL29" s="334"/>
      <c r="FM29" s="334"/>
      <c r="FN29" s="334"/>
      <c r="FO29" s="334"/>
      <c r="FP29" s="334"/>
      <c r="FQ29" s="334"/>
      <c r="FR29" s="334"/>
      <c r="FS29" s="334"/>
      <c r="FT29" s="334"/>
      <c r="FU29" s="334"/>
      <c r="FV29" s="334"/>
      <c r="FW29" s="334"/>
      <c r="FX29" s="334"/>
      <c r="FY29" s="334"/>
      <c r="FZ29" s="334"/>
      <c r="GA29" s="334"/>
      <c r="GB29" s="334"/>
      <c r="GC29" s="334"/>
      <c r="GD29" s="334"/>
      <c r="GE29" s="334"/>
      <c r="GF29" s="334"/>
      <c r="GG29" s="334"/>
      <c r="GH29" s="334"/>
      <c r="GI29" s="334"/>
      <c r="GJ29" s="334"/>
      <c r="GK29" s="334"/>
      <c r="GL29" s="334"/>
      <c r="GM29" s="334"/>
      <c r="GN29" s="334"/>
      <c r="GO29" s="334"/>
      <c r="GP29" s="334"/>
      <c r="GQ29" s="334"/>
      <c r="GR29" s="334"/>
      <c r="GS29" s="334"/>
      <c r="GT29" s="334"/>
      <c r="GU29" s="334"/>
      <c r="GV29" s="334"/>
      <c r="GW29" s="334"/>
      <c r="GX29" s="334"/>
      <c r="GY29" s="334"/>
      <c r="GZ29" s="334"/>
      <c r="HA29" s="334"/>
      <c r="HB29" s="334"/>
      <c r="HC29" s="334"/>
      <c r="HD29" s="334"/>
      <c r="HE29" s="334"/>
      <c r="HF29" s="334"/>
      <c r="HG29" s="334"/>
      <c r="HH29" s="334"/>
      <c r="HI29" s="334"/>
      <c r="HJ29" s="334"/>
      <c r="HK29" s="334"/>
      <c r="HL29" s="334"/>
      <c r="HM29" s="334"/>
      <c r="HN29" s="334"/>
      <c r="HO29" s="334"/>
      <c r="HP29" s="334"/>
      <c r="HQ29" s="334"/>
      <c r="HR29" s="334"/>
      <c r="HS29" s="334"/>
      <c r="HT29" s="334"/>
      <c r="HU29" s="334"/>
      <c r="HV29" s="334"/>
      <c r="HW29" s="334"/>
      <c r="HX29" s="334"/>
      <c r="HY29" s="334"/>
      <c r="HZ29" s="334"/>
      <c r="IA29" s="334"/>
      <c r="IB29" s="334"/>
      <c r="IC29" s="334"/>
      <c r="ID29" s="334"/>
      <c r="IE29" s="334"/>
      <c r="IF29" s="334"/>
      <c r="IG29" s="280"/>
      <c r="IH29" s="280"/>
      <c r="II29" s="280"/>
      <c r="IJ29" s="280"/>
      <c r="IK29" s="280"/>
      <c r="IL29" s="280"/>
      <c r="IM29" s="280"/>
      <c r="IN29" s="280"/>
      <c r="IO29" s="280"/>
      <c r="IP29" s="280"/>
      <c r="IQ29" s="280"/>
      <c r="IR29" s="280"/>
      <c r="IS29" s="280"/>
      <c r="IT29" s="280"/>
      <c r="IU29" s="280"/>
      <c r="IV29" s="280"/>
      <c r="IW29" s="280"/>
    </row>
    <row r="30" spans="1:257" ht="13.8" x14ac:dyDescent="0.25">
      <c r="A30" s="329"/>
      <c r="B30" s="317" t="s">
        <v>286</v>
      </c>
      <c r="C30" s="335"/>
      <c r="D30" s="336"/>
      <c r="E30" s="336"/>
      <c r="F30" s="317"/>
      <c r="G30" s="323"/>
      <c r="H30" s="332"/>
      <c r="I30" s="332"/>
      <c r="J30" s="332"/>
      <c r="K30" s="332"/>
      <c r="L30" s="332"/>
      <c r="M30" s="329"/>
      <c r="N30" s="333"/>
      <c r="O30" s="329"/>
      <c r="P30" s="329"/>
      <c r="Q30" s="329"/>
      <c r="R30" s="329"/>
      <c r="S30" s="334"/>
      <c r="T30" s="334"/>
      <c r="U30" s="334"/>
      <c r="V30" s="334"/>
      <c r="W30" s="334"/>
      <c r="X30" s="334"/>
      <c r="Y30" s="334"/>
      <c r="Z30" s="334"/>
      <c r="AA30" s="334"/>
      <c r="AB30" s="334"/>
      <c r="AC30" s="334"/>
      <c r="AD30" s="334"/>
      <c r="AE30" s="334"/>
      <c r="AF30" s="334"/>
      <c r="AG30" s="334"/>
      <c r="AH30" s="334"/>
      <c r="AI30" s="334"/>
      <c r="AJ30" s="334"/>
      <c r="AK30" s="334"/>
      <c r="AL30" s="334"/>
      <c r="AM30" s="334"/>
      <c r="AN30" s="334"/>
      <c r="AO30" s="334"/>
      <c r="AP30" s="334"/>
      <c r="AQ30" s="334"/>
      <c r="AR30" s="334"/>
      <c r="AS30" s="334"/>
      <c r="AT30" s="334"/>
      <c r="AU30" s="334"/>
      <c r="AV30" s="334"/>
      <c r="AW30" s="334"/>
      <c r="AX30" s="334"/>
      <c r="AY30" s="334"/>
      <c r="AZ30" s="334"/>
      <c r="BA30" s="334"/>
      <c r="BB30" s="334"/>
      <c r="BC30" s="334"/>
      <c r="BD30" s="334"/>
      <c r="BE30" s="334"/>
      <c r="BF30" s="334"/>
      <c r="BG30" s="334"/>
      <c r="BH30" s="334"/>
      <c r="BI30" s="334"/>
      <c r="BJ30" s="334"/>
      <c r="BK30" s="334"/>
      <c r="BL30" s="334"/>
      <c r="BM30" s="334"/>
      <c r="BN30" s="334"/>
      <c r="BO30" s="334"/>
      <c r="BP30" s="334"/>
      <c r="BQ30" s="334"/>
      <c r="BR30" s="334"/>
      <c r="BS30" s="334"/>
      <c r="BT30" s="334"/>
      <c r="BU30" s="334"/>
      <c r="BV30" s="334"/>
      <c r="BW30" s="334"/>
      <c r="BX30" s="334"/>
      <c r="BY30" s="334"/>
      <c r="BZ30" s="334"/>
      <c r="CA30" s="334"/>
      <c r="CB30" s="334"/>
      <c r="CC30" s="334"/>
      <c r="CD30" s="334"/>
      <c r="CE30" s="334"/>
      <c r="CF30" s="334"/>
      <c r="CG30" s="334"/>
      <c r="CH30" s="334"/>
      <c r="CI30" s="334"/>
      <c r="CJ30" s="334"/>
      <c r="CK30" s="334"/>
      <c r="CL30" s="334"/>
      <c r="CM30" s="334"/>
      <c r="CN30" s="334"/>
      <c r="CO30" s="334"/>
      <c r="CP30" s="334"/>
      <c r="CQ30" s="334"/>
      <c r="CR30" s="334"/>
      <c r="CS30" s="334"/>
      <c r="CT30" s="334"/>
      <c r="CU30" s="334"/>
      <c r="CV30" s="334"/>
      <c r="CW30" s="334"/>
      <c r="CX30" s="334"/>
      <c r="CY30" s="334"/>
      <c r="CZ30" s="334"/>
      <c r="DA30" s="334"/>
      <c r="DB30" s="334"/>
      <c r="DC30" s="334"/>
      <c r="DD30" s="334"/>
      <c r="DE30" s="334"/>
      <c r="DF30" s="334"/>
      <c r="DG30" s="334"/>
      <c r="DH30" s="334"/>
      <c r="DI30" s="334"/>
      <c r="DJ30" s="334"/>
      <c r="DK30" s="334"/>
      <c r="DL30" s="334"/>
      <c r="DM30" s="334"/>
      <c r="DN30" s="334"/>
      <c r="DO30" s="334"/>
      <c r="DP30" s="334"/>
      <c r="DQ30" s="334"/>
      <c r="DR30" s="334"/>
      <c r="DS30" s="334"/>
      <c r="DT30" s="334"/>
      <c r="DU30" s="334"/>
      <c r="DV30" s="334"/>
      <c r="DW30" s="334"/>
      <c r="DX30" s="334"/>
      <c r="DY30" s="334"/>
      <c r="DZ30" s="334"/>
      <c r="EA30" s="334"/>
      <c r="EB30" s="334"/>
      <c r="EC30" s="334"/>
      <c r="ED30" s="334"/>
      <c r="EE30" s="334"/>
      <c r="EF30" s="334"/>
      <c r="EG30" s="334"/>
      <c r="EH30" s="334"/>
      <c r="EI30" s="334"/>
      <c r="EJ30" s="334"/>
      <c r="EK30" s="334"/>
      <c r="EL30" s="334"/>
      <c r="EM30" s="334"/>
      <c r="EN30" s="334"/>
      <c r="EO30" s="334"/>
      <c r="EP30" s="334"/>
      <c r="EQ30" s="334"/>
      <c r="ER30" s="334"/>
      <c r="ES30" s="334"/>
      <c r="ET30" s="334"/>
      <c r="EU30" s="334"/>
      <c r="EV30" s="334"/>
      <c r="EW30" s="334"/>
      <c r="EX30" s="334"/>
      <c r="EY30" s="334"/>
      <c r="EZ30" s="334"/>
      <c r="FA30" s="334"/>
      <c r="FB30" s="334"/>
      <c r="FC30" s="334"/>
      <c r="FD30" s="334"/>
      <c r="FE30" s="334"/>
      <c r="FF30" s="334"/>
      <c r="FG30" s="334"/>
      <c r="FH30" s="334"/>
      <c r="FI30" s="334"/>
      <c r="FJ30" s="334"/>
      <c r="FK30" s="334"/>
      <c r="FL30" s="334"/>
      <c r="FM30" s="334"/>
      <c r="FN30" s="334"/>
      <c r="FO30" s="334"/>
      <c r="FP30" s="334"/>
      <c r="FQ30" s="334"/>
      <c r="FR30" s="334"/>
      <c r="FS30" s="334"/>
      <c r="FT30" s="334"/>
      <c r="FU30" s="334"/>
      <c r="FV30" s="334"/>
      <c r="FW30" s="334"/>
      <c r="FX30" s="334"/>
      <c r="FY30" s="334"/>
      <c r="FZ30" s="334"/>
      <c r="GA30" s="334"/>
      <c r="GB30" s="334"/>
      <c r="GC30" s="334"/>
      <c r="GD30" s="334"/>
      <c r="GE30" s="334"/>
      <c r="GF30" s="334"/>
      <c r="GG30" s="334"/>
      <c r="GH30" s="334"/>
      <c r="GI30" s="334"/>
      <c r="GJ30" s="334"/>
      <c r="GK30" s="334"/>
      <c r="GL30" s="334"/>
      <c r="GM30" s="334"/>
      <c r="GN30" s="334"/>
      <c r="GO30" s="334"/>
      <c r="GP30" s="334"/>
      <c r="GQ30" s="334"/>
      <c r="GR30" s="334"/>
      <c r="GS30" s="334"/>
      <c r="GT30" s="334"/>
      <c r="GU30" s="334"/>
      <c r="GV30" s="334"/>
      <c r="GW30" s="334"/>
      <c r="GX30" s="334"/>
      <c r="GY30" s="334"/>
      <c r="GZ30" s="334"/>
      <c r="HA30" s="334"/>
      <c r="HB30" s="334"/>
      <c r="HC30" s="334"/>
      <c r="HD30" s="334"/>
      <c r="HE30" s="334"/>
      <c r="HF30" s="334"/>
      <c r="HG30" s="334"/>
      <c r="HH30" s="334"/>
      <c r="HI30" s="334"/>
      <c r="HJ30" s="334"/>
      <c r="HK30" s="334"/>
      <c r="HL30" s="334"/>
      <c r="HM30" s="334"/>
      <c r="HN30" s="334"/>
      <c r="HO30" s="334"/>
      <c r="HP30" s="334"/>
      <c r="HQ30" s="334"/>
      <c r="HR30" s="334"/>
      <c r="HS30" s="334"/>
      <c r="HT30" s="334"/>
      <c r="HU30" s="334"/>
      <c r="HV30" s="334"/>
      <c r="HW30" s="334"/>
      <c r="HX30" s="334"/>
      <c r="HY30" s="334"/>
      <c r="HZ30" s="334"/>
      <c r="IA30" s="334"/>
      <c r="IB30" s="334"/>
      <c r="IC30" s="334"/>
      <c r="ID30" s="334"/>
      <c r="IE30" s="334"/>
      <c r="IF30" s="334"/>
      <c r="IG30" s="280"/>
      <c r="IH30" s="280"/>
      <c r="II30" s="280"/>
      <c r="IJ30" s="280"/>
      <c r="IK30" s="280"/>
      <c r="IL30" s="280"/>
      <c r="IM30" s="280"/>
      <c r="IN30" s="280"/>
      <c r="IO30" s="280"/>
      <c r="IP30" s="280"/>
      <c r="IQ30" s="280"/>
      <c r="IR30" s="280"/>
      <c r="IS30" s="280"/>
      <c r="IT30" s="280"/>
      <c r="IU30" s="280"/>
      <c r="IV30" s="280"/>
      <c r="IW30" s="280"/>
    </row>
    <row r="31" spans="1:257" x14ac:dyDescent="0.25">
      <c r="A31" s="329"/>
      <c r="B31" s="329"/>
      <c r="C31" s="329"/>
      <c r="D31" s="337"/>
      <c r="E31" s="337"/>
      <c r="F31" s="338"/>
      <c r="G31" s="339"/>
      <c r="H31" s="332"/>
      <c r="I31" s="332"/>
      <c r="J31" s="332"/>
      <c r="K31" s="332"/>
      <c r="L31" s="332"/>
      <c r="M31" s="329"/>
      <c r="N31" s="333"/>
      <c r="O31" s="329"/>
      <c r="P31" s="329"/>
      <c r="Q31" s="329"/>
      <c r="R31" s="329"/>
      <c r="S31" s="334"/>
      <c r="T31" s="334"/>
      <c r="U31" s="334"/>
      <c r="V31" s="334"/>
      <c r="W31" s="334"/>
      <c r="X31" s="334"/>
      <c r="Y31" s="334"/>
      <c r="Z31" s="334"/>
      <c r="AA31" s="334"/>
      <c r="AB31" s="334"/>
      <c r="AC31" s="334"/>
      <c r="AD31" s="334"/>
      <c r="AE31" s="334"/>
      <c r="AF31" s="334"/>
      <c r="AG31" s="334"/>
      <c r="AH31" s="334"/>
      <c r="AI31" s="334"/>
      <c r="AJ31" s="334"/>
      <c r="AK31" s="334"/>
      <c r="AL31" s="334"/>
      <c r="AM31" s="334"/>
      <c r="AN31" s="334"/>
      <c r="AO31" s="334"/>
      <c r="AP31" s="334"/>
      <c r="AQ31" s="334"/>
      <c r="AR31" s="334"/>
      <c r="AS31" s="334"/>
      <c r="AT31" s="334"/>
      <c r="AU31" s="334"/>
      <c r="AV31" s="334"/>
      <c r="AW31" s="334"/>
      <c r="AX31" s="334"/>
      <c r="AY31" s="334"/>
      <c r="AZ31" s="334"/>
      <c r="BA31" s="334"/>
      <c r="BB31" s="334"/>
      <c r="BC31" s="334"/>
      <c r="BD31" s="334"/>
      <c r="BE31" s="334"/>
      <c r="BF31" s="334"/>
      <c r="BG31" s="334"/>
      <c r="BH31" s="334"/>
      <c r="BI31" s="334"/>
      <c r="BJ31" s="334"/>
      <c r="BK31" s="334"/>
      <c r="BL31" s="334"/>
      <c r="BM31" s="334"/>
      <c r="BN31" s="334"/>
      <c r="BO31" s="334"/>
      <c r="BP31" s="334"/>
      <c r="BQ31" s="334"/>
      <c r="BR31" s="334"/>
      <c r="BS31" s="334"/>
      <c r="BT31" s="334"/>
      <c r="BU31" s="334"/>
      <c r="BV31" s="334"/>
      <c r="BW31" s="334"/>
      <c r="BX31" s="334"/>
      <c r="BY31" s="334"/>
      <c r="BZ31" s="334"/>
      <c r="CA31" s="334"/>
      <c r="CB31" s="334"/>
      <c r="CC31" s="334"/>
      <c r="CD31" s="334"/>
      <c r="CE31" s="334"/>
      <c r="CF31" s="334"/>
      <c r="CG31" s="334"/>
      <c r="CH31" s="334"/>
      <c r="CI31" s="334"/>
      <c r="CJ31" s="334"/>
      <c r="CK31" s="334"/>
      <c r="CL31" s="334"/>
      <c r="CM31" s="334"/>
      <c r="CN31" s="334"/>
      <c r="CO31" s="334"/>
      <c r="CP31" s="334"/>
      <c r="CQ31" s="334"/>
      <c r="CR31" s="334"/>
      <c r="CS31" s="334"/>
      <c r="CT31" s="334"/>
      <c r="CU31" s="334"/>
      <c r="CV31" s="334"/>
      <c r="CW31" s="334"/>
      <c r="CX31" s="334"/>
      <c r="CY31" s="334"/>
      <c r="CZ31" s="334"/>
      <c r="DA31" s="334"/>
      <c r="DB31" s="334"/>
      <c r="DC31" s="334"/>
      <c r="DD31" s="334"/>
      <c r="DE31" s="334"/>
      <c r="DF31" s="334"/>
      <c r="DG31" s="334"/>
      <c r="DH31" s="334"/>
      <c r="DI31" s="334"/>
      <c r="DJ31" s="334"/>
      <c r="DK31" s="334"/>
      <c r="DL31" s="334"/>
      <c r="DM31" s="334"/>
      <c r="DN31" s="334"/>
      <c r="DO31" s="334"/>
      <c r="DP31" s="334"/>
      <c r="DQ31" s="334"/>
      <c r="DR31" s="334"/>
      <c r="DS31" s="334"/>
      <c r="DT31" s="334"/>
      <c r="DU31" s="334"/>
      <c r="DV31" s="334"/>
      <c r="DW31" s="334"/>
      <c r="DX31" s="334"/>
      <c r="DY31" s="334"/>
      <c r="DZ31" s="334"/>
      <c r="EA31" s="334"/>
      <c r="EB31" s="334"/>
      <c r="EC31" s="334"/>
      <c r="ED31" s="334"/>
      <c r="EE31" s="334"/>
      <c r="EF31" s="334"/>
      <c r="EG31" s="334"/>
      <c r="EH31" s="334"/>
      <c r="EI31" s="334"/>
      <c r="EJ31" s="334"/>
      <c r="EK31" s="334"/>
      <c r="EL31" s="334"/>
      <c r="EM31" s="334"/>
      <c r="EN31" s="334"/>
      <c r="EO31" s="334"/>
      <c r="EP31" s="334"/>
      <c r="EQ31" s="334"/>
      <c r="ER31" s="334"/>
      <c r="ES31" s="334"/>
      <c r="ET31" s="334"/>
      <c r="EU31" s="334"/>
      <c r="EV31" s="334"/>
      <c r="EW31" s="334"/>
      <c r="EX31" s="334"/>
      <c r="EY31" s="334"/>
      <c r="EZ31" s="334"/>
      <c r="FA31" s="334"/>
      <c r="FB31" s="334"/>
      <c r="FC31" s="334"/>
      <c r="FD31" s="334"/>
      <c r="FE31" s="334"/>
      <c r="FF31" s="334"/>
      <c r="FG31" s="334"/>
      <c r="FH31" s="334"/>
      <c r="FI31" s="334"/>
      <c r="FJ31" s="334"/>
      <c r="FK31" s="334"/>
      <c r="FL31" s="334"/>
      <c r="FM31" s="334"/>
      <c r="FN31" s="334"/>
      <c r="FO31" s="334"/>
      <c r="FP31" s="334"/>
      <c r="FQ31" s="334"/>
      <c r="FR31" s="334"/>
      <c r="FS31" s="334"/>
      <c r="FT31" s="334"/>
      <c r="FU31" s="334"/>
      <c r="FV31" s="334"/>
      <c r="FW31" s="334"/>
      <c r="FX31" s="334"/>
      <c r="FY31" s="334"/>
      <c r="FZ31" s="334"/>
      <c r="GA31" s="334"/>
      <c r="GB31" s="334"/>
      <c r="GC31" s="334"/>
      <c r="GD31" s="334"/>
      <c r="GE31" s="334"/>
      <c r="GF31" s="334"/>
      <c r="GG31" s="334"/>
      <c r="GH31" s="334"/>
      <c r="GI31" s="334"/>
      <c r="GJ31" s="334"/>
      <c r="GK31" s="334"/>
      <c r="GL31" s="334"/>
      <c r="GM31" s="334"/>
      <c r="GN31" s="334"/>
      <c r="GO31" s="334"/>
      <c r="GP31" s="334"/>
      <c r="GQ31" s="334"/>
      <c r="GR31" s="334"/>
      <c r="GS31" s="334"/>
      <c r="GT31" s="334"/>
      <c r="GU31" s="334"/>
      <c r="GV31" s="334"/>
      <c r="GW31" s="334"/>
      <c r="GX31" s="334"/>
      <c r="GY31" s="334"/>
      <c r="GZ31" s="334"/>
      <c r="HA31" s="334"/>
      <c r="HB31" s="334"/>
      <c r="HC31" s="334"/>
      <c r="HD31" s="334"/>
      <c r="HE31" s="334"/>
      <c r="HF31" s="334"/>
      <c r="HG31" s="334"/>
      <c r="HH31" s="334"/>
      <c r="HI31" s="334"/>
      <c r="HJ31" s="334"/>
      <c r="HK31" s="334"/>
      <c r="HL31" s="334"/>
      <c r="HM31" s="334"/>
      <c r="HN31" s="334"/>
      <c r="HO31" s="334"/>
      <c r="HP31" s="334"/>
      <c r="HQ31" s="334"/>
      <c r="HR31" s="334"/>
      <c r="HS31" s="334"/>
      <c r="HT31" s="334"/>
      <c r="HU31" s="334"/>
      <c r="HV31" s="334"/>
      <c r="HW31" s="334"/>
      <c r="HX31" s="334"/>
      <c r="HY31" s="334"/>
      <c r="HZ31" s="334"/>
      <c r="IA31" s="334"/>
      <c r="IB31" s="334"/>
      <c r="IC31" s="334"/>
      <c r="ID31" s="334"/>
      <c r="IE31" s="334"/>
      <c r="IF31" s="334"/>
      <c r="IG31" s="280"/>
      <c r="IH31" s="280"/>
      <c r="II31" s="280"/>
      <c r="IJ31" s="280"/>
      <c r="IK31" s="280"/>
      <c r="IL31" s="280"/>
      <c r="IM31" s="280"/>
      <c r="IN31" s="280"/>
      <c r="IO31" s="280"/>
      <c r="IP31" s="280"/>
      <c r="IQ31" s="280"/>
      <c r="IR31" s="280"/>
      <c r="IS31" s="280"/>
      <c r="IT31" s="280"/>
      <c r="IU31" s="280"/>
      <c r="IV31" s="280"/>
      <c r="IW31" s="280"/>
    </row>
    <row r="32" spans="1:257" ht="79.5" customHeight="1" x14ac:dyDescent="0.25">
      <c r="B32" s="495" t="s">
        <v>299</v>
      </c>
      <c r="C32" s="495"/>
      <c r="D32" s="495"/>
      <c r="E32" s="495"/>
      <c r="F32" s="495"/>
      <c r="G32" s="495"/>
      <c r="H32" s="495"/>
    </row>
    <row r="33" spans="4:8" x14ac:dyDescent="0.25">
      <c r="D33" s="332"/>
      <c r="H33" s="332"/>
    </row>
    <row r="34" spans="4:8" x14ac:dyDescent="0.25">
      <c r="D34" s="332"/>
      <c r="H34" s="332"/>
    </row>
    <row r="35" spans="4:8" x14ac:dyDescent="0.25">
      <c r="D35" s="332"/>
      <c r="H35" s="332"/>
    </row>
    <row r="36" spans="4:8" x14ac:dyDescent="0.25">
      <c r="D36" s="332"/>
      <c r="H36" s="332"/>
    </row>
    <row r="37" spans="4:8" x14ac:dyDescent="0.25">
      <c r="D37" s="332"/>
      <c r="H37" s="332"/>
    </row>
    <row r="38" spans="4:8" x14ac:dyDescent="0.25">
      <c r="D38" s="332"/>
      <c r="H38" s="332"/>
    </row>
    <row r="39" spans="4:8" x14ac:dyDescent="0.25">
      <c r="D39" s="332"/>
      <c r="H39" s="332"/>
    </row>
    <row r="40" spans="4:8" x14ac:dyDescent="0.25">
      <c r="D40" s="332"/>
      <c r="H40" s="332"/>
    </row>
    <row r="41" spans="4:8" x14ac:dyDescent="0.25">
      <c r="D41" s="332"/>
      <c r="H41" s="332"/>
    </row>
    <row r="42" spans="4:8" x14ac:dyDescent="0.25">
      <c r="D42" s="332"/>
      <c r="H42" s="332"/>
    </row>
    <row r="43" spans="4:8" x14ac:dyDescent="0.25">
      <c r="D43" s="332"/>
      <c r="H43" s="332"/>
    </row>
    <row r="44" spans="4:8" x14ac:dyDescent="0.25">
      <c r="D44" s="332"/>
      <c r="H44" s="332"/>
    </row>
    <row r="45" spans="4:8" x14ac:dyDescent="0.25">
      <c r="D45" s="332"/>
      <c r="H45" s="332"/>
    </row>
    <row r="46" spans="4:8" x14ac:dyDescent="0.25">
      <c r="D46" s="332"/>
      <c r="H46" s="332"/>
    </row>
  </sheetData>
  <mergeCells count="12">
    <mergeCell ref="A1:H1"/>
    <mergeCell ref="E9:G9"/>
    <mergeCell ref="A9:A10"/>
    <mergeCell ref="B9:B10"/>
    <mergeCell ref="C9:C10"/>
    <mergeCell ref="D9:D10"/>
    <mergeCell ref="H9:H10"/>
    <mergeCell ref="B32:H32"/>
    <mergeCell ref="C25:F25"/>
    <mergeCell ref="F28:G28"/>
    <mergeCell ref="C29:F29"/>
    <mergeCell ref="F24:H24"/>
  </mergeCells>
  <phoneticPr fontId="67" type="noConversion"/>
  <printOptions horizontalCentered="1"/>
  <pageMargins left="0.51111099999999998" right="0" top="0.74791700000000005" bottom="0.74791700000000005" header="0.51111099999999998" footer="0.51111099999999998"/>
  <pageSetup paperSize="9" scale="85" orientation="portrait" r:id="rId1"/>
  <extLst>
    <ext uri="smNativeData">
      <pm:sheetPrefs xmlns:pm="smNativeData" day="1663309949" outlineProtect="1" showHorizontalRuler="1" showVerticalRuler="1" showAltShade="0">
        <pm:shade id="0" type="0" fgLvl="100" fgClr="000000" bgLvl="100" bgClr="FFFFFF"/>
        <pm:shade id="1" type="0" fgLvl="100" fgClr="000000" bgLvl="100" bgClr="FFFFFF"/>
      </pm:sheetPref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EE9913-0B12-4274-86EA-097FC17EC027}">
  <dimension ref="A1:P74"/>
  <sheetViews>
    <sheetView tabSelected="1" topLeftCell="A49" workbookViewId="0">
      <selection activeCell="K59" sqref="K59:P59"/>
    </sheetView>
  </sheetViews>
  <sheetFormatPr defaultColWidth="9.109375" defaultRowHeight="13.2" x14ac:dyDescent="0.25"/>
  <cols>
    <col min="1" max="1" width="6" style="343" customWidth="1"/>
    <col min="2" max="2" width="9.109375" style="343"/>
    <col min="3" max="3" width="27.33203125" style="343" customWidth="1"/>
    <col min="4" max="16384" width="9.109375" style="343"/>
  </cols>
  <sheetData>
    <row r="1" spans="1:16" x14ac:dyDescent="0.25">
      <c r="A1" s="503" t="s">
        <v>304</v>
      </c>
      <c r="B1" s="503"/>
      <c r="C1" s="503"/>
      <c r="D1" s="503"/>
      <c r="E1" s="503"/>
      <c r="F1" s="503"/>
      <c r="G1" s="503"/>
      <c r="H1" s="503"/>
      <c r="I1" s="503"/>
      <c r="J1" s="503"/>
      <c r="K1" s="503"/>
      <c r="L1" s="503"/>
      <c r="M1" s="503"/>
      <c r="N1" s="503"/>
      <c r="O1" s="503"/>
      <c r="P1" s="503"/>
    </row>
    <row r="2" spans="1:16" x14ac:dyDescent="0.25">
      <c r="A2" s="503" t="s">
        <v>305</v>
      </c>
      <c r="B2" s="503"/>
      <c r="C2" s="503"/>
      <c r="D2" s="503"/>
      <c r="E2" s="503"/>
      <c r="F2" s="503"/>
      <c r="G2" s="503"/>
      <c r="H2" s="503"/>
      <c r="I2" s="503"/>
      <c r="J2" s="503"/>
      <c r="K2" s="503"/>
      <c r="L2" s="503"/>
      <c r="M2" s="503"/>
      <c r="N2" s="503"/>
      <c r="O2" s="503"/>
      <c r="P2" s="503"/>
    </row>
    <row r="3" spans="1:16" x14ac:dyDescent="0.25">
      <c r="A3" s="344" t="str">
        <f>[1]KOPTĀME!A10</f>
        <v>Objekta nosaukums: Ūdensvada un kanalizācijas izbūve Mazajā Juglas ielā, 4.kārta</v>
      </c>
      <c r="B3" s="345"/>
      <c r="C3" s="346"/>
      <c r="D3" s="345"/>
      <c r="E3" s="347"/>
      <c r="F3" s="348"/>
      <c r="G3" s="348"/>
      <c r="H3" s="348"/>
      <c r="I3" s="348"/>
      <c r="J3" s="348"/>
      <c r="K3" s="345"/>
      <c r="L3" s="349"/>
      <c r="M3" s="345"/>
      <c r="N3" s="345"/>
      <c r="O3" s="345"/>
      <c r="P3" s="345"/>
    </row>
    <row r="4" spans="1:16" x14ac:dyDescent="0.25">
      <c r="A4" s="344" t="str">
        <f>[1]KOPTĀME!A11</f>
        <v>Būves nosaukums: Ūdensvada un kanalizācijas izbūve Mazajā Juglas ielā,4.kārta</v>
      </c>
      <c r="B4" s="345"/>
      <c r="C4" s="346"/>
      <c r="D4" s="345"/>
      <c r="E4" s="347"/>
      <c r="F4" s="348"/>
      <c r="G4" s="348"/>
      <c r="H4" s="348"/>
      <c r="I4" s="348"/>
      <c r="J4" s="348"/>
      <c r="K4" s="345"/>
      <c r="L4" s="349"/>
      <c r="M4" s="345"/>
      <c r="N4" s="345"/>
      <c r="O4" s="345"/>
      <c r="P4" s="345"/>
    </row>
    <row r="5" spans="1:16" x14ac:dyDescent="0.25">
      <c r="A5" s="344" t="str">
        <f>[1]KOPTĀME!A12</f>
        <v>Objekta adrese: Malienas iela, Ūdeļu iela 4</v>
      </c>
      <c r="B5" s="345"/>
      <c r="C5" s="346"/>
      <c r="D5" s="345"/>
      <c r="E5" s="347"/>
      <c r="F5" s="348"/>
      <c r="G5" s="348"/>
      <c r="H5" s="348"/>
      <c r="I5" s="348"/>
      <c r="J5" s="348"/>
      <c r="K5" s="345"/>
      <c r="L5" s="349"/>
      <c r="M5" s="344" t="s">
        <v>29</v>
      </c>
      <c r="N5" s="345"/>
      <c r="O5" s="350">
        <f>P59</f>
        <v>0</v>
      </c>
      <c r="P5" s="344" t="s">
        <v>30</v>
      </c>
    </row>
    <row r="6" spans="1:16" x14ac:dyDescent="0.25">
      <c r="A6" s="344" t="s">
        <v>6</v>
      </c>
      <c r="B6" s="345"/>
      <c r="C6" s="346"/>
      <c r="D6" s="345"/>
      <c r="E6" s="347"/>
      <c r="F6" s="348"/>
      <c r="G6" s="348"/>
      <c r="H6" s="348"/>
      <c r="I6" s="348"/>
      <c r="J6" s="348"/>
      <c r="K6" s="345"/>
      <c r="L6" s="349"/>
      <c r="M6" s="345"/>
      <c r="N6" s="345"/>
      <c r="O6" s="345"/>
      <c r="P6" s="345"/>
    </row>
    <row r="7" spans="1:16" ht="13.8" thickBot="1" x14ac:dyDescent="0.3">
      <c r="A7" s="344"/>
      <c r="B7" s="345"/>
      <c r="C7" s="346"/>
      <c r="D7" s="345"/>
      <c r="E7" s="347"/>
      <c r="F7" s="348"/>
      <c r="G7" s="348"/>
      <c r="H7" s="348"/>
      <c r="I7" s="348"/>
      <c r="J7" s="348"/>
      <c r="K7" s="345"/>
      <c r="L7" s="349"/>
      <c r="M7" s="345"/>
      <c r="N7" s="345"/>
      <c r="O7" s="345"/>
      <c r="P7" s="345"/>
    </row>
    <row r="8" spans="1:16" ht="13.8" thickBot="1" x14ac:dyDescent="0.3">
      <c r="A8" s="504" t="s">
        <v>16</v>
      </c>
      <c r="B8" s="505" t="s">
        <v>31</v>
      </c>
      <c r="C8" s="506" t="s">
        <v>32</v>
      </c>
      <c r="D8" s="505" t="s">
        <v>33</v>
      </c>
      <c r="E8" s="508" t="s">
        <v>34</v>
      </c>
      <c r="F8" s="509" t="s">
        <v>35</v>
      </c>
      <c r="G8" s="509"/>
      <c r="H8" s="509"/>
      <c r="I8" s="509"/>
      <c r="J8" s="509"/>
      <c r="K8" s="509"/>
      <c r="L8" s="510" t="s">
        <v>36</v>
      </c>
      <c r="M8" s="510"/>
      <c r="N8" s="510"/>
      <c r="O8" s="510"/>
      <c r="P8" s="510"/>
    </row>
    <row r="9" spans="1:16" ht="67.2" thickBot="1" x14ac:dyDescent="0.3">
      <c r="A9" s="504"/>
      <c r="B9" s="505"/>
      <c r="C9" s="507"/>
      <c r="D9" s="505"/>
      <c r="E9" s="508"/>
      <c r="F9" s="351" t="s">
        <v>37</v>
      </c>
      <c r="G9" s="351" t="s">
        <v>38</v>
      </c>
      <c r="H9" s="351" t="s">
        <v>39</v>
      </c>
      <c r="I9" s="351" t="s">
        <v>40</v>
      </c>
      <c r="J9" s="351" t="s">
        <v>41</v>
      </c>
      <c r="K9" s="351" t="s">
        <v>42</v>
      </c>
      <c r="L9" s="352" t="s">
        <v>21</v>
      </c>
      <c r="M9" s="351" t="s">
        <v>39</v>
      </c>
      <c r="N9" s="351" t="s">
        <v>40</v>
      </c>
      <c r="O9" s="351" t="s">
        <v>41</v>
      </c>
      <c r="P9" s="353" t="s">
        <v>43</v>
      </c>
    </row>
    <row r="10" spans="1:16" ht="13.8" thickBot="1" x14ac:dyDescent="0.3">
      <c r="A10" s="354">
        <v>1</v>
      </c>
      <c r="B10" s="354">
        <v>2</v>
      </c>
      <c r="C10" s="354">
        <v>3</v>
      </c>
      <c r="D10" s="354">
        <v>4</v>
      </c>
      <c r="E10" s="355">
        <v>5</v>
      </c>
      <c r="F10" s="354">
        <v>6</v>
      </c>
      <c r="G10" s="354">
        <v>7</v>
      </c>
      <c r="H10" s="354">
        <v>8</v>
      </c>
      <c r="I10" s="354">
        <v>9</v>
      </c>
      <c r="J10" s="354">
        <v>10</v>
      </c>
      <c r="K10" s="354">
        <v>11</v>
      </c>
      <c r="L10" s="354">
        <v>12</v>
      </c>
      <c r="M10" s="354">
        <v>13</v>
      </c>
      <c r="N10" s="354">
        <v>14</v>
      </c>
      <c r="O10" s="354">
        <v>15</v>
      </c>
      <c r="P10" s="354">
        <v>16</v>
      </c>
    </row>
    <row r="11" spans="1:16" x14ac:dyDescent="0.25">
      <c r="A11" s="356"/>
      <c r="B11" s="357"/>
      <c r="C11" s="358"/>
      <c r="D11" s="359"/>
      <c r="E11" s="360"/>
      <c r="F11" s="361"/>
      <c r="G11" s="362"/>
      <c r="H11" s="362"/>
      <c r="I11" s="362"/>
      <c r="J11" s="362"/>
      <c r="K11" s="362"/>
      <c r="L11" s="361"/>
      <c r="M11" s="361"/>
      <c r="N11" s="361"/>
      <c r="O11" s="361"/>
      <c r="P11" s="363"/>
    </row>
    <row r="12" spans="1:16" x14ac:dyDescent="0.25">
      <c r="A12" s="364"/>
      <c r="B12" s="365"/>
      <c r="C12" s="366" t="s">
        <v>312</v>
      </c>
      <c r="D12" s="367"/>
      <c r="E12" s="368"/>
      <c r="F12" s="369"/>
      <c r="G12" s="370"/>
      <c r="H12" s="371"/>
      <c r="I12" s="370"/>
      <c r="J12" s="370"/>
      <c r="K12" s="372"/>
      <c r="L12" s="373"/>
      <c r="M12" s="374"/>
      <c r="N12" s="374"/>
      <c r="O12" s="374"/>
      <c r="P12" s="375"/>
    </row>
    <row r="13" spans="1:16" ht="92.4" x14ac:dyDescent="0.25">
      <c r="A13" s="376">
        <v>1</v>
      </c>
      <c r="B13" s="365" t="s">
        <v>44</v>
      </c>
      <c r="C13" s="377" t="s">
        <v>306</v>
      </c>
      <c r="D13" s="367" t="s">
        <v>45</v>
      </c>
      <c r="E13" s="368">
        <v>15.5</v>
      </c>
      <c r="F13" s="378"/>
      <c r="G13" s="379"/>
      <c r="H13" s="380"/>
      <c r="I13" s="381"/>
      <c r="J13" s="379"/>
      <c r="K13" s="382"/>
      <c r="L13" s="383"/>
      <c r="M13" s="383"/>
      <c r="N13" s="383"/>
      <c r="O13" s="383"/>
      <c r="P13" s="384"/>
    </row>
    <row r="14" spans="1:16" ht="52.8" x14ac:dyDescent="0.25">
      <c r="A14" s="376">
        <v>2</v>
      </c>
      <c r="B14" s="365" t="s">
        <v>44</v>
      </c>
      <c r="C14" s="385" t="s">
        <v>307</v>
      </c>
      <c r="D14" s="367" t="s">
        <v>45</v>
      </c>
      <c r="E14" s="368">
        <v>15</v>
      </c>
      <c r="F14" s="378"/>
      <c r="G14" s="379"/>
      <c r="H14" s="380"/>
      <c r="I14" s="381"/>
      <c r="J14" s="379"/>
      <c r="K14" s="382"/>
      <c r="L14" s="383"/>
      <c r="M14" s="383"/>
      <c r="N14" s="383"/>
      <c r="O14" s="383"/>
      <c r="P14" s="384"/>
    </row>
    <row r="15" spans="1:16" ht="39.6" x14ac:dyDescent="0.25">
      <c r="A15" s="376">
        <v>3</v>
      </c>
      <c r="B15" s="365" t="s">
        <v>44</v>
      </c>
      <c r="C15" s="385" t="s">
        <v>46</v>
      </c>
      <c r="D15" s="367" t="s">
        <v>47</v>
      </c>
      <c r="E15" s="368">
        <v>19.760000000000002</v>
      </c>
      <c r="F15" s="378"/>
      <c r="G15" s="379"/>
      <c r="H15" s="380"/>
      <c r="I15" s="381"/>
      <c r="J15" s="379"/>
      <c r="K15" s="382"/>
      <c r="L15" s="383"/>
      <c r="M15" s="383"/>
      <c r="N15" s="383"/>
      <c r="O15" s="383"/>
      <c r="P15" s="384"/>
    </row>
    <row r="16" spans="1:16" ht="158.4" x14ac:dyDescent="0.25">
      <c r="A16" s="376">
        <v>4</v>
      </c>
      <c r="B16" s="365" t="s">
        <v>44</v>
      </c>
      <c r="C16" s="377" t="s">
        <v>313</v>
      </c>
      <c r="D16" s="367" t="s">
        <v>48</v>
      </c>
      <c r="E16" s="368">
        <v>1</v>
      </c>
      <c r="F16" s="386"/>
      <c r="G16" s="387"/>
      <c r="H16" s="388"/>
      <c r="I16" s="389"/>
      <c r="J16" s="387"/>
      <c r="K16" s="390"/>
      <c r="L16" s="391"/>
      <c r="M16" s="383"/>
      <c r="N16" s="383"/>
      <c r="O16" s="383"/>
      <c r="P16" s="384"/>
    </row>
    <row r="17" spans="1:16" ht="145.19999999999999" x14ac:dyDescent="0.25">
      <c r="A17" s="376">
        <v>5</v>
      </c>
      <c r="B17" s="365" t="s">
        <v>44</v>
      </c>
      <c r="C17" s="385" t="s">
        <v>310</v>
      </c>
      <c r="D17" s="367" t="s">
        <v>48</v>
      </c>
      <c r="E17" s="368">
        <v>1</v>
      </c>
      <c r="F17" s="386"/>
      <c r="G17" s="387"/>
      <c r="H17" s="388"/>
      <c r="I17" s="389"/>
      <c r="J17" s="387"/>
      <c r="K17" s="390"/>
      <c r="L17" s="391"/>
      <c r="M17" s="383"/>
      <c r="N17" s="383"/>
      <c r="O17" s="383"/>
      <c r="P17" s="384"/>
    </row>
    <row r="18" spans="1:16" ht="39.6" x14ac:dyDescent="0.25">
      <c r="A18" s="376">
        <v>6</v>
      </c>
      <c r="B18" s="365" t="s">
        <v>44</v>
      </c>
      <c r="C18" s="385" t="s">
        <v>49</v>
      </c>
      <c r="D18" s="367" t="s">
        <v>47</v>
      </c>
      <c r="E18" s="368">
        <v>0.09</v>
      </c>
      <c r="F18" s="386"/>
      <c r="G18" s="387"/>
      <c r="H18" s="388"/>
      <c r="I18" s="389"/>
      <c r="J18" s="387"/>
      <c r="K18" s="390"/>
      <c r="L18" s="391"/>
      <c r="M18" s="383"/>
      <c r="N18" s="383"/>
      <c r="O18" s="383"/>
      <c r="P18" s="384"/>
    </row>
    <row r="19" spans="1:16" ht="26.4" x14ac:dyDescent="0.25">
      <c r="A19" s="376">
        <v>7</v>
      </c>
      <c r="B19" s="365" t="s">
        <v>44</v>
      </c>
      <c r="C19" s="385" t="s">
        <v>50</v>
      </c>
      <c r="D19" s="367" t="s">
        <v>47</v>
      </c>
      <c r="E19" s="368">
        <v>0.09</v>
      </c>
      <c r="F19" s="378"/>
      <c r="G19" s="392"/>
      <c r="H19" s="393"/>
      <c r="I19" s="394"/>
      <c r="J19" s="392"/>
      <c r="K19" s="395"/>
      <c r="L19" s="383"/>
      <c r="M19" s="383"/>
      <c r="N19" s="383"/>
      <c r="O19" s="383"/>
      <c r="P19" s="384"/>
    </row>
    <row r="20" spans="1:16" ht="39.6" x14ac:dyDescent="0.25">
      <c r="A20" s="376">
        <v>8</v>
      </c>
      <c r="B20" s="365" t="s">
        <v>44</v>
      </c>
      <c r="C20" s="385" t="s">
        <v>311</v>
      </c>
      <c r="D20" s="367" t="s">
        <v>48</v>
      </c>
      <c r="E20" s="368">
        <v>1</v>
      </c>
      <c r="F20" s="378"/>
      <c r="G20" s="379"/>
      <c r="H20" s="380"/>
      <c r="I20" s="381"/>
      <c r="J20" s="379"/>
      <c r="K20" s="382"/>
      <c r="L20" s="383"/>
      <c r="M20" s="383"/>
      <c r="N20" s="383"/>
      <c r="O20" s="383"/>
      <c r="P20" s="384"/>
    </row>
    <row r="21" spans="1:16" ht="26.4" x14ac:dyDescent="0.25">
      <c r="A21" s="376">
        <v>9</v>
      </c>
      <c r="B21" s="365" t="s">
        <v>44</v>
      </c>
      <c r="C21" s="377" t="s">
        <v>314</v>
      </c>
      <c r="D21" s="367" t="s">
        <v>53</v>
      </c>
      <c r="E21" s="368">
        <v>1</v>
      </c>
      <c r="F21" s="378"/>
      <c r="G21" s="379"/>
      <c r="H21" s="380"/>
      <c r="I21" s="381"/>
      <c r="J21" s="379"/>
      <c r="K21" s="382"/>
      <c r="L21" s="383"/>
      <c r="M21" s="383"/>
      <c r="N21" s="383"/>
      <c r="O21" s="383"/>
      <c r="P21" s="384"/>
    </row>
    <row r="22" spans="1:16" ht="52.8" x14ac:dyDescent="0.25">
      <c r="A22" s="376">
        <v>10</v>
      </c>
      <c r="B22" s="365" t="s">
        <v>44</v>
      </c>
      <c r="C22" s="467" t="s">
        <v>417</v>
      </c>
      <c r="D22" s="367" t="s">
        <v>48</v>
      </c>
      <c r="E22" s="368">
        <v>1</v>
      </c>
      <c r="F22" s="397"/>
      <c r="G22" s="379"/>
      <c r="H22" s="380"/>
      <c r="I22" s="398"/>
      <c r="J22" s="379"/>
      <c r="K22" s="382"/>
      <c r="L22" s="383"/>
      <c r="M22" s="383"/>
      <c r="N22" s="383"/>
      <c r="O22" s="383"/>
      <c r="P22" s="384"/>
    </row>
    <row r="23" spans="1:16" ht="26.4" x14ac:dyDescent="0.25">
      <c r="A23" s="376">
        <v>11</v>
      </c>
      <c r="B23" s="365" t="s">
        <v>44</v>
      </c>
      <c r="C23" s="377" t="s">
        <v>316</v>
      </c>
      <c r="D23" s="367" t="s">
        <v>76</v>
      </c>
      <c r="E23" s="368">
        <v>4</v>
      </c>
      <c r="F23" s="397"/>
      <c r="G23" s="379"/>
      <c r="H23" s="380"/>
      <c r="I23" s="398"/>
      <c r="J23" s="379"/>
      <c r="K23" s="382"/>
      <c r="L23" s="383"/>
      <c r="M23" s="383"/>
      <c r="N23" s="383"/>
      <c r="O23" s="383"/>
      <c r="P23" s="384"/>
    </row>
    <row r="24" spans="1:16" ht="26.4" x14ac:dyDescent="0.25">
      <c r="A24" s="376">
        <v>12</v>
      </c>
      <c r="B24" s="365" t="s">
        <v>44</v>
      </c>
      <c r="C24" s="377" t="s">
        <v>317</v>
      </c>
      <c r="D24" s="367" t="s">
        <v>76</v>
      </c>
      <c r="E24" s="466">
        <v>1</v>
      </c>
      <c r="F24" s="397"/>
      <c r="G24" s="379"/>
      <c r="H24" s="380"/>
      <c r="I24" s="398"/>
      <c r="J24" s="379"/>
      <c r="K24" s="382"/>
      <c r="L24" s="383"/>
      <c r="M24" s="383"/>
      <c r="N24" s="383"/>
      <c r="O24" s="383"/>
      <c r="P24" s="384"/>
    </row>
    <row r="25" spans="1:16" ht="39.6" x14ac:dyDescent="0.25">
      <c r="A25" s="376">
        <v>13</v>
      </c>
      <c r="B25" s="365" t="s">
        <v>44</v>
      </c>
      <c r="C25" s="377" t="s">
        <v>318</v>
      </c>
      <c r="D25" s="367" t="s">
        <v>45</v>
      </c>
      <c r="E25" s="368">
        <v>15.5</v>
      </c>
      <c r="F25" s="397"/>
      <c r="G25" s="379"/>
      <c r="H25" s="380"/>
      <c r="I25" s="398"/>
      <c r="J25" s="379"/>
      <c r="K25" s="382"/>
      <c r="L25" s="383"/>
      <c r="M25" s="383"/>
      <c r="N25" s="383"/>
      <c r="O25" s="383"/>
      <c r="P25" s="384"/>
    </row>
    <row r="26" spans="1:16" ht="52.8" x14ac:dyDescent="0.25">
      <c r="A26" s="376">
        <v>14</v>
      </c>
      <c r="B26" s="365" t="s">
        <v>44</v>
      </c>
      <c r="C26" s="377" t="s">
        <v>52</v>
      </c>
      <c r="D26" s="367" t="s">
        <v>47</v>
      </c>
      <c r="E26" s="368">
        <v>10</v>
      </c>
      <c r="F26" s="397"/>
      <c r="G26" s="379"/>
      <c r="H26" s="380"/>
      <c r="I26" s="398"/>
      <c r="J26" s="379"/>
      <c r="K26" s="382"/>
      <c r="L26" s="383"/>
      <c r="M26" s="383"/>
      <c r="N26" s="383"/>
      <c r="O26" s="383"/>
      <c r="P26" s="384"/>
    </row>
    <row r="27" spans="1:16" ht="52.8" x14ac:dyDescent="0.25">
      <c r="A27" s="376">
        <v>15</v>
      </c>
      <c r="B27" s="365" t="s">
        <v>44</v>
      </c>
      <c r="C27" s="426" t="s">
        <v>315</v>
      </c>
      <c r="D27" s="367" t="s">
        <v>47</v>
      </c>
      <c r="E27" s="368">
        <v>91.8</v>
      </c>
      <c r="F27" s="397"/>
      <c r="G27" s="379"/>
      <c r="H27" s="380"/>
      <c r="I27" s="398"/>
      <c r="J27" s="379"/>
      <c r="K27" s="382"/>
      <c r="L27" s="383"/>
      <c r="M27" s="383"/>
      <c r="N27" s="383"/>
      <c r="O27" s="383"/>
      <c r="P27" s="384"/>
    </row>
    <row r="28" spans="1:16" ht="39.6" x14ac:dyDescent="0.25">
      <c r="A28" s="376">
        <v>16</v>
      </c>
      <c r="B28" s="365" t="s">
        <v>44</v>
      </c>
      <c r="C28" s="377" t="s">
        <v>96</v>
      </c>
      <c r="D28" s="367" t="s">
        <v>45</v>
      </c>
      <c r="E28" s="368">
        <v>2.5</v>
      </c>
      <c r="F28" s="397"/>
      <c r="G28" s="379"/>
      <c r="H28" s="380"/>
      <c r="I28" s="398"/>
      <c r="J28" s="379"/>
      <c r="K28" s="382"/>
      <c r="L28" s="383"/>
      <c r="M28" s="383"/>
      <c r="N28" s="383"/>
      <c r="O28" s="383"/>
      <c r="P28" s="384"/>
    </row>
    <row r="29" spans="1:16" ht="39.6" x14ac:dyDescent="0.25">
      <c r="A29" s="376">
        <v>17</v>
      </c>
      <c r="B29" s="365" t="s">
        <v>44</v>
      </c>
      <c r="C29" s="377" t="s">
        <v>319</v>
      </c>
      <c r="D29" s="367" t="s">
        <v>45</v>
      </c>
      <c r="E29" s="368">
        <v>13</v>
      </c>
      <c r="F29" s="397"/>
      <c r="G29" s="379"/>
      <c r="H29" s="380"/>
      <c r="I29" s="398"/>
      <c r="J29" s="379"/>
      <c r="K29" s="382"/>
      <c r="L29" s="383"/>
      <c r="M29" s="383"/>
      <c r="N29" s="383"/>
      <c r="O29" s="383"/>
      <c r="P29" s="384"/>
    </row>
    <row r="30" spans="1:16" ht="52.8" x14ac:dyDescent="0.25">
      <c r="A30" s="376">
        <v>18</v>
      </c>
      <c r="B30" s="365" t="s">
        <v>44</v>
      </c>
      <c r="C30" s="377" t="s">
        <v>320</v>
      </c>
      <c r="D30" s="367" t="s">
        <v>45</v>
      </c>
      <c r="E30" s="368">
        <v>2.5</v>
      </c>
      <c r="F30" s="397"/>
      <c r="G30" s="379"/>
      <c r="H30" s="380"/>
      <c r="I30" s="398"/>
      <c r="J30" s="379"/>
      <c r="K30" s="382"/>
      <c r="L30" s="383"/>
      <c r="M30" s="383"/>
      <c r="N30" s="383"/>
      <c r="O30" s="383"/>
      <c r="P30" s="384"/>
    </row>
    <row r="31" spans="1:16" ht="52.8" x14ac:dyDescent="0.25">
      <c r="A31" s="376">
        <v>19</v>
      </c>
      <c r="B31" s="365" t="s">
        <v>44</v>
      </c>
      <c r="C31" s="396" t="s">
        <v>321</v>
      </c>
      <c r="D31" s="367" t="s">
        <v>45</v>
      </c>
      <c r="E31" s="368">
        <v>13</v>
      </c>
      <c r="F31" s="397"/>
      <c r="G31" s="379"/>
      <c r="H31" s="380"/>
      <c r="I31" s="398"/>
      <c r="J31" s="379"/>
      <c r="K31" s="382"/>
      <c r="L31" s="383"/>
      <c r="M31" s="383"/>
      <c r="N31" s="383"/>
      <c r="O31" s="383"/>
      <c r="P31" s="384"/>
    </row>
    <row r="32" spans="1:16" ht="66" x14ac:dyDescent="0.25">
      <c r="A32" s="376">
        <v>20</v>
      </c>
      <c r="B32" s="365" t="s">
        <v>44</v>
      </c>
      <c r="C32" s="396" t="s">
        <v>322</v>
      </c>
      <c r="D32" s="367" t="s">
        <v>47</v>
      </c>
      <c r="E32" s="368">
        <f>E27+E26</f>
        <v>101.8</v>
      </c>
      <c r="F32" s="397"/>
      <c r="G32" s="379"/>
      <c r="H32" s="380"/>
      <c r="I32" s="398"/>
      <c r="J32" s="379"/>
      <c r="K32" s="382"/>
      <c r="L32" s="383"/>
      <c r="M32" s="383"/>
      <c r="N32" s="383"/>
      <c r="O32" s="383"/>
      <c r="P32" s="384"/>
    </row>
    <row r="33" spans="1:16" ht="26.4" x14ac:dyDescent="0.25">
      <c r="A33" s="376">
        <v>21</v>
      </c>
      <c r="B33" s="365" t="s">
        <v>44</v>
      </c>
      <c r="C33" s="377" t="s">
        <v>323</v>
      </c>
      <c r="D33" s="367" t="s">
        <v>53</v>
      </c>
      <c r="E33" s="368">
        <v>1</v>
      </c>
      <c r="F33" s="397"/>
      <c r="G33" s="379"/>
      <c r="H33" s="380"/>
      <c r="I33" s="398"/>
      <c r="J33" s="379"/>
      <c r="K33" s="382"/>
      <c r="L33" s="383"/>
      <c r="M33" s="383"/>
      <c r="N33" s="383"/>
      <c r="O33" s="383"/>
      <c r="P33" s="384"/>
    </row>
    <row r="34" spans="1:16" ht="26.4" x14ac:dyDescent="0.25">
      <c r="A34" s="376">
        <v>22</v>
      </c>
      <c r="B34" s="365" t="s">
        <v>44</v>
      </c>
      <c r="C34" s="377" t="s">
        <v>324</v>
      </c>
      <c r="D34" s="367" t="s">
        <v>45</v>
      </c>
      <c r="E34" s="368">
        <v>10</v>
      </c>
      <c r="F34" s="397"/>
      <c r="G34" s="379"/>
      <c r="H34" s="380"/>
      <c r="I34" s="398"/>
      <c r="J34" s="379"/>
      <c r="K34" s="382"/>
      <c r="L34" s="383"/>
      <c r="M34" s="383"/>
      <c r="N34" s="383"/>
      <c r="O34" s="383"/>
      <c r="P34" s="384"/>
    </row>
    <row r="35" spans="1:16" ht="26.4" x14ac:dyDescent="0.25">
      <c r="A35" s="376">
        <v>23</v>
      </c>
      <c r="B35" s="365" t="s">
        <v>44</v>
      </c>
      <c r="C35" s="377" t="s">
        <v>54</v>
      </c>
      <c r="D35" s="367" t="s">
        <v>53</v>
      </c>
      <c r="E35" s="368">
        <v>2</v>
      </c>
      <c r="F35" s="397"/>
      <c r="G35" s="379"/>
      <c r="H35" s="380"/>
      <c r="I35" s="398"/>
      <c r="J35" s="379"/>
      <c r="K35" s="382"/>
      <c r="L35" s="383"/>
      <c r="M35" s="383"/>
      <c r="N35" s="383"/>
      <c r="O35" s="383"/>
      <c r="P35" s="384"/>
    </row>
    <row r="36" spans="1:16" ht="39.6" x14ac:dyDescent="0.25">
      <c r="A36" s="376">
        <v>24</v>
      </c>
      <c r="B36" s="365" t="s">
        <v>44</v>
      </c>
      <c r="C36" s="399" t="s">
        <v>325</v>
      </c>
      <c r="D36" s="367" t="s">
        <v>45</v>
      </c>
      <c r="E36" s="368">
        <f>15.5</f>
        <v>15.5</v>
      </c>
      <c r="F36" s="397"/>
      <c r="G36" s="379"/>
      <c r="H36" s="380"/>
      <c r="I36" s="398"/>
      <c r="J36" s="379"/>
      <c r="K36" s="382"/>
      <c r="L36" s="383"/>
      <c r="M36" s="383"/>
      <c r="N36" s="383"/>
      <c r="O36" s="383"/>
      <c r="P36" s="384"/>
    </row>
    <row r="37" spans="1:16" x14ac:dyDescent="0.25">
      <c r="A37" s="376">
        <v>25</v>
      </c>
      <c r="B37" s="365" t="s">
        <v>44</v>
      </c>
      <c r="C37" s="399" t="s">
        <v>55</v>
      </c>
      <c r="D37" s="367" t="s">
        <v>45</v>
      </c>
      <c r="E37" s="368">
        <v>15.5</v>
      </c>
      <c r="F37" s="397"/>
      <c r="G37" s="379"/>
      <c r="H37" s="380"/>
      <c r="I37" s="398"/>
      <c r="J37" s="379"/>
      <c r="K37" s="382"/>
      <c r="L37" s="383"/>
      <c r="M37" s="383"/>
      <c r="N37" s="383"/>
      <c r="O37" s="383"/>
      <c r="P37" s="384"/>
    </row>
    <row r="38" spans="1:16" ht="99.75" customHeight="1" x14ac:dyDescent="0.25">
      <c r="A38" s="376">
        <v>26</v>
      </c>
      <c r="B38" s="365" t="s">
        <v>44</v>
      </c>
      <c r="C38" s="399" t="s">
        <v>56</v>
      </c>
      <c r="D38" s="367" t="s">
        <v>47</v>
      </c>
      <c r="E38" s="368">
        <v>101.8</v>
      </c>
      <c r="F38" s="397"/>
      <c r="G38" s="379"/>
      <c r="H38" s="380"/>
      <c r="I38" s="398"/>
      <c r="J38" s="379"/>
      <c r="K38" s="382"/>
      <c r="L38" s="383"/>
      <c r="M38" s="383"/>
      <c r="N38" s="383"/>
      <c r="O38" s="383"/>
      <c r="P38" s="384"/>
    </row>
    <row r="39" spans="1:16" ht="26.4" x14ac:dyDescent="0.25">
      <c r="A39" s="376">
        <v>27</v>
      </c>
      <c r="B39" s="365" t="s">
        <v>44</v>
      </c>
      <c r="C39" s="377" t="s">
        <v>60</v>
      </c>
      <c r="D39" s="367" t="s">
        <v>58</v>
      </c>
      <c r="E39" s="368">
        <v>30</v>
      </c>
      <c r="F39" s="397"/>
      <c r="G39" s="379"/>
      <c r="H39" s="380"/>
      <c r="I39" s="398"/>
      <c r="J39" s="379"/>
      <c r="K39" s="382"/>
      <c r="L39" s="383"/>
      <c r="M39" s="383"/>
      <c r="N39" s="383"/>
      <c r="O39" s="383"/>
      <c r="P39" s="384"/>
    </row>
    <row r="40" spans="1:16" x14ac:dyDescent="0.25">
      <c r="A40" s="376">
        <v>28</v>
      </c>
      <c r="B40" s="365" t="s">
        <v>44</v>
      </c>
      <c r="C40" s="400" t="s">
        <v>255</v>
      </c>
      <c r="D40" s="367" t="s">
        <v>45</v>
      </c>
      <c r="E40" s="368">
        <v>15.5</v>
      </c>
      <c r="F40" s="397"/>
      <c r="G40" s="379"/>
      <c r="H40" s="380"/>
      <c r="I40" s="398"/>
      <c r="J40" s="379"/>
      <c r="K40" s="382"/>
      <c r="L40" s="383"/>
      <c r="M40" s="383"/>
      <c r="N40" s="383"/>
      <c r="O40" s="383"/>
      <c r="P40" s="384"/>
    </row>
    <row r="41" spans="1:16" x14ac:dyDescent="0.25">
      <c r="A41" s="376">
        <v>29</v>
      </c>
      <c r="B41" s="365" t="s">
        <v>44</v>
      </c>
      <c r="C41" s="377" t="s">
        <v>257</v>
      </c>
      <c r="D41" s="367" t="s">
        <v>48</v>
      </c>
      <c r="E41" s="368">
        <v>1</v>
      </c>
      <c r="F41" s="397"/>
      <c r="G41" s="379"/>
      <c r="H41" s="380"/>
      <c r="I41" s="398"/>
      <c r="J41" s="379"/>
      <c r="K41" s="382"/>
      <c r="L41" s="383"/>
      <c r="M41" s="383"/>
      <c r="N41" s="383"/>
      <c r="O41" s="383"/>
      <c r="P41" s="384"/>
    </row>
    <row r="42" spans="1:16" ht="26.4" x14ac:dyDescent="0.25">
      <c r="A42" s="376">
        <v>30</v>
      </c>
      <c r="B42" s="365" t="s">
        <v>44</v>
      </c>
      <c r="C42" s="377" t="s">
        <v>61</v>
      </c>
      <c r="D42" s="367" t="s">
        <v>48</v>
      </c>
      <c r="E42" s="368">
        <v>1</v>
      </c>
      <c r="F42" s="397"/>
      <c r="G42" s="379"/>
      <c r="H42" s="380"/>
      <c r="I42" s="398"/>
      <c r="J42" s="379"/>
      <c r="K42" s="382"/>
      <c r="L42" s="383"/>
      <c r="M42" s="383"/>
      <c r="N42" s="383"/>
      <c r="O42" s="383"/>
      <c r="P42" s="384"/>
    </row>
    <row r="43" spans="1:16" x14ac:dyDescent="0.25">
      <c r="A43" s="376"/>
      <c r="B43" s="365"/>
      <c r="C43" s="366" t="s">
        <v>326</v>
      </c>
      <c r="D43" s="367"/>
      <c r="E43" s="368"/>
      <c r="F43" s="397"/>
      <c r="G43" s="379"/>
      <c r="H43" s="380"/>
      <c r="I43" s="398"/>
      <c r="J43" s="379"/>
      <c r="K43" s="382"/>
      <c r="L43" s="383"/>
      <c r="M43" s="383"/>
      <c r="N43" s="383"/>
      <c r="O43" s="383"/>
      <c r="P43" s="384"/>
    </row>
    <row r="44" spans="1:16" ht="132" x14ac:dyDescent="0.25">
      <c r="A44" s="376">
        <v>31</v>
      </c>
      <c r="B44" s="365" t="s">
        <v>44</v>
      </c>
      <c r="C44" s="400" t="s">
        <v>327</v>
      </c>
      <c r="D44" s="401" t="s">
        <v>45</v>
      </c>
      <c r="E44" s="368">
        <v>9.8000000000000007</v>
      </c>
      <c r="F44" s="397"/>
      <c r="G44" s="379"/>
      <c r="H44" s="380"/>
      <c r="I44" s="398"/>
      <c r="J44" s="379"/>
      <c r="K44" s="382"/>
      <c r="L44" s="383"/>
      <c r="M44" s="383"/>
      <c r="N44" s="383"/>
      <c r="O44" s="383"/>
      <c r="P44" s="384"/>
    </row>
    <row r="45" spans="1:16" ht="79.2" x14ac:dyDescent="0.25">
      <c r="A45" s="376">
        <v>32</v>
      </c>
      <c r="B45" s="365" t="s">
        <v>44</v>
      </c>
      <c r="C45" s="427" t="s">
        <v>328</v>
      </c>
      <c r="D45" s="401" t="s">
        <v>45</v>
      </c>
      <c r="E45" s="368">
        <v>9.8000000000000007</v>
      </c>
      <c r="F45" s="397"/>
      <c r="G45" s="379"/>
      <c r="H45" s="380"/>
      <c r="I45" s="381"/>
      <c r="J45" s="379"/>
      <c r="K45" s="382"/>
      <c r="L45" s="383"/>
      <c r="M45" s="383"/>
      <c r="N45" s="383"/>
      <c r="O45" s="383"/>
      <c r="P45" s="384"/>
    </row>
    <row r="46" spans="1:16" ht="39.6" x14ac:dyDescent="0.25">
      <c r="A46" s="376">
        <v>33</v>
      </c>
      <c r="B46" s="365" t="s">
        <v>44</v>
      </c>
      <c r="C46" s="427" t="s">
        <v>46</v>
      </c>
      <c r="D46" s="401" t="s">
        <v>47</v>
      </c>
      <c r="E46" s="368">
        <v>11.58</v>
      </c>
      <c r="F46" s="397"/>
      <c r="G46" s="379"/>
      <c r="H46" s="380"/>
      <c r="I46" s="381"/>
      <c r="J46" s="379"/>
      <c r="K46" s="382"/>
      <c r="L46" s="383"/>
      <c r="M46" s="383"/>
      <c r="N46" s="383"/>
      <c r="O46" s="383"/>
      <c r="P46" s="384"/>
    </row>
    <row r="47" spans="1:16" ht="26.4" x14ac:dyDescent="0.25">
      <c r="A47" s="376">
        <v>34</v>
      </c>
      <c r="B47" s="365" t="s">
        <v>44</v>
      </c>
      <c r="C47" s="400" t="s">
        <v>329</v>
      </c>
      <c r="D47" s="367" t="s">
        <v>53</v>
      </c>
      <c r="E47" s="368">
        <v>1</v>
      </c>
      <c r="F47" s="397"/>
      <c r="G47" s="379"/>
      <c r="H47" s="380"/>
      <c r="I47" s="381"/>
      <c r="J47" s="379"/>
      <c r="K47" s="382"/>
      <c r="L47" s="383"/>
      <c r="M47" s="383"/>
      <c r="N47" s="383"/>
      <c r="O47" s="383"/>
      <c r="P47" s="384"/>
    </row>
    <row r="48" spans="1:16" ht="52.8" x14ac:dyDescent="0.25">
      <c r="A48" s="376">
        <v>35</v>
      </c>
      <c r="B48" s="365" t="s">
        <v>44</v>
      </c>
      <c r="C48" s="400" t="s">
        <v>52</v>
      </c>
      <c r="D48" s="367" t="s">
        <v>47</v>
      </c>
      <c r="E48" s="368">
        <v>30</v>
      </c>
      <c r="F48" s="397"/>
      <c r="G48" s="379"/>
      <c r="H48" s="380"/>
      <c r="I48" s="381"/>
      <c r="J48" s="379"/>
      <c r="K48" s="382"/>
      <c r="L48" s="383"/>
      <c r="M48" s="383"/>
      <c r="N48" s="383"/>
      <c r="O48" s="383"/>
      <c r="P48" s="384"/>
    </row>
    <row r="49" spans="1:16" ht="39.6" x14ac:dyDescent="0.25">
      <c r="A49" s="376">
        <v>36</v>
      </c>
      <c r="B49" s="365" t="s">
        <v>44</v>
      </c>
      <c r="C49" s="400" t="s">
        <v>96</v>
      </c>
      <c r="D49" s="367" t="s">
        <v>45</v>
      </c>
      <c r="E49" s="368">
        <v>9.8000000000000007</v>
      </c>
      <c r="F49" s="397"/>
      <c r="G49" s="379"/>
      <c r="H49" s="380"/>
      <c r="I49" s="398"/>
      <c r="J49" s="379"/>
      <c r="K49" s="382"/>
      <c r="L49" s="383"/>
      <c r="M49" s="383"/>
      <c r="N49" s="383"/>
      <c r="O49" s="383"/>
      <c r="P49" s="384"/>
    </row>
    <row r="50" spans="1:16" ht="52.8" x14ac:dyDescent="0.25">
      <c r="A50" s="376">
        <v>37</v>
      </c>
      <c r="B50" s="365" t="s">
        <v>44</v>
      </c>
      <c r="C50" s="400" t="s">
        <v>100</v>
      </c>
      <c r="D50" s="367" t="s">
        <v>45</v>
      </c>
      <c r="E50" s="368">
        <v>9.8000000000000007</v>
      </c>
      <c r="F50" s="378"/>
      <c r="G50" s="379"/>
      <c r="H50" s="380"/>
      <c r="I50" s="381"/>
      <c r="J50" s="379"/>
      <c r="K50" s="382"/>
      <c r="L50" s="383"/>
      <c r="M50" s="383"/>
      <c r="N50" s="383"/>
      <c r="O50" s="383"/>
      <c r="P50" s="384"/>
    </row>
    <row r="51" spans="1:16" ht="66" x14ac:dyDescent="0.25">
      <c r="A51" s="376">
        <v>38</v>
      </c>
      <c r="B51" s="365" t="s">
        <v>44</v>
      </c>
      <c r="C51" s="400" t="s">
        <v>322</v>
      </c>
      <c r="D51" s="367" t="s">
        <v>47</v>
      </c>
      <c r="E51" s="368">
        <v>30</v>
      </c>
      <c r="F51" s="378"/>
      <c r="G51" s="379"/>
      <c r="H51" s="380"/>
      <c r="I51" s="381"/>
      <c r="J51" s="379"/>
      <c r="K51" s="382"/>
      <c r="L51" s="383"/>
      <c r="M51" s="383"/>
      <c r="N51" s="383"/>
      <c r="O51" s="383"/>
      <c r="P51" s="384"/>
    </row>
    <row r="52" spans="1:16" ht="39.6" x14ac:dyDescent="0.25">
      <c r="A52" s="376">
        <v>39</v>
      </c>
      <c r="B52" s="365" t="s">
        <v>44</v>
      </c>
      <c r="C52" s="400" t="s">
        <v>330</v>
      </c>
      <c r="D52" s="367" t="s">
        <v>45</v>
      </c>
      <c r="E52" s="368">
        <v>9.8000000000000007</v>
      </c>
      <c r="F52" s="378"/>
      <c r="G52" s="379"/>
      <c r="H52" s="380"/>
      <c r="I52" s="381"/>
      <c r="J52" s="379"/>
      <c r="K52" s="382"/>
      <c r="L52" s="383"/>
      <c r="M52" s="383"/>
      <c r="N52" s="383"/>
      <c r="O52" s="383"/>
      <c r="P52" s="384"/>
    </row>
    <row r="53" spans="1:16" ht="26.4" x14ac:dyDescent="0.25">
      <c r="A53" s="376">
        <v>40</v>
      </c>
      <c r="B53" s="365" t="s">
        <v>44</v>
      </c>
      <c r="C53" s="400" t="s">
        <v>54</v>
      </c>
      <c r="D53" s="367" t="s">
        <v>53</v>
      </c>
      <c r="E53" s="368">
        <v>1</v>
      </c>
      <c r="F53" s="378"/>
      <c r="G53" s="379"/>
      <c r="H53" s="380"/>
      <c r="I53" s="381"/>
      <c r="J53" s="379"/>
      <c r="K53" s="382"/>
      <c r="L53" s="383"/>
      <c r="M53" s="383"/>
      <c r="N53" s="383"/>
      <c r="O53" s="383"/>
      <c r="P53" s="384"/>
    </row>
    <row r="54" spans="1:16" ht="92.4" x14ac:dyDescent="0.25">
      <c r="A54" s="376">
        <v>41</v>
      </c>
      <c r="B54" s="365" t="s">
        <v>44</v>
      </c>
      <c r="C54" s="400" t="s">
        <v>56</v>
      </c>
      <c r="D54" s="367" t="s">
        <v>47</v>
      </c>
      <c r="E54" s="368">
        <v>30</v>
      </c>
      <c r="F54" s="397"/>
      <c r="G54" s="379"/>
      <c r="H54" s="380"/>
      <c r="I54" s="398"/>
      <c r="J54" s="379"/>
      <c r="K54" s="382"/>
      <c r="L54" s="383"/>
      <c r="M54" s="383"/>
      <c r="N54" s="383"/>
      <c r="O54" s="383"/>
      <c r="P54" s="384"/>
    </row>
    <row r="55" spans="1:16" x14ac:dyDescent="0.25">
      <c r="A55" s="376">
        <v>42</v>
      </c>
      <c r="B55" s="365" t="s">
        <v>44</v>
      </c>
      <c r="C55" s="400" t="s">
        <v>255</v>
      </c>
      <c r="D55" s="367" t="s">
        <v>45</v>
      </c>
      <c r="E55" s="368">
        <v>9.8000000000000007</v>
      </c>
      <c r="F55" s="397"/>
      <c r="G55" s="379"/>
      <c r="H55" s="380"/>
      <c r="I55" s="398"/>
      <c r="J55" s="379"/>
      <c r="K55" s="382"/>
      <c r="L55" s="383"/>
      <c r="M55" s="383"/>
      <c r="N55" s="383"/>
      <c r="O55" s="383"/>
      <c r="P55" s="384"/>
    </row>
    <row r="56" spans="1:16" x14ac:dyDescent="0.25">
      <c r="A56" s="376">
        <v>43</v>
      </c>
      <c r="B56" s="365" t="s">
        <v>44</v>
      </c>
      <c r="C56" s="400" t="s">
        <v>331</v>
      </c>
      <c r="D56" s="367" t="s">
        <v>45</v>
      </c>
      <c r="E56" s="368">
        <v>9.8000000000000007</v>
      </c>
      <c r="F56" s="397"/>
      <c r="G56" s="379"/>
      <c r="H56" s="380"/>
      <c r="I56" s="398"/>
      <c r="J56" s="379"/>
      <c r="K56" s="382"/>
      <c r="L56" s="383"/>
      <c r="M56" s="383"/>
      <c r="N56" s="383"/>
      <c r="O56" s="383"/>
      <c r="P56" s="384"/>
    </row>
    <row r="57" spans="1:16" x14ac:dyDescent="0.25">
      <c r="A57" s="376">
        <v>44</v>
      </c>
      <c r="B57" s="365" t="s">
        <v>44</v>
      </c>
      <c r="C57" s="428" t="s">
        <v>332</v>
      </c>
      <c r="D57" s="367" t="s">
        <v>58</v>
      </c>
      <c r="E57" s="368">
        <v>20</v>
      </c>
      <c r="F57" s="397"/>
      <c r="G57" s="379"/>
      <c r="H57" s="380"/>
      <c r="I57" s="398"/>
      <c r="J57" s="379"/>
      <c r="K57" s="382"/>
      <c r="L57" s="383"/>
      <c r="M57" s="383"/>
      <c r="N57" s="383"/>
      <c r="O57" s="383"/>
      <c r="P57" s="384"/>
    </row>
    <row r="58" spans="1:16" ht="26.4" x14ac:dyDescent="0.25">
      <c r="A58" s="376">
        <v>45</v>
      </c>
      <c r="B58" s="365" t="s">
        <v>44</v>
      </c>
      <c r="C58" s="400" t="s">
        <v>61</v>
      </c>
      <c r="D58" s="367" t="s">
        <v>48</v>
      </c>
      <c r="E58" s="368">
        <v>1</v>
      </c>
      <c r="F58" s="397"/>
      <c r="G58" s="379"/>
      <c r="H58" s="380"/>
      <c r="I58" s="398"/>
      <c r="J58" s="379"/>
      <c r="K58" s="382"/>
      <c r="L58" s="383"/>
      <c r="M58" s="383"/>
      <c r="N58" s="383"/>
      <c r="O58" s="383"/>
      <c r="P58" s="384"/>
    </row>
    <row r="59" spans="1:16" ht="14.4" thickBot="1" x14ac:dyDescent="0.35">
      <c r="A59" s="403"/>
      <c r="B59" s="404"/>
      <c r="C59" s="405"/>
      <c r="D59" s="406"/>
      <c r="E59" s="407"/>
      <c r="F59" s="408"/>
      <c r="G59" s="409"/>
      <c r="H59" s="406" t="s">
        <v>62</v>
      </c>
      <c r="I59" s="409"/>
      <c r="J59" s="409"/>
      <c r="K59" s="409"/>
      <c r="L59" s="410"/>
      <c r="M59" s="411"/>
      <c r="N59" s="411"/>
      <c r="O59" s="411"/>
      <c r="P59" s="412"/>
    </row>
    <row r="60" spans="1:16" x14ac:dyDescent="0.25">
      <c r="A60" s="413"/>
      <c r="B60" s="413"/>
      <c r="C60" s="414"/>
      <c r="D60" s="413"/>
      <c r="E60" s="347"/>
      <c r="F60" s="415"/>
      <c r="G60" s="415"/>
      <c r="H60" s="415"/>
      <c r="I60" s="415"/>
      <c r="J60" s="415"/>
      <c r="K60" s="413"/>
      <c r="L60" s="416"/>
      <c r="M60" s="413"/>
      <c r="N60" s="413"/>
      <c r="O60" s="413"/>
      <c r="P60" s="413"/>
    </row>
    <row r="61" spans="1:16" ht="13.8" x14ac:dyDescent="0.25">
      <c r="A61" s="417"/>
      <c r="B61" s="256"/>
      <c r="C61" s="257" t="s">
        <v>282</v>
      </c>
      <c r="D61" s="259"/>
      <c r="E61" s="259"/>
      <c r="F61" s="259"/>
      <c r="G61" s="259"/>
      <c r="H61" s="259"/>
      <c r="I61" s="259"/>
      <c r="J61" s="259"/>
      <c r="K61" s="259"/>
      <c r="L61" s="259"/>
      <c r="M61" s="259"/>
      <c r="N61" s="259"/>
      <c r="O61" s="259"/>
      <c r="P61" s="418"/>
    </row>
    <row r="62" spans="1:16" ht="13.8" x14ac:dyDescent="0.25">
      <c r="A62" s="417"/>
      <c r="B62" s="258"/>
      <c r="C62" s="514" t="s">
        <v>283</v>
      </c>
      <c r="D62" s="514"/>
      <c r="E62" s="514"/>
      <c r="F62" s="514"/>
      <c r="G62" s="514"/>
      <c r="H62" s="514"/>
      <c r="I62" s="514"/>
      <c r="J62" s="514"/>
      <c r="K62" s="514"/>
      <c r="L62" s="514"/>
      <c r="M62" s="514"/>
      <c r="N62" s="514"/>
      <c r="O62" s="514"/>
      <c r="P62" s="514"/>
    </row>
    <row r="63" spans="1:16" ht="13.8" x14ac:dyDescent="0.25">
      <c r="A63" s="417"/>
      <c r="B63" s="258"/>
      <c r="C63" s="515" t="s">
        <v>300</v>
      </c>
      <c r="D63" s="515"/>
      <c r="E63" s="515"/>
      <c r="F63" s="515"/>
      <c r="G63" s="515"/>
      <c r="H63" s="515"/>
      <c r="I63" s="515"/>
      <c r="J63" s="515"/>
      <c r="K63" s="515"/>
      <c r="L63" s="515"/>
      <c r="M63" s="515"/>
      <c r="N63" s="515"/>
      <c r="O63" s="515"/>
      <c r="P63" s="515"/>
    </row>
    <row r="64" spans="1:16" ht="13.8" x14ac:dyDescent="0.25">
      <c r="A64" s="419"/>
      <c r="B64" s="258"/>
      <c r="C64" s="514" t="s">
        <v>301</v>
      </c>
      <c r="D64" s="514"/>
      <c r="E64" s="514"/>
      <c r="F64" s="514"/>
      <c r="G64" s="514"/>
      <c r="H64" s="514"/>
      <c r="I64" s="514"/>
      <c r="J64" s="514"/>
      <c r="K64" s="514"/>
      <c r="L64" s="514"/>
      <c r="M64" s="514"/>
      <c r="N64" s="514"/>
      <c r="O64" s="420"/>
      <c r="P64" s="420"/>
    </row>
    <row r="65" spans="1:16" ht="13.8" x14ac:dyDescent="0.25">
      <c r="A65" s="419"/>
      <c r="B65" s="258"/>
      <c r="C65" s="514" t="s">
        <v>302</v>
      </c>
      <c r="D65" s="514"/>
      <c r="E65" s="514"/>
      <c r="F65" s="514"/>
      <c r="G65" s="514"/>
      <c r="H65" s="514"/>
      <c r="I65" s="514"/>
      <c r="J65" s="514"/>
      <c r="K65" s="514"/>
      <c r="L65" s="514"/>
      <c r="M65" s="514"/>
      <c r="N65" s="514"/>
      <c r="O65" s="420"/>
      <c r="P65" s="420"/>
    </row>
    <row r="66" spans="1:16" ht="13.8" x14ac:dyDescent="0.25">
      <c r="A66" s="417"/>
      <c r="B66" s="258"/>
      <c r="C66" s="514" t="s">
        <v>303</v>
      </c>
      <c r="D66" s="514"/>
      <c r="E66" s="514"/>
      <c r="F66" s="514"/>
      <c r="G66" s="514"/>
      <c r="H66" s="514"/>
      <c r="I66" s="514"/>
      <c r="J66" s="514"/>
      <c r="K66" s="514"/>
      <c r="L66" s="514"/>
      <c r="M66" s="514"/>
      <c r="N66" s="514"/>
      <c r="O66" s="418"/>
      <c r="P66" s="345"/>
    </row>
    <row r="67" spans="1:16" ht="17.399999999999999" x14ac:dyDescent="0.25">
      <c r="A67" s="417"/>
      <c r="B67" s="258"/>
      <c r="C67" s="260"/>
      <c r="D67" s="260"/>
      <c r="E67" s="260"/>
      <c r="F67" s="260"/>
      <c r="G67" s="421"/>
      <c r="H67" s="421"/>
      <c r="I67" s="421"/>
      <c r="J67" s="422"/>
      <c r="K67" s="418"/>
      <c r="L67" s="418"/>
      <c r="M67" s="418"/>
      <c r="N67" s="418"/>
      <c r="O67" s="418"/>
      <c r="P67" s="345"/>
    </row>
    <row r="68" spans="1:16" ht="17.399999999999999" x14ac:dyDescent="0.25">
      <c r="A68" s="261" t="s">
        <v>284</v>
      </c>
      <c r="B68" s="417"/>
      <c r="C68" s="417"/>
      <c r="D68" s="417"/>
      <c r="E68" s="516"/>
      <c r="F68" s="516"/>
      <c r="G68" s="516"/>
      <c r="H68" s="421"/>
      <c r="I68" s="421"/>
      <c r="J68" s="422"/>
      <c r="K68" s="418"/>
      <c r="L68" s="418"/>
      <c r="M68" s="418"/>
      <c r="N68" s="418"/>
      <c r="O68" s="418"/>
      <c r="P68" s="345"/>
    </row>
    <row r="69" spans="1:16" ht="17.399999999999999" x14ac:dyDescent="0.25">
      <c r="A69" s="419"/>
      <c r="B69" s="262"/>
      <c r="C69" s="511" t="s">
        <v>187</v>
      </c>
      <c r="D69" s="511"/>
      <c r="E69" s="512"/>
      <c r="F69" s="260"/>
      <c r="G69" s="421"/>
      <c r="H69" s="421"/>
      <c r="I69" s="421"/>
      <c r="J69" s="423"/>
      <c r="K69" s="420"/>
      <c r="L69" s="420"/>
      <c r="M69" s="420"/>
      <c r="N69" s="420"/>
      <c r="O69" s="420"/>
      <c r="P69" s="345"/>
    </row>
    <row r="70" spans="1:16" ht="17.399999999999999" x14ac:dyDescent="0.25">
      <c r="A70" s="419"/>
      <c r="B70" s="262"/>
      <c r="C70" s="277"/>
      <c r="D70" s="277"/>
      <c r="E70" s="277"/>
      <c r="F70" s="260"/>
      <c r="G70" s="421"/>
      <c r="H70" s="421"/>
      <c r="I70" s="421"/>
      <c r="J70" s="423"/>
      <c r="K70" s="420"/>
      <c r="L70" s="420"/>
      <c r="M70" s="420"/>
      <c r="N70" s="420"/>
      <c r="O70" s="420"/>
      <c r="P70" s="345"/>
    </row>
    <row r="71" spans="1:16" ht="17.399999999999999" x14ac:dyDescent="0.25">
      <c r="A71" s="419"/>
      <c r="B71" s="264"/>
      <c r="C71" s="277"/>
      <c r="D71" s="277"/>
      <c r="E71" s="277"/>
      <c r="F71" s="260"/>
      <c r="G71" s="421"/>
      <c r="H71" s="421"/>
      <c r="I71" s="421"/>
      <c r="J71" s="420"/>
      <c r="K71" s="420"/>
      <c r="L71" s="420"/>
      <c r="M71" s="420"/>
      <c r="N71" s="420"/>
      <c r="O71" s="420"/>
      <c r="P71" s="345"/>
    </row>
    <row r="72" spans="1:16" x14ac:dyDescent="0.25">
      <c r="A72" s="261" t="s">
        <v>285</v>
      </c>
      <c r="B72" s="345"/>
      <c r="C72" s="278"/>
      <c r="D72" s="266"/>
      <c r="E72" s="513"/>
      <c r="F72" s="513"/>
      <c r="G72" s="348"/>
      <c r="H72" s="348"/>
      <c r="I72" s="348"/>
      <c r="J72" s="348"/>
      <c r="K72" s="348"/>
      <c r="L72" s="345"/>
      <c r="M72" s="349"/>
      <c r="N72" s="345"/>
      <c r="O72" s="345"/>
      <c r="P72" s="345"/>
    </row>
    <row r="73" spans="1:16" ht="13.8" x14ac:dyDescent="0.25">
      <c r="A73" s="345"/>
      <c r="B73" s="262"/>
      <c r="C73" s="511" t="s">
        <v>187</v>
      </c>
      <c r="D73" s="511"/>
      <c r="E73" s="512"/>
      <c r="F73" s="260"/>
      <c r="G73" s="348"/>
      <c r="H73" s="348"/>
      <c r="I73" s="348"/>
      <c r="J73" s="348"/>
      <c r="K73" s="348"/>
      <c r="L73" s="345"/>
      <c r="M73" s="349"/>
      <c r="N73" s="345"/>
      <c r="O73" s="345"/>
      <c r="P73" s="345"/>
    </row>
    <row r="74" spans="1:16" ht="13.8" x14ac:dyDescent="0.25">
      <c r="A74" s="345"/>
      <c r="B74" s="261" t="s">
        <v>286</v>
      </c>
      <c r="C74" s="267"/>
      <c r="D74" s="268"/>
      <c r="E74" s="261"/>
      <c r="F74" s="260"/>
      <c r="G74" s="348"/>
      <c r="H74" s="348"/>
      <c r="I74" s="348"/>
      <c r="J74" s="348"/>
      <c r="K74" s="348"/>
      <c r="L74" s="345"/>
      <c r="M74" s="349"/>
      <c r="N74" s="345"/>
      <c r="O74" s="345"/>
      <c r="P74" s="345"/>
    </row>
  </sheetData>
  <mergeCells count="18">
    <mergeCell ref="C69:E69"/>
    <mergeCell ref="E72:F72"/>
    <mergeCell ref="C73:E73"/>
    <mergeCell ref="C62:P62"/>
    <mergeCell ref="C63:P63"/>
    <mergeCell ref="C64:N64"/>
    <mergeCell ref="C65:N65"/>
    <mergeCell ref="C66:N66"/>
    <mergeCell ref="E68:G68"/>
    <mergeCell ref="A1:P1"/>
    <mergeCell ref="A2:P2"/>
    <mergeCell ref="A8:A9"/>
    <mergeCell ref="B8:B9"/>
    <mergeCell ref="C8:C9"/>
    <mergeCell ref="D8:D9"/>
    <mergeCell ref="E8:E9"/>
    <mergeCell ref="F8:K8"/>
    <mergeCell ref="L8:P8"/>
  </mergeCells>
  <phoneticPr fontId="67"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EFA304-2532-468B-98B9-B5A9883F2881}">
  <dimension ref="A1:IW136"/>
  <sheetViews>
    <sheetView showZeros="0" topLeftCell="A125" workbookViewId="0">
      <selection activeCell="G110" sqref="G110"/>
    </sheetView>
  </sheetViews>
  <sheetFormatPr defaultColWidth="8.6640625" defaultRowHeight="13.8" x14ac:dyDescent="0.25"/>
  <cols>
    <col min="1" max="1" width="4.33203125" style="2" customWidth="1"/>
    <col min="2" max="2" width="3.44140625" style="2" customWidth="1"/>
    <col min="3" max="3" width="46.44140625" style="67" customWidth="1"/>
    <col min="4" max="4" width="6" style="2" customWidth="1"/>
    <col min="5" max="5" width="8.88671875" style="136" customWidth="1"/>
    <col min="6" max="6" width="8.109375" style="19" customWidth="1"/>
    <col min="7" max="8" width="7" style="19" customWidth="1"/>
    <col min="9" max="9" width="8.5546875" style="19" customWidth="1"/>
    <col min="10" max="10" width="7.88671875" style="19" customWidth="1"/>
    <col min="11" max="11" width="9.109375" style="2" customWidth="1"/>
    <col min="12" max="12" width="8.44140625" style="21" customWidth="1"/>
    <col min="13" max="13" width="9.6640625" style="2" customWidth="1"/>
    <col min="14" max="14" width="9.88671875" style="2" customWidth="1"/>
    <col min="15" max="15" width="10.44140625" style="2" customWidth="1"/>
    <col min="16" max="16" width="9.88671875" style="2" customWidth="1"/>
    <col min="17" max="17" width="35.44140625" style="199" customWidth="1"/>
    <col min="18" max="22" width="9" style="199" hidden="1" customWidth="1"/>
    <col min="23" max="23" width="9.109375" style="199" customWidth="1"/>
    <col min="24" max="24" width="14.44140625" style="199" customWidth="1"/>
    <col min="25" max="206" width="9.109375" style="199" customWidth="1"/>
    <col min="207" max="207" width="5" style="199" customWidth="1"/>
    <col min="208" max="208" width="7.5546875" style="199" customWidth="1"/>
    <col min="209" max="209" width="45.44140625" style="199" customWidth="1"/>
    <col min="210" max="210" width="6.44140625" style="199" customWidth="1"/>
    <col min="211" max="211" width="8.109375" style="199" customWidth="1"/>
    <col min="212" max="212" width="6.6640625" style="199" customWidth="1"/>
    <col min="213" max="214" width="7" style="199" customWidth="1"/>
    <col min="215" max="215" width="7.6640625" style="199" customWidth="1"/>
    <col min="216" max="216" width="7.33203125" style="199" customWidth="1"/>
    <col min="217" max="217" width="7.44140625" style="199" customWidth="1"/>
    <col min="218" max="218" width="8.5546875" style="199" customWidth="1"/>
    <col min="219" max="219" width="9.6640625" style="199" customWidth="1"/>
    <col min="220" max="220" width="9.5546875" style="199" customWidth="1"/>
    <col min="221" max="221" width="10" style="199" customWidth="1"/>
    <col min="222" max="222" width="9.5546875" style="199" customWidth="1"/>
    <col min="223" max="257" width="9.109375" style="199" customWidth="1"/>
  </cols>
  <sheetData>
    <row r="1" spans="1:25" s="199" customFormat="1" x14ac:dyDescent="0.25">
      <c r="A1" s="517" t="s">
        <v>295</v>
      </c>
      <c r="B1" s="517"/>
      <c r="C1" s="517"/>
      <c r="D1" s="517"/>
      <c r="E1" s="517"/>
      <c r="F1" s="517"/>
      <c r="G1" s="517"/>
      <c r="H1" s="517"/>
      <c r="I1" s="517"/>
      <c r="J1" s="517"/>
      <c r="K1" s="517"/>
      <c r="L1" s="517"/>
      <c r="M1" s="517"/>
      <c r="N1" s="517"/>
      <c r="O1" s="517"/>
      <c r="P1" s="517"/>
    </row>
    <row r="2" spans="1:25" s="199" customFormat="1" x14ac:dyDescent="0.25">
      <c r="A2" s="517" t="s">
        <v>267</v>
      </c>
      <c r="B2" s="517"/>
      <c r="C2" s="517"/>
      <c r="D2" s="517"/>
      <c r="E2" s="517"/>
      <c r="F2" s="517"/>
      <c r="G2" s="517"/>
      <c r="H2" s="517"/>
      <c r="I2" s="517"/>
      <c r="J2" s="517"/>
      <c r="K2" s="517"/>
      <c r="L2" s="517"/>
      <c r="M2" s="517"/>
      <c r="N2" s="517"/>
      <c r="O2" s="517"/>
      <c r="P2" s="517"/>
    </row>
    <row r="3" spans="1:25" x14ac:dyDescent="0.25">
      <c r="A3" s="7" t="str">
        <f>KOPTĀME!A10</f>
        <v>Objekta nosaukums: Ūdensvada un kanalizācijas izbūve Mazajā Juglas ielā, 4.kārta</v>
      </c>
    </row>
    <row r="4" spans="1:25" x14ac:dyDescent="0.25">
      <c r="A4" s="7" t="str">
        <f>KOPTĀME!A11</f>
        <v>Būves nosaukums: Ūdensvada un kanalizācijas izbūve Mazajā Juglas ielā,4.kārta</v>
      </c>
    </row>
    <row r="5" spans="1:25" x14ac:dyDescent="0.25">
      <c r="A5" s="7" t="str">
        <f>KOPTĀME!A12</f>
        <v>Objekta adrese: Malienas iela, Ūdeļu iela 4</v>
      </c>
      <c r="M5" s="7" t="s">
        <v>29</v>
      </c>
      <c r="O5" s="22">
        <f>P121</f>
        <v>0</v>
      </c>
      <c r="P5" s="7" t="s">
        <v>30</v>
      </c>
    </row>
    <row r="6" spans="1:25" x14ac:dyDescent="0.25">
      <c r="A6" s="7" t="s">
        <v>6</v>
      </c>
    </row>
    <row r="7" spans="1:25" ht="14.4" thickBot="1" x14ac:dyDescent="0.3">
      <c r="A7" s="7"/>
    </row>
    <row r="8" spans="1:25" s="2" customFormat="1" ht="12.75" customHeight="1" thickBot="1" x14ac:dyDescent="0.3">
      <c r="A8" s="518" t="s">
        <v>16</v>
      </c>
      <c r="B8" s="519" t="s">
        <v>31</v>
      </c>
      <c r="C8" s="520" t="s">
        <v>32</v>
      </c>
      <c r="D8" s="519" t="s">
        <v>33</v>
      </c>
      <c r="E8" s="522" t="s">
        <v>34</v>
      </c>
      <c r="F8" s="523" t="s">
        <v>35</v>
      </c>
      <c r="G8" s="523"/>
      <c r="H8" s="523"/>
      <c r="I8" s="523"/>
      <c r="J8" s="523"/>
      <c r="K8" s="523"/>
      <c r="L8" s="524" t="s">
        <v>36</v>
      </c>
      <c r="M8" s="524"/>
      <c r="N8" s="524"/>
      <c r="O8" s="524"/>
      <c r="P8" s="524"/>
      <c r="W8" s="166"/>
    </row>
    <row r="9" spans="1:25" s="2" customFormat="1" ht="72.75" customHeight="1" thickBot="1" x14ac:dyDescent="0.3">
      <c r="A9" s="518"/>
      <c r="B9" s="519"/>
      <c r="C9" s="521"/>
      <c r="D9" s="519"/>
      <c r="E9" s="522"/>
      <c r="F9" s="167" t="s">
        <v>37</v>
      </c>
      <c r="G9" s="167" t="s">
        <v>38</v>
      </c>
      <c r="H9" s="167" t="s">
        <v>39</v>
      </c>
      <c r="I9" s="167" t="s">
        <v>40</v>
      </c>
      <c r="J9" s="167" t="s">
        <v>41</v>
      </c>
      <c r="K9" s="167" t="s">
        <v>42</v>
      </c>
      <c r="L9" s="168" t="s">
        <v>21</v>
      </c>
      <c r="M9" s="167" t="s">
        <v>39</v>
      </c>
      <c r="N9" s="167" t="s">
        <v>40</v>
      </c>
      <c r="O9" s="167" t="s">
        <v>41</v>
      </c>
      <c r="P9" s="169" t="s">
        <v>43</v>
      </c>
      <c r="W9" s="166"/>
    </row>
    <row r="10" spans="1:25" s="23" customFormat="1" thickBot="1" x14ac:dyDescent="0.3">
      <c r="A10" s="170">
        <v>1</v>
      </c>
      <c r="B10" s="170">
        <v>2</v>
      </c>
      <c r="C10" s="170">
        <v>3</v>
      </c>
      <c r="D10" s="170">
        <v>4</v>
      </c>
      <c r="E10" s="150">
        <v>5</v>
      </c>
      <c r="F10" s="170">
        <v>6</v>
      </c>
      <c r="G10" s="170">
        <v>7</v>
      </c>
      <c r="H10" s="170">
        <v>8</v>
      </c>
      <c r="I10" s="170">
        <v>9</v>
      </c>
      <c r="J10" s="170">
        <v>10</v>
      </c>
      <c r="K10" s="170">
        <v>11</v>
      </c>
      <c r="L10" s="170">
        <v>12</v>
      </c>
      <c r="M10" s="170">
        <v>13</v>
      </c>
      <c r="N10" s="170">
        <v>14</v>
      </c>
      <c r="O10" s="170">
        <v>15</v>
      </c>
      <c r="P10" s="170">
        <v>16</v>
      </c>
      <c r="W10" s="200"/>
    </row>
    <row r="11" spans="1:25" s="174" customFormat="1" ht="13.2" x14ac:dyDescent="0.25">
      <c r="A11" s="171"/>
      <c r="B11" s="201"/>
      <c r="C11" s="212"/>
      <c r="D11" s="173"/>
      <c r="E11" s="145"/>
      <c r="F11" s="213"/>
      <c r="G11" s="214"/>
      <c r="H11" s="214"/>
      <c r="I11" s="214"/>
      <c r="J11" s="214"/>
      <c r="K11" s="214"/>
      <c r="L11" s="213"/>
      <c r="M11" s="213"/>
      <c r="N11" s="213"/>
      <c r="O11" s="213"/>
      <c r="P11" s="202"/>
    </row>
    <row r="12" spans="1:25" s="174" customFormat="1" ht="13.2" x14ac:dyDescent="0.25">
      <c r="A12" s="175"/>
      <c r="B12" s="130"/>
      <c r="C12" s="176" t="s">
        <v>66</v>
      </c>
      <c r="D12" s="129"/>
      <c r="E12" s="119"/>
      <c r="F12" s="215"/>
      <c r="G12" s="216"/>
      <c r="H12" s="217"/>
      <c r="I12" s="216"/>
      <c r="J12" s="216"/>
      <c r="K12" s="218"/>
      <c r="L12" s="219"/>
      <c r="M12" s="99"/>
      <c r="N12" s="99"/>
      <c r="O12" s="99"/>
      <c r="P12" s="178"/>
      <c r="Q12" s="220"/>
    </row>
    <row r="13" spans="1:25" s="174" customFormat="1" ht="13.2" x14ac:dyDescent="0.25">
      <c r="A13" s="115">
        <v>1</v>
      </c>
      <c r="B13" s="130" t="s">
        <v>44</v>
      </c>
      <c r="C13" s="442" t="s">
        <v>67</v>
      </c>
      <c r="D13" s="129" t="s">
        <v>53</v>
      </c>
      <c r="E13" s="119">
        <v>1</v>
      </c>
      <c r="F13" s="221"/>
      <c r="G13" s="222"/>
      <c r="H13" s="223"/>
      <c r="I13" s="224"/>
      <c r="J13" s="222"/>
      <c r="K13" s="225">
        <f t="shared" ref="K13:K63" si="0">H13+I13+J13</f>
        <v>0</v>
      </c>
      <c r="L13" s="226">
        <f t="shared" ref="L13:L63" si="1">ROUND(E13*F13,2)</f>
        <v>0</v>
      </c>
      <c r="M13" s="183">
        <f t="shared" ref="M13:M63" si="2">ROUND(E13*H13,2)</f>
        <v>0</v>
      </c>
      <c r="N13" s="183">
        <f t="shared" ref="N13:N63" si="3">ROUND(E13*I13,2)</f>
        <v>0</v>
      </c>
      <c r="O13" s="183">
        <f t="shared" ref="O13:O63" si="4">ROUND(E13*J13,2)</f>
        <v>0</v>
      </c>
      <c r="P13" s="192">
        <f t="shared" ref="P13:P63" si="5">SUM(M13:O13)</f>
        <v>0</v>
      </c>
      <c r="Q13" s="220"/>
    </row>
    <row r="14" spans="1:25" s="174" customFormat="1" ht="92.4" x14ac:dyDescent="0.25">
      <c r="A14" s="115">
        <v>2</v>
      </c>
      <c r="B14" s="130" t="s">
        <v>44</v>
      </c>
      <c r="C14" s="429" t="s">
        <v>68</v>
      </c>
      <c r="D14" s="129" t="s">
        <v>45</v>
      </c>
      <c r="E14" s="119">
        <v>849.8</v>
      </c>
      <c r="F14" s="221"/>
      <c r="G14" s="222"/>
      <c r="H14" s="223"/>
      <c r="I14" s="227"/>
      <c r="J14" s="222"/>
      <c r="K14" s="225">
        <f t="shared" si="0"/>
        <v>0</v>
      </c>
      <c r="L14" s="226">
        <f t="shared" si="1"/>
        <v>0</v>
      </c>
      <c r="M14" s="183">
        <f t="shared" si="2"/>
        <v>0</v>
      </c>
      <c r="N14" s="183">
        <f t="shared" si="3"/>
        <v>0</v>
      </c>
      <c r="O14" s="183">
        <f t="shared" si="4"/>
        <v>0</v>
      </c>
      <c r="P14" s="192">
        <f t="shared" si="5"/>
        <v>0</v>
      </c>
      <c r="Q14" s="220"/>
      <c r="X14" s="255"/>
      <c r="Y14" s="255"/>
    </row>
    <row r="15" spans="1:25" s="174" customFormat="1" ht="79.2" x14ac:dyDescent="0.25">
      <c r="A15" s="115">
        <v>3</v>
      </c>
      <c r="B15" s="130" t="s">
        <v>44</v>
      </c>
      <c r="C15" s="468" t="s">
        <v>418</v>
      </c>
      <c r="D15" s="129" t="s">
        <v>45</v>
      </c>
      <c r="E15" s="119">
        <v>849.8</v>
      </c>
      <c r="F15" s="221"/>
      <c r="G15" s="222"/>
      <c r="H15" s="223"/>
      <c r="I15" s="224"/>
      <c r="J15" s="222"/>
      <c r="K15" s="225">
        <f t="shared" si="0"/>
        <v>0</v>
      </c>
      <c r="L15" s="226">
        <f t="shared" si="1"/>
        <v>0</v>
      </c>
      <c r="M15" s="183">
        <f t="shared" si="2"/>
        <v>0</v>
      </c>
      <c r="N15" s="183">
        <f t="shared" si="3"/>
        <v>0</v>
      </c>
      <c r="O15" s="183">
        <f t="shared" si="4"/>
        <v>0</v>
      </c>
      <c r="P15" s="192">
        <f t="shared" si="5"/>
        <v>0</v>
      </c>
      <c r="Q15" s="220"/>
    </row>
    <row r="16" spans="1:25" s="174" customFormat="1" ht="66" x14ac:dyDescent="0.25">
      <c r="A16" s="115">
        <v>4</v>
      </c>
      <c r="B16" s="130" t="s">
        <v>44</v>
      </c>
      <c r="C16" s="469" t="s">
        <v>419</v>
      </c>
      <c r="D16" s="129" t="s">
        <v>45</v>
      </c>
      <c r="E16" s="119">
        <v>68.2</v>
      </c>
      <c r="F16" s="221"/>
      <c r="G16" s="222"/>
      <c r="H16" s="223"/>
      <c r="I16" s="224"/>
      <c r="J16" s="222"/>
      <c r="K16" s="225">
        <f t="shared" si="0"/>
        <v>0</v>
      </c>
      <c r="L16" s="226">
        <f t="shared" si="1"/>
        <v>0</v>
      </c>
      <c r="M16" s="183">
        <f t="shared" si="2"/>
        <v>0</v>
      </c>
      <c r="N16" s="183">
        <f t="shared" si="3"/>
        <v>0</v>
      </c>
      <c r="O16" s="183">
        <f t="shared" si="4"/>
        <v>0</v>
      </c>
      <c r="P16" s="192">
        <f t="shared" si="5"/>
        <v>0</v>
      </c>
      <c r="Q16" s="220"/>
    </row>
    <row r="17" spans="1:36" s="174" customFormat="1" ht="39.6" x14ac:dyDescent="0.25">
      <c r="A17" s="115">
        <v>5</v>
      </c>
      <c r="B17" s="130" t="s">
        <v>44</v>
      </c>
      <c r="C17" s="432" t="s">
        <v>69</v>
      </c>
      <c r="D17" s="129" t="s">
        <v>45</v>
      </c>
      <c r="E17" s="119">
        <v>68.2</v>
      </c>
      <c r="F17" s="221"/>
      <c r="G17" s="222"/>
      <c r="H17" s="223"/>
      <c r="I17" s="224"/>
      <c r="J17" s="222"/>
      <c r="K17" s="225">
        <f t="shared" si="0"/>
        <v>0</v>
      </c>
      <c r="L17" s="226">
        <f t="shared" si="1"/>
        <v>0</v>
      </c>
      <c r="M17" s="183">
        <f t="shared" si="2"/>
        <v>0</v>
      </c>
      <c r="N17" s="183">
        <f t="shared" si="3"/>
        <v>0</v>
      </c>
      <c r="O17" s="183">
        <f t="shared" si="4"/>
        <v>0</v>
      </c>
      <c r="P17" s="192">
        <f t="shared" si="5"/>
        <v>0</v>
      </c>
      <c r="Q17" s="220"/>
    </row>
    <row r="18" spans="1:36" s="174" customFormat="1" ht="27" thickBot="1" x14ac:dyDescent="0.3">
      <c r="A18" s="115">
        <v>6</v>
      </c>
      <c r="B18" s="130" t="s">
        <v>44</v>
      </c>
      <c r="C18" s="432" t="s">
        <v>46</v>
      </c>
      <c r="D18" s="129" t="s">
        <v>47</v>
      </c>
      <c r="E18" s="119">
        <v>62.4</v>
      </c>
      <c r="F18" s="221"/>
      <c r="G18" s="222"/>
      <c r="H18" s="223"/>
      <c r="I18" s="224"/>
      <c r="J18" s="222"/>
      <c r="K18" s="225">
        <f t="shared" si="0"/>
        <v>0</v>
      </c>
      <c r="L18" s="226">
        <f t="shared" si="1"/>
        <v>0</v>
      </c>
      <c r="M18" s="183">
        <f t="shared" si="2"/>
        <v>0</v>
      </c>
      <c r="N18" s="183">
        <f t="shared" si="3"/>
        <v>0</v>
      </c>
      <c r="O18" s="183">
        <f t="shared" si="4"/>
        <v>0</v>
      </c>
      <c r="P18" s="192">
        <f t="shared" si="5"/>
        <v>0</v>
      </c>
      <c r="Q18" s="220"/>
      <c r="U18" s="185"/>
      <c r="V18" s="185"/>
      <c r="W18" s="185"/>
      <c r="X18" s="185"/>
      <c r="Y18" s="185"/>
      <c r="Z18" s="185"/>
      <c r="AA18" s="185"/>
      <c r="AB18" s="185"/>
      <c r="AC18" s="185"/>
      <c r="AD18" s="185"/>
      <c r="AE18" s="185"/>
      <c r="AF18" s="185"/>
      <c r="AG18" s="185"/>
      <c r="AH18" s="185"/>
      <c r="AI18" s="185"/>
      <c r="AJ18" s="185"/>
    </row>
    <row r="19" spans="1:36" s="232" customFormat="1" ht="66.599999999999994" thickBot="1" x14ac:dyDescent="0.3">
      <c r="A19" s="115">
        <v>7</v>
      </c>
      <c r="B19" s="130" t="s">
        <v>44</v>
      </c>
      <c r="C19" s="429" t="s">
        <v>70</v>
      </c>
      <c r="D19" s="124" t="s">
        <v>45</v>
      </c>
      <c r="E19" s="119">
        <v>4</v>
      </c>
      <c r="F19" s="177"/>
      <c r="G19" s="228"/>
      <c r="H19" s="229"/>
      <c r="I19" s="230"/>
      <c r="J19" s="228"/>
      <c r="K19" s="231">
        <f t="shared" si="0"/>
        <v>0</v>
      </c>
      <c r="L19" s="183">
        <f t="shared" si="1"/>
        <v>0</v>
      </c>
      <c r="M19" s="183">
        <f t="shared" si="2"/>
        <v>0</v>
      </c>
      <c r="N19" s="183">
        <f t="shared" si="3"/>
        <v>0</v>
      </c>
      <c r="O19" s="183">
        <f t="shared" si="4"/>
        <v>0</v>
      </c>
      <c r="P19" s="192">
        <f t="shared" si="5"/>
        <v>0</v>
      </c>
      <c r="R19" s="233"/>
      <c r="S19" s="233"/>
      <c r="T19" s="234">
        <f>SUM(T20:T95)</f>
        <v>14784.128615079999</v>
      </c>
      <c r="U19" s="185"/>
      <c r="V19" s="185"/>
      <c r="W19" s="185"/>
      <c r="X19" s="185"/>
      <c r="Y19" s="185"/>
      <c r="Z19" s="185"/>
      <c r="AA19" s="185"/>
      <c r="AB19" s="185"/>
      <c r="AC19" s="185"/>
      <c r="AD19" s="185"/>
      <c r="AE19" s="185"/>
      <c r="AF19" s="185"/>
      <c r="AG19" s="185"/>
      <c r="AH19" s="185"/>
      <c r="AI19" s="185"/>
      <c r="AJ19" s="185"/>
    </row>
    <row r="20" spans="1:36" s="185" customFormat="1" ht="39.6" x14ac:dyDescent="0.25">
      <c r="A20" s="115">
        <v>8</v>
      </c>
      <c r="B20" s="130" t="s">
        <v>44</v>
      </c>
      <c r="C20" s="430" t="s">
        <v>71</v>
      </c>
      <c r="D20" s="129" t="s">
        <v>45</v>
      </c>
      <c r="E20" s="119">
        <v>4</v>
      </c>
      <c r="F20" s="177"/>
      <c r="G20" s="128"/>
      <c r="H20" s="181"/>
      <c r="I20" s="187"/>
      <c r="J20" s="128"/>
      <c r="K20" s="191">
        <f t="shared" si="0"/>
        <v>0</v>
      </c>
      <c r="L20" s="183">
        <f t="shared" si="1"/>
        <v>0</v>
      </c>
      <c r="M20" s="183">
        <f t="shared" si="2"/>
        <v>0</v>
      </c>
      <c r="N20" s="183">
        <f t="shared" si="3"/>
        <v>0</v>
      </c>
      <c r="O20" s="183">
        <f t="shared" si="4"/>
        <v>0</v>
      </c>
      <c r="P20" s="192">
        <f t="shared" si="5"/>
        <v>0</v>
      </c>
      <c r="R20" s="235">
        <v>3.54</v>
      </c>
      <c r="S20" s="235">
        <v>0.88500000000000001</v>
      </c>
      <c r="T20" s="235">
        <f t="shared" ref="T20:T71" si="6">R20*S20*E20</f>
        <v>12.531600000000001</v>
      </c>
    </row>
    <row r="21" spans="1:36" s="185" customFormat="1" ht="26.4" x14ac:dyDescent="0.25">
      <c r="A21" s="115">
        <v>9</v>
      </c>
      <c r="B21" s="130" t="s">
        <v>44</v>
      </c>
      <c r="C21" s="430" t="s">
        <v>46</v>
      </c>
      <c r="D21" s="129" t="s">
        <v>47</v>
      </c>
      <c r="E21" s="119">
        <v>4.0500000000000007</v>
      </c>
      <c r="F21" s="177"/>
      <c r="G21" s="128"/>
      <c r="H21" s="181"/>
      <c r="I21" s="187"/>
      <c r="J21" s="128"/>
      <c r="K21" s="191">
        <f t="shared" si="0"/>
        <v>0</v>
      </c>
      <c r="L21" s="183">
        <f t="shared" si="1"/>
        <v>0</v>
      </c>
      <c r="M21" s="183">
        <f t="shared" si="2"/>
        <v>0</v>
      </c>
      <c r="N21" s="183">
        <f t="shared" si="3"/>
        <v>0</v>
      </c>
      <c r="O21" s="183">
        <f t="shared" si="4"/>
        <v>0</v>
      </c>
      <c r="P21" s="192">
        <f t="shared" si="5"/>
        <v>0</v>
      </c>
      <c r="R21" s="235">
        <v>3.54</v>
      </c>
      <c r="S21" s="235">
        <v>0.86999999999999988</v>
      </c>
      <c r="T21" s="235">
        <f t="shared" si="6"/>
        <v>12.473190000000001</v>
      </c>
    </row>
    <row r="22" spans="1:36" s="185" customFormat="1" ht="13.2" x14ac:dyDescent="0.25">
      <c r="A22" s="115">
        <v>10</v>
      </c>
      <c r="B22" s="130" t="s">
        <v>44</v>
      </c>
      <c r="C22" s="431" t="s">
        <v>72</v>
      </c>
      <c r="D22" s="129" t="s">
        <v>73</v>
      </c>
      <c r="E22" s="119">
        <v>13</v>
      </c>
      <c r="F22" s="188"/>
      <c r="G22" s="128"/>
      <c r="H22" s="181"/>
      <c r="I22" s="182"/>
      <c r="J22" s="128"/>
      <c r="K22" s="191">
        <f t="shared" si="0"/>
        <v>0</v>
      </c>
      <c r="L22" s="183">
        <f t="shared" si="1"/>
        <v>0</v>
      </c>
      <c r="M22" s="183">
        <f t="shared" si="2"/>
        <v>0</v>
      </c>
      <c r="N22" s="183">
        <f t="shared" si="3"/>
        <v>0</v>
      </c>
      <c r="O22" s="183">
        <f t="shared" si="4"/>
        <v>0</v>
      </c>
      <c r="P22" s="192">
        <f t="shared" si="5"/>
        <v>0</v>
      </c>
      <c r="R22" s="235">
        <v>3.54</v>
      </c>
      <c r="S22" s="235">
        <v>0.88500000000000001</v>
      </c>
      <c r="T22" s="235">
        <f t="shared" si="6"/>
        <v>40.727700000000006</v>
      </c>
    </row>
    <row r="23" spans="1:36" s="185" customFormat="1" ht="39.6" x14ac:dyDescent="0.25">
      <c r="A23" s="115" t="s">
        <v>280</v>
      </c>
      <c r="B23" s="130" t="s">
        <v>44</v>
      </c>
      <c r="C23" s="431" t="s">
        <v>186</v>
      </c>
      <c r="D23" s="129" t="s">
        <v>73</v>
      </c>
      <c r="E23" s="119">
        <v>2.8</v>
      </c>
      <c r="F23" s="188"/>
      <c r="G23" s="128"/>
      <c r="H23" s="181"/>
      <c r="I23" s="182"/>
      <c r="J23" s="128"/>
      <c r="K23" s="191">
        <f t="shared" si="0"/>
        <v>0</v>
      </c>
      <c r="L23" s="183">
        <f t="shared" si="1"/>
        <v>0</v>
      </c>
      <c r="M23" s="183">
        <f t="shared" si="2"/>
        <v>0</v>
      </c>
      <c r="N23" s="183">
        <f t="shared" si="3"/>
        <v>0</v>
      </c>
      <c r="O23" s="183">
        <f t="shared" si="4"/>
        <v>0</v>
      </c>
      <c r="P23" s="192">
        <f t="shared" si="5"/>
        <v>0</v>
      </c>
      <c r="R23" s="235">
        <v>3.54</v>
      </c>
      <c r="S23" s="235">
        <v>0.88500000000000001</v>
      </c>
      <c r="T23" s="235">
        <f t="shared" si="6"/>
        <v>8.7721199999999993</v>
      </c>
    </row>
    <row r="24" spans="1:36" s="185" customFormat="1" ht="39.6" x14ac:dyDescent="0.25">
      <c r="A24" s="115">
        <v>12</v>
      </c>
      <c r="B24" s="130" t="s">
        <v>44</v>
      </c>
      <c r="C24" s="431" t="s">
        <v>74</v>
      </c>
      <c r="D24" s="129" t="s">
        <v>48</v>
      </c>
      <c r="E24" s="119">
        <v>19</v>
      </c>
      <c r="F24" s="188"/>
      <c r="G24" s="128"/>
      <c r="H24" s="181"/>
      <c r="I24" s="182"/>
      <c r="J24" s="128"/>
      <c r="K24" s="191">
        <f t="shared" si="0"/>
        <v>0</v>
      </c>
      <c r="L24" s="183">
        <f t="shared" si="1"/>
        <v>0</v>
      </c>
      <c r="M24" s="183">
        <f t="shared" si="2"/>
        <v>0</v>
      </c>
      <c r="N24" s="183">
        <f t="shared" si="3"/>
        <v>0</v>
      </c>
      <c r="O24" s="183">
        <f t="shared" si="4"/>
        <v>0</v>
      </c>
      <c r="P24" s="192">
        <f t="shared" si="5"/>
        <v>0</v>
      </c>
      <c r="R24" s="235">
        <v>10.015000000000001</v>
      </c>
      <c r="S24" s="235">
        <v>1.196</v>
      </c>
      <c r="T24" s="235">
        <f t="shared" si="6"/>
        <v>227.58086</v>
      </c>
    </row>
    <row r="25" spans="1:36" s="185" customFormat="1" ht="13.2" x14ac:dyDescent="0.25">
      <c r="A25" s="115">
        <v>13</v>
      </c>
      <c r="B25" s="130" t="s">
        <v>44</v>
      </c>
      <c r="C25" s="431" t="s">
        <v>75</v>
      </c>
      <c r="D25" s="129" t="s">
        <v>76</v>
      </c>
      <c r="E25" s="119">
        <v>1</v>
      </c>
      <c r="F25" s="188"/>
      <c r="G25" s="128"/>
      <c r="H25" s="181"/>
      <c r="I25" s="182"/>
      <c r="J25" s="128"/>
      <c r="K25" s="191">
        <f t="shared" si="0"/>
        <v>0</v>
      </c>
      <c r="L25" s="183">
        <f t="shared" si="1"/>
        <v>0</v>
      </c>
      <c r="M25" s="183">
        <f t="shared" si="2"/>
        <v>0</v>
      </c>
      <c r="N25" s="183">
        <f t="shared" si="3"/>
        <v>0</v>
      </c>
      <c r="O25" s="183">
        <f t="shared" si="4"/>
        <v>0</v>
      </c>
      <c r="P25" s="192">
        <f t="shared" si="5"/>
        <v>0</v>
      </c>
      <c r="R25" s="235">
        <v>10.015000000000001</v>
      </c>
      <c r="S25" s="235">
        <v>1.196</v>
      </c>
      <c r="T25" s="235">
        <f t="shared" si="6"/>
        <v>11.97794</v>
      </c>
    </row>
    <row r="26" spans="1:36" s="185" customFormat="1" ht="13.2" x14ac:dyDescent="0.25">
      <c r="A26" s="115">
        <v>14</v>
      </c>
      <c r="B26" s="130" t="s">
        <v>44</v>
      </c>
      <c r="C26" s="431" t="s">
        <v>77</v>
      </c>
      <c r="D26" s="129" t="s">
        <v>76</v>
      </c>
      <c r="E26" s="119">
        <v>1</v>
      </c>
      <c r="F26" s="188"/>
      <c r="G26" s="128"/>
      <c r="H26" s="181"/>
      <c r="I26" s="182"/>
      <c r="J26" s="128"/>
      <c r="K26" s="191">
        <f t="shared" si="0"/>
        <v>0</v>
      </c>
      <c r="L26" s="183">
        <f t="shared" si="1"/>
        <v>0</v>
      </c>
      <c r="M26" s="183">
        <f t="shared" si="2"/>
        <v>0</v>
      </c>
      <c r="N26" s="183">
        <f t="shared" si="3"/>
        <v>0</v>
      </c>
      <c r="O26" s="183">
        <f t="shared" si="4"/>
        <v>0</v>
      </c>
      <c r="P26" s="192">
        <f t="shared" si="5"/>
        <v>0</v>
      </c>
      <c r="R26" s="235">
        <v>10.015000000000001</v>
      </c>
      <c r="S26" s="235">
        <v>0.76300000000000001</v>
      </c>
      <c r="T26" s="235">
        <f t="shared" si="6"/>
        <v>7.6414450000000009</v>
      </c>
    </row>
    <row r="27" spans="1:36" s="185" customFormat="1" ht="13.2" x14ac:dyDescent="0.25">
      <c r="A27" s="115">
        <v>15</v>
      </c>
      <c r="B27" s="130" t="s">
        <v>44</v>
      </c>
      <c r="C27" s="431" t="s">
        <v>78</v>
      </c>
      <c r="D27" s="129" t="s">
        <v>76</v>
      </c>
      <c r="E27" s="119">
        <v>6</v>
      </c>
      <c r="F27" s="188"/>
      <c r="G27" s="128"/>
      <c r="H27" s="181"/>
      <c r="I27" s="182"/>
      <c r="J27" s="128"/>
      <c r="K27" s="191">
        <f t="shared" si="0"/>
        <v>0</v>
      </c>
      <c r="L27" s="183">
        <f t="shared" si="1"/>
        <v>0</v>
      </c>
      <c r="M27" s="183">
        <f t="shared" si="2"/>
        <v>0</v>
      </c>
      <c r="N27" s="183">
        <f t="shared" si="3"/>
        <v>0</v>
      </c>
      <c r="O27" s="183">
        <f t="shared" si="4"/>
        <v>0</v>
      </c>
      <c r="P27" s="192">
        <f t="shared" si="5"/>
        <v>0</v>
      </c>
      <c r="R27" s="235">
        <v>10.015000000000001</v>
      </c>
      <c r="S27" s="235">
        <v>1.196</v>
      </c>
      <c r="T27" s="235">
        <f t="shared" si="6"/>
        <v>71.867639999999994</v>
      </c>
    </row>
    <row r="28" spans="1:36" s="185" customFormat="1" ht="13.2" x14ac:dyDescent="0.25">
      <c r="A28" s="115">
        <v>16</v>
      </c>
      <c r="B28" s="130" t="s">
        <v>44</v>
      </c>
      <c r="C28" s="431" t="s">
        <v>79</v>
      </c>
      <c r="D28" s="129" t="s">
        <v>76</v>
      </c>
      <c r="E28" s="119">
        <v>12</v>
      </c>
      <c r="F28" s="188"/>
      <c r="G28" s="128"/>
      <c r="H28" s="181"/>
      <c r="I28" s="182"/>
      <c r="J28" s="128"/>
      <c r="K28" s="191">
        <f t="shared" si="0"/>
        <v>0</v>
      </c>
      <c r="L28" s="183">
        <f t="shared" si="1"/>
        <v>0</v>
      </c>
      <c r="M28" s="183">
        <f t="shared" si="2"/>
        <v>0</v>
      </c>
      <c r="N28" s="183">
        <f t="shared" si="3"/>
        <v>0</v>
      </c>
      <c r="O28" s="183">
        <f t="shared" si="4"/>
        <v>0</v>
      </c>
      <c r="P28" s="192">
        <f t="shared" si="5"/>
        <v>0</v>
      </c>
      <c r="R28" s="235">
        <v>10.015000000000001</v>
      </c>
      <c r="S28" s="235">
        <v>0.76300000000000001</v>
      </c>
      <c r="T28" s="235">
        <f t="shared" si="6"/>
        <v>91.697340000000011</v>
      </c>
    </row>
    <row r="29" spans="1:36" s="185" customFormat="1" ht="26.4" x14ac:dyDescent="0.25">
      <c r="A29" s="115">
        <v>17</v>
      </c>
      <c r="B29" s="130" t="s">
        <v>44</v>
      </c>
      <c r="C29" s="431" t="s">
        <v>80</v>
      </c>
      <c r="D29" s="129" t="s">
        <v>76</v>
      </c>
      <c r="E29" s="119">
        <v>3</v>
      </c>
      <c r="F29" s="188"/>
      <c r="G29" s="128"/>
      <c r="H29" s="181"/>
      <c r="I29" s="182"/>
      <c r="J29" s="128"/>
      <c r="K29" s="191">
        <f t="shared" si="0"/>
        <v>0</v>
      </c>
      <c r="L29" s="183">
        <f t="shared" si="1"/>
        <v>0</v>
      </c>
      <c r="M29" s="183">
        <f t="shared" si="2"/>
        <v>0</v>
      </c>
      <c r="N29" s="183">
        <f t="shared" si="3"/>
        <v>0</v>
      </c>
      <c r="O29" s="183">
        <f t="shared" si="4"/>
        <v>0</v>
      </c>
      <c r="P29" s="192">
        <f t="shared" si="5"/>
        <v>0</v>
      </c>
      <c r="R29" s="235">
        <v>10.015000000000001</v>
      </c>
      <c r="S29" s="235">
        <v>1.01</v>
      </c>
      <c r="T29" s="235">
        <f t="shared" si="6"/>
        <v>30.34545</v>
      </c>
    </row>
    <row r="30" spans="1:36" s="185" customFormat="1" ht="13.2" x14ac:dyDescent="0.25">
      <c r="A30" s="115">
        <v>18</v>
      </c>
      <c r="B30" s="130" t="s">
        <v>44</v>
      </c>
      <c r="C30" s="431" t="s">
        <v>81</v>
      </c>
      <c r="D30" s="129" t="s">
        <v>76</v>
      </c>
      <c r="E30" s="119">
        <v>2</v>
      </c>
      <c r="F30" s="188"/>
      <c r="G30" s="128"/>
      <c r="H30" s="181"/>
      <c r="I30" s="182"/>
      <c r="J30" s="128"/>
      <c r="K30" s="191">
        <f t="shared" si="0"/>
        <v>0</v>
      </c>
      <c r="L30" s="183">
        <f t="shared" si="1"/>
        <v>0</v>
      </c>
      <c r="M30" s="183">
        <f t="shared" si="2"/>
        <v>0</v>
      </c>
      <c r="N30" s="183">
        <f t="shared" si="3"/>
        <v>0</v>
      </c>
      <c r="O30" s="183">
        <f t="shared" si="4"/>
        <v>0</v>
      </c>
      <c r="P30" s="192">
        <f t="shared" si="5"/>
        <v>0</v>
      </c>
      <c r="R30" s="235">
        <v>10.015000000000001</v>
      </c>
      <c r="S30" s="235">
        <v>1.196</v>
      </c>
      <c r="T30" s="235">
        <f t="shared" si="6"/>
        <v>23.955880000000001</v>
      </c>
    </row>
    <row r="31" spans="1:36" s="185" customFormat="1" ht="13.2" x14ac:dyDescent="0.25">
      <c r="A31" s="115">
        <v>19</v>
      </c>
      <c r="B31" s="130" t="s">
        <v>44</v>
      </c>
      <c r="C31" s="431" t="s">
        <v>82</v>
      </c>
      <c r="D31" s="129" t="s">
        <v>76</v>
      </c>
      <c r="E31" s="119">
        <v>3</v>
      </c>
      <c r="F31" s="188"/>
      <c r="G31" s="128"/>
      <c r="H31" s="181"/>
      <c r="I31" s="182"/>
      <c r="J31" s="128"/>
      <c r="K31" s="191">
        <f t="shared" si="0"/>
        <v>0</v>
      </c>
      <c r="L31" s="183">
        <f t="shared" si="1"/>
        <v>0</v>
      </c>
      <c r="M31" s="183">
        <f t="shared" si="2"/>
        <v>0</v>
      </c>
      <c r="N31" s="183">
        <f t="shared" si="3"/>
        <v>0</v>
      </c>
      <c r="O31" s="183">
        <f t="shared" si="4"/>
        <v>0</v>
      </c>
      <c r="P31" s="192">
        <f t="shared" si="5"/>
        <v>0</v>
      </c>
      <c r="R31" s="235">
        <v>3.7549999999999999</v>
      </c>
      <c r="S31" s="235">
        <v>0.89</v>
      </c>
      <c r="T31" s="235">
        <f t="shared" si="6"/>
        <v>10.025849999999998</v>
      </c>
    </row>
    <row r="32" spans="1:36" s="185" customFormat="1" ht="13.2" x14ac:dyDescent="0.25">
      <c r="A32" s="115">
        <v>20</v>
      </c>
      <c r="B32" s="130" t="s">
        <v>44</v>
      </c>
      <c r="C32" s="431" t="s">
        <v>83</v>
      </c>
      <c r="D32" s="129" t="s">
        <v>76</v>
      </c>
      <c r="E32" s="119">
        <v>15</v>
      </c>
      <c r="F32" s="188"/>
      <c r="G32" s="128"/>
      <c r="H32" s="181"/>
      <c r="I32" s="182"/>
      <c r="J32" s="128"/>
      <c r="K32" s="191">
        <f t="shared" si="0"/>
        <v>0</v>
      </c>
      <c r="L32" s="183">
        <f t="shared" si="1"/>
        <v>0</v>
      </c>
      <c r="M32" s="183">
        <f t="shared" si="2"/>
        <v>0</v>
      </c>
      <c r="N32" s="183">
        <f t="shared" si="3"/>
        <v>0</v>
      </c>
      <c r="O32" s="183">
        <f t="shared" si="4"/>
        <v>0</v>
      </c>
      <c r="P32" s="192">
        <f t="shared" si="5"/>
        <v>0</v>
      </c>
      <c r="R32" s="235">
        <v>6.915</v>
      </c>
      <c r="S32" s="235">
        <v>1.196</v>
      </c>
      <c r="T32" s="235">
        <f t="shared" si="6"/>
        <v>124.05509999999998</v>
      </c>
    </row>
    <row r="33" spans="1:20" s="185" customFormat="1" ht="13.2" x14ac:dyDescent="0.25">
      <c r="A33" s="115">
        <v>21</v>
      </c>
      <c r="B33" s="130" t="s">
        <v>44</v>
      </c>
      <c r="C33" s="431" t="s">
        <v>84</v>
      </c>
      <c r="D33" s="129" t="s">
        <v>76</v>
      </c>
      <c r="E33" s="119">
        <v>15</v>
      </c>
      <c r="F33" s="188"/>
      <c r="G33" s="128"/>
      <c r="H33" s="181"/>
      <c r="I33" s="182"/>
      <c r="J33" s="128"/>
      <c r="K33" s="191">
        <f t="shared" si="0"/>
        <v>0</v>
      </c>
      <c r="L33" s="183">
        <f t="shared" si="1"/>
        <v>0</v>
      </c>
      <c r="M33" s="183">
        <f t="shared" si="2"/>
        <v>0</v>
      </c>
      <c r="N33" s="183">
        <f t="shared" si="3"/>
        <v>0</v>
      </c>
      <c r="O33" s="183">
        <f t="shared" si="4"/>
        <v>0</v>
      </c>
      <c r="P33" s="192">
        <f t="shared" si="5"/>
        <v>0</v>
      </c>
      <c r="R33" s="235">
        <v>6.915</v>
      </c>
      <c r="S33" s="235">
        <v>1.196</v>
      </c>
      <c r="T33" s="235">
        <f t="shared" si="6"/>
        <v>124.05509999999998</v>
      </c>
    </row>
    <row r="34" spans="1:20" s="185" customFormat="1" ht="26.4" x14ac:dyDescent="0.25">
      <c r="A34" s="115">
        <v>22</v>
      </c>
      <c r="B34" s="130" t="s">
        <v>44</v>
      </c>
      <c r="C34" s="431" t="s">
        <v>85</v>
      </c>
      <c r="D34" s="129" t="s">
        <v>76</v>
      </c>
      <c r="E34" s="119">
        <v>3</v>
      </c>
      <c r="F34" s="188"/>
      <c r="G34" s="128"/>
      <c r="H34" s="181"/>
      <c r="I34" s="182"/>
      <c r="J34" s="128"/>
      <c r="K34" s="191">
        <f t="shared" si="0"/>
        <v>0</v>
      </c>
      <c r="L34" s="183">
        <f t="shared" si="1"/>
        <v>0</v>
      </c>
      <c r="M34" s="183">
        <f t="shared" si="2"/>
        <v>0</v>
      </c>
      <c r="N34" s="183">
        <f t="shared" si="3"/>
        <v>0</v>
      </c>
      <c r="O34" s="183">
        <f t="shared" si="4"/>
        <v>0</v>
      </c>
      <c r="P34" s="192">
        <f t="shared" si="5"/>
        <v>0</v>
      </c>
      <c r="R34" s="235">
        <v>9.0150000000000006</v>
      </c>
      <c r="S34" s="235">
        <v>1.196</v>
      </c>
      <c r="T34" s="235">
        <f t="shared" si="6"/>
        <v>32.345820000000003</v>
      </c>
    </row>
    <row r="35" spans="1:20" s="185" customFormat="1" ht="13.2" x14ac:dyDescent="0.25">
      <c r="A35" s="115">
        <v>23</v>
      </c>
      <c r="B35" s="130" t="s">
        <v>44</v>
      </c>
      <c r="C35" s="435" t="s">
        <v>191</v>
      </c>
      <c r="D35" s="129" t="s">
        <v>76</v>
      </c>
      <c r="E35" s="119">
        <v>3</v>
      </c>
      <c r="F35" s="188"/>
      <c r="G35" s="128"/>
      <c r="H35" s="181"/>
      <c r="I35" s="182"/>
      <c r="J35" s="128"/>
      <c r="K35" s="191">
        <f t="shared" si="0"/>
        <v>0</v>
      </c>
      <c r="L35" s="183">
        <f t="shared" si="1"/>
        <v>0</v>
      </c>
      <c r="M35" s="183">
        <f t="shared" si="2"/>
        <v>0</v>
      </c>
      <c r="N35" s="183">
        <f t="shared" si="3"/>
        <v>0</v>
      </c>
      <c r="O35" s="183">
        <f t="shared" si="4"/>
        <v>0</v>
      </c>
      <c r="P35" s="192">
        <f t="shared" si="5"/>
        <v>0</v>
      </c>
      <c r="R35" s="235">
        <v>9.0150000000000006</v>
      </c>
      <c r="S35" s="235">
        <v>1.196</v>
      </c>
      <c r="T35" s="235">
        <f t="shared" si="6"/>
        <v>32.345820000000003</v>
      </c>
    </row>
    <row r="36" spans="1:20" s="185" customFormat="1" ht="13.2" x14ac:dyDescent="0.25">
      <c r="A36" s="115">
        <v>24</v>
      </c>
      <c r="B36" s="130" t="s">
        <v>44</v>
      </c>
      <c r="C36" s="435" t="s">
        <v>86</v>
      </c>
      <c r="D36" s="129" t="s">
        <v>76</v>
      </c>
      <c r="E36" s="119">
        <v>3</v>
      </c>
      <c r="F36" s="188"/>
      <c r="G36" s="128"/>
      <c r="H36" s="181"/>
      <c r="I36" s="182"/>
      <c r="J36" s="128"/>
      <c r="K36" s="191">
        <f t="shared" si="0"/>
        <v>0</v>
      </c>
      <c r="L36" s="183">
        <f t="shared" si="1"/>
        <v>0</v>
      </c>
      <c r="M36" s="183">
        <f t="shared" si="2"/>
        <v>0</v>
      </c>
      <c r="N36" s="183">
        <f t="shared" si="3"/>
        <v>0</v>
      </c>
      <c r="O36" s="183">
        <f t="shared" si="4"/>
        <v>0</v>
      </c>
      <c r="P36" s="192">
        <f t="shared" si="5"/>
        <v>0</v>
      </c>
      <c r="R36" s="235">
        <v>9.0150000000000006</v>
      </c>
      <c r="S36" s="235">
        <v>1.196</v>
      </c>
      <c r="T36" s="235">
        <f t="shared" si="6"/>
        <v>32.345820000000003</v>
      </c>
    </row>
    <row r="37" spans="1:20" s="185" customFormat="1" ht="13.2" x14ac:dyDescent="0.25">
      <c r="A37" s="115">
        <v>25</v>
      </c>
      <c r="B37" s="130" t="s">
        <v>44</v>
      </c>
      <c r="C37" s="435" t="s">
        <v>87</v>
      </c>
      <c r="D37" s="129" t="s">
        <v>76</v>
      </c>
      <c r="E37" s="119">
        <v>3</v>
      </c>
      <c r="F37" s="188"/>
      <c r="G37" s="128"/>
      <c r="H37" s="181"/>
      <c r="I37" s="182"/>
      <c r="J37" s="128"/>
      <c r="K37" s="191">
        <f t="shared" si="0"/>
        <v>0</v>
      </c>
      <c r="L37" s="183">
        <f t="shared" si="1"/>
        <v>0</v>
      </c>
      <c r="M37" s="183">
        <f t="shared" si="2"/>
        <v>0</v>
      </c>
      <c r="N37" s="183">
        <f t="shared" si="3"/>
        <v>0</v>
      </c>
      <c r="O37" s="183">
        <f t="shared" si="4"/>
        <v>0</v>
      </c>
      <c r="P37" s="192">
        <f t="shared" si="5"/>
        <v>0</v>
      </c>
      <c r="R37" s="235">
        <v>9.0150000000000006</v>
      </c>
      <c r="S37" s="235">
        <v>1.196</v>
      </c>
      <c r="T37" s="235">
        <f t="shared" si="6"/>
        <v>32.345820000000003</v>
      </c>
    </row>
    <row r="38" spans="1:20" s="185" customFormat="1" ht="13.2" x14ac:dyDescent="0.25">
      <c r="A38" s="115">
        <v>26</v>
      </c>
      <c r="B38" s="130" t="s">
        <v>44</v>
      </c>
      <c r="C38" s="435" t="s">
        <v>88</v>
      </c>
      <c r="D38" s="129" t="s">
        <v>76</v>
      </c>
      <c r="E38" s="119">
        <v>3</v>
      </c>
      <c r="F38" s="188"/>
      <c r="G38" s="128"/>
      <c r="H38" s="181"/>
      <c r="I38" s="182"/>
      <c r="J38" s="128"/>
      <c r="K38" s="191">
        <f t="shared" si="0"/>
        <v>0</v>
      </c>
      <c r="L38" s="183">
        <f t="shared" si="1"/>
        <v>0</v>
      </c>
      <c r="M38" s="183">
        <f t="shared" si="2"/>
        <v>0</v>
      </c>
      <c r="N38" s="183">
        <f t="shared" si="3"/>
        <v>0</v>
      </c>
      <c r="O38" s="183">
        <f t="shared" si="4"/>
        <v>0</v>
      </c>
      <c r="P38" s="192">
        <f t="shared" si="5"/>
        <v>0</v>
      </c>
      <c r="R38" s="235">
        <v>7.415</v>
      </c>
      <c r="S38" s="235">
        <v>0.75</v>
      </c>
      <c r="T38" s="235">
        <f t="shared" si="6"/>
        <v>16.68375</v>
      </c>
    </row>
    <row r="39" spans="1:20" s="185" customFormat="1" ht="79.2" x14ac:dyDescent="0.25">
      <c r="A39" s="115">
        <v>27</v>
      </c>
      <c r="B39" s="130" t="s">
        <v>44</v>
      </c>
      <c r="C39" s="431" t="s">
        <v>89</v>
      </c>
      <c r="D39" s="129" t="s">
        <v>48</v>
      </c>
      <c r="E39" s="119">
        <v>1</v>
      </c>
      <c r="F39" s="188"/>
      <c r="G39" s="128"/>
      <c r="H39" s="181"/>
      <c r="I39" s="182"/>
      <c r="J39" s="128"/>
      <c r="K39" s="191">
        <f t="shared" si="0"/>
        <v>0</v>
      </c>
      <c r="L39" s="183">
        <f t="shared" si="1"/>
        <v>0</v>
      </c>
      <c r="M39" s="183">
        <f t="shared" si="2"/>
        <v>0</v>
      </c>
      <c r="N39" s="183">
        <f t="shared" si="3"/>
        <v>0</v>
      </c>
      <c r="O39" s="183">
        <f t="shared" si="4"/>
        <v>0</v>
      </c>
      <c r="P39" s="192">
        <f t="shared" si="5"/>
        <v>0</v>
      </c>
      <c r="R39" s="235">
        <v>7.415</v>
      </c>
      <c r="S39" s="235">
        <v>1.196</v>
      </c>
      <c r="T39" s="235">
        <f t="shared" si="6"/>
        <v>8.8683399999999999</v>
      </c>
    </row>
    <row r="40" spans="1:20" s="185" customFormat="1" ht="79.2" x14ac:dyDescent="0.25">
      <c r="A40" s="115">
        <v>28</v>
      </c>
      <c r="B40" s="130" t="s">
        <v>44</v>
      </c>
      <c r="C40" s="430" t="s">
        <v>333</v>
      </c>
      <c r="D40" s="129" t="s">
        <v>48</v>
      </c>
      <c r="E40" s="119">
        <v>1</v>
      </c>
      <c r="F40" s="188"/>
      <c r="G40" s="128"/>
      <c r="H40" s="181"/>
      <c r="I40" s="182"/>
      <c r="J40" s="128"/>
      <c r="K40" s="191">
        <f t="shared" si="0"/>
        <v>0</v>
      </c>
      <c r="L40" s="183">
        <f t="shared" si="1"/>
        <v>0</v>
      </c>
      <c r="M40" s="183">
        <f t="shared" si="2"/>
        <v>0</v>
      </c>
      <c r="N40" s="183">
        <f t="shared" si="3"/>
        <v>0</v>
      </c>
      <c r="O40" s="183">
        <f t="shared" si="4"/>
        <v>0</v>
      </c>
      <c r="P40" s="192">
        <f t="shared" si="5"/>
        <v>0</v>
      </c>
      <c r="R40" s="235">
        <v>7.415</v>
      </c>
      <c r="S40" s="235">
        <v>1.196</v>
      </c>
      <c r="T40" s="235">
        <f t="shared" si="6"/>
        <v>8.8683399999999999</v>
      </c>
    </row>
    <row r="41" spans="1:20" s="185" customFormat="1" ht="26.4" x14ac:dyDescent="0.25">
      <c r="A41" s="115">
        <v>29</v>
      </c>
      <c r="B41" s="130" t="s">
        <v>44</v>
      </c>
      <c r="C41" s="430" t="s">
        <v>49</v>
      </c>
      <c r="D41" s="129" t="s">
        <v>47</v>
      </c>
      <c r="E41" s="119">
        <v>0.09</v>
      </c>
      <c r="F41" s="188"/>
      <c r="G41" s="128"/>
      <c r="H41" s="181"/>
      <c r="I41" s="182"/>
      <c r="J41" s="128"/>
      <c r="K41" s="191">
        <f t="shared" si="0"/>
        <v>0</v>
      </c>
      <c r="L41" s="183">
        <f t="shared" si="1"/>
        <v>0</v>
      </c>
      <c r="M41" s="183">
        <f t="shared" si="2"/>
        <v>0</v>
      </c>
      <c r="N41" s="183">
        <f t="shared" si="3"/>
        <v>0</v>
      </c>
      <c r="O41" s="183">
        <f t="shared" si="4"/>
        <v>0</v>
      </c>
      <c r="P41" s="192">
        <f t="shared" si="5"/>
        <v>0</v>
      </c>
      <c r="R41" s="235">
        <v>2.4079999999999999</v>
      </c>
      <c r="S41" s="235">
        <v>1.196</v>
      </c>
      <c r="T41" s="235">
        <f t="shared" si="6"/>
        <v>0.25919712</v>
      </c>
    </row>
    <row r="42" spans="1:20" s="185" customFormat="1" ht="13.2" x14ac:dyDescent="0.25">
      <c r="A42" s="115">
        <v>30</v>
      </c>
      <c r="B42" s="130" t="s">
        <v>44</v>
      </c>
      <c r="C42" s="430" t="s">
        <v>50</v>
      </c>
      <c r="D42" s="129" t="s">
        <v>47</v>
      </c>
      <c r="E42" s="119">
        <v>0.09</v>
      </c>
      <c r="F42" s="188"/>
      <c r="G42" s="128"/>
      <c r="H42" s="181"/>
      <c r="I42" s="182"/>
      <c r="J42" s="128"/>
      <c r="K42" s="191">
        <f t="shared" si="0"/>
        <v>0</v>
      </c>
      <c r="L42" s="183">
        <f t="shared" si="1"/>
        <v>0</v>
      </c>
      <c r="M42" s="183">
        <f t="shared" si="2"/>
        <v>0</v>
      </c>
      <c r="N42" s="183">
        <f t="shared" si="3"/>
        <v>0</v>
      </c>
      <c r="O42" s="183">
        <f t="shared" si="4"/>
        <v>0</v>
      </c>
      <c r="P42" s="192">
        <f t="shared" si="5"/>
        <v>0</v>
      </c>
      <c r="R42" s="235">
        <v>3.673</v>
      </c>
      <c r="S42" s="235">
        <v>1.01</v>
      </c>
      <c r="T42" s="235">
        <f t="shared" si="6"/>
        <v>0.3338757</v>
      </c>
    </row>
    <row r="43" spans="1:20" s="185" customFormat="1" ht="26.4" x14ac:dyDescent="0.25">
      <c r="A43" s="115">
        <v>31</v>
      </c>
      <c r="B43" s="130" t="s">
        <v>44</v>
      </c>
      <c r="C43" s="430" t="s">
        <v>192</v>
      </c>
      <c r="D43" s="129" t="s">
        <v>48</v>
      </c>
      <c r="E43" s="119">
        <v>1</v>
      </c>
      <c r="F43" s="188"/>
      <c r="G43" s="128"/>
      <c r="H43" s="181"/>
      <c r="I43" s="182"/>
      <c r="J43" s="128"/>
      <c r="K43" s="191">
        <f t="shared" si="0"/>
        <v>0</v>
      </c>
      <c r="L43" s="183">
        <f t="shared" si="1"/>
        <v>0</v>
      </c>
      <c r="M43" s="183">
        <f t="shared" si="2"/>
        <v>0</v>
      </c>
      <c r="N43" s="183">
        <f t="shared" si="3"/>
        <v>0</v>
      </c>
      <c r="O43" s="183">
        <f t="shared" si="4"/>
        <v>0</v>
      </c>
      <c r="P43" s="192">
        <f t="shared" si="5"/>
        <v>0</v>
      </c>
      <c r="R43" s="235">
        <v>3.673</v>
      </c>
      <c r="S43" s="235">
        <v>1.01</v>
      </c>
      <c r="T43" s="235">
        <f t="shared" si="6"/>
        <v>3.70973</v>
      </c>
    </row>
    <row r="44" spans="1:20" s="185" customFormat="1" ht="92.4" x14ac:dyDescent="0.25">
      <c r="A44" s="115">
        <v>32</v>
      </c>
      <c r="B44" s="130" t="s">
        <v>44</v>
      </c>
      <c r="C44" s="431" t="s">
        <v>90</v>
      </c>
      <c r="D44" s="129" t="s">
        <v>48</v>
      </c>
      <c r="E44" s="119">
        <v>1</v>
      </c>
      <c r="F44" s="188"/>
      <c r="G44" s="128"/>
      <c r="H44" s="181"/>
      <c r="I44" s="184"/>
      <c r="J44" s="128"/>
      <c r="K44" s="191">
        <f t="shared" si="0"/>
        <v>0</v>
      </c>
      <c r="L44" s="183">
        <f t="shared" si="1"/>
        <v>0</v>
      </c>
      <c r="M44" s="183">
        <f t="shared" si="2"/>
        <v>0</v>
      </c>
      <c r="N44" s="183">
        <f t="shared" si="3"/>
        <v>0</v>
      </c>
      <c r="O44" s="183">
        <f t="shared" si="4"/>
        <v>0</v>
      </c>
      <c r="P44" s="192">
        <f t="shared" si="5"/>
        <v>0</v>
      </c>
      <c r="R44" s="235">
        <v>2.9390000000000001</v>
      </c>
      <c r="S44" s="235">
        <v>1.196</v>
      </c>
      <c r="T44" s="235">
        <f t="shared" si="6"/>
        <v>3.5150440000000001</v>
      </c>
    </row>
    <row r="45" spans="1:20" s="185" customFormat="1" ht="79.2" x14ac:dyDescent="0.25">
      <c r="A45" s="115">
        <v>33</v>
      </c>
      <c r="B45" s="130" t="s">
        <v>44</v>
      </c>
      <c r="C45" s="436" t="s">
        <v>334</v>
      </c>
      <c r="D45" s="129" t="s">
        <v>48</v>
      </c>
      <c r="E45" s="119">
        <v>1</v>
      </c>
      <c r="F45" s="188"/>
      <c r="G45" s="128"/>
      <c r="H45" s="181"/>
      <c r="I45" s="184"/>
      <c r="J45" s="128"/>
      <c r="K45" s="191">
        <f t="shared" si="0"/>
        <v>0</v>
      </c>
      <c r="L45" s="183">
        <f t="shared" si="1"/>
        <v>0</v>
      </c>
      <c r="M45" s="183">
        <f t="shared" si="2"/>
        <v>0</v>
      </c>
      <c r="N45" s="183">
        <f t="shared" si="3"/>
        <v>0</v>
      </c>
      <c r="O45" s="183">
        <f t="shared" si="4"/>
        <v>0</v>
      </c>
      <c r="P45" s="192">
        <f t="shared" si="5"/>
        <v>0</v>
      </c>
      <c r="R45" s="235">
        <v>3.2040000000000002</v>
      </c>
      <c r="S45" s="235">
        <v>1.196</v>
      </c>
      <c r="T45" s="235">
        <f t="shared" si="6"/>
        <v>3.8319840000000003</v>
      </c>
    </row>
    <row r="46" spans="1:20" s="185" customFormat="1" ht="26.4" x14ac:dyDescent="0.25">
      <c r="A46" s="115">
        <v>34</v>
      </c>
      <c r="B46" s="130" t="s">
        <v>44</v>
      </c>
      <c r="C46" s="436" t="s">
        <v>49</v>
      </c>
      <c r="D46" s="129" t="s">
        <v>47</v>
      </c>
      <c r="E46" s="119">
        <v>0.09</v>
      </c>
      <c r="F46" s="188"/>
      <c r="G46" s="128"/>
      <c r="H46" s="181"/>
      <c r="I46" s="184"/>
      <c r="J46" s="128"/>
      <c r="K46" s="191">
        <f t="shared" si="0"/>
        <v>0</v>
      </c>
      <c r="L46" s="183">
        <f t="shared" si="1"/>
        <v>0</v>
      </c>
      <c r="M46" s="183">
        <f t="shared" si="2"/>
        <v>0</v>
      </c>
      <c r="N46" s="183">
        <f t="shared" si="3"/>
        <v>0</v>
      </c>
      <c r="O46" s="183">
        <f t="shared" si="4"/>
        <v>0</v>
      </c>
      <c r="P46" s="192">
        <f t="shared" si="5"/>
        <v>0</v>
      </c>
      <c r="R46" s="235">
        <v>3.4689999999999999</v>
      </c>
      <c r="S46" s="235">
        <v>1.196</v>
      </c>
      <c r="T46" s="235">
        <f t="shared" si="6"/>
        <v>0.37340316000000001</v>
      </c>
    </row>
    <row r="47" spans="1:20" s="185" customFormat="1" ht="13.2" x14ac:dyDescent="0.25">
      <c r="A47" s="115">
        <v>35</v>
      </c>
      <c r="B47" s="130" t="s">
        <v>44</v>
      </c>
      <c r="C47" s="436" t="s">
        <v>50</v>
      </c>
      <c r="D47" s="129" t="s">
        <v>47</v>
      </c>
      <c r="E47" s="119">
        <v>0.09</v>
      </c>
      <c r="F47" s="188"/>
      <c r="G47" s="128"/>
      <c r="H47" s="181"/>
      <c r="I47" s="184"/>
      <c r="J47" s="128"/>
      <c r="K47" s="191">
        <f t="shared" si="0"/>
        <v>0</v>
      </c>
      <c r="L47" s="183">
        <f t="shared" si="1"/>
        <v>0</v>
      </c>
      <c r="M47" s="183">
        <f t="shared" si="2"/>
        <v>0</v>
      </c>
      <c r="N47" s="183">
        <f t="shared" si="3"/>
        <v>0</v>
      </c>
      <c r="O47" s="183">
        <f t="shared" si="4"/>
        <v>0</v>
      </c>
      <c r="P47" s="192">
        <f t="shared" si="5"/>
        <v>0</v>
      </c>
      <c r="R47" s="235">
        <v>2.1429999999999998</v>
      </c>
      <c r="S47" s="235">
        <v>0.75</v>
      </c>
      <c r="T47" s="235">
        <f t="shared" si="6"/>
        <v>0.14465249999999999</v>
      </c>
    </row>
    <row r="48" spans="1:20" s="185" customFormat="1" ht="26.4" x14ac:dyDescent="0.25">
      <c r="A48" s="115">
        <v>36</v>
      </c>
      <c r="B48" s="130" t="s">
        <v>44</v>
      </c>
      <c r="C48" s="430" t="s">
        <v>193</v>
      </c>
      <c r="D48" s="129" t="s">
        <v>48</v>
      </c>
      <c r="E48" s="119">
        <v>1</v>
      </c>
      <c r="F48" s="188"/>
      <c r="G48" s="128"/>
      <c r="H48" s="181"/>
      <c r="I48" s="182"/>
      <c r="J48" s="128"/>
      <c r="K48" s="191">
        <f t="shared" si="0"/>
        <v>0</v>
      </c>
      <c r="L48" s="183">
        <f t="shared" si="1"/>
        <v>0</v>
      </c>
      <c r="M48" s="183">
        <f t="shared" si="2"/>
        <v>0</v>
      </c>
      <c r="N48" s="183">
        <f t="shared" si="3"/>
        <v>0</v>
      </c>
      <c r="O48" s="183">
        <f t="shared" si="4"/>
        <v>0</v>
      </c>
      <c r="P48" s="192">
        <f t="shared" si="5"/>
        <v>0</v>
      </c>
      <c r="R48" s="235">
        <v>3.673</v>
      </c>
      <c r="S48" s="235">
        <v>1.01</v>
      </c>
      <c r="T48" s="235">
        <f t="shared" si="6"/>
        <v>3.70973</v>
      </c>
    </row>
    <row r="49" spans="1:20" s="185" customFormat="1" ht="92.4" x14ac:dyDescent="0.25">
      <c r="A49" s="115">
        <v>37</v>
      </c>
      <c r="B49" s="130" t="s">
        <v>44</v>
      </c>
      <c r="C49" s="431" t="s">
        <v>91</v>
      </c>
      <c r="D49" s="129" t="s">
        <v>48</v>
      </c>
      <c r="E49" s="119">
        <v>1</v>
      </c>
      <c r="F49" s="177"/>
      <c r="G49" s="128"/>
      <c r="H49" s="181"/>
      <c r="I49" s="184"/>
      <c r="J49" s="128"/>
      <c r="K49" s="191">
        <f t="shared" si="0"/>
        <v>0</v>
      </c>
      <c r="L49" s="183">
        <f t="shared" si="1"/>
        <v>0</v>
      </c>
      <c r="M49" s="183">
        <f t="shared" si="2"/>
        <v>0</v>
      </c>
      <c r="N49" s="183">
        <f t="shared" si="3"/>
        <v>0</v>
      </c>
      <c r="O49" s="183">
        <f t="shared" si="4"/>
        <v>0</v>
      </c>
      <c r="P49" s="192">
        <f t="shared" si="5"/>
        <v>0</v>
      </c>
      <c r="R49" s="235">
        <v>6.915</v>
      </c>
      <c r="S49" s="235">
        <v>0.75</v>
      </c>
      <c r="T49" s="235">
        <f t="shared" si="6"/>
        <v>5.1862500000000002</v>
      </c>
    </row>
    <row r="50" spans="1:20" s="185" customFormat="1" ht="79.2" x14ac:dyDescent="0.25">
      <c r="A50" s="115">
        <v>38</v>
      </c>
      <c r="B50" s="130" t="s">
        <v>44</v>
      </c>
      <c r="C50" s="430" t="s">
        <v>335</v>
      </c>
      <c r="D50" s="129" t="s">
        <v>48</v>
      </c>
      <c r="E50" s="119">
        <v>1</v>
      </c>
      <c r="F50" s="177"/>
      <c r="G50" s="128"/>
      <c r="H50" s="181"/>
      <c r="I50" s="184"/>
      <c r="J50" s="128"/>
      <c r="K50" s="191">
        <f t="shared" si="0"/>
        <v>0</v>
      </c>
      <c r="L50" s="183">
        <f t="shared" si="1"/>
        <v>0</v>
      </c>
      <c r="M50" s="183">
        <f t="shared" si="2"/>
        <v>0</v>
      </c>
      <c r="N50" s="183">
        <f t="shared" si="3"/>
        <v>0</v>
      </c>
      <c r="O50" s="183">
        <f t="shared" si="4"/>
        <v>0</v>
      </c>
      <c r="P50" s="192">
        <f t="shared" si="5"/>
        <v>0</v>
      </c>
      <c r="R50" s="235">
        <v>6.915</v>
      </c>
      <c r="S50" s="235">
        <v>1.196</v>
      </c>
      <c r="T50" s="235">
        <f t="shared" si="6"/>
        <v>8.2703399999999991</v>
      </c>
    </row>
    <row r="51" spans="1:20" s="185" customFormat="1" ht="26.4" x14ac:dyDescent="0.25">
      <c r="A51" s="115">
        <v>39</v>
      </c>
      <c r="B51" s="130" t="s">
        <v>44</v>
      </c>
      <c r="C51" s="430" t="s">
        <v>49</v>
      </c>
      <c r="D51" s="129" t="s">
        <v>47</v>
      </c>
      <c r="E51" s="119">
        <v>0.09</v>
      </c>
      <c r="F51" s="177"/>
      <c r="G51" s="128"/>
      <c r="H51" s="181"/>
      <c r="I51" s="184"/>
      <c r="J51" s="128"/>
      <c r="K51" s="191">
        <f t="shared" si="0"/>
        <v>0</v>
      </c>
      <c r="L51" s="183">
        <f t="shared" si="1"/>
        <v>0</v>
      </c>
      <c r="M51" s="183">
        <f t="shared" si="2"/>
        <v>0</v>
      </c>
      <c r="N51" s="183">
        <f t="shared" si="3"/>
        <v>0</v>
      </c>
      <c r="O51" s="183">
        <f t="shared" si="4"/>
        <v>0</v>
      </c>
      <c r="P51" s="192">
        <f t="shared" si="5"/>
        <v>0</v>
      </c>
      <c r="R51" s="235">
        <v>6.915</v>
      </c>
      <c r="S51" s="235">
        <v>1.196</v>
      </c>
      <c r="T51" s="235">
        <f t="shared" si="6"/>
        <v>0.74433059999999984</v>
      </c>
    </row>
    <row r="52" spans="1:20" s="185" customFormat="1" ht="13.2" x14ac:dyDescent="0.25">
      <c r="A52" s="115">
        <v>40</v>
      </c>
      <c r="B52" s="130" t="s">
        <v>44</v>
      </c>
      <c r="C52" s="430" t="s">
        <v>50</v>
      </c>
      <c r="D52" s="129" t="s">
        <v>47</v>
      </c>
      <c r="E52" s="119">
        <v>0.09</v>
      </c>
      <c r="F52" s="177"/>
      <c r="G52" s="128"/>
      <c r="H52" s="181"/>
      <c r="I52" s="184"/>
      <c r="J52" s="128"/>
      <c r="K52" s="191">
        <f t="shared" si="0"/>
        <v>0</v>
      </c>
      <c r="L52" s="183">
        <f t="shared" si="1"/>
        <v>0</v>
      </c>
      <c r="M52" s="183">
        <f t="shared" si="2"/>
        <v>0</v>
      </c>
      <c r="N52" s="183">
        <f t="shared" si="3"/>
        <v>0</v>
      </c>
      <c r="O52" s="183">
        <f t="shared" si="4"/>
        <v>0</v>
      </c>
      <c r="P52" s="192">
        <f t="shared" si="5"/>
        <v>0</v>
      </c>
      <c r="R52" s="235">
        <v>6.66</v>
      </c>
      <c r="S52" s="235">
        <v>0.89</v>
      </c>
      <c r="T52" s="235">
        <f t="shared" si="6"/>
        <v>0.533466</v>
      </c>
    </row>
    <row r="53" spans="1:20" s="185" customFormat="1" ht="26.4" x14ac:dyDescent="0.25">
      <c r="A53" s="115">
        <v>41</v>
      </c>
      <c r="B53" s="130" t="s">
        <v>44</v>
      </c>
      <c r="C53" s="430" t="s">
        <v>193</v>
      </c>
      <c r="D53" s="129" t="s">
        <v>48</v>
      </c>
      <c r="E53" s="119">
        <v>1</v>
      </c>
      <c r="F53" s="188"/>
      <c r="G53" s="128"/>
      <c r="H53" s="181"/>
      <c r="I53" s="182"/>
      <c r="J53" s="128"/>
      <c r="K53" s="191">
        <f t="shared" si="0"/>
        <v>0</v>
      </c>
      <c r="L53" s="183">
        <f t="shared" si="1"/>
        <v>0</v>
      </c>
      <c r="M53" s="183">
        <f t="shared" si="2"/>
        <v>0</v>
      </c>
      <c r="N53" s="183">
        <f t="shared" si="3"/>
        <v>0</v>
      </c>
      <c r="O53" s="183">
        <f t="shared" si="4"/>
        <v>0</v>
      </c>
      <c r="P53" s="192">
        <f t="shared" si="5"/>
        <v>0</v>
      </c>
      <c r="R53" s="235">
        <v>3.673</v>
      </c>
      <c r="S53" s="235">
        <v>1.01</v>
      </c>
      <c r="T53" s="235">
        <f t="shared" si="6"/>
        <v>3.70973</v>
      </c>
    </row>
    <row r="54" spans="1:20" s="185" customFormat="1" ht="92.4" x14ac:dyDescent="0.25">
      <c r="A54" s="115">
        <v>42</v>
      </c>
      <c r="B54" s="130" t="s">
        <v>44</v>
      </c>
      <c r="C54" s="431" t="s">
        <v>92</v>
      </c>
      <c r="D54" s="129" t="s">
        <v>48</v>
      </c>
      <c r="E54" s="119">
        <v>3</v>
      </c>
      <c r="F54" s="188"/>
      <c r="G54" s="128"/>
      <c r="H54" s="181"/>
      <c r="I54" s="182"/>
      <c r="J54" s="128"/>
      <c r="K54" s="191">
        <f t="shared" si="0"/>
        <v>0</v>
      </c>
      <c r="L54" s="183">
        <f t="shared" si="1"/>
        <v>0</v>
      </c>
      <c r="M54" s="183">
        <f t="shared" si="2"/>
        <v>0</v>
      </c>
      <c r="N54" s="183">
        <f t="shared" si="3"/>
        <v>0</v>
      </c>
      <c r="O54" s="183">
        <f t="shared" si="4"/>
        <v>0</v>
      </c>
      <c r="P54" s="192">
        <f t="shared" si="5"/>
        <v>0</v>
      </c>
      <c r="R54" s="235">
        <v>7.44</v>
      </c>
      <c r="S54" s="235">
        <v>0.76300000000000001</v>
      </c>
      <c r="T54" s="235">
        <f t="shared" si="6"/>
        <v>17.030160000000002</v>
      </c>
    </row>
    <row r="55" spans="1:20" s="185" customFormat="1" ht="26.4" x14ac:dyDescent="0.25">
      <c r="A55" s="115">
        <v>43</v>
      </c>
      <c r="B55" s="130" t="s">
        <v>44</v>
      </c>
      <c r="C55" s="430" t="s">
        <v>49</v>
      </c>
      <c r="D55" s="129" t="s">
        <v>47</v>
      </c>
      <c r="E55" s="119">
        <v>0.27</v>
      </c>
      <c r="F55" s="188"/>
      <c r="G55" s="128"/>
      <c r="H55" s="181"/>
      <c r="I55" s="182"/>
      <c r="J55" s="128"/>
      <c r="K55" s="191">
        <f t="shared" si="0"/>
        <v>0</v>
      </c>
      <c r="L55" s="183">
        <f t="shared" si="1"/>
        <v>0</v>
      </c>
      <c r="M55" s="183">
        <f t="shared" si="2"/>
        <v>0</v>
      </c>
      <c r="N55" s="183">
        <f t="shared" si="3"/>
        <v>0</v>
      </c>
      <c r="O55" s="183">
        <f t="shared" si="4"/>
        <v>0</v>
      </c>
      <c r="P55" s="192">
        <f t="shared" si="5"/>
        <v>0</v>
      </c>
      <c r="R55" s="235">
        <v>7.44</v>
      </c>
      <c r="S55" s="235">
        <v>0.76300000000000001</v>
      </c>
      <c r="T55" s="235">
        <f t="shared" si="6"/>
        <v>1.5327144000000001</v>
      </c>
    </row>
    <row r="56" spans="1:20" s="185" customFormat="1" ht="13.2" x14ac:dyDescent="0.25">
      <c r="A56" s="115">
        <v>44</v>
      </c>
      <c r="B56" s="130" t="s">
        <v>44</v>
      </c>
      <c r="C56" s="430" t="s">
        <v>50</v>
      </c>
      <c r="D56" s="129" t="s">
        <v>47</v>
      </c>
      <c r="E56" s="119">
        <v>0.27</v>
      </c>
      <c r="F56" s="188"/>
      <c r="G56" s="128"/>
      <c r="H56" s="181"/>
      <c r="I56" s="182"/>
      <c r="J56" s="128"/>
      <c r="K56" s="191">
        <f t="shared" si="0"/>
        <v>0</v>
      </c>
      <c r="L56" s="183">
        <f t="shared" si="1"/>
        <v>0</v>
      </c>
      <c r="M56" s="183">
        <f t="shared" si="2"/>
        <v>0</v>
      </c>
      <c r="N56" s="183">
        <f t="shared" si="3"/>
        <v>0</v>
      </c>
      <c r="O56" s="183">
        <f t="shared" si="4"/>
        <v>0</v>
      </c>
      <c r="P56" s="192">
        <f t="shared" si="5"/>
        <v>0</v>
      </c>
      <c r="R56" s="235">
        <v>7.44</v>
      </c>
      <c r="S56" s="235">
        <v>1.196</v>
      </c>
      <c r="T56" s="235">
        <f t="shared" si="6"/>
        <v>2.4025248000000001</v>
      </c>
    </row>
    <row r="57" spans="1:20" s="185" customFormat="1" ht="26.4" x14ac:dyDescent="0.25">
      <c r="A57" s="115">
        <v>45</v>
      </c>
      <c r="B57" s="130" t="s">
        <v>44</v>
      </c>
      <c r="C57" s="430" t="s">
        <v>194</v>
      </c>
      <c r="D57" s="129" t="s">
        <v>48</v>
      </c>
      <c r="E57" s="119">
        <v>3</v>
      </c>
      <c r="F57" s="188"/>
      <c r="G57" s="128"/>
      <c r="H57" s="181"/>
      <c r="I57" s="182"/>
      <c r="J57" s="128"/>
      <c r="K57" s="191">
        <f t="shared" si="0"/>
        <v>0</v>
      </c>
      <c r="L57" s="183">
        <f t="shared" si="1"/>
        <v>0</v>
      </c>
      <c r="M57" s="183">
        <f t="shared" si="2"/>
        <v>0</v>
      </c>
      <c r="N57" s="183">
        <f t="shared" si="3"/>
        <v>0</v>
      </c>
      <c r="O57" s="183">
        <f t="shared" si="4"/>
        <v>0</v>
      </c>
      <c r="P57" s="192">
        <f t="shared" si="5"/>
        <v>0</v>
      </c>
      <c r="R57" s="235">
        <v>7.44</v>
      </c>
      <c r="S57" s="235">
        <v>1.196</v>
      </c>
      <c r="T57" s="235">
        <f t="shared" si="6"/>
        <v>26.694719999999997</v>
      </c>
    </row>
    <row r="58" spans="1:20" s="185" customFormat="1" ht="39.6" x14ac:dyDescent="0.25">
      <c r="A58" s="115">
        <v>46</v>
      </c>
      <c r="B58" s="130" t="s">
        <v>44</v>
      </c>
      <c r="C58" s="431" t="s">
        <v>52</v>
      </c>
      <c r="D58" s="129" t="s">
        <v>47</v>
      </c>
      <c r="E58" s="119">
        <v>156.80000000000001</v>
      </c>
      <c r="F58" s="177"/>
      <c r="G58" s="128"/>
      <c r="H58" s="181"/>
      <c r="I58" s="184"/>
      <c r="J58" s="128"/>
      <c r="K58" s="191">
        <f t="shared" si="0"/>
        <v>0</v>
      </c>
      <c r="L58" s="183">
        <f t="shared" si="1"/>
        <v>0</v>
      </c>
      <c r="M58" s="183">
        <f t="shared" si="2"/>
        <v>0</v>
      </c>
      <c r="N58" s="183">
        <f t="shared" si="3"/>
        <v>0</v>
      </c>
      <c r="O58" s="183">
        <f t="shared" si="4"/>
        <v>0</v>
      </c>
      <c r="P58" s="192">
        <f t="shared" si="5"/>
        <v>0</v>
      </c>
      <c r="R58" s="235">
        <v>7.04</v>
      </c>
      <c r="S58" s="235">
        <v>0.75</v>
      </c>
      <c r="T58" s="235">
        <f t="shared" si="6"/>
        <v>827.90400000000011</v>
      </c>
    </row>
    <row r="59" spans="1:20" s="185" customFormat="1" ht="39.6" x14ac:dyDescent="0.25">
      <c r="A59" s="115">
        <v>47</v>
      </c>
      <c r="B59" s="130" t="s">
        <v>44</v>
      </c>
      <c r="C59" s="431" t="s">
        <v>93</v>
      </c>
      <c r="D59" s="129" t="s">
        <v>47</v>
      </c>
      <c r="E59" s="119">
        <v>185.6</v>
      </c>
      <c r="F59" s="177"/>
      <c r="G59" s="128"/>
      <c r="H59" s="181"/>
      <c r="I59" s="184"/>
      <c r="J59" s="128"/>
      <c r="K59" s="191">
        <f t="shared" si="0"/>
        <v>0</v>
      </c>
      <c r="L59" s="183">
        <f t="shared" si="1"/>
        <v>0</v>
      </c>
      <c r="M59" s="183">
        <f t="shared" si="2"/>
        <v>0</v>
      </c>
      <c r="N59" s="183">
        <f t="shared" si="3"/>
        <v>0</v>
      </c>
      <c r="O59" s="183">
        <f t="shared" si="4"/>
        <v>0</v>
      </c>
      <c r="P59" s="192">
        <f t="shared" si="5"/>
        <v>0</v>
      </c>
      <c r="R59" s="235">
        <v>7.04</v>
      </c>
      <c r="S59" s="235">
        <v>1.196</v>
      </c>
      <c r="T59" s="235">
        <f t="shared" si="6"/>
        <v>1562.7223039999997</v>
      </c>
    </row>
    <row r="60" spans="1:20" s="185" customFormat="1" ht="39.6" x14ac:dyDescent="0.25">
      <c r="A60" s="115">
        <v>48</v>
      </c>
      <c r="B60" s="130" t="s">
        <v>44</v>
      </c>
      <c r="C60" s="431" t="s">
        <v>94</v>
      </c>
      <c r="D60" s="129" t="s">
        <v>47</v>
      </c>
      <c r="E60" s="119">
        <v>13.1</v>
      </c>
      <c r="F60" s="177"/>
      <c r="G60" s="128"/>
      <c r="H60" s="181"/>
      <c r="I60" s="184"/>
      <c r="J60" s="128"/>
      <c r="K60" s="191">
        <f t="shared" si="0"/>
        <v>0</v>
      </c>
      <c r="L60" s="183">
        <f t="shared" si="1"/>
        <v>0</v>
      </c>
      <c r="M60" s="183">
        <f t="shared" si="2"/>
        <v>0</v>
      </c>
      <c r="N60" s="183">
        <f t="shared" si="3"/>
        <v>0</v>
      </c>
      <c r="O60" s="183">
        <f t="shared" si="4"/>
        <v>0</v>
      </c>
      <c r="P60" s="192">
        <f t="shared" si="5"/>
        <v>0</v>
      </c>
      <c r="R60" s="235">
        <v>7.04</v>
      </c>
      <c r="S60" s="235">
        <v>1.196</v>
      </c>
      <c r="T60" s="235">
        <f t="shared" si="6"/>
        <v>110.29990399999998</v>
      </c>
    </row>
    <row r="61" spans="1:20" s="185" customFormat="1" ht="39.6" x14ac:dyDescent="0.25">
      <c r="A61" s="115">
        <v>49</v>
      </c>
      <c r="B61" s="130" t="s">
        <v>44</v>
      </c>
      <c r="C61" s="431" t="s">
        <v>95</v>
      </c>
      <c r="D61" s="129" t="s">
        <v>47</v>
      </c>
      <c r="E61" s="119">
        <v>14.4</v>
      </c>
      <c r="F61" s="177"/>
      <c r="G61" s="128"/>
      <c r="H61" s="181"/>
      <c r="I61" s="184"/>
      <c r="J61" s="128"/>
      <c r="K61" s="191">
        <f t="shared" si="0"/>
        <v>0</v>
      </c>
      <c r="L61" s="183">
        <f t="shared" si="1"/>
        <v>0</v>
      </c>
      <c r="M61" s="183">
        <f t="shared" si="2"/>
        <v>0</v>
      </c>
      <c r="N61" s="183">
        <f t="shared" si="3"/>
        <v>0</v>
      </c>
      <c r="O61" s="183">
        <f t="shared" si="4"/>
        <v>0</v>
      </c>
      <c r="P61" s="192">
        <f t="shared" si="5"/>
        <v>0</v>
      </c>
      <c r="R61" s="235">
        <v>2.0430000000000001</v>
      </c>
      <c r="S61" s="235">
        <v>0.75</v>
      </c>
      <c r="T61" s="235">
        <f t="shared" si="6"/>
        <v>22.064400000000003</v>
      </c>
    </row>
    <row r="62" spans="1:20" s="185" customFormat="1" ht="26.4" x14ac:dyDescent="0.25">
      <c r="A62" s="115">
        <v>50</v>
      </c>
      <c r="B62" s="130" t="s">
        <v>44</v>
      </c>
      <c r="C62" s="431" t="s">
        <v>96</v>
      </c>
      <c r="D62" s="129" t="s">
        <v>45</v>
      </c>
      <c r="E62" s="119">
        <v>41.8</v>
      </c>
      <c r="F62" s="177"/>
      <c r="G62" s="128"/>
      <c r="H62" s="181"/>
      <c r="I62" s="184"/>
      <c r="J62" s="128"/>
      <c r="K62" s="191">
        <f t="shared" si="0"/>
        <v>0</v>
      </c>
      <c r="L62" s="183">
        <f t="shared" si="1"/>
        <v>0</v>
      </c>
      <c r="M62" s="183">
        <f t="shared" si="2"/>
        <v>0</v>
      </c>
      <c r="N62" s="183">
        <f t="shared" si="3"/>
        <v>0</v>
      </c>
      <c r="O62" s="183">
        <f t="shared" si="4"/>
        <v>0</v>
      </c>
      <c r="P62" s="192">
        <f t="shared" si="5"/>
        <v>0</v>
      </c>
      <c r="Q62" s="189"/>
      <c r="R62" s="235">
        <v>2.3079999999999998</v>
      </c>
      <c r="S62" s="235">
        <v>1.196</v>
      </c>
      <c r="T62" s="235">
        <f t="shared" si="6"/>
        <v>115.38338239999997</v>
      </c>
    </row>
    <row r="63" spans="1:20" s="185" customFormat="1" ht="26.4" x14ac:dyDescent="0.25">
      <c r="A63" s="115">
        <v>51</v>
      </c>
      <c r="B63" s="130" t="s">
        <v>44</v>
      </c>
      <c r="C63" s="431" t="s">
        <v>97</v>
      </c>
      <c r="D63" s="129" t="s">
        <v>45</v>
      </c>
      <c r="E63" s="119">
        <v>41.3</v>
      </c>
      <c r="F63" s="177"/>
      <c r="G63" s="128"/>
      <c r="H63" s="181"/>
      <c r="I63" s="184"/>
      <c r="J63" s="128"/>
      <c r="K63" s="191">
        <f t="shared" si="0"/>
        <v>0</v>
      </c>
      <c r="L63" s="183">
        <f t="shared" si="1"/>
        <v>0</v>
      </c>
      <c r="M63" s="183">
        <f t="shared" si="2"/>
        <v>0</v>
      </c>
      <c r="N63" s="183">
        <f t="shared" si="3"/>
        <v>0</v>
      </c>
      <c r="O63" s="183">
        <f t="shared" si="4"/>
        <v>0</v>
      </c>
      <c r="P63" s="192">
        <f t="shared" si="5"/>
        <v>0</v>
      </c>
      <c r="Q63" s="189"/>
      <c r="R63" s="235">
        <v>2.573</v>
      </c>
      <c r="S63" s="235">
        <v>1.196</v>
      </c>
      <c r="T63" s="235">
        <f t="shared" si="6"/>
        <v>127.09282039999999</v>
      </c>
    </row>
    <row r="64" spans="1:20" s="185" customFormat="1" ht="26.4" x14ac:dyDescent="0.25">
      <c r="A64" s="115">
        <v>52</v>
      </c>
      <c r="B64" s="130" t="s">
        <v>44</v>
      </c>
      <c r="C64" s="431" t="s">
        <v>98</v>
      </c>
      <c r="D64" s="129" t="s">
        <v>45</v>
      </c>
      <c r="E64" s="119">
        <v>2.5</v>
      </c>
      <c r="F64" s="177"/>
      <c r="G64" s="128"/>
      <c r="H64" s="181"/>
      <c r="I64" s="184"/>
      <c r="J64" s="128"/>
      <c r="K64" s="191">
        <f t="shared" ref="K64:K91" si="7">H64+I64+J64</f>
        <v>0</v>
      </c>
      <c r="L64" s="183">
        <f t="shared" ref="L64:L91" si="8">ROUND(E64*F64,2)</f>
        <v>0</v>
      </c>
      <c r="M64" s="183">
        <f t="shared" ref="M64:M91" si="9">ROUND(E64*H64,2)</f>
        <v>0</v>
      </c>
      <c r="N64" s="183">
        <f t="shared" ref="N64:N91" si="10">ROUND(E64*I64,2)</f>
        <v>0</v>
      </c>
      <c r="O64" s="183">
        <f t="shared" ref="O64:O91" si="11">ROUND(E64*J64,2)</f>
        <v>0</v>
      </c>
      <c r="P64" s="192">
        <f t="shared" ref="P64:P91" si="12">SUM(M64:O64)</f>
        <v>0</v>
      </c>
      <c r="Q64" s="189"/>
      <c r="R64" s="235">
        <v>2.839</v>
      </c>
      <c r="S64" s="235">
        <v>1.196</v>
      </c>
      <c r="T64" s="235">
        <f t="shared" si="6"/>
        <v>8.4886099999999995</v>
      </c>
    </row>
    <row r="65" spans="1:20" s="185" customFormat="1" ht="26.4" x14ac:dyDescent="0.25">
      <c r="A65" s="115">
        <v>53</v>
      </c>
      <c r="B65" s="130" t="s">
        <v>44</v>
      </c>
      <c r="C65" s="431" t="s">
        <v>99</v>
      </c>
      <c r="D65" s="129" t="s">
        <v>45</v>
      </c>
      <c r="E65" s="119">
        <v>2.4</v>
      </c>
      <c r="F65" s="177"/>
      <c r="G65" s="128"/>
      <c r="H65" s="181"/>
      <c r="I65" s="184"/>
      <c r="J65" s="128"/>
      <c r="K65" s="191">
        <f t="shared" si="7"/>
        <v>0</v>
      </c>
      <c r="L65" s="183">
        <f t="shared" si="8"/>
        <v>0</v>
      </c>
      <c r="M65" s="183">
        <f t="shared" si="9"/>
        <v>0</v>
      </c>
      <c r="N65" s="183">
        <f t="shared" si="10"/>
        <v>0</v>
      </c>
      <c r="O65" s="183">
        <f t="shared" si="11"/>
        <v>0</v>
      </c>
      <c r="P65" s="192">
        <f t="shared" si="12"/>
        <v>0</v>
      </c>
      <c r="Q65" s="189"/>
      <c r="R65" s="235">
        <v>3.1040000000000001</v>
      </c>
      <c r="S65" s="235">
        <v>1.196</v>
      </c>
      <c r="T65" s="235">
        <f t="shared" si="6"/>
        <v>8.9097215999999992</v>
      </c>
    </row>
    <row r="66" spans="1:20" s="185" customFormat="1" ht="39.6" x14ac:dyDescent="0.25">
      <c r="A66" s="115">
        <v>54</v>
      </c>
      <c r="B66" s="130" t="s">
        <v>44</v>
      </c>
      <c r="C66" s="431" t="s">
        <v>100</v>
      </c>
      <c r="D66" s="129" t="s">
        <v>45</v>
      </c>
      <c r="E66" s="119">
        <v>41.8</v>
      </c>
      <c r="F66" s="177"/>
      <c r="G66" s="128"/>
      <c r="H66" s="181"/>
      <c r="I66" s="184"/>
      <c r="J66" s="128"/>
      <c r="K66" s="191">
        <f t="shared" si="7"/>
        <v>0</v>
      </c>
      <c r="L66" s="183">
        <f t="shared" si="8"/>
        <v>0</v>
      </c>
      <c r="M66" s="183">
        <f t="shared" si="9"/>
        <v>0</v>
      </c>
      <c r="N66" s="183">
        <f t="shared" si="10"/>
        <v>0</v>
      </c>
      <c r="O66" s="183">
        <f t="shared" si="11"/>
        <v>0</v>
      </c>
      <c r="P66" s="192">
        <f t="shared" si="12"/>
        <v>0</v>
      </c>
      <c r="Q66" s="189"/>
      <c r="R66" s="235">
        <v>3.3690000000000002</v>
      </c>
      <c r="S66" s="235">
        <v>1.196</v>
      </c>
      <c r="T66" s="235">
        <f t="shared" si="6"/>
        <v>168.42574319999997</v>
      </c>
    </row>
    <row r="67" spans="1:20" s="185" customFormat="1" ht="39.6" x14ac:dyDescent="0.25">
      <c r="A67" s="115">
        <v>55</v>
      </c>
      <c r="B67" s="130" t="s">
        <v>44</v>
      </c>
      <c r="C67" s="431" t="s">
        <v>63</v>
      </c>
      <c r="D67" s="129" t="s">
        <v>45</v>
      </c>
      <c r="E67" s="119">
        <v>41.3</v>
      </c>
      <c r="F67" s="177"/>
      <c r="G67" s="128"/>
      <c r="H67" s="181"/>
      <c r="I67" s="184"/>
      <c r="J67" s="128"/>
      <c r="K67" s="191">
        <f t="shared" si="7"/>
        <v>0</v>
      </c>
      <c r="L67" s="183">
        <f t="shared" si="8"/>
        <v>0</v>
      </c>
      <c r="M67" s="183">
        <f t="shared" si="9"/>
        <v>0</v>
      </c>
      <c r="N67" s="183">
        <f t="shared" si="10"/>
        <v>0</v>
      </c>
      <c r="O67" s="183">
        <f t="shared" si="11"/>
        <v>0</v>
      </c>
      <c r="P67" s="192">
        <f t="shared" si="12"/>
        <v>0</v>
      </c>
      <c r="Q67" s="189"/>
      <c r="R67" s="235">
        <v>9.0150000000000006</v>
      </c>
      <c r="S67" s="235">
        <v>1.02</v>
      </c>
      <c r="T67" s="235">
        <f t="shared" si="6"/>
        <v>379.76589000000001</v>
      </c>
    </row>
    <row r="68" spans="1:20" s="185" customFormat="1" ht="39.6" x14ac:dyDescent="0.25">
      <c r="A68" s="115">
        <v>56</v>
      </c>
      <c r="B68" s="130" t="s">
        <v>44</v>
      </c>
      <c r="C68" s="431" t="s">
        <v>64</v>
      </c>
      <c r="D68" s="129" t="s">
        <v>45</v>
      </c>
      <c r="E68" s="119">
        <v>2.5</v>
      </c>
      <c r="F68" s="177"/>
      <c r="G68" s="128"/>
      <c r="H68" s="181"/>
      <c r="I68" s="184"/>
      <c r="J68" s="128"/>
      <c r="K68" s="191">
        <f t="shared" si="7"/>
        <v>0</v>
      </c>
      <c r="L68" s="183">
        <f t="shared" si="8"/>
        <v>0</v>
      </c>
      <c r="M68" s="183">
        <f t="shared" si="9"/>
        <v>0</v>
      </c>
      <c r="N68" s="183">
        <f t="shared" si="10"/>
        <v>0</v>
      </c>
      <c r="O68" s="183">
        <f t="shared" si="11"/>
        <v>0</v>
      </c>
      <c r="P68" s="192">
        <f t="shared" si="12"/>
        <v>0</v>
      </c>
      <c r="Q68" s="189"/>
      <c r="R68" s="235">
        <v>3.827</v>
      </c>
      <c r="S68" s="235">
        <v>0.89</v>
      </c>
      <c r="T68" s="235">
        <f t="shared" si="6"/>
        <v>8.5150749999999995</v>
      </c>
    </row>
    <row r="69" spans="1:20" s="185" customFormat="1" ht="39.6" x14ac:dyDescent="0.25">
      <c r="A69" s="115">
        <v>57</v>
      </c>
      <c r="B69" s="130" t="s">
        <v>44</v>
      </c>
      <c r="C69" s="431" t="s">
        <v>65</v>
      </c>
      <c r="D69" s="129" t="s">
        <v>45</v>
      </c>
      <c r="E69" s="119">
        <v>2.4</v>
      </c>
      <c r="F69" s="177"/>
      <c r="G69" s="128"/>
      <c r="H69" s="181"/>
      <c r="I69" s="184"/>
      <c r="J69" s="128"/>
      <c r="K69" s="191">
        <f t="shared" si="7"/>
        <v>0</v>
      </c>
      <c r="L69" s="183">
        <f t="shared" si="8"/>
        <v>0</v>
      </c>
      <c r="M69" s="183">
        <f t="shared" si="9"/>
        <v>0</v>
      </c>
      <c r="N69" s="183">
        <f t="shared" si="10"/>
        <v>0</v>
      </c>
      <c r="O69" s="183">
        <f t="shared" si="11"/>
        <v>0</v>
      </c>
      <c r="P69" s="192">
        <f t="shared" si="12"/>
        <v>0</v>
      </c>
      <c r="Q69" s="189"/>
      <c r="R69" s="235">
        <v>3.63</v>
      </c>
      <c r="S69" s="235">
        <v>0.89</v>
      </c>
      <c r="T69" s="235">
        <f t="shared" si="6"/>
        <v>7.7536800000000001</v>
      </c>
    </row>
    <row r="70" spans="1:20" s="185" customFormat="1" ht="39.6" x14ac:dyDescent="0.25">
      <c r="A70" s="115">
        <v>58</v>
      </c>
      <c r="B70" s="130" t="s">
        <v>44</v>
      </c>
      <c r="C70" s="431" t="s">
        <v>256</v>
      </c>
      <c r="D70" s="129" t="s">
        <v>47</v>
      </c>
      <c r="E70" s="119">
        <v>166.5</v>
      </c>
      <c r="F70" s="177"/>
      <c r="G70" s="128"/>
      <c r="H70" s="181"/>
      <c r="I70" s="184"/>
      <c r="J70" s="128"/>
      <c r="K70" s="191">
        <f t="shared" si="7"/>
        <v>0</v>
      </c>
      <c r="L70" s="183">
        <f t="shared" si="8"/>
        <v>0</v>
      </c>
      <c r="M70" s="183">
        <f t="shared" si="9"/>
        <v>0</v>
      </c>
      <c r="N70" s="183">
        <f t="shared" si="10"/>
        <v>0</v>
      </c>
      <c r="O70" s="183">
        <f t="shared" si="11"/>
        <v>0</v>
      </c>
      <c r="P70" s="192">
        <f t="shared" si="12"/>
        <v>0</v>
      </c>
      <c r="R70" s="235">
        <v>9.0150000000000006</v>
      </c>
      <c r="S70" s="235">
        <v>1.196</v>
      </c>
      <c r="T70" s="235">
        <f t="shared" si="6"/>
        <v>1795.1930100000002</v>
      </c>
    </row>
    <row r="71" spans="1:20" s="185" customFormat="1" ht="26.4" x14ac:dyDescent="0.25">
      <c r="A71" s="115">
        <v>59</v>
      </c>
      <c r="B71" s="130" t="s">
        <v>44</v>
      </c>
      <c r="C71" s="431" t="s">
        <v>101</v>
      </c>
      <c r="D71" s="129" t="s">
        <v>45</v>
      </c>
      <c r="E71" s="119">
        <v>88</v>
      </c>
      <c r="F71" s="177"/>
      <c r="G71" s="128"/>
      <c r="H71" s="181"/>
      <c r="I71" s="184"/>
      <c r="J71" s="128"/>
      <c r="K71" s="191">
        <f t="shared" si="7"/>
        <v>0</v>
      </c>
      <c r="L71" s="183">
        <f t="shared" si="8"/>
        <v>0</v>
      </c>
      <c r="M71" s="183">
        <f t="shared" si="9"/>
        <v>0</v>
      </c>
      <c r="N71" s="183">
        <f t="shared" si="10"/>
        <v>0</v>
      </c>
      <c r="O71" s="183">
        <f t="shared" si="11"/>
        <v>0</v>
      </c>
      <c r="P71" s="192">
        <f t="shared" si="12"/>
        <v>0</v>
      </c>
      <c r="R71" s="235">
        <v>9.0150000000000006</v>
      </c>
      <c r="S71" s="235">
        <v>0.76300000000000001</v>
      </c>
      <c r="T71" s="235">
        <f t="shared" si="6"/>
        <v>605.30316000000005</v>
      </c>
    </row>
    <row r="72" spans="1:20" s="174" customFormat="1" ht="26.4" x14ac:dyDescent="0.25">
      <c r="A72" s="115">
        <v>60</v>
      </c>
      <c r="B72" s="130" t="s">
        <v>44</v>
      </c>
      <c r="C72" s="433" t="s">
        <v>117</v>
      </c>
      <c r="D72" s="144" t="s">
        <v>45</v>
      </c>
      <c r="E72" s="177">
        <v>94</v>
      </c>
      <c r="F72" s="177"/>
      <c r="G72" s="128"/>
      <c r="H72" s="181"/>
      <c r="I72" s="184"/>
      <c r="J72" s="128"/>
      <c r="K72" s="191">
        <f t="shared" si="7"/>
        <v>0</v>
      </c>
      <c r="L72" s="183">
        <f t="shared" si="8"/>
        <v>0</v>
      </c>
      <c r="M72" s="183">
        <f t="shared" si="9"/>
        <v>0</v>
      </c>
      <c r="N72" s="183">
        <f t="shared" si="10"/>
        <v>0</v>
      </c>
      <c r="O72" s="183">
        <f t="shared" si="11"/>
        <v>0</v>
      </c>
      <c r="P72" s="192">
        <f t="shared" si="12"/>
        <v>0</v>
      </c>
    </row>
    <row r="73" spans="1:20" s="185" customFormat="1" ht="26.4" x14ac:dyDescent="0.25">
      <c r="A73" s="115">
        <v>61</v>
      </c>
      <c r="B73" s="130" t="s">
        <v>44</v>
      </c>
      <c r="C73" s="433" t="s">
        <v>102</v>
      </c>
      <c r="D73" s="129" t="s">
        <v>48</v>
      </c>
      <c r="E73" s="119">
        <v>1</v>
      </c>
      <c r="F73" s="188"/>
      <c r="G73" s="128"/>
      <c r="H73" s="181"/>
      <c r="I73" s="236"/>
      <c r="J73" s="128"/>
      <c r="K73" s="191"/>
      <c r="L73" s="183"/>
      <c r="M73" s="183"/>
      <c r="N73" s="183"/>
      <c r="O73" s="183"/>
      <c r="P73" s="192"/>
      <c r="R73" s="235">
        <v>6.915</v>
      </c>
      <c r="S73" s="235">
        <v>0.76300000000000001</v>
      </c>
      <c r="T73" s="235">
        <f t="shared" ref="T73:T95" si="13">R73*S73*E73</f>
        <v>5.2761450000000005</v>
      </c>
    </row>
    <row r="74" spans="1:20" s="185" customFormat="1" ht="13.2" x14ac:dyDescent="0.25">
      <c r="A74" s="115">
        <v>62</v>
      </c>
      <c r="B74" s="130" t="s">
        <v>44</v>
      </c>
      <c r="C74" s="431" t="s">
        <v>103</v>
      </c>
      <c r="D74" s="129" t="s">
        <v>45</v>
      </c>
      <c r="E74" s="119">
        <v>10</v>
      </c>
      <c r="F74" s="188"/>
      <c r="G74" s="128"/>
      <c r="H74" s="181"/>
      <c r="I74" s="182"/>
      <c r="J74" s="128"/>
      <c r="K74" s="191">
        <f t="shared" si="7"/>
        <v>0</v>
      </c>
      <c r="L74" s="183">
        <f t="shared" si="8"/>
        <v>0</v>
      </c>
      <c r="M74" s="183">
        <f t="shared" si="9"/>
        <v>0</v>
      </c>
      <c r="N74" s="183">
        <f t="shared" si="10"/>
        <v>0</v>
      </c>
      <c r="O74" s="183">
        <f t="shared" si="11"/>
        <v>0</v>
      </c>
      <c r="P74" s="192">
        <f t="shared" si="12"/>
        <v>0</v>
      </c>
      <c r="R74" s="235">
        <v>7.415</v>
      </c>
      <c r="S74" s="235">
        <v>0.76300000000000001</v>
      </c>
      <c r="T74" s="235">
        <f t="shared" si="13"/>
        <v>56.576450000000008</v>
      </c>
    </row>
    <row r="75" spans="1:20" s="185" customFormat="1" ht="13.2" x14ac:dyDescent="0.25">
      <c r="A75" s="115">
        <v>63</v>
      </c>
      <c r="B75" s="130" t="s">
        <v>44</v>
      </c>
      <c r="C75" s="431" t="s">
        <v>104</v>
      </c>
      <c r="D75" s="129" t="s">
        <v>45</v>
      </c>
      <c r="E75" s="119">
        <v>11</v>
      </c>
      <c r="F75" s="188"/>
      <c r="G75" s="128"/>
      <c r="H75" s="181"/>
      <c r="I75" s="182"/>
      <c r="J75" s="128"/>
      <c r="K75" s="191">
        <f t="shared" si="7"/>
        <v>0</v>
      </c>
      <c r="L75" s="183">
        <f t="shared" si="8"/>
        <v>0</v>
      </c>
      <c r="M75" s="183">
        <f t="shared" si="9"/>
        <v>0</v>
      </c>
      <c r="N75" s="183">
        <f t="shared" si="10"/>
        <v>0</v>
      </c>
      <c r="O75" s="183">
        <f t="shared" si="11"/>
        <v>0</v>
      </c>
      <c r="P75" s="192">
        <f t="shared" si="12"/>
        <v>0</v>
      </c>
      <c r="R75" s="235">
        <v>7.415</v>
      </c>
      <c r="S75" s="235">
        <v>0.76300000000000001</v>
      </c>
      <c r="T75" s="235">
        <f t="shared" si="13"/>
        <v>62.234095000000003</v>
      </c>
    </row>
    <row r="76" spans="1:20" s="185" customFormat="1" ht="13.2" x14ac:dyDescent="0.25">
      <c r="A76" s="115">
        <v>64</v>
      </c>
      <c r="B76" s="130" t="s">
        <v>44</v>
      </c>
      <c r="C76" s="431" t="s">
        <v>105</v>
      </c>
      <c r="D76" s="129" t="s">
        <v>48</v>
      </c>
      <c r="E76" s="119">
        <v>1</v>
      </c>
      <c r="F76" s="188"/>
      <c r="G76" s="128"/>
      <c r="H76" s="181"/>
      <c r="I76" s="182"/>
      <c r="J76" s="128"/>
      <c r="K76" s="191">
        <f t="shared" si="7"/>
        <v>0</v>
      </c>
      <c r="L76" s="183">
        <f t="shared" si="8"/>
        <v>0</v>
      </c>
      <c r="M76" s="183">
        <f t="shared" si="9"/>
        <v>0</v>
      </c>
      <c r="N76" s="183">
        <f t="shared" si="10"/>
        <v>0</v>
      </c>
      <c r="O76" s="183">
        <f t="shared" si="11"/>
        <v>0</v>
      </c>
      <c r="P76" s="192">
        <f t="shared" si="12"/>
        <v>0</v>
      </c>
      <c r="R76" s="235">
        <v>3.7549999999999999</v>
      </c>
      <c r="S76" s="235">
        <v>0.89</v>
      </c>
      <c r="T76" s="235">
        <f t="shared" si="13"/>
        <v>3.3419499999999998</v>
      </c>
    </row>
    <row r="77" spans="1:20" s="185" customFormat="1" ht="26.4" x14ac:dyDescent="0.25">
      <c r="A77" s="115">
        <v>65</v>
      </c>
      <c r="B77" s="130" t="s">
        <v>44</v>
      </c>
      <c r="C77" s="431" t="s">
        <v>106</v>
      </c>
      <c r="D77" s="129" t="s">
        <v>48</v>
      </c>
      <c r="E77" s="119">
        <v>1</v>
      </c>
      <c r="F77" s="188"/>
      <c r="G77" s="128"/>
      <c r="H77" s="181"/>
      <c r="I77" s="182"/>
      <c r="J77" s="128"/>
      <c r="K77" s="191">
        <f t="shared" si="7"/>
        <v>0</v>
      </c>
      <c r="L77" s="183">
        <f t="shared" si="8"/>
        <v>0</v>
      </c>
      <c r="M77" s="183">
        <f t="shared" si="9"/>
        <v>0</v>
      </c>
      <c r="N77" s="183">
        <f t="shared" si="10"/>
        <v>0</v>
      </c>
      <c r="O77" s="183">
        <f t="shared" si="11"/>
        <v>0</v>
      </c>
      <c r="P77" s="192">
        <f t="shared" si="12"/>
        <v>0</v>
      </c>
      <c r="R77" s="235">
        <v>5.76</v>
      </c>
      <c r="S77" s="235">
        <v>0.89</v>
      </c>
      <c r="T77" s="235">
        <f t="shared" si="13"/>
        <v>5.1264000000000003</v>
      </c>
    </row>
    <row r="78" spans="1:20" s="185" customFormat="1" ht="26.4" x14ac:dyDescent="0.25">
      <c r="A78" s="115">
        <v>66</v>
      </c>
      <c r="B78" s="130" t="s">
        <v>44</v>
      </c>
      <c r="C78" s="431" t="s">
        <v>203</v>
      </c>
      <c r="D78" s="129" t="s">
        <v>48</v>
      </c>
      <c r="E78" s="119">
        <v>3</v>
      </c>
      <c r="F78" s="188"/>
      <c r="G78" s="128"/>
      <c r="H78" s="181"/>
      <c r="I78" s="182"/>
      <c r="J78" s="128"/>
      <c r="K78" s="191">
        <f t="shared" si="7"/>
        <v>0</v>
      </c>
      <c r="L78" s="183">
        <f t="shared" si="8"/>
        <v>0</v>
      </c>
      <c r="M78" s="183">
        <f t="shared" si="9"/>
        <v>0</v>
      </c>
      <c r="N78" s="183">
        <f t="shared" si="10"/>
        <v>0</v>
      </c>
      <c r="O78" s="183">
        <f t="shared" si="11"/>
        <v>0</v>
      </c>
      <c r="P78" s="192">
        <f t="shared" si="12"/>
        <v>0</v>
      </c>
      <c r="R78" s="235">
        <v>5.76</v>
      </c>
      <c r="S78" s="235">
        <v>0.89</v>
      </c>
      <c r="T78" s="235">
        <f t="shared" si="13"/>
        <v>15.379200000000001</v>
      </c>
    </row>
    <row r="79" spans="1:20" s="185" customFormat="1" ht="26.4" x14ac:dyDescent="0.25">
      <c r="A79" s="115">
        <v>67</v>
      </c>
      <c r="B79" s="130" t="s">
        <v>44</v>
      </c>
      <c r="C79" s="431" t="s">
        <v>54</v>
      </c>
      <c r="D79" s="129" t="s">
        <v>53</v>
      </c>
      <c r="E79" s="119">
        <v>30</v>
      </c>
      <c r="F79" s="188"/>
      <c r="G79" s="128"/>
      <c r="H79" s="181"/>
      <c r="I79" s="182"/>
      <c r="J79" s="128"/>
      <c r="K79" s="191">
        <f t="shared" si="7"/>
        <v>0</v>
      </c>
      <c r="L79" s="183">
        <f t="shared" si="8"/>
        <v>0</v>
      </c>
      <c r="M79" s="183">
        <f t="shared" si="9"/>
        <v>0</v>
      </c>
      <c r="N79" s="183">
        <f t="shared" si="10"/>
        <v>0</v>
      </c>
      <c r="O79" s="183">
        <f t="shared" si="11"/>
        <v>0</v>
      </c>
      <c r="P79" s="192">
        <f t="shared" si="12"/>
        <v>0</v>
      </c>
      <c r="R79" s="235">
        <v>6.44</v>
      </c>
      <c r="S79" s="235">
        <v>0.99499999999999988</v>
      </c>
      <c r="T79" s="235">
        <f t="shared" si="13"/>
        <v>192.23400000000001</v>
      </c>
    </row>
    <row r="80" spans="1:20" s="185" customFormat="1" ht="26.4" x14ac:dyDescent="0.25">
      <c r="A80" s="115">
        <v>68</v>
      </c>
      <c r="B80" s="130" t="s">
        <v>44</v>
      </c>
      <c r="C80" s="431" t="s">
        <v>188</v>
      </c>
      <c r="D80" s="129" t="s">
        <v>53</v>
      </c>
      <c r="E80" s="119">
        <v>5</v>
      </c>
      <c r="F80" s="188"/>
      <c r="G80" s="128"/>
      <c r="H80" s="181"/>
      <c r="I80" s="182"/>
      <c r="J80" s="128"/>
      <c r="K80" s="191">
        <f t="shared" si="7"/>
        <v>0</v>
      </c>
      <c r="L80" s="183">
        <f t="shared" si="8"/>
        <v>0</v>
      </c>
      <c r="M80" s="183">
        <f t="shared" si="9"/>
        <v>0</v>
      </c>
      <c r="N80" s="183">
        <f t="shared" si="10"/>
        <v>0</v>
      </c>
      <c r="O80" s="183">
        <f t="shared" si="11"/>
        <v>0</v>
      </c>
      <c r="P80" s="192">
        <f t="shared" si="12"/>
        <v>0</v>
      </c>
      <c r="R80" s="235">
        <v>2.0750000000000002</v>
      </c>
      <c r="S80" s="235">
        <v>0.89</v>
      </c>
      <c r="T80" s="235">
        <f t="shared" si="13"/>
        <v>9.2337500000000006</v>
      </c>
    </row>
    <row r="81" spans="1:23" s="185" customFormat="1" ht="26.4" x14ac:dyDescent="0.25">
      <c r="A81" s="115">
        <v>69</v>
      </c>
      <c r="B81" s="130" t="s">
        <v>44</v>
      </c>
      <c r="C81" s="431" t="s">
        <v>195</v>
      </c>
      <c r="D81" s="129" t="s">
        <v>53</v>
      </c>
      <c r="E81" s="119">
        <v>1</v>
      </c>
      <c r="F81" s="188"/>
      <c r="G81" s="128"/>
      <c r="H81" s="181"/>
      <c r="I81" s="182"/>
      <c r="J81" s="128"/>
      <c r="K81" s="191">
        <f t="shared" si="7"/>
        <v>0</v>
      </c>
      <c r="L81" s="183">
        <f t="shared" si="8"/>
        <v>0</v>
      </c>
      <c r="M81" s="183">
        <f t="shared" si="9"/>
        <v>0</v>
      </c>
      <c r="N81" s="183">
        <f t="shared" si="10"/>
        <v>0</v>
      </c>
      <c r="O81" s="183">
        <f t="shared" si="11"/>
        <v>0</v>
      </c>
      <c r="P81" s="192">
        <f t="shared" si="12"/>
        <v>0</v>
      </c>
      <c r="R81" s="235">
        <v>6.44</v>
      </c>
      <c r="S81" s="235">
        <v>0.99499999999999988</v>
      </c>
      <c r="T81" s="235">
        <f t="shared" si="13"/>
        <v>6.4077999999999999</v>
      </c>
    </row>
    <row r="82" spans="1:23" s="185" customFormat="1" ht="26.4" x14ac:dyDescent="0.25">
      <c r="A82" s="115">
        <v>70</v>
      </c>
      <c r="B82" s="130" t="s">
        <v>44</v>
      </c>
      <c r="C82" s="431" t="s">
        <v>196</v>
      </c>
      <c r="D82" s="129" t="s">
        <v>53</v>
      </c>
      <c r="E82" s="119">
        <v>2</v>
      </c>
      <c r="F82" s="188"/>
      <c r="G82" s="128"/>
      <c r="H82" s="181"/>
      <c r="I82" s="182"/>
      <c r="J82" s="128"/>
      <c r="K82" s="191">
        <f t="shared" si="7"/>
        <v>0</v>
      </c>
      <c r="L82" s="183">
        <f t="shared" si="8"/>
        <v>0</v>
      </c>
      <c r="M82" s="183">
        <f t="shared" si="9"/>
        <v>0</v>
      </c>
      <c r="N82" s="183">
        <f t="shared" si="10"/>
        <v>0</v>
      </c>
      <c r="O82" s="183">
        <f t="shared" si="11"/>
        <v>0</v>
      </c>
      <c r="P82" s="192">
        <f t="shared" si="12"/>
        <v>0</v>
      </c>
      <c r="R82" s="235">
        <v>6.44</v>
      </c>
      <c r="S82" s="235">
        <v>0.99499999999999988</v>
      </c>
      <c r="T82" s="235">
        <f t="shared" si="13"/>
        <v>12.8156</v>
      </c>
    </row>
    <row r="83" spans="1:23" s="185" customFormat="1" ht="26.4" x14ac:dyDescent="0.25">
      <c r="A83" s="115">
        <v>71</v>
      </c>
      <c r="B83" s="130" t="s">
        <v>44</v>
      </c>
      <c r="C83" s="431" t="s">
        <v>197</v>
      </c>
      <c r="D83" s="129" t="s">
        <v>53</v>
      </c>
      <c r="E83" s="119">
        <v>1</v>
      </c>
      <c r="F83" s="188"/>
      <c r="G83" s="128"/>
      <c r="H83" s="181"/>
      <c r="I83" s="182"/>
      <c r="J83" s="128"/>
      <c r="K83" s="191">
        <f t="shared" si="7"/>
        <v>0</v>
      </c>
      <c r="L83" s="183">
        <f t="shared" si="8"/>
        <v>0</v>
      </c>
      <c r="M83" s="183">
        <f t="shared" si="9"/>
        <v>0</v>
      </c>
      <c r="N83" s="183">
        <f t="shared" si="10"/>
        <v>0</v>
      </c>
      <c r="O83" s="183">
        <f t="shared" si="11"/>
        <v>0</v>
      </c>
      <c r="P83" s="192">
        <f t="shared" si="12"/>
        <v>0</v>
      </c>
      <c r="R83" s="235">
        <v>2.0750000000000002</v>
      </c>
      <c r="S83" s="235">
        <v>0.89</v>
      </c>
      <c r="T83" s="235">
        <f t="shared" si="13"/>
        <v>1.8467500000000001</v>
      </c>
    </row>
    <row r="84" spans="1:23" s="185" customFormat="1" ht="26.4" x14ac:dyDescent="0.25">
      <c r="A84" s="115">
        <v>72</v>
      </c>
      <c r="B84" s="130" t="s">
        <v>44</v>
      </c>
      <c r="C84" s="431" t="s">
        <v>198</v>
      </c>
      <c r="D84" s="129" t="s">
        <v>53</v>
      </c>
      <c r="E84" s="119">
        <v>4</v>
      </c>
      <c r="F84" s="188"/>
      <c r="G84" s="128"/>
      <c r="H84" s="181"/>
      <c r="I84" s="182"/>
      <c r="J84" s="128"/>
      <c r="K84" s="191">
        <f t="shared" si="7"/>
        <v>0</v>
      </c>
      <c r="L84" s="183">
        <f t="shared" si="8"/>
        <v>0</v>
      </c>
      <c r="M84" s="183">
        <f t="shared" si="9"/>
        <v>0</v>
      </c>
      <c r="N84" s="183">
        <f t="shared" si="10"/>
        <v>0</v>
      </c>
      <c r="O84" s="183">
        <f t="shared" si="11"/>
        <v>0</v>
      </c>
      <c r="P84" s="192">
        <f t="shared" si="12"/>
        <v>0</v>
      </c>
      <c r="R84" s="235">
        <v>2.0750000000000002</v>
      </c>
      <c r="S84" s="235">
        <v>0.89</v>
      </c>
      <c r="T84" s="235">
        <f t="shared" si="13"/>
        <v>7.3870000000000005</v>
      </c>
    </row>
    <row r="85" spans="1:23" s="185" customFormat="1" ht="26.4" x14ac:dyDescent="0.25">
      <c r="A85" s="115">
        <v>73</v>
      </c>
      <c r="B85" s="130" t="s">
        <v>44</v>
      </c>
      <c r="C85" s="431" t="s">
        <v>199</v>
      </c>
      <c r="D85" s="129" t="s">
        <v>53</v>
      </c>
      <c r="E85" s="119">
        <v>3</v>
      </c>
      <c r="F85" s="188"/>
      <c r="G85" s="128"/>
      <c r="H85" s="181"/>
      <c r="I85" s="182"/>
      <c r="J85" s="128"/>
      <c r="K85" s="191">
        <f t="shared" si="7"/>
        <v>0</v>
      </c>
      <c r="L85" s="183">
        <f t="shared" si="8"/>
        <v>0</v>
      </c>
      <c r="M85" s="183">
        <f t="shared" si="9"/>
        <v>0</v>
      </c>
      <c r="N85" s="183">
        <f t="shared" si="10"/>
        <v>0</v>
      </c>
      <c r="O85" s="183">
        <f t="shared" si="11"/>
        <v>0</v>
      </c>
      <c r="P85" s="192">
        <f t="shared" si="12"/>
        <v>0</v>
      </c>
      <c r="R85" s="235">
        <v>6.44</v>
      </c>
      <c r="S85" s="235">
        <v>0.99499999999999988</v>
      </c>
      <c r="T85" s="235">
        <f t="shared" si="13"/>
        <v>19.223399999999998</v>
      </c>
    </row>
    <row r="86" spans="1:23" s="185" customFormat="1" ht="26.4" x14ac:dyDescent="0.25">
      <c r="A86" s="115">
        <v>74</v>
      </c>
      <c r="B86" s="130" t="s">
        <v>44</v>
      </c>
      <c r="C86" s="431" t="s">
        <v>189</v>
      </c>
      <c r="D86" s="129" t="s">
        <v>53</v>
      </c>
      <c r="E86" s="119">
        <v>3</v>
      </c>
      <c r="F86" s="188"/>
      <c r="G86" s="128"/>
      <c r="H86" s="181"/>
      <c r="I86" s="182"/>
      <c r="J86" s="128"/>
      <c r="K86" s="191">
        <f t="shared" si="7"/>
        <v>0</v>
      </c>
      <c r="L86" s="183">
        <f t="shared" si="8"/>
        <v>0</v>
      </c>
      <c r="M86" s="183">
        <f t="shared" si="9"/>
        <v>0</v>
      </c>
      <c r="N86" s="183">
        <f t="shared" si="10"/>
        <v>0</v>
      </c>
      <c r="O86" s="183">
        <f t="shared" si="11"/>
        <v>0</v>
      </c>
      <c r="P86" s="192">
        <f t="shared" si="12"/>
        <v>0</v>
      </c>
      <c r="R86" s="235">
        <v>2.0750000000000002</v>
      </c>
      <c r="S86" s="235">
        <v>0.89</v>
      </c>
      <c r="T86" s="235">
        <f t="shared" si="13"/>
        <v>5.5402500000000003</v>
      </c>
    </row>
    <row r="87" spans="1:23" s="185" customFormat="1" ht="26.4" x14ac:dyDescent="0.25">
      <c r="A87" s="115">
        <v>75</v>
      </c>
      <c r="B87" s="130" t="s">
        <v>44</v>
      </c>
      <c r="C87" s="431" t="s">
        <v>200</v>
      </c>
      <c r="D87" s="129" t="s">
        <v>53</v>
      </c>
      <c r="E87" s="119">
        <v>4</v>
      </c>
      <c r="F87" s="188"/>
      <c r="G87" s="128"/>
      <c r="H87" s="181"/>
      <c r="I87" s="182"/>
      <c r="J87" s="128"/>
      <c r="K87" s="191">
        <f t="shared" si="7"/>
        <v>0</v>
      </c>
      <c r="L87" s="183">
        <f t="shared" si="8"/>
        <v>0</v>
      </c>
      <c r="M87" s="183">
        <f t="shared" si="9"/>
        <v>0</v>
      </c>
      <c r="N87" s="183">
        <f t="shared" si="10"/>
        <v>0</v>
      </c>
      <c r="O87" s="183">
        <f t="shared" si="11"/>
        <v>0</v>
      </c>
      <c r="P87" s="192">
        <f t="shared" si="12"/>
        <v>0</v>
      </c>
      <c r="R87" s="235">
        <v>2.0750000000000002</v>
      </c>
      <c r="S87" s="235">
        <v>0.89</v>
      </c>
      <c r="T87" s="235">
        <f t="shared" si="13"/>
        <v>7.3870000000000005</v>
      </c>
    </row>
    <row r="88" spans="1:23" s="185" customFormat="1" ht="26.4" x14ac:dyDescent="0.25">
      <c r="A88" s="115">
        <v>76</v>
      </c>
      <c r="B88" s="130" t="s">
        <v>44</v>
      </c>
      <c r="C88" s="431" t="s">
        <v>190</v>
      </c>
      <c r="D88" s="129" t="s">
        <v>53</v>
      </c>
      <c r="E88" s="119">
        <v>2</v>
      </c>
      <c r="F88" s="188"/>
      <c r="G88" s="128"/>
      <c r="H88" s="181"/>
      <c r="I88" s="182"/>
      <c r="J88" s="128"/>
      <c r="K88" s="191">
        <f t="shared" si="7"/>
        <v>0</v>
      </c>
      <c r="L88" s="183">
        <f t="shared" si="8"/>
        <v>0</v>
      </c>
      <c r="M88" s="183">
        <f t="shared" si="9"/>
        <v>0</v>
      </c>
      <c r="N88" s="183">
        <f t="shared" si="10"/>
        <v>0</v>
      </c>
      <c r="O88" s="183">
        <f t="shared" si="11"/>
        <v>0</v>
      </c>
      <c r="P88" s="192">
        <f t="shared" si="12"/>
        <v>0</v>
      </c>
      <c r="R88" s="235">
        <v>6.44</v>
      </c>
      <c r="S88" s="235">
        <v>0.99499999999999988</v>
      </c>
      <c r="T88" s="235">
        <f t="shared" si="13"/>
        <v>12.8156</v>
      </c>
    </row>
    <row r="89" spans="1:23" s="185" customFormat="1" ht="26.4" x14ac:dyDescent="0.25">
      <c r="A89" s="115">
        <v>77</v>
      </c>
      <c r="B89" s="130" t="s">
        <v>44</v>
      </c>
      <c r="C89" s="431" t="s">
        <v>201</v>
      </c>
      <c r="D89" s="129" t="s">
        <v>53</v>
      </c>
      <c r="E89" s="119">
        <v>2</v>
      </c>
      <c r="F89" s="188"/>
      <c r="G89" s="128"/>
      <c r="H89" s="181"/>
      <c r="I89" s="182"/>
      <c r="J89" s="128"/>
      <c r="K89" s="191">
        <f t="shared" si="7"/>
        <v>0</v>
      </c>
      <c r="L89" s="183">
        <f t="shared" si="8"/>
        <v>0</v>
      </c>
      <c r="M89" s="183">
        <f t="shared" si="9"/>
        <v>0</v>
      </c>
      <c r="N89" s="183">
        <f t="shared" si="10"/>
        <v>0</v>
      </c>
      <c r="O89" s="183">
        <f t="shared" si="11"/>
        <v>0</v>
      </c>
      <c r="P89" s="192">
        <f t="shared" si="12"/>
        <v>0</v>
      </c>
      <c r="R89" s="235">
        <v>2.0750000000000002</v>
      </c>
      <c r="S89" s="235">
        <v>0.89</v>
      </c>
      <c r="T89" s="235">
        <f t="shared" si="13"/>
        <v>3.6935000000000002</v>
      </c>
    </row>
    <row r="90" spans="1:23" s="185" customFormat="1" ht="26.4" x14ac:dyDescent="0.25">
      <c r="A90" s="115">
        <v>78</v>
      </c>
      <c r="B90" s="130" t="s">
        <v>44</v>
      </c>
      <c r="C90" s="431" t="s">
        <v>202</v>
      </c>
      <c r="D90" s="129" t="s">
        <v>53</v>
      </c>
      <c r="E90" s="119">
        <v>4</v>
      </c>
      <c r="F90" s="188"/>
      <c r="G90" s="128"/>
      <c r="H90" s="181"/>
      <c r="I90" s="182"/>
      <c r="J90" s="128"/>
      <c r="K90" s="191">
        <f t="shared" si="7"/>
        <v>0</v>
      </c>
      <c r="L90" s="183">
        <f t="shared" si="8"/>
        <v>0</v>
      </c>
      <c r="M90" s="183">
        <f t="shared" si="9"/>
        <v>0</v>
      </c>
      <c r="N90" s="183">
        <f t="shared" si="10"/>
        <v>0</v>
      </c>
      <c r="O90" s="183">
        <f t="shared" si="11"/>
        <v>0</v>
      </c>
      <c r="P90" s="192">
        <f t="shared" si="12"/>
        <v>0</v>
      </c>
      <c r="R90" s="235">
        <v>2.0750000000000002</v>
      </c>
      <c r="S90" s="235">
        <v>0.89</v>
      </c>
      <c r="T90" s="235">
        <f t="shared" si="13"/>
        <v>7.3870000000000005</v>
      </c>
    </row>
    <row r="91" spans="1:23" s="185" customFormat="1" ht="13.2" x14ac:dyDescent="0.25">
      <c r="A91" s="115">
        <v>79</v>
      </c>
      <c r="B91" s="130" t="s">
        <v>44</v>
      </c>
      <c r="C91" s="431" t="s">
        <v>55</v>
      </c>
      <c r="D91" s="129" t="s">
        <v>45</v>
      </c>
      <c r="E91" s="119">
        <v>937.8</v>
      </c>
      <c r="F91" s="188"/>
      <c r="G91" s="128"/>
      <c r="H91" s="181"/>
      <c r="I91" s="182"/>
      <c r="J91" s="128"/>
      <c r="K91" s="191">
        <f t="shared" si="7"/>
        <v>0</v>
      </c>
      <c r="L91" s="183">
        <f t="shared" si="8"/>
        <v>0</v>
      </c>
      <c r="M91" s="183">
        <f t="shared" si="9"/>
        <v>0</v>
      </c>
      <c r="N91" s="183">
        <f t="shared" si="10"/>
        <v>0</v>
      </c>
      <c r="O91" s="183">
        <f t="shared" si="11"/>
        <v>0</v>
      </c>
      <c r="P91" s="192">
        <f t="shared" si="12"/>
        <v>0</v>
      </c>
      <c r="R91" s="235">
        <v>5.9189999999999996</v>
      </c>
      <c r="S91" s="235">
        <v>1.196</v>
      </c>
      <c r="T91" s="235">
        <f t="shared" si="13"/>
        <v>6638.8024871999987</v>
      </c>
    </row>
    <row r="92" spans="1:23" s="185" customFormat="1" ht="13.2" x14ac:dyDescent="0.25">
      <c r="A92" s="115">
        <v>80</v>
      </c>
      <c r="B92" s="237"/>
      <c r="C92" s="464"/>
      <c r="D92" s="465"/>
      <c r="E92" s="119"/>
      <c r="F92" s="188"/>
      <c r="G92" s="128"/>
      <c r="H92" s="181"/>
      <c r="I92" s="182"/>
      <c r="J92" s="128"/>
      <c r="K92" s="191"/>
      <c r="L92" s="183"/>
      <c r="M92" s="183"/>
      <c r="N92" s="183"/>
      <c r="O92" s="183"/>
      <c r="P92" s="192"/>
      <c r="R92" s="235">
        <v>4.0339999999999998</v>
      </c>
      <c r="S92" s="235">
        <v>1.196</v>
      </c>
      <c r="T92" s="235">
        <f t="shared" si="13"/>
        <v>0</v>
      </c>
    </row>
    <row r="93" spans="1:23" s="185" customFormat="1" ht="13.2" x14ac:dyDescent="0.25">
      <c r="A93" s="115">
        <v>81</v>
      </c>
      <c r="B93" s="237"/>
      <c r="C93" s="437" t="s">
        <v>107</v>
      </c>
      <c r="D93" s="129"/>
      <c r="E93" s="119"/>
      <c r="F93" s="188"/>
      <c r="G93" s="128"/>
      <c r="H93" s="181"/>
      <c r="I93" s="182"/>
      <c r="J93" s="128"/>
      <c r="K93" s="191"/>
      <c r="L93" s="183"/>
      <c r="M93" s="183"/>
      <c r="N93" s="183"/>
      <c r="O93" s="183"/>
      <c r="P93" s="192"/>
      <c r="R93" s="235">
        <v>4.5919999999999996</v>
      </c>
      <c r="S93" s="235">
        <v>1.196</v>
      </c>
      <c r="T93" s="235">
        <f t="shared" si="13"/>
        <v>0</v>
      </c>
    </row>
    <row r="94" spans="1:23" s="185" customFormat="1" ht="52.8" x14ac:dyDescent="0.25">
      <c r="A94" s="115">
        <v>82</v>
      </c>
      <c r="B94" s="130" t="s">
        <v>44</v>
      </c>
      <c r="C94" s="431" t="s">
        <v>56</v>
      </c>
      <c r="D94" s="129" t="s">
        <v>47</v>
      </c>
      <c r="E94" s="119">
        <v>100</v>
      </c>
      <c r="F94" s="177"/>
      <c r="G94" s="128"/>
      <c r="H94" s="181"/>
      <c r="I94" s="184"/>
      <c r="J94" s="128"/>
      <c r="K94" s="191">
        <f>H94+I94+J94</f>
        <v>0</v>
      </c>
      <c r="L94" s="183">
        <f>ROUND(E94*F94,2)</f>
        <v>0</v>
      </c>
      <c r="M94" s="183">
        <f>ROUND(E94*H94,2)</f>
        <v>0</v>
      </c>
      <c r="N94" s="183">
        <f>ROUND(E94*I94,2)</f>
        <v>0</v>
      </c>
      <c r="O94" s="183">
        <f>ROUND(E94*J94,2)</f>
        <v>0</v>
      </c>
      <c r="P94" s="192">
        <f>SUM(M94:O94)</f>
        <v>0</v>
      </c>
      <c r="R94" s="235">
        <v>4.9329999999999998</v>
      </c>
      <c r="S94" s="235">
        <v>0.76600000000000001</v>
      </c>
      <c r="T94" s="235">
        <f t="shared" si="13"/>
        <v>377.86779999999999</v>
      </c>
    </row>
    <row r="95" spans="1:23" s="185" customFormat="1" ht="39.6" x14ac:dyDescent="0.25">
      <c r="A95" s="115">
        <v>83</v>
      </c>
      <c r="B95" s="130" t="s">
        <v>44</v>
      </c>
      <c r="C95" s="431" t="s">
        <v>57</v>
      </c>
      <c r="D95" s="129" t="s">
        <v>47</v>
      </c>
      <c r="E95" s="119">
        <v>203.5</v>
      </c>
      <c r="F95" s="177"/>
      <c r="G95" s="128"/>
      <c r="H95" s="181"/>
      <c r="I95" s="184"/>
      <c r="J95" s="128"/>
      <c r="K95" s="191">
        <f>H95+I95+J95</f>
        <v>0</v>
      </c>
      <c r="L95" s="183">
        <f>ROUND(E95*F95,2)</f>
        <v>0</v>
      </c>
      <c r="M95" s="183">
        <f>ROUND(E95*H95,2)</f>
        <v>0</v>
      </c>
      <c r="N95" s="183">
        <f>ROUND(E95*I95,2)</f>
        <v>0</v>
      </c>
      <c r="O95" s="183">
        <f>ROUND(E95*J95,2)</f>
        <v>0</v>
      </c>
      <c r="P95" s="192">
        <f>SUM(M95:O95)</f>
        <v>0</v>
      </c>
      <c r="R95" s="235">
        <v>3.5059999999999998</v>
      </c>
      <c r="S95" s="235">
        <v>0.76</v>
      </c>
      <c r="T95" s="235">
        <f t="shared" si="13"/>
        <v>542.23795999999993</v>
      </c>
    </row>
    <row r="96" spans="1:23" s="60" customFormat="1" ht="26.4" x14ac:dyDescent="0.25">
      <c r="A96" s="115">
        <v>84</v>
      </c>
      <c r="B96" s="130" t="s">
        <v>44</v>
      </c>
      <c r="C96" s="438" t="s">
        <v>260</v>
      </c>
      <c r="D96" s="205"/>
      <c r="E96" s="206"/>
      <c r="F96" s="188"/>
      <c r="G96" s="128"/>
      <c r="H96" s="181"/>
      <c r="I96" s="182"/>
      <c r="J96" s="128"/>
      <c r="K96" s="191">
        <f t="shared" ref="K96:K106" si="14">H96+I96+J96</f>
        <v>0</v>
      </c>
      <c r="L96" s="183">
        <f t="shared" ref="L96:L106" si="15">ROUND(E96*F96,2)</f>
        <v>0</v>
      </c>
      <c r="M96" s="183">
        <f t="shared" ref="M96:M106" si="16">ROUND(E96*H96,2)</f>
        <v>0</v>
      </c>
      <c r="N96" s="183">
        <f t="shared" ref="N96:N106" si="17">ROUND(E96*I96,2)</f>
        <v>0</v>
      </c>
      <c r="O96" s="183">
        <f t="shared" ref="O96:O106" si="18">ROUND(E96*J96,2)</f>
        <v>0</v>
      </c>
      <c r="P96" s="192">
        <f t="shared" ref="P96:P106" si="19">SUM(M96:O96)</f>
        <v>0</v>
      </c>
      <c r="Q96" s="185"/>
      <c r="R96" s="185"/>
      <c r="S96" s="185"/>
      <c r="T96" s="185"/>
      <c r="U96" s="185"/>
      <c r="V96" s="185"/>
      <c r="W96" s="179"/>
    </row>
    <row r="97" spans="1:36" s="60" customFormat="1" ht="26.4" x14ac:dyDescent="0.25">
      <c r="A97" s="115">
        <v>85</v>
      </c>
      <c r="B97" s="130" t="s">
        <v>44</v>
      </c>
      <c r="C97" s="439" t="s">
        <v>118</v>
      </c>
      <c r="D97" s="207" t="s">
        <v>58</v>
      </c>
      <c r="E97" s="208">
        <v>560</v>
      </c>
      <c r="F97" s="188"/>
      <c r="G97" s="128"/>
      <c r="H97" s="181"/>
      <c r="I97" s="182"/>
      <c r="J97" s="128"/>
      <c r="K97" s="191">
        <f t="shared" si="14"/>
        <v>0</v>
      </c>
      <c r="L97" s="183">
        <f t="shared" si="15"/>
        <v>0</v>
      </c>
      <c r="M97" s="183">
        <f t="shared" si="16"/>
        <v>0</v>
      </c>
      <c r="N97" s="183">
        <f t="shared" si="17"/>
        <v>0</v>
      </c>
      <c r="O97" s="183">
        <f t="shared" si="18"/>
        <v>0</v>
      </c>
      <c r="P97" s="192">
        <f t="shared" si="19"/>
        <v>0</v>
      </c>
      <c r="Q97" s="185"/>
      <c r="R97" s="185"/>
      <c r="S97" s="185"/>
      <c r="T97" s="185"/>
      <c r="U97" s="185"/>
      <c r="V97" s="185"/>
      <c r="W97" s="179"/>
    </row>
    <row r="98" spans="1:36" s="60" customFormat="1" ht="26.4" x14ac:dyDescent="0.25">
      <c r="A98" s="115">
        <v>86</v>
      </c>
      <c r="B98" s="130" t="s">
        <v>44</v>
      </c>
      <c r="C98" s="439" t="s">
        <v>119</v>
      </c>
      <c r="D98" s="207" t="s">
        <v>58</v>
      </c>
      <c r="E98" s="208">
        <v>320</v>
      </c>
      <c r="F98" s="188"/>
      <c r="G98" s="128"/>
      <c r="H98" s="181"/>
      <c r="I98" s="182"/>
      <c r="J98" s="128"/>
      <c r="K98" s="191">
        <f t="shared" si="14"/>
        <v>0</v>
      </c>
      <c r="L98" s="183">
        <f t="shared" si="15"/>
        <v>0</v>
      </c>
      <c r="M98" s="183">
        <f t="shared" si="16"/>
        <v>0</v>
      </c>
      <c r="N98" s="183">
        <f t="shared" si="17"/>
        <v>0</v>
      </c>
      <c r="O98" s="183">
        <f t="shared" si="18"/>
        <v>0</v>
      </c>
      <c r="P98" s="192">
        <f t="shared" si="19"/>
        <v>0</v>
      </c>
      <c r="Q98" s="185"/>
      <c r="R98" s="185"/>
      <c r="S98" s="185"/>
      <c r="T98" s="185"/>
      <c r="U98" s="185"/>
      <c r="V98" s="185"/>
      <c r="W98" s="179"/>
    </row>
    <row r="99" spans="1:36" s="60" customFormat="1" ht="26.4" x14ac:dyDescent="0.25">
      <c r="A99" s="115">
        <v>87</v>
      </c>
      <c r="B99" s="130" t="s">
        <v>44</v>
      </c>
      <c r="C99" s="439" t="s">
        <v>120</v>
      </c>
      <c r="D99" s="207" t="s">
        <v>58</v>
      </c>
      <c r="E99" s="208">
        <v>144</v>
      </c>
      <c r="F99" s="188"/>
      <c r="G99" s="128"/>
      <c r="H99" s="181"/>
      <c r="I99" s="182"/>
      <c r="J99" s="128"/>
      <c r="K99" s="191">
        <f t="shared" si="14"/>
        <v>0</v>
      </c>
      <c r="L99" s="183">
        <f t="shared" si="15"/>
        <v>0</v>
      </c>
      <c r="M99" s="183">
        <f t="shared" si="16"/>
        <v>0</v>
      </c>
      <c r="N99" s="183">
        <f t="shared" si="17"/>
        <v>0</v>
      </c>
      <c r="O99" s="183">
        <f t="shared" si="18"/>
        <v>0</v>
      </c>
      <c r="P99" s="192">
        <f t="shared" si="19"/>
        <v>0</v>
      </c>
      <c r="Q99" s="185"/>
      <c r="R99" s="185"/>
      <c r="S99" s="185"/>
      <c r="T99" s="185"/>
      <c r="U99" s="185"/>
      <c r="V99" s="185"/>
      <c r="W99" s="179"/>
    </row>
    <row r="100" spans="1:36" s="60" customFormat="1" ht="26.4" x14ac:dyDescent="0.25">
      <c r="A100" s="115">
        <v>88</v>
      </c>
      <c r="B100" s="130" t="s">
        <v>44</v>
      </c>
      <c r="C100" s="439" t="s">
        <v>121</v>
      </c>
      <c r="D100" s="207" t="s">
        <v>58</v>
      </c>
      <c r="E100" s="208">
        <v>144</v>
      </c>
      <c r="F100" s="188"/>
      <c r="G100" s="128"/>
      <c r="H100" s="181"/>
      <c r="I100" s="182"/>
      <c r="J100" s="128"/>
      <c r="K100" s="191">
        <f t="shared" si="14"/>
        <v>0</v>
      </c>
      <c r="L100" s="183">
        <f t="shared" si="15"/>
        <v>0</v>
      </c>
      <c r="M100" s="183">
        <f t="shared" si="16"/>
        <v>0</v>
      </c>
      <c r="N100" s="183">
        <f t="shared" si="17"/>
        <v>0</v>
      </c>
      <c r="O100" s="183">
        <f t="shared" si="18"/>
        <v>0</v>
      </c>
      <c r="P100" s="192">
        <f t="shared" si="19"/>
        <v>0</v>
      </c>
      <c r="Q100" s="185"/>
      <c r="R100" s="185"/>
      <c r="S100" s="185"/>
      <c r="T100" s="185"/>
      <c r="U100" s="185"/>
      <c r="V100" s="185"/>
      <c r="W100" s="179"/>
    </row>
    <row r="101" spans="1:36" s="60" customFormat="1" ht="26.4" x14ac:dyDescent="0.25">
      <c r="A101" s="115">
        <v>89</v>
      </c>
      <c r="B101" s="130" t="s">
        <v>44</v>
      </c>
      <c r="C101" s="439" t="s">
        <v>122</v>
      </c>
      <c r="D101" s="207" t="s">
        <v>58</v>
      </c>
      <c r="E101" s="208">
        <v>144</v>
      </c>
      <c r="F101" s="188"/>
      <c r="G101" s="128"/>
      <c r="H101" s="181"/>
      <c r="I101" s="182"/>
      <c r="J101" s="128"/>
      <c r="K101" s="191">
        <f t="shared" si="14"/>
        <v>0</v>
      </c>
      <c r="L101" s="183">
        <f t="shared" si="15"/>
        <v>0</v>
      </c>
      <c r="M101" s="183">
        <f t="shared" si="16"/>
        <v>0</v>
      </c>
      <c r="N101" s="183">
        <f t="shared" si="17"/>
        <v>0</v>
      </c>
      <c r="O101" s="183">
        <f t="shared" si="18"/>
        <v>0</v>
      </c>
      <c r="P101" s="192">
        <f t="shared" si="19"/>
        <v>0</v>
      </c>
      <c r="Q101" s="185"/>
      <c r="R101" s="185"/>
      <c r="S101" s="185"/>
      <c r="T101" s="185"/>
      <c r="U101" s="185"/>
      <c r="V101" s="185"/>
      <c r="W101" s="179"/>
    </row>
    <row r="102" spans="1:36" s="60" customFormat="1" ht="26.4" x14ac:dyDescent="0.25">
      <c r="A102" s="115">
        <v>90</v>
      </c>
      <c r="B102" s="130" t="s">
        <v>44</v>
      </c>
      <c r="C102" s="439" t="s">
        <v>108</v>
      </c>
      <c r="D102" s="207" t="s">
        <v>58</v>
      </c>
      <c r="E102" s="208">
        <v>144</v>
      </c>
      <c r="F102" s="188"/>
      <c r="G102" s="128"/>
      <c r="H102" s="181"/>
      <c r="I102" s="182"/>
      <c r="J102" s="128"/>
      <c r="K102" s="191">
        <f t="shared" si="14"/>
        <v>0</v>
      </c>
      <c r="L102" s="183">
        <f t="shared" si="15"/>
        <v>0</v>
      </c>
      <c r="M102" s="183">
        <f t="shared" si="16"/>
        <v>0</v>
      </c>
      <c r="N102" s="183">
        <f t="shared" si="17"/>
        <v>0</v>
      </c>
      <c r="O102" s="183">
        <f t="shared" si="18"/>
        <v>0</v>
      </c>
      <c r="P102" s="192">
        <f t="shared" si="19"/>
        <v>0</v>
      </c>
      <c r="Q102" s="185"/>
      <c r="R102" s="185"/>
      <c r="S102" s="185"/>
      <c r="T102" s="185"/>
      <c r="U102" s="185"/>
      <c r="V102" s="185"/>
      <c r="W102" s="179"/>
    </row>
    <row r="103" spans="1:36" s="60" customFormat="1" ht="13.2" x14ac:dyDescent="0.25">
      <c r="A103" s="115">
        <v>91</v>
      </c>
      <c r="B103" s="130" t="s">
        <v>44</v>
      </c>
      <c r="C103" s="434" t="s">
        <v>258</v>
      </c>
      <c r="D103" s="238" t="s">
        <v>45</v>
      </c>
      <c r="E103" s="208">
        <v>60.5</v>
      </c>
      <c r="F103" s="188"/>
      <c r="G103" s="128"/>
      <c r="H103" s="181"/>
      <c r="I103" s="182"/>
      <c r="J103" s="128"/>
      <c r="K103" s="191">
        <f t="shared" si="14"/>
        <v>0</v>
      </c>
      <c r="L103" s="183">
        <f t="shared" si="15"/>
        <v>0</v>
      </c>
      <c r="M103" s="183">
        <f t="shared" si="16"/>
        <v>0</v>
      </c>
      <c r="N103" s="183">
        <f t="shared" si="17"/>
        <v>0</v>
      </c>
      <c r="O103" s="183">
        <f t="shared" si="18"/>
        <v>0</v>
      </c>
      <c r="P103" s="192">
        <f t="shared" si="19"/>
        <v>0</v>
      </c>
      <c r="Q103" s="185"/>
      <c r="R103" s="185"/>
      <c r="S103" s="185"/>
      <c r="T103" s="185"/>
      <c r="U103" s="185"/>
      <c r="V103" s="185"/>
      <c r="W103" s="179"/>
    </row>
    <row r="104" spans="1:36" s="60" customFormat="1" ht="15.6" x14ac:dyDescent="0.25">
      <c r="A104" s="115">
        <v>92</v>
      </c>
      <c r="B104" s="130" t="s">
        <v>44</v>
      </c>
      <c r="C104" s="438" t="s">
        <v>261</v>
      </c>
      <c r="D104" s="238" t="s">
        <v>264</v>
      </c>
      <c r="E104" s="208"/>
      <c r="F104" s="188"/>
      <c r="G104" s="128"/>
      <c r="H104" s="181"/>
      <c r="I104" s="182"/>
      <c r="J104" s="128"/>
      <c r="K104" s="191">
        <f t="shared" si="14"/>
        <v>0</v>
      </c>
      <c r="L104" s="183">
        <f t="shared" si="15"/>
        <v>0</v>
      </c>
      <c r="M104" s="183">
        <f t="shared" si="16"/>
        <v>0</v>
      </c>
      <c r="N104" s="183">
        <f t="shared" si="17"/>
        <v>0</v>
      </c>
      <c r="O104" s="183">
        <f t="shared" si="18"/>
        <v>0</v>
      </c>
      <c r="P104" s="192">
        <f t="shared" si="19"/>
        <v>0</v>
      </c>
      <c r="Q104" s="185"/>
      <c r="R104" s="185"/>
      <c r="S104" s="185"/>
      <c r="T104" s="185"/>
      <c r="U104" s="185"/>
      <c r="V104" s="185"/>
      <c r="W104" s="179"/>
    </row>
    <row r="105" spans="1:36" s="60" customFormat="1" ht="26.4" x14ac:dyDescent="0.25">
      <c r="A105" s="115">
        <v>93</v>
      </c>
      <c r="B105" s="130" t="s">
        <v>44</v>
      </c>
      <c r="C105" s="440" t="s">
        <v>262</v>
      </c>
      <c r="D105" s="238" t="s">
        <v>264</v>
      </c>
      <c r="E105" s="208">
        <v>36</v>
      </c>
      <c r="F105" s="188"/>
      <c r="G105" s="128"/>
      <c r="H105" s="181"/>
      <c r="I105" s="182"/>
      <c r="J105" s="128"/>
      <c r="K105" s="191">
        <f t="shared" si="14"/>
        <v>0</v>
      </c>
      <c r="L105" s="183">
        <f t="shared" si="15"/>
        <v>0</v>
      </c>
      <c r="M105" s="183">
        <f t="shared" si="16"/>
        <v>0</v>
      </c>
      <c r="N105" s="183">
        <f t="shared" si="17"/>
        <v>0</v>
      </c>
      <c r="O105" s="183">
        <f t="shared" si="18"/>
        <v>0</v>
      </c>
      <c r="P105" s="192">
        <f t="shared" si="19"/>
        <v>0</v>
      </c>
      <c r="Q105" s="185"/>
      <c r="R105" s="185"/>
      <c r="S105" s="185"/>
      <c r="T105" s="185"/>
      <c r="U105" s="185"/>
      <c r="V105" s="185"/>
      <c r="W105" s="179"/>
    </row>
    <row r="106" spans="1:36" s="60" customFormat="1" ht="13.2" x14ac:dyDescent="0.25">
      <c r="A106" s="115">
        <v>94</v>
      </c>
      <c r="B106" s="130" t="s">
        <v>44</v>
      </c>
      <c r="C106" s="438" t="s">
        <v>263</v>
      </c>
      <c r="D106" s="207" t="s">
        <v>48</v>
      </c>
      <c r="E106" s="208">
        <v>1</v>
      </c>
      <c r="F106" s="188"/>
      <c r="G106" s="128"/>
      <c r="H106" s="181"/>
      <c r="I106" s="182"/>
      <c r="J106" s="128"/>
      <c r="K106" s="191">
        <f t="shared" si="14"/>
        <v>0</v>
      </c>
      <c r="L106" s="183">
        <f t="shared" si="15"/>
        <v>0</v>
      </c>
      <c r="M106" s="183">
        <f t="shared" si="16"/>
        <v>0</v>
      </c>
      <c r="N106" s="183">
        <f t="shared" si="17"/>
        <v>0</v>
      </c>
      <c r="O106" s="183">
        <f t="shared" si="18"/>
        <v>0</v>
      </c>
      <c r="P106" s="192">
        <f t="shared" si="19"/>
        <v>0</v>
      </c>
      <c r="Q106" s="185"/>
      <c r="R106" s="185"/>
      <c r="S106" s="185"/>
      <c r="T106" s="185"/>
      <c r="U106" s="185"/>
      <c r="V106" s="185"/>
      <c r="W106" s="179"/>
    </row>
    <row r="107" spans="1:36" s="232" customFormat="1" thickBot="1" x14ac:dyDescent="0.3">
      <c r="A107" s="115">
        <v>95</v>
      </c>
      <c r="B107" s="130"/>
      <c r="C107" s="441" t="s">
        <v>59</v>
      </c>
      <c r="D107" s="129"/>
      <c r="E107" s="119"/>
      <c r="F107" s="188"/>
      <c r="G107" s="128"/>
      <c r="H107" s="181"/>
      <c r="I107" s="182"/>
      <c r="J107" s="128"/>
      <c r="K107" s="191"/>
      <c r="L107" s="183"/>
      <c r="M107" s="183"/>
      <c r="N107" s="183"/>
      <c r="O107" s="183"/>
      <c r="P107" s="192"/>
      <c r="Q107" s="185"/>
      <c r="R107" s="185"/>
      <c r="S107" s="185"/>
      <c r="T107" s="185"/>
      <c r="U107" s="185" t="s">
        <v>109</v>
      </c>
      <c r="V107" s="185"/>
      <c r="W107" s="179"/>
    </row>
    <row r="108" spans="1:36" s="232" customFormat="1" thickBot="1" x14ac:dyDescent="0.3">
      <c r="A108" s="115">
        <v>96</v>
      </c>
      <c r="B108" s="130" t="s">
        <v>44</v>
      </c>
      <c r="C108" s="432" t="s">
        <v>60</v>
      </c>
      <c r="D108" s="124" t="s">
        <v>58</v>
      </c>
      <c r="E108" s="119">
        <v>462</v>
      </c>
      <c r="F108" s="177"/>
      <c r="G108" s="128"/>
      <c r="H108" s="181"/>
      <c r="I108" s="184"/>
      <c r="J108" s="128"/>
      <c r="K108" s="191">
        <f>H108+I108+J108</f>
        <v>0</v>
      </c>
      <c r="L108" s="183">
        <f>ROUND(E108*F108,2)</f>
        <v>0</v>
      </c>
      <c r="M108" s="183">
        <f>ROUND(E108*H108,2)</f>
        <v>0</v>
      </c>
      <c r="N108" s="183">
        <f>ROUND(E108*I108,2)</f>
        <v>0</v>
      </c>
      <c r="O108" s="183">
        <f>ROUND(E108*J108,2)</f>
        <v>0</v>
      </c>
      <c r="P108" s="192">
        <f>SUM(M108:O108)</f>
        <v>0</v>
      </c>
      <c r="R108" s="233"/>
      <c r="S108" s="233"/>
      <c r="T108" s="234">
        <f>SUM(T109:T110)</f>
        <v>104.67743999999998</v>
      </c>
      <c r="U108" s="234">
        <f>SUM(U109:U110)</f>
        <v>129.51999999999998</v>
      </c>
      <c r="V108" s="185"/>
      <c r="W108" s="185"/>
      <c r="X108" s="185"/>
      <c r="Y108" s="185"/>
      <c r="Z108" s="185"/>
      <c r="AA108" s="185"/>
      <c r="AB108" s="185"/>
      <c r="AC108" s="185"/>
      <c r="AD108" s="185"/>
      <c r="AE108" s="185"/>
      <c r="AF108" s="185"/>
      <c r="AG108" s="185"/>
      <c r="AH108" s="185"/>
      <c r="AI108" s="185"/>
      <c r="AJ108" s="185"/>
    </row>
    <row r="109" spans="1:36" s="185" customFormat="1" ht="39.6" x14ac:dyDescent="0.25">
      <c r="A109" s="115">
        <v>97</v>
      </c>
      <c r="B109" s="130" t="s">
        <v>44</v>
      </c>
      <c r="C109" s="431" t="s">
        <v>110</v>
      </c>
      <c r="D109" s="129" t="s">
        <v>45</v>
      </c>
      <c r="E109" s="119">
        <v>20</v>
      </c>
      <c r="F109" s="188"/>
      <c r="G109" s="128"/>
      <c r="H109" s="181"/>
      <c r="I109" s="209"/>
      <c r="J109" s="128"/>
      <c r="K109" s="191">
        <f>H109+I109+J109</f>
        <v>0</v>
      </c>
      <c r="L109" s="183">
        <f>ROUND(E109*F109,2)</f>
        <v>0</v>
      </c>
      <c r="M109" s="183">
        <f>ROUND(E109*H109,2)</f>
        <v>0</v>
      </c>
      <c r="N109" s="183">
        <f>ROUND(E109*I109,2)</f>
        <v>0</v>
      </c>
      <c r="O109" s="183">
        <f>ROUND(E109*J109,2)</f>
        <v>0</v>
      </c>
      <c r="P109" s="192">
        <f>SUM(M109:O109)</f>
        <v>0</v>
      </c>
      <c r="R109" s="235">
        <v>3.1080000000000001</v>
      </c>
      <c r="S109" s="235">
        <v>1.6839999999999997</v>
      </c>
      <c r="T109" s="235">
        <f>R109*S109*E109</f>
        <v>104.67743999999998</v>
      </c>
      <c r="U109" s="239">
        <f>R109*E109+S109*2*E109</f>
        <v>129.51999999999998</v>
      </c>
    </row>
    <row r="110" spans="1:36" s="185" customFormat="1" ht="26.4" x14ac:dyDescent="0.25">
      <c r="A110" s="115">
        <v>98</v>
      </c>
      <c r="B110" s="130"/>
      <c r="C110" s="435" t="s">
        <v>111</v>
      </c>
      <c r="D110" s="129"/>
      <c r="E110" s="119"/>
      <c r="F110" s="188"/>
      <c r="G110" s="128"/>
      <c r="H110" s="181"/>
      <c r="I110" s="182"/>
      <c r="J110" s="128"/>
      <c r="K110" s="191"/>
      <c r="L110" s="183"/>
      <c r="M110" s="183"/>
      <c r="N110" s="183"/>
      <c r="O110" s="183"/>
      <c r="P110" s="192"/>
      <c r="R110" s="235">
        <v>2.08</v>
      </c>
      <c r="S110" s="235">
        <v>1.6839999999999997</v>
      </c>
      <c r="T110" s="235">
        <f>R110*S110*E110</f>
        <v>0</v>
      </c>
      <c r="U110" s="235">
        <f>R110*E110+S110*2*E110</f>
        <v>0</v>
      </c>
    </row>
    <row r="111" spans="1:36" s="232" customFormat="1" ht="13.2" x14ac:dyDescent="0.25">
      <c r="A111" s="115">
        <v>99</v>
      </c>
      <c r="B111" s="130" t="s">
        <v>44</v>
      </c>
      <c r="C111" s="432" t="s">
        <v>112</v>
      </c>
      <c r="D111" s="121" t="s">
        <v>58</v>
      </c>
      <c r="E111" s="119">
        <v>140</v>
      </c>
      <c r="F111" s="188"/>
      <c r="G111" s="128"/>
      <c r="H111" s="181"/>
      <c r="I111" s="182"/>
      <c r="J111" s="128"/>
      <c r="K111" s="191">
        <f t="shared" ref="K111:K119" si="20">H111+I111+J111</f>
        <v>0</v>
      </c>
      <c r="L111" s="183">
        <f t="shared" ref="L111:L119" si="21">ROUND(E111*F111,2)</f>
        <v>0</v>
      </c>
      <c r="M111" s="183">
        <f t="shared" ref="M111:M119" si="22">ROUND(E111*H111,2)</f>
        <v>0</v>
      </c>
      <c r="N111" s="183">
        <f t="shared" ref="N111:N119" si="23">ROUND(E111*I111,2)</f>
        <v>0</v>
      </c>
      <c r="O111" s="183">
        <f t="shared" ref="O111:O119" si="24">ROUND(E111*J111,2)</f>
        <v>0</v>
      </c>
      <c r="P111" s="192">
        <f t="shared" ref="P111:P119" si="25">SUM(M111:O111)</f>
        <v>0</v>
      </c>
      <c r="W111" s="179"/>
    </row>
    <row r="112" spans="1:36" s="232" customFormat="1" ht="13.2" x14ac:dyDescent="0.25">
      <c r="A112" s="115">
        <v>100</v>
      </c>
      <c r="B112" s="130" t="s">
        <v>44</v>
      </c>
      <c r="C112" s="432" t="s">
        <v>113</v>
      </c>
      <c r="D112" s="121" t="s">
        <v>58</v>
      </c>
      <c r="E112" s="119">
        <v>140</v>
      </c>
      <c r="F112" s="188"/>
      <c r="G112" s="128"/>
      <c r="H112" s="181"/>
      <c r="I112" s="182"/>
      <c r="J112" s="128"/>
      <c r="K112" s="191">
        <f t="shared" si="20"/>
        <v>0</v>
      </c>
      <c r="L112" s="183">
        <f t="shared" si="21"/>
        <v>0</v>
      </c>
      <c r="M112" s="183">
        <f t="shared" si="22"/>
        <v>0</v>
      </c>
      <c r="N112" s="183">
        <f t="shared" si="23"/>
        <v>0</v>
      </c>
      <c r="O112" s="183">
        <f t="shared" si="24"/>
        <v>0</v>
      </c>
      <c r="P112" s="192">
        <f t="shared" si="25"/>
        <v>0</v>
      </c>
      <c r="W112" s="179"/>
    </row>
    <row r="113" spans="1:23" s="232" customFormat="1" ht="26.4" x14ac:dyDescent="0.25">
      <c r="A113" s="115">
        <v>101</v>
      </c>
      <c r="B113" s="130" t="s">
        <v>44</v>
      </c>
      <c r="C113" s="432" t="s">
        <v>114</v>
      </c>
      <c r="D113" s="121" t="s">
        <v>58</v>
      </c>
      <c r="E113" s="119">
        <v>140</v>
      </c>
      <c r="F113" s="188"/>
      <c r="G113" s="128"/>
      <c r="H113" s="181"/>
      <c r="I113" s="182"/>
      <c r="J113" s="128"/>
      <c r="K113" s="191">
        <f t="shared" si="20"/>
        <v>0</v>
      </c>
      <c r="L113" s="183">
        <f t="shared" si="21"/>
        <v>0</v>
      </c>
      <c r="M113" s="183">
        <f t="shared" si="22"/>
        <v>0</v>
      </c>
      <c r="N113" s="183">
        <f t="shared" si="23"/>
        <v>0</v>
      </c>
      <c r="O113" s="183">
        <f t="shared" si="24"/>
        <v>0</v>
      </c>
      <c r="P113" s="192">
        <f t="shared" si="25"/>
        <v>0</v>
      </c>
      <c r="W113" s="179"/>
    </row>
    <row r="114" spans="1:23" s="232" customFormat="1" ht="26.4" x14ac:dyDescent="0.25">
      <c r="A114" s="115">
        <v>102</v>
      </c>
      <c r="B114" s="130" t="s">
        <v>44</v>
      </c>
      <c r="C114" s="432" t="s">
        <v>115</v>
      </c>
      <c r="D114" s="121" t="s">
        <v>58</v>
      </c>
      <c r="E114" s="119">
        <v>140</v>
      </c>
      <c r="F114" s="188"/>
      <c r="G114" s="128"/>
      <c r="H114" s="181"/>
      <c r="I114" s="182"/>
      <c r="J114" s="128"/>
      <c r="K114" s="191">
        <f t="shared" si="20"/>
        <v>0</v>
      </c>
      <c r="L114" s="183">
        <f t="shared" si="21"/>
        <v>0</v>
      </c>
      <c r="M114" s="183">
        <f t="shared" si="22"/>
        <v>0</v>
      </c>
      <c r="N114" s="183">
        <f t="shared" si="23"/>
        <v>0</v>
      </c>
      <c r="O114" s="183">
        <f t="shared" si="24"/>
        <v>0</v>
      </c>
      <c r="P114" s="192">
        <f t="shared" si="25"/>
        <v>0</v>
      </c>
      <c r="W114" s="179"/>
    </row>
    <row r="115" spans="1:23" s="232" customFormat="1" ht="13.2" x14ac:dyDescent="0.25">
      <c r="A115" s="115">
        <v>103</v>
      </c>
      <c r="B115" s="130" t="s">
        <v>44</v>
      </c>
      <c r="C115" s="432" t="s">
        <v>116</v>
      </c>
      <c r="D115" s="121" t="s">
        <v>58</v>
      </c>
      <c r="E115" s="119">
        <v>140</v>
      </c>
      <c r="F115" s="188"/>
      <c r="G115" s="128"/>
      <c r="H115" s="181"/>
      <c r="I115" s="182"/>
      <c r="J115" s="128"/>
      <c r="K115" s="191">
        <f t="shared" si="20"/>
        <v>0</v>
      </c>
      <c r="L115" s="183">
        <f t="shared" si="21"/>
        <v>0</v>
      </c>
      <c r="M115" s="183">
        <f t="shared" si="22"/>
        <v>0</v>
      </c>
      <c r="N115" s="183">
        <f t="shared" si="23"/>
        <v>0</v>
      </c>
      <c r="O115" s="183">
        <f t="shared" si="24"/>
        <v>0</v>
      </c>
      <c r="P115" s="192">
        <f t="shared" si="25"/>
        <v>0</v>
      </c>
      <c r="W115" s="179"/>
    </row>
    <row r="116" spans="1:23" s="232" customFormat="1" ht="26.4" x14ac:dyDescent="0.25">
      <c r="A116" s="115">
        <v>104</v>
      </c>
      <c r="B116" s="130" t="s">
        <v>44</v>
      </c>
      <c r="C116" s="433" t="s">
        <v>259</v>
      </c>
      <c r="D116" s="193" t="s">
        <v>76</v>
      </c>
      <c r="E116" s="144">
        <v>9</v>
      </c>
      <c r="F116" s="180"/>
      <c r="G116" s="128"/>
      <c r="H116" s="181"/>
      <c r="I116" s="184"/>
      <c r="J116" s="180"/>
      <c r="K116" s="191">
        <f>H116+I116+J116</f>
        <v>0</v>
      </c>
      <c r="L116" s="183">
        <f>ROUND(E116*F116,2)</f>
        <v>0</v>
      </c>
      <c r="M116" s="183">
        <f>ROUND(E116*H116,2)</f>
        <v>0</v>
      </c>
      <c r="N116" s="183">
        <f>ROUND(E116*I116,2)</f>
        <v>0</v>
      </c>
      <c r="O116" s="183">
        <f>ROUND(E116*J116,2)</f>
        <v>0</v>
      </c>
      <c r="P116" s="192">
        <f>SUM(M116:O116)</f>
        <v>0</v>
      </c>
      <c r="Q116" s="185"/>
      <c r="R116" s="185"/>
      <c r="S116" s="185"/>
      <c r="T116" s="185"/>
      <c r="U116" s="185"/>
      <c r="V116" s="185"/>
      <c r="W116" s="179"/>
    </row>
    <row r="117" spans="1:23" s="232" customFormat="1" ht="13.2" x14ac:dyDescent="0.25">
      <c r="A117" s="115">
        <v>105</v>
      </c>
      <c r="B117" s="130" t="s">
        <v>44</v>
      </c>
      <c r="C117" s="433" t="s">
        <v>255</v>
      </c>
      <c r="D117" s="193" t="s">
        <v>45</v>
      </c>
      <c r="E117" s="144">
        <v>937.8</v>
      </c>
      <c r="F117" s="180"/>
      <c r="G117" s="128"/>
      <c r="H117" s="181"/>
      <c r="I117" s="184"/>
      <c r="J117" s="180"/>
      <c r="K117" s="191">
        <f t="shared" si="20"/>
        <v>0</v>
      </c>
      <c r="L117" s="183">
        <f t="shared" si="21"/>
        <v>0</v>
      </c>
      <c r="M117" s="183">
        <f t="shared" si="22"/>
        <v>0</v>
      </c>
      <c r="N117" s="183">
        <f t="shared" si="23"/>
        <v>0</v>
      </c>
      <c r="O117" s="183">
        <f t="shared" si="24"/>
        <v>0</v>
      </c>
      <c r="P117" s="192">
        <f t="shared" si="25"/>
        <v>0</v>
      </c>
      <c r="Q117" s="185"/>
      <c r="R117" s="185"/>
      <c r="S117" s="185"/>
      <c r="T117" s="185"/>
      <c r="U117" s="185"/>
      <c r="V117" s="185"/>
      <c r="W117" s="179"/>
    </row>
    <row r="118" spans="1:23" s="232" customFormat="1" ht="13.2" x14ac:dyDescent="0.25">
      <c r="A118" s="115">
        <v>106</v>
      </c>
      <c r="B118" s="130" t="s">
        <v>44</v>
      </c>
      <c r="C118" s="429" t="s">
        <v>257</v>
      </c>
      <c r="D118" s="129" t="s">
        <v>48</v>
      </c>
      <c r="E118" s="119">
        <v>1</v>
      </c>
      <c r="F118" s="188"/>
      <c r="G118" s="128"/>
      <c r="H118" s="181"/>
      <c r="I118" s="182"/>
      <c r="J118" s="128"/>
      <c r="K118" s="191">
        <f t="shared" si="20"/>
        <v>0</v>
      </c>
      <c r="L118" s="183">
        <f t="shared" si="21"/>
        <v>0</v>
      </c>
      <c r="M118" s="183">
        <f t="shared" si="22"/>
        <v>0</v>
      </c>
      <c r="N118" s="183">
        <f t="shared" si="23"/>
        <v>0</v>
      </c>
      <c r="O118" s="183">
        <f t="shared" si="24"/>
        <v>0</v>
      </c>
      <c r="P118" s="192">
        <f t="shared" si="25"/>
        <v>0</v>
      </c>
      <c r="Q118" s="185"/>
      <c r="R118" s="185"/>
      <c r="S118" s="185"/>
      <c r="T118" s="185"/>
      <c r="U118" s="185"/>
      <c r="V118" s="185"/>
      <c r="W118" s="179"/>
    </row>
    <row r="119" spans="1:23" s="232" customFormat="1" ht="13.2" x14ac:dyDescent="0.25">
      <c r="A119" s="115">
        <v>107</v>
      </c>
      <c r="B119" s="130" t="s">
        <v>44</v>
      </c>
      <c r="C119" s="429" t="s">
        <v>61</v>
      </c>
      <c r="D119" s="129" t="s">
        <v>48</v>
      </c>
      <c r="E119" s="125">
        <v>1</v>
      </c>
      <c r="F119" s="177"/>
      <c r="G119" s="128"/>
      <c r="H119" s="181"/>
      <c r="I119" s="184"/>
      <c r="J119" s="128"/>
      <c r="K119" s="191">
        <f t="shared" si="20"/>
        <v>0</v>
      </c>
      <c r="L119" s="183">
        <f t="shared" si="21"/>
        <v>0</v>
      </c>
      <c r="M119" s="183">
        <f t="shared" si="22"/>
        <v>0</v>
      </c>
      <c r="N119" s="183">
        <f t="shared" si="23"/>
        <v>0</v>
      </c>
      <c r="O119" s="183">
        <f t="shared" si="24"/>
        <v>0</v>
      </c>
      <c r="P119" s="192">
        <f t="shared" si="25"/>
        <v>0</v>
      </c>
      <c r="Q119" s="185"/>
      <c r="R119" s="185"/>
      <c r="S119" s="185"/>
      <c r="T119" s="185"/>
      <c r="U119" s="185"/>
      <c r="V119" s="185"/>
      <c r="W119" s="179"/>
    </row>
    <row r="120" spans="1:23" s="174" customFormat="1" ht="13.2" x14ac:dyDescent="0.25">
      <c r="A120" s="190"/>
      <c r="B120" s="210"/>
      <c r="C120" s="194"/>
      <c r="D120" s="131"/>
      <c r="E120" s="119"/>
      <c r="F120" s="181"/>
      <c r="G120" s="181"/>
      <c r="H120" s="181"/>
      <c r="I120" s="181"/>
      <c r="J120" s="181"/>
      <c r="K120" s="181"/>
      <c r="L120" s="195"/>
      <c r="M120" s="181"/>
      <c r="N120" s="181"/>
      <c r="O120" s="181"/>
      <c r="P120" s="196"/>
      <c r="Q120" s="240"/>
      <c r="R120" s="240"/>
      <c r="S120" s="240"/>
    </row>
    <row r="121" spans="1:23" s="211" customFormat="1" ht="14.4" thickBot="1" x14ac:dyDescent="0.35">
      <c r="A121" s="46"/>
      <c r="B121" s="47"/>
      <c r="C121" s="241"/>
      <c r="D121" s="48"/>
      <c r="E121" s="151"/>
      <c r="F121" s="50"/>
      <c r="G121" s="51"/>
      <c r="H121" s="197" t="s">
        <v>62</v>
      </c>
      <c r="I121" s="51"/>
      <c r="J121" s="51"/>
      <c r="K121" s="51"/>
      <c r="L121" s="53">
        <f>SUM(L11:L120)</f>
        <v>0</v>
      </c>
      <c r="M121" s="54">
        <f>SUM(M11:M120)</f>
        <v>0</v>
      </c>
      <c r="N121" s="54">
        <f>SUM(N11:N120)</f>
        <v>0</v>
      </c>
      <c r="O121" s="54">
        <f>SUM(O11:O120)</f>
        <v>0</v>
      </c>
      <c r="P121" s="55">
        <f>SUM(P11:P120)</f>
        <v>0</v>
      </c>
      <c r="Q121" s="240"/>
      <c r="R121" s="240"/>
      <c r="S121" s="240"/>
    </row>
    <row r="122" spans="1:23" x14ac:dyDescent="0.25">
      <c r="A122" s="56"/>
      <c r="B122" s="56"/>
      <c r="C122" s="242"/>
      <c r="D122" s="56"/>
      <c r="F122" s="57"/>
      <c r="G122" s="57"/>
      <c r="H122" s="57"/>
      <c r="I122" s="57"/>
      <c r="J122" s="57"/>
      <c r="K122" s="56"/>
      <c r="L122" s="58"/>
      <c r="M122" s="56"/>
      <c r="N122" s="56"/>
      <c r="O122" s="56"/>
      <c r="P122" s="56"/>
    </row>
    <row r="123" spans="1:23" s="140" customFormat="1" x14ac:dyDescent="0.25">
      <c r="B123" s="256"/>
      <c r="C123" s="257" t="s">
        <v>282</v>
      </c>
      <c r="D123" s="259"/>
      <c r="E123" s="259"/>
      <c r="F123" s="259"/>
      <c r="G123" s="259"/>
      <c r="H123" s="259"/>
      <c r="I123" s="259"/>
      <c r="J123" s="259"/>
      <c r="K123" s="259"/>
      <c r="L123" s="259"/>
      <c r="M123" s="259"/>
      <c r="N123" s="259"/>
      <c r="O123" s="259"/>
      <c r="P123" s="146"/>
      <c r="Q123" s="146"/>
      <c r="R123" s="146"/>
      <c r="S123" s="146"/>
    </row>
    <row r="124" spans="1:23" s="140" customFormat="1" ht="31.2" customHeight="1" x14ac:dyDescent="0.25">
      <c r="B124" s="258"/>
      <c r="C124" s="514" t="s">
        <v>283</v>
      </c>
      <c r="D124" s="514"/>
      <c r="E124" s="514"/>
      <c r="F124" s="514"/>
      <c r="G124" s="514"/>
      <c r="H124" s="514"/>
      <c r="I124" s="514"/>
      <c r="J124" s="514"/>
      <c r="K124" s="514"/>
      <c r="L124" s="514"/>
      <c r="M124" s="514"/>
      <c r="N124" s="514"/>
      <c r="O124" s="514"/>
      <c r="P124" s="514"/>
      <c r="Q124" s="146"/>
      <c r="R124" s="146"/>
      <c r="S124" s="146"/>
    </row>
    <row r="125" spans="1:23" s="140" customFormat="1" ht="31.2" customHeight="1" x14ac:dyDescent="0.25">
      <c r="B125" s="258"/>
      <c r="C125" s="515" t="s">
        <v>300</v>
      </c>
      <c r="D125" s="515"/>
      <c r="E125" s="515"/>
      <c r="F125" s="515"/>
      <c r="G125" s="515"/>
      <c r="H125" s="515"/>
      <c r="I125" s="515"/>
      <c r="J125" s="515"/>
      <c r="K125" s="515"/>
      <c r="L125" s="515"/>
      <c r="M125" s="515"/>
      <c r="N125" s="515"/>
      <c r="O125" s="515"/>
      <c r="P125" s="515"/>
      <c r="Q125" s="146"/>
      <c r="R125" s="146"/>
      <c r="S125" s="146"/>
    </row>
    <row r="126" spans="1:23" s="142" customFormat="1" x14ac:dyDescent="0.25">
      <c r="A126" s="147"/>
      <c r="B126" s="258"/>
      <c r="C126" s="514" t="s">
        <v>301</v>
      </c>
      <c r="D126" s="514"/>
      <c r="E126" s="514"/>
      <c r="F126" s="514"/>
      <c r="G126" s="514"/>
      <c r="H126" s="514"/>
      <c r="I126" s="514"/>
      <c r="J126" s="514"/>
      <c r="K126" s="514"/>
      <c r="L126" s="514"/>
      <c r="M126" s="514"/>
      <c r="N126" s="514"/>
      <c r="O126" s="143"/>
      <c r="P126" s="143"/>
      <c r="Q126" s="143"/>
      <c r="R126" s="143"/>
      <c r="S126" s="143"/>
    </row>
    <row r="127" spans="1:23" s="142" customFormat="1" x14ac:dyDescent="0.25">
      <c r="A127" s="147"/>
      <c r="B127" s="258"/>
      <c r="C127" s="514" t="s">
        <v>302</v>
      </c>
      <c r="D127" s="514"/>
      <c r="E127" s="514"/>
      <c r="F127" s="514"/>
      <c r="G127" s="514"/>
      <c r="H127" s="514"/>
      <c r="I127" s="514"/>
      <c r="J127" s="514"/>
      <c r="K127" s="514"/>
      <c r="L127" s="514"/>
      <c r="M127" s="514"/>
      <c r="N127" s="514"/>
      <c r="O127" s="143"/>
      <c r="P127" s="143"/>
      <c r="Q127" s="143"/>
      <c r="R127" s="143"/>
      <c r="S127" s="143"/>
    </row>
    <row r="128" spans="1:23" x14ac:dyDescent="0.25">
      <c r="A128" s="140"/>
      <c r="B128" s="258"/>
      <c r="C128" s="514" t="s">
        <v>303</v>
      </c>
      <c r="D128" s="514"/>
      <c r="E128" s="514"/>
      <c r="F128" s="514"/>
      <c r="G128" s="514"/>
      <c r="H128" s="514"/>
      <c r="I128" s="514"/>
      <c r="J128" s="514"/>
      <c r="K128" s="514"/>
      <c r="L128" s="514"/>
      <c r="M128" s="514"/>
      <c r="N128" s="514"/>
      <c r="O128" s="146"/>
    </row>
    <row r="129" spans="1:15" ht="17.399999999999999" x14ac:dyDescent="0.25">
      <c r="A129" s="140"/>
      <c r="B129" s="258"/>
      <c r="C129" s="260"/>
      <c r="D129" s="260"/>
      <c r="E129" s="260"/>
      <c r="F129" s="260"/>
      <c r="G129" s="139"/>
      <c r="H129" s="139"/>
      <c r="I129" s="139"/>
      <c r="J129" s="138"/>
      <c r="K129" s="146"/>
      <c r="L129" s="146"/>
      <c r="M129" s="146"/>
      <c r="N129" s="146"/>
      <c r="O129" s="146"/>
    </row>
    <row r="130" spans="1:15" ht="17.399999999999999" x14ac:dyDescent="0.25">
      <c r="A130" s="261" t="s">
        <v>284</v>
      </c>
      <c r="B130" s="140"/>
      <c r="C130" s="140"/>
      <c r="D130" s="140"/>
      <c r="E130" s="516"/>
      <c r="F130" s="516"/>
      <c r="G130" s="516"/>
      <c r="H130" s="139"/>
      <c r="I130" s="139"/>
      <c r="J130" s="138"/>
      <c r="K130" s="146"/>
      <c r="L130" s="146"/>
      <c r="M130" s="146"/>
      <c r="N130" s="146"/>
      <c r="O130" s="146"/>
    </row>
    <row r="131" spans="1:15" ht="17.399999999999999" x14ac:dyDescent="0.25">
      <c r="A131" s="147"/>
      <c r="B131" s="262"/>
      <c r="C131" s="511" t="s">
        <v>187</v>
      </c>
      <c r="D131" s="511"/>
      <c r="E131" s="512"/>
      <c r="F131" s="260"/>
      <c r="G131" s="139"/>
      <c r="H131" s="139"/>
      <c r="I131" s="139"/>
      <c r="J131" s="141"/>
      <c r="K131" s="143"/>
      <c r="L131" s="143"/>
      <c r="M131" s="143"/>
      <c r="N131" s="143"/>
      <c r="O131" s="143"/>
    </row>
    <row r="132" spans="1:15" ht="17.399999999999999" x14ac:dyDescent="0.25">
      <c r="A132" s="147"/>
      <c r="B132" s="262"/>
      <c r="C132" s="263"/>
      <c r="D132" s="263"/>
      <c r="E132" s="263"/>
      <c r="F132" s="260"/>
      <c r="G132" s="139"/>
      <c r="H132" s="139"/>
      <c r="I132" s="139"/>
      <c r="J132" s="141"/>
      <c r="K132" s="143"/>
      <c r="L132" s="143"/>
      <c r="M132" s="143"/>
      <c r="N132" s="143"/>
      <c r="O132" s="143"/>
    </row>
    <row r="133" spans="1:15" ht="17.399999999999999" x14ac:dyDescent="0.25">
      <c r="A133" s="147"/>
      <c r="B133" s="264"/>
      <c r="C133" s="263"/>
      <c r="D133" s="263"/>
      <c r="E133" s="263"/>
      <c r="F133" s="260"/>
      <c r="G133" s="139"/>
      <c r="H133" s="139"/>
      <c r="I133" s="139"/>
      <c r="J133" s="143"/>
      <c r="K133" s="143"/>
      <c r="L133" s="143"/>
      <c r="M133" s="143"/>
      <c r="N133" s="143"/>
      <c r="O133" s="143"/>
    </row>
    <row r="134" spans="1:15" x14ac:dyDescent="0.25">
      <c r="A134" s="261" t="s">
        <v>285</v>
      </c>
      <c r="C134" s="265"/>
      <c r="D134" s="266"/>
      <c r="E134" s="513"/>
      <c r="F134" s="513"/>
      <c r="K134" s="19"/>
      <c r="L134" s="2"/>
      <c r="M134" s="21"/>
    </row>
    <row r="135" spans="1:15" x14ac:dyDescent="0.25">
      <c r="B135" s="262"/>
      <c r="C135" s="511" t="s">
        <v>187</v>
      </c>
      <c r="D135" s="511"/>
      <c r="E135" s="512"/>
      <c r="F135" s="260"/>
      <c r="K135" s="19"/>
      <c r="L135" s="2"/>
      <c r="M135" s="21"/>
    </row>
    <row r="136" spans="1:15" x14ac:dyDescent="0.25">
      <c r="B136" s="261" t="s">
        <v>286</v>
      </c>
      <c r="C136" s="267"/>
      <c r="D136" s="268"/>
      <c r="E136" s="261"/>
      <c r="F136" s="260"/>
      <c r="K136" s="19"/>
      <c r="L136" s="2"/>
      <c r="M136" s="21"/>
    </row>
  </sheetData>
  <mergeCells count="18">
    <mergeCell ref="C124:P124"/>
    <mergeCell ref="C125:P125"/>
    <mergeCell ref="A1:P1"/>
    <mergeCell ref="A2:P2"/>
    <mergeCell ref="A8:A9"/>
    <mergeCell ref="B8:B9"/>
    <mergeCell ref="C8:C9"/>
    <mergeCell ref="D8:D9"/>
    <mergeCell ref="E8:E9"/>
    <mergeCell ref="F8:K8"/>
    <mergeCell ref="L8:P8"/>
    <mergeCell ref="C131:E131"/>
    <mergeCell ref="E134:F134"/>
    <mergeCell ref="C135:E135"/>
    <mergeCell ref="C126:N126"/>
    <mergeCell ref="C127:N127"/>
    <mergeCell ref="C128:N128"/>
    <mergeCell ref="E130:G130"/>
  </mergeCells>
  <conditionalFormatting sqref="D111:D116">
    <cfRule type="cellIs" dxfId="47" priority="3" stopIfTrue="1" operator="equal">
      <formula>0</formula>
    </cfRule>
    <cfRule type="expression" dxfId="46" priority="4" stopIfTrue="1">
      <formula>"#DIV/0!"</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X161"/>
  <sheetViews>
    <sheetView showZeros="0" topLeftCell="A7" workbookViewId="0">
      <selection activeCell="J27" sqref="J27"/>
    </sheetView>
  </sheetViews>
  <sheetFormatPr defaultColWidth="8.6640625" defaultRowHeight="13.2" x14ac:dyDescent="0.25"/>
  <cols>
    <col min="1" max="1" width="4.33203125" style="2" customWidth="1"/>
    <col min="2" max="2" width="3.44140625" style="2" customWidth="1"/>
    <col min="3" max="3" width="46" style="2" customWidth="1"/>
    <col min="4" max="4" width="5.33203125" style="2" customWidth="1"/>
    <col min="5" max="5" width="8.6640625" style="137" customWidth="1"/>
    <col min="6" max="6" width="6.33203125" style="19" customWidth="1"/>
    <col min="7" max="7" width="7" style="19" customWidth="1"/>
    <col min="8" max="8" width="8.5546875" style="19" customWidth="1"/>
    <col min="9" max="9" width="8.109375" style="19" customWidth="1"/>
    <col min="10" max="10" width="9.109375" style="19" customWidth="1"/>
    <col min="11" max="11" width="8.6640625" style="2" customWidth="1"/>
    <col min="12" max="12" width="7.88671875" style="21" customWidth="1"/>
    <col min="13" max="13" width="9.6640625" style="2" customWidth="1"/>
    <col min="14" max="14" width="9.88671875" style="2" customWidth="1"/>
    <col min="15" max="15" width="10" style="2" customWidth="1"/>
    <col min="16" max="16" width="11" style="2" customWidth="1"/>
    <col min="17" max="17" width="12.6640625" style="1" customWidth="1"/>
    <col min="18" max="18" width="9.109375" style="1" customWidth="1"/>
    <col min="19" max="19" width="12.44140625" style="1" customWidth="1"/>
    <col min="20" max="199" width="9.109375" style="1" customWidth="1"/>
    <col min="200" max="200" width="5" style="1" customWidth="1"/>
    <col min="201" max="201" width="7.5546875" style="1" customWidth="1"/>
    <col min="202" max="202" width="45.44140625" style="1" customWidth="1"/>
    <col min="203" max="203" width="6.44140625" style="1" customWidth="1"/>
    <col min="204" max="204" width="8.109375" style="1" customWidth="1"/>
    <col min="205" max="205" width="6.6640625" style="1" customWidth="1"/>
    <col min="206" max="207" width="7" style="1" customWidth="1"/>
    <col min="208" max="208" width="7.6640625" style="1" customWidth="1"/>
    <col min="209" max="209" width="7.33203125" style="1" customWidth="1"/>
    <col min="210" max="210" width="7.44140625" style="1" customWidth="1"/>
    <col min="211" max="211" width="8.5546875" style="1" customWidth="1"/>
    <col min="212" max="212" width="9.6640625" style="1" customWidth="1"/>
    <col min="213" max="213" width="9.5546875" style="1" customWidth="1"/>
    <col min="214" max="214" width="10" style="1" customWidth="1"/>
    <col min="215" max="215" width="9.5546875" style="1" customWidth="1"/>
    <col min="216" max="257" width="9.109375" style="1" customWidth="1"/>
  </cols>
  <sheetData>
    <row r="1" spans="1:16" s="1" customFormat="1" x14ac:dyDescent="0.25">
      <c r="A1" s="517" t="s">
        <v>294</v>
      </c>
      <c r="B1" s="517"/>
      <c r="C1" s="517"/>
      <c r="D1" s="517"/>
      <c r="E1" s="517"/>
      <c r="F1" s="517"/>
      <c r="G1" s="517"/>
      <c r="H1" s="517"/>
      <c r="I1" s="517"/>
      <c r="J1" s="517"/>
      <c r="K1" s="517"/>
      <c r="L1" s="517"/>
      <c r="M1" s="517"/>
      <c r="N1" s="517"/>
      <c r="O1" s="517"/>
      <c r="P1" s="517"/>
    </row>
    <row r="2" spans="1:16" s="1" customFormat="1" x14ac:dyDescent="0.25">
      <c r="A2" s="517" t="s">
        <v>270</v>
      </c>
      <c r="B2" s="517"/>
      <c r="C2" s="517"/>
      <c r="D2" s="517"/>
      <c r="E2" s="517"/>
      <c r="F2" s="517"/>
      <c r="G2" s="517"/>
      <c r="H2" s="517"/>
      <c r="I2" s="517"/>
      <c r="J2" s="517"/>
      <c r="K2" s="517"/>
      <c r="L2" s="517"/>
      <c r="M2" s="517"/>
      <c r="N2" s="517"/>
      <c r="O2" s="517"/>
      <c r="P2" s="517"/>
    </row>
    <row r="3" spans="1:16" x14ac:dyDescent="0.25">
      <c r="A3" s="7" t="str">
        <f>KOPTĀME!A10</f>
        <v>Objekta nosaukums: Ūdensvada un kanalizācijas izbūve Mazajā Juglas ielā, 4.kārta</v>
      </c>
      <c r="C3" s="67"/>
      <c r="E3" s="136"/>
    </row>
    <row r="4" spans="1:16" x14ac:dyDescent="0.25">
      <c r="A4" s="7" t="str">
        <f>KOPTĀME!A11</f>
        <v>Būves nosaukums: Ūdensvada un kanalizācijas izbūve Mazajā Juglas ielā,4.kārta</v>
      </c>
      <c r="C4" s="67"/>
      <c r="E4" s="136"/>
    </row>
    <row r="5" spans="1:16" x14ac:dyDescent="0.25">
      <c r="A5" s="7" t="str">
        <f>KOPTĀME!A12</f>
        <v>Objekta adrese: Malienas iela, Ūdeļu iela 4</v>
      </c>
      <c r="C5" s="67"/>
      <c r="E5" s="136"/>
      <c r="M5" s="7" t="s">
        <v>29</v>
      </c>
      <c r="O5" s="22">
        <f>P34</f>
        <v>0</v>
      </c>
      <c r="P5" s="7" t="s">
        <v>30</v>
      </c>
    </row>
    <row r="6" spans="1:16" x14ac:dyDescent="0.25">
      <c r="A6" s="7" t="s">
        <v>6</v>
      </c>
    </row>
    <row r="7" spans="1:16" x14ac:dyDescent="0.25">
      <c r="A7" s="7"/>
    </row>
    <row r="8" spans="1:16" s="2" customFormat="1" ht="12.75" customHeight="1" x14ac:dyDescent="0.25">
      <c r="A8" s="525" t="s">
        <v>16</v>
      </c>
      <c r="B8" s="526" t="s">
        <v>31</v>
      </c>
      <c r="C8" s="527" t="s">
        <v>32</v>
      </c>
      <c r="D8" s="528" t="s">
        <v>33</v>
      </c>
      <c r="E8" s="529" t="s">
        <v>34</v>
      </c>
      <c r="F8" s="523" t="s">
        <v>35</v>
      </c>
      <c r="G8" s="523"/>
      <c r="H8" s="523"/>
      <c r="I8" s="523"/>
      <c r="J8" s="523"/>
      <c r="K8" s="523"/>
      <c r="L8" s="524" t="s">
        <v>36</v>
      </c>
      <c r="M8" s="524"/>
      <c r="N8" s="524"/>
      <c r="O8" s="524"/>
      <c r="P8" s="524"/>
    </row>
    <row r="9" spans="1:16" s="2" customFormat="1" ht="66" x14ac:dyDescent="0.25">
      <c r="A9" s="525"/>
      <c r="B9" s="526"/>
      <c r="C9" s="527"/>
      <c r="D9" s="528"/>
      <c r="E9" s="529"/>
      <c r="F9" s="244" t="s">
        <v>37</v>
      </c>
      <c r="G9" s="244" t="s">
        <v>38</v>
      </c>
      <c r="H9" s="244" t="s">
        <v>39</v>
      </c>
      <c r="I9" s="245" t="s">
        <v>40</v>
      </c>
      <c r="J9" s="245" t="s">
        <v>41</v>
      </c>
      <c r="K9" s="245" t="s">
        <v>42</v>
      </c>
      <c r="L9" s="168" t="s">
        <v>21</v>
      </c>
      <c r="M9" s="167" t="s">
        <v>39</v>
      </c>
      <c r="N9" s="167" t="s">
        <v>40</v>
      </c>
      <c r="O9" s="167" t="s">
        <v>41</v>
      </c>
      <c r="P9" s="169" t="s">
        <v>43</v>
      </c>
    </row>
    <row r="10" spans="1:16" s="23" customFormat="1" ht="10.199999999999999" x14ac:dyDescent="0.2">
      <c r="A10" s="170">
        <v>1</v>
      </c>
      <c r="B10" s="170">
        <v>2</v>
      </c>
      <c r="C10" s="170">
        <v>3</v>
      </c>
      <c r="D10" s="170">
        <v>4</v>
      </c>
      <c r="E10" s="170">
        <v>5</v>
      </c>
      <c r="F10" s="170">
        <v>6</v>
      </c>
      <c r="G10" s="170">
        <v>7</v>
      </c>
      <c r="H10" s="170">
        <v>8</v>
      </c>
      <c r="I10" s="170">
        <v>9</v>
      </c>
      <c r="J10" s="170">
        <v>10</v>
      </c>
      <c r="K10" s="170">
        <v>11</v>
      </c>
      <c r="L10" s="170">
        <v>12</v>
      </c>
      <c r="M10" s="170">
        <v>13</v>
      </c>
      <c r="N10" s="170">
        <v>14</v>
      </c>
      <c r="O10" s="170">
        <v>15</v>
      </c>
      <c r="P10" s="170">
        <v>16</v>
      </c>
    </row>
    <row r="11" spans="1:16" s="174" customFormat="1" x14ac:dyDescent="0.25">
      <c r="A11" s="171" t="s">
        <v>123</v>
      </c>
      <c r="B11" s="172"/>
      <c r="C11" s="212"/>
      <c r="D11" s="173"/>
      <c r="E11" s="246"/>
      <c r="F11" s="247"/>
      <c r="G11" s="247"/>
      <c r="H11" s="247"/>
      <c r="I11" s="247"/>
      <c r="J11" s="247"/>
      <c r="K11" s="247"/>
      <c r="L11" s="247"/>
      <c r="M11" s="247"/>
      <c r="N11" s="247"/>
      <c r="O11" s="247"/>
      <c r="P11" s="202"/>
    </row>
    <row r="12" spans="1:16" s="174" customFormat="1" x14ac:dyDescent="0.25">
      <c r="A12" s="203"/>
      <c r="B12" s="193"/>
      <c r="C12" s="176" t="s">
        <v>25</v>
      </c>
      <c r="D12" s="243"/>
      <c r="E12" s="248"/>
      <c r="F12" s="249"/>
      <c r="G12" s="249"/>
      <c r="H12" s="249"/>
      <c r="I12" s="249"/>
      <c r="J12" s="249"/>
      <c r="K12" s="249"/>
      <c r="L12" s="249"/>
      <c r="M12" s="249"/>
      <c r="N12" s="249"/>
      <c r="O12" s="249"/>
      <c r="P12" s="204"/>
    </row>
    <row r="13" spans="1:16" s="232" customFormat="1" x14ac:dyDescent="0.25">
      <c r="A13" s="175">
        <v>1</v>
      </c>
      <c r="B13" s="116" t="s">
        <v>44</v>
      </c>
      <c r="C13" s="120" t="s">
        <v>124</v>
      </c>
      <c r="D13" s="129" t="s">
        <v>125</v>
      </c>
      <c r="E13" s="119">
        <v>1</v>
      </c>
      <c r="F13" s="97"/>
      <c r="G13" s="100"/>
      <c r="H13" s="99"/>
      <c r="I13" s="100"/>
      <c r="J13" s="250"/>
      <c r="K13" s="251">
        <f>H13+I13+J13</f>
        <v>0</v>
      </c>
      <c r="L13" s="99">
        <f>ROUND(E13*F13,2)</f>
        <v>0</v>
      </c>
      <c r="M13" s="99">
        <f>ROUND(E13*H13,2)</f>
        <v>0</v>
      </c>
      <c r="N13" s="99">
        <f>ROUND(E13*I13,2)</f>
        <v>0</v>
      </c>
      <c r="O13" s="99">
        <f>ROUND(E13*J13,2)</f>
        <v>0</v>
      </c>
      <c r="P13" s="178">
        <f>SUM(M13:O13)</f>
        <v>0</v>
      </c>
    </row>
    <row r="14" spans="1:16" s="232" customFormat="1" x14ac:dyDescent="0.25">
      <c r="A14" s="175">
        <v>2</v>
      </c>
      <c r="B14" s="116" t="s">
        <v>44</v>
      </c>
      <c r="C14" s="120" t="s">
        <v>126</v>
      </c>
      <c r="D14" s="129" t="s">
        <v>125</v>
      </c>
      <c r="E14" s="119">
        <v>1</v>
      </c>
      <c r="F14" s="97"/>
      <c r="G14" s="100"/>
      <c r="H14" s="99"/>
      <c r="I14" s="100"/>
      <c r="J14" s="250"/>
      <c r="K14" s="251">
        <f t="shared" ref="K14:K32" si="0">H14+I14+J14</f>
        <v>0</v>
      </c>
      <c r="L14" s="99">
        <f t="shared" ref="L14:L32" si="1">ROUND(E14*F14,2)</f>
        <v>0</v>
      </c>
      <c r="M14" s="99">
        <f t="shared" ref="M14:M32" si="2">ROUND(E14*H14,2)</f>
        <v>0</v>
      </c>
      <c r="N14" s="99">
        <f t="shared" ref="N14:N32" si="3">ROUND(E14*I14,2)</f>
        <v>0</v>
      </c>
      <c r="O14" s="99">
        <f t="shared" ref="O14:O32" si="4">ROUND(E14*J14,2)</f>
        <v>0</v>
      </c>
      <c r="P14" s="178">
        <f t="shared" ref="P14:P32" si="5">SUM(M14:O14)</f>
        <v>0</v>
      </c>
    </row>
    <row r="15" spans="1:16" s="232" customFormat="1" x14ac:dyDescent="0.25">
      <c r="A15" s="175">
        <v>3</v>
      </c>
      <c r="B15" s="116" t="s">
        <v>44</v>
      </c>
      <c r="C15" s="120" t="s">
        <v>279</v>
      </c>
      <c r="D15" s="129" t="s">
        <v>125</v>
      </c>
      <c r="E15" s="119">
        <v>1</v>
      </c>
      <c r="F15" s="97"/>
      <c r="G15" s="100"/>
      <c r="H15" s="99"/>
      <c r="I15" s="100"/>
      <c r="J15" s="250"/>
      <c r="K15" s="251">
        <f t="shared" si="0"/>
        <v>0</v>
      </c>
      <c r="L15" s="99">
        <f t="shared" si="1"/>
        <v>0</v>
      </c>
      <c r="M15" s="99">
        <f t="shared" si="2"/>
        <v>0</v>
      </c>
      <c r="N15" s="99">
        <f t="shared" si="3"/>
        <v>0</v>
      </c>
      <c r="O15" s="99">
        <f t="shared" si="4"/>
        <v>0</v>
      </c>
      <c r="P15" s="178">
        <f t="shared" si="5"/>
        <v>0</v>
      </c>
    </row>
    <row r="16" spans="1:16" s="232" customFormat="1" ht="39.6" x14ac:dyDescent="0.25">
      <c r="A16" s="175">
        <v>4</v>
      </c>
      <c r="B16" s="116" t="s">
        <v>44</v>
      </c>
      <c r="C16" s="471" t="s">
        <v>420</v>
      </c>
      <c r="D16" s="129" t="s">
        <v>125</v>
      </c>
      <c r="E16" s="119">
        <v>1</v>
      </c>
      <c r="F16" s="100"/>
      <c r="G16" s="100"/>
      <c r="H16" s="99"/>
      <c r="I16" s="100"/>
      <c r="J16" s="100"/>
      <c r="K16" s="251">
        <f t="shared" si="0"/>
        <v>0</v>
      </c>
      <c r="L16" s="99">
        <f t="shared" si="1"/>
        <v>0</v>
      </c>
      <c r="M16" s="99">
        <f t="shared" si="2"/>
        <v>0</v>
      </c>
      <c r="N16" s="99">
        <f t="shared" si="3"/>
        <v>0</v>
      </c>
      <c r="O16" s="99">
        <f t="shared" si="4"/>
        <v>0</v>
      </c>
      <c r="P16" s="178">
        <f t="shared" si="5"/>
        <v>0</v>
      </c>
    </row>
    <row r="17" spans="1:256" s="60" customFormat="1" x14ac:dyDescent="0.25">
      <c r="A17" s="175">
        <v>5</v>
      </c>
      <c r="B17" s="116" t="s">
        <v>44</v>
      </c>
      <c r="C17" s="120" t="s">
        <v>127</v>
      </c>
      <c r="D17" s="129" t="s">
        <v>47</v>
      </c>
      <c r="E17" s="119">
        <v>246.42</v>
      </c>
      <c r="F17" s="97"/>
      <c r="G17" s="100"/>
      <c r="H17" s="99"/>
      <c r="I17" s="100"/>
      <c r="J17" s="250"/>
      <c r="K17" s="251">
        <f t="shared" si="0"/>
        <v>0</v>
      </c>
      <c r="L17" s="99">
        <f t="shared" si="1"/>
        <v>0</v>
      </c>
      <c r="M17" s="99">
        <f t="shared" si="2"/>
        <v>0</v>
      </c>
      <c r="N17" s="99">
        <f t="shared" si="3"/>
        <v>0</v>
      </c>
      <c r="O17" s="99">
        <f t="shared" si="4"/>
        <v>0</v>
      </c>
      <c r="P17" s="178">
        <f t="shared" si="5"/>
        <v>0</v>
      </c>
    </row>
    <row r="18" spans="1:256" s="60" customFormat="1" ht="26.4" x14ac:dyDescent="0.25">
      <c r="A18" s="175">
        <v>6</v>
      </c>
      <c r="B18" s="116" t="s">
        <v>44</v>
      </c>
      <c r="C18" s="120" t="s">
        <v>128</v>
      </c>
      <c r="D18" s="129" t="s">
        <v>47</v>
      </c>
      <c r="E18" s="119">
        <v>320.35000000000002</v>
      </c>
      <c r="F18" s="97"/>
      <c r="G18" s="100"/>
      <c r="H18" s="99"/>
      <c r="I18" s="100"/>
      <c r="J18" s="250"/>
      <c r="K18" s="251">
        <f t="shared" si="0"/>
        <v>0</v>
      </c>
      <c r="L18" s="99">
        <f t="shared" si="1"/>
        <v>0</v>
      </c>
      <c r="M18" s="99">
        <f t="shared" si="2"/>
        <v>0</v>
      </c>
      <c r="N18" s="99">
        <f t="shared" si="3"/>
        <v>0</v>
      </c>
      <c r="O18" s="99">
        <f t="shared" si="4"/>
        <v>0</v>
      </c>
      <c r="P18" s="178">
        <f t="shared" si="5"/>
        <v>0</v>
      </c>
    </row>
    <row r="19" spans="1:256" s="232" customFormat="1" x14ac:dyDescent="0.25">
      <c r="A19" s="175">
        <v>7</v>
      </c>
      <c r="B19" s="116" t="s">
        <v>44</v>
      </c>
      <c r="C19" s="120" t="s">
        <v>129</v>
      </c>
      <c r="D19" s="129" t="s">
        <v>58</v>
      </c>
      <c r="E19" s="119">
        <v>30.8</v>
      </c>
      <c r="F19" s="97"/>
      <c r="G19" s="100"/>
      <c r="H19" s="99"/>
      <c r="I19" s="100"/>
      <c r="J19" s="250"/>
      <c r="K19" s="251">
        <f t="shared" si="0"/>
        <v>0</v>
      </c>
      <c r="L19" s="99">
        <f t="shared" si="1"/>
        <v>0</v>
      </c>
      <c r="M19" s="99">
        <f t="shared" si="2"/>
        <v>0</v>
      </c>
      <c r="N19" s="99">
        <f t="shared" si="3"/>
        <v>0</v>
      </c>
      <c r="O19" s="99">
        <f t="shared" si="4"/>
        <v>0</v>
      </c>
      <c r="P19" s="178">
        <f t="shared" si="5"/>
        <v>0</v>
      </c>
      <c r="FV19" s="179"/>
      <c r="FW19" s="179"/>
      <c r="FX19" s="179"/>
      <c r="FY19" s="179"/>
      <c r="FZ19" s="179"/>
      <c r="GA19" s="179"/>
      <c r="GB19" s="179"/>
      <c r="GC19" s="179"/>
      <c r="GD19" s="179"/>
      <c r="GE19" s="179"/>
      <c r="GF19" s="179"/>
      <c r="GG19" s="179"/>
      <c r="GH19" s="179"/>
      <c r="GI19" s="179"/>
      <c r="GJ19" s="179"/>
      <c r="GK19" s="179"/>
      <c r="GL19" s="179"/>
      <c r="GM19" s="179"/>
      <c r="GN19" s="179"/>
      <c r="GO19" s="179"/>
      <c r="GP19" s="179"/>
      <c r="GQ19" s="179"/>
      <c r="GR19" s="179"/>
      <c r="GS19" s="179"/>
      <c r="GT19" s="179"/>
      <c r="GU19" s="179"/>
      <c r="GV19" s="179"/>
      <c r="GW19" s="179"/>
      <c r="GX19" s="179"/>
      <c r="GY19" s="179"/>
      <c r="GZ19" s="179"/>
      <c r="HA19" s="179"/>
      <c r="HB19" s="179"/>
      <c r="HC19" s="179"/>
      <c r="HD19" s="179"/>
      <c r="HE19" s="179"/>
      <c r="HF19" s="179"/>
      <c r="HG19" s="179"/>
      <c r="HH19" s="179"/>
      <c r="HI19" s="179"/>
      <c r="HJ19" s="179"/>
      <c r="HK19" s="179"/>
      <c r="HL19" s="179"/>
      <c r="HM19" s="179"/>
      <c r="HN19" s="179"/>
      <c r="HO19" s="179"/>
      <c r="HP19" s="179"/>
      <c r="HQ19" s="179"/>
      <c r="HR19" s="179"/>
      <c r="HS19" s="179"/>
      <c r="HT19" s="179"/>
      <c r="HU19" s="179"/>
      <c r="HV19" s="179"/>
      <c r="HW19" s="179"/>
      <c r="HX19" s="179"/>
      <c r="HY19" s="179"/>
      <c r="HZ19" s="179"/>
      <c r="IA19" s="179"/>
      <c r="IB19" s="179"/>
      <c r="IC19" s="179"/>
      <c r="ID19" s="179"/>
      <c r="IE19" s="179"/>
      <c r="IF19" s="179"/>
      <c r="IG19" s="179"/>
      <c r="IH19" s="179"/>
      <c r="II19" s="179"/>
      <c r="IJ19" s="179"/>
      <c r="IK19" s="179"/>
      <c r="IL19" s="179"/>
      <c r="IM19" s="179"/>
      <c r="IN19" s="179"/>
      <c r="IO19" s="179"/>
      <c r="IP19" s="179"/>
      <c r="IQ19" s="179"/>
      <c r="IR19" s="179"/>
      <c r="IS19" s="179"/>
      <c r="IT19" s="179"/>
      <c r="IU19" s="179"/>
      <c r="IV19" s="179"/>
    </row>
    <row r="20" spans="1:256" s="232" customFormat="1" x14ac:dyDescent="0.25">
      <c r="A20" s="472">
        <v>8</v>
      </c>
      <c r="B20" s="473" t="s">
        <v>44</v>
      </c>
      <c r="C20" s="474" t="s">
        <v>130</v>
      </c>
      <c r="D20" s="475" t="s">
        <v>125</v>
      </c>
      <c r="E20" s="476">
        <v>1</v>
      </c>
      <c r="F20" s="97"/>
      <c r="G20" s="100"/>
      <c r="H20" s="99"/>
      <c r="I20" s="100"/>
      <c r="J20" s="250"/>
      <c r="K20" s="251">
        <f t="shared" si="0"/>
        <v>0</v>
      </c>
      <c r="L20" s="99">
        <f t="shared" si="1"/>
        <v>0</v>
      </c>
      <c r="M20" s="99">
        <f t="shared" si="2"/>
        <v>0</v>
      </c>
      <c r="N20" s="99">
        <f t="shared" si="3"/>
        <v>0</v>
      </c>
      <c r="O20" s="99">
        <f t="shared" si="4"/>
        <v>0</v>
      </c>
      <c r="P20" s="178">
        <f t="shared" si="5"/>
        <v>0</v>
      </c>
      <c r="FV20" s="179"/>
      <c r="FW20" s="179"/>
      <c r="FX20" s="179"/>
      <c r="FY20" s="179"/>
      <c r="FZ20" s="179"/>
      <c r="GA20" s="179"/>
      <c r="GB20" s="179"/>
      <c r="GC20" s="179"/>
      <c r="GD20" s="179"/>
      <c r="GE20" s="179"/>
      <c r="GF20" s="179"/>
      <c r="GG20" s="179"/>
      <c r="GH20" s="179"/>
      <c r="GI20" s="179"/>
      <c r="GJ20" s="179"/>
      <c r="GK20" s="179"/>
      <c r="GL20" s="179"/>
      <c r="GM20" s="179"/>
      <c r="GN20" s="179"/>
      <c r="GO20" s="179"/>
      <c r="GP20" s="179"/>
      <c r="GQ20" s="179"/>
      <c r="GR20" s="179"/>
      <c r="GS20" s="179"/>
      <c r="GT20" s="179"/>
      <c r="GU20" s="179"/>
      <c r="GV20" s="179"/>
      <c r="GW20" s="179"/>
      <c r="GX20" s="179"/>
      <c r="GY20" s="179"/>
      <c r="GZ20" s="179"/>
      <c r="HA20" s="179"/>
      <c r="HB20" s="179"/>
      <c r="HC20" s="179"/>
      <c r="HD20" s="179"/>
      <c r="HE20" s="179"/>
      <c r="HF20" s="179"/>
      <c r="HG20" s="179"/>
      <c r="HH20" s="179"/>
      <c r="HI20" s="179"/>
      <c r="HJ20" s="179"/>
      <c r="HK20" s="179"/>
      <c r="HL20" s="179"/>
      <c r="HM20" s="179"/>
      <c r="HN20" s="179"/>
      <c r="HO20" s="179"/>
      <c r="HP20" s="179"/>
      <c r="HQ20" s="179"/>
      <c r="HR20" s="179"/>
      <c r="HS20" s="179"/>
      <c r="HT20" s="179"/>
      <c r="HU20" s="179"/>
      <c r="HV20" s="179"/>
      <c r="HW20" s="179"/>
      <c r="HX20" s="179"/>
      <c r="HY20" s="179"/>
      <c r="HZ20" s="179"/>
      <c r="IA20" s="179"/>
      <c r="IB20" s="179"/>
      <c r="IC20" s="179"/>
      <c r="ID20" s="179"/>
      <c r="IE20" s="179"/>
      <c r="IF20" s="179"/>
      <c r="IG20" s="179"/>
      <c r="IH20" s="179"/>
      <c r="II20" s="179"/>
      <c r="IJ20" s="179"/>
      <c r="IK20" s="179"/>
      <c r="IL20" s="179"/>
      <c r="IM20" s="179"/>
      <c r="IN20" s="179"/>
      <c r="IO20" s="179"/>
      <c r="IP20" s="179"/>
      <c r="IQ20" s="179"/>
      <c r="IR20" s="179"/>
      <c r="IS20" s="179"/>
      <c r="IT20" s="179"/>
      <c r="IU20" s="179"/>
      <c r="IV20" s="179"/>
    </row>
    <row r="21" spans="1:256" s="232" customFormat="1" ht="26.4" x14ac:dyDescent="0.25">
      <c r="A21" s="175">
        <v>9</v>
      </c>
      <c r="B21" s="116" t="s">
        <v>44</v>
      </c>
      <c r="C21" s="117" t="s">
        <v>131</v>
      </c>
      <c r="D21" s="129" t="s">
        <v>132</v>
      </c>
      <c r="E21" s="119">
        <v>2.5</v>
      </c>
      <c r="F21" s="97"/>
      <c r="G21" s="100"/>
      <c r="H21" s="99"/>
      <c r="I21" s="100"/>
      <c r="J21" s="250"/>
      <c r="K21" s="251">
        <f t="shared" si="0"/>
        <v>0</v>
      </c>
      <c r="L21" s="99">
        <f t="shared" si="1"/>
        <v>0</v>
      </c>
      <c r="M21" s="99">
        <f t="shared" si="2"/>
        <v>0</v>
      </c>
      <c r="N21" s="99">
        <f t="shared" si="3"/>
        <v>0</v>
      </c>
      <c r="O21" s="99">
        <f t="shared" si="4"/>
        <v>0</v>
      </c>
      <c r="P21" s="178">
        <f t="shared" si="5"/>
        <v>0</v>
      </c>
      <c r="FV21" s="179"/>
      <c r="FW21" s="179"/>
      <c r="FX21" s="179"/>
      <c r="FY21" s="179"/>
      <c r="FZ21" s="179"/>
      <c r="GA21" s="179"/>
      <c r="GB21" s="179"/>
      <c r="GC21" s="179"/>
      <c r="GD21" s="179"/>
      <c r="GE21" s="179"/>
      <c r="GF21" s="179"/>
      <c r="GG21" s="179"/>
      <c r="GH21" s="179"/>
      <c r="GI21" s="179"/>
      <c r="GJ21" s="179"/>
      <c r="GK21" s="179"/>
      <c r="GL21" s="179"/>
      <c r="GM21" s="179"/>
      <c r="GN21" s="179"/>
      <c r="GO21" s="179"/>
      <c r="GP21" s="179"/>
      <c r="GQ21" s="179"/>
      <c r="GR21" s="179"/>
      <c r="GS21" s="179"/>
      <c r="GT21" s="179"/>
      <c r="GU21" s="179"/>
      <c r="GV21" s="179"/>
      <c r="GW21" s="179"/>
      <c r="GX21" s="179"/>
      <c r="GY21" s="179"/>
      <c r="GZ21" s="179"/>
      <c r="HA21" s="179"/>
      <c r="HB21" s="179"/>
      <c r="HC21" s="179"/>
      <c r="HD21" s="179"/>
      <c r="HE21" s="179"/>
      <c r="HF21" s="179"/>
      <c r="HG21" s="179"/>
      <c r="HH21" s="179"/>
      <c r="HI21" s="179"/>
      <c r="HJ21" s="179"/>
      <c r="HK21" s="179"/>
      <c r="HL21" s="179"/>
      <c r="HM21" s="179"/>
      <c r="HN21" s="179"/>
      <c r="HO21" s="179"/>
      <c r="HP21" s="179"/>
      <c r="HQ21" s="179"/>
      <c r="HR21" s="179"/>
      <c r="HS21" s="179"/>
      <c r="HT21" s="179"/>
      <c r="HU21" s="179"/>
      <c r="HV21" s="179"/>
      <c r="HW21" s="179"/>
      <c r="HX21" s="179"/>
      <c r="HY21" s="179"/>
      <c r="HZ21" s="179"/>
      <c r="IA21" s="179"/>
      <c r="IB21" s="179"/>
      <c r="IC21" s="179"/>
      <c r="ID21" s="179"/>
      <c r="IE21" s="179"/>
      <c r="IF21" s="179"/>
      <c r="IG21" s="179"/>
      <c r="IH21" s="179"/>
      <c r="II21" s="179"/>
      <c r="IJ21" s="179"/>
      <c r="IK21" s="179"/>
      <c r="IL21" s="179"/>
      <c r="IM21" s="179"/>
      <c r="IN21" s="179"/>
      <c r="IO21" s="179"/>
      <c r="IP21" s="179"/>
      <c r="IQ21" s="179"/>
      <c r="IR21" s="179"/>
      <c r="IS21" s="179"/>
      <c r="IT21" s="179"/>
      <c r="IU21" s="179"/>
      <c r="IV21" s="179"/>
    </row>
    <row r="22" spans="1:256" s="232" customFormat="1" ht="15.6" x14ac:dyDescent="0.25">
      <c r="A22" s="175">
        <v>10</v>
      </c>
      <c r="B22" s="116" t="s">
        <v>44</v>
      </c>
      <c r="C22" s="120" t="s">
        <v>133</v>
      </c>
      <c r="D22" s="129" t="s">
        <v>132</v>
      </c>
      <c r="E22" s="119">
        <v>3.25</v>
      </c>
      <c r="F22" s="97"/>
      <c r="G22" s="100"/>
      <c r="H22" s="99"/>
      <c r="I22" s="100"/>
      <c r="J22" s="250"/>
      <c r="K22" s="251">
        <f t="shared" si="0"/>
        <v>0</v>
      </c>
      <c r="L22" s="99">
        <f t="shared" si="1"/>
        <v>0</v>
      </c>
      <c r="M22" s="99">
        <f t="shared" si="2"/>
        <v>0</v>
      </c>
      <c r="N22" s="99">
        <f t="shared" si="3"/>
        <v>0</v>
      </c>
      <c r="O22" s="99">
        <f t="shared" si="4"/>
        <v>0</v>
      </c>
      <c r="P22" s="178">
        <f t="shared" si="5"/>
        <v>0</v>
      </c>
    </row>
    <row r="23" spans="1:256" s="232" customFormat="1" x14ac:dyDescent="0.25">
      <c r="A23" s="472">
        <v>11</v>
      </c>
      <c r="B23" s="473" t="s">
        <v>44</v>
      </c>
      <c r="C23" s="474" t="s">
        <v>130</v>
      </c>
      <c r="D23" s="475" t="s">
        <v>125</v>
      </c>
      <c r="E23" s="476">
        <v>1</v>
      </c>
      <c r="F23" s="97"/>
      <c r="G23" s="100"/>
      <c r="H23" s="99"/>
      <c r="I23" s="100"/>
      <c r="J23" s="250"/>
      <c r="K23" s="251">
        <f t="shared" si="0"/>
        <v>0</v>
      </c>
      <c r="L23" s="99">
        <f t="shared" si="1"/>
        <v>0</v>
      </c>
      <c r="M23" s="99">
        <f t="shared" si="2"/>
        <v>0</v>
      </c>
      <c r="N23" s="99">
        <f t="shared" si="3"/>
        <v>0</v>
      </c>
      <c r="O23" s="99">
        <f t="shared" si="4"/>
        <v>0</v>
      </c>
      <c r="P23" s="178">
        <f t="shared" si="5"/>
        <v>0</v>
      </c>
    </row>
    <row r="24" spans="1:256" s="232" customFormat="1" x14ac:dyDescent="0.25">
      <c r="A24" s="175">
        <v>12</v>
      </c>
      <c r="B24" s="116" t="s">
        <v>44</v>
      </c>
      <c r="C24" s="132" t="s">
        <v>134</v>
      </c>
      <c r="D24" s="129" t="s">
        <v>45</v>
      </c>
      <c r="E24" s="119">
        <v>351.1</v>
      </c>
      <c r="F24" s="97"/>
      <c r="G24" s="100"/>
      <c r="H24" s="99"/>
      <c r="I24" s="100"/>
      <c r="J24" s="250"/>
      <c r="K24" s="251">
        <f t="shared" si="0"/>
        <v>0</v>
      </c>
      <c r="L24" s="99">
        <f t="shared" si="1"/>
        <v>0</v>
      </c>
      <c r="M24" s="99">
        <f t="shared" si="2"/>
        <v>0</v>
      </c>
      <c r="N24" s="99">
        <f t="shared" si="3"/>
        <v>0</v>
      </c>
      <c r="O24" s="99">
        <f t="shared" si="4"/>
        <v>0</v>
      </c>
      <c r="P24" s="178">
        <f t="shared" si="5"/>
        <v>0</v>
      </c>
    </row>
    <row r="25" spans="1:256" s="232" customFormat="1" x14ac:dyDescent="0.25">
      <c r="A25" s="175">
        <v>13</v>
      </c>
      <c r="B25" s="116" t="s">
        <v>44</v>
      </c>
      <c r="C25" s="186" t="s">
        <v>135</v>
      </c>
      <c r="D25" s="121" t="s">
        <v>136</v>
      </c>
      <c r="E25" s="119">
        <v>386.21</v>
      </c>
      <c r="F25" s="97"/>
      <c r="G25" s="100"/>
      <c r="H25" s="99"/>
      <c r="I25" s="100"/>
      <c r="J25" s="250"/>
      <c r="K25" s="251">
        <f t="shared" si="0"/>
        <v>0</v>
      </c>
      <c r="L25" s="99">
        <f t="shared" si="1"/>
        <v>0</v>
      </c>
      <c r="M25" s="99">
        <f t="shared" si="2"/>
        <v>0</v>
      </c>
      <c r="N25" s="99">
        <f t="shared" si="3"/>
        <v>0</v>
      </c>
      <c r="O25" s="99">
        <f t="shared" si="4"/>
        <v>0</v>
      </c>
      <c r="P25" s="178">
        <f t="shared" si="5"/>
        <v>0</v>
      </c>
    </row>
    <row r="26" spans="1:256" s="232" customFormat="1" x14ac:dyDescent="0.25">
      <c r="A26" s="175">
        <v>14</v>
      </c>
      <c r="B26" s="116" t="s">
        <v>44</v>
      </c>
      <c r="C26" s="186" t="s">
        <v>137</v>
      </c>
      <c r="D26" s="121" t="s">
        <v>125</v>
      </c>
      <c r="E26" s="119">
        <v>1</v>
      </c>
      <c r="F26" s="97"/>
      <c r="G26" s="100"/>
      <c r="H26" s="99"/>
      <c r="I26" s="100"/>
      <c r="J26" s="250"/>
      <c r="K26" s="251">
        <f t="shared" si="0"/>
        <v>0</v>
      </c>
      <c r="L26" s="99">
        <f t="shared" si="1"/>
        <v>0</v>
      </c>
      <c r="M26" s="99">
        <f t="shared" si="2"/>
        <v>0</v>
      </c>
      <c r="N26" s="99">
        <f t="shared" si="3"/>
        <v>0</v>
      </c>
      <c r="O26" s="99">
        <f t="shared" si="4"/>
        <v>0</v>
      </c>
      <c r="P26" s="178">
        <f t="shared" si="5"/>
        <v>0</v>
      </c>
    </row>
    <row r="27" spans="1:256" s="252" customFormat="1" ht="52.8" x14ac:dyDescent="0.25">
      <c r="A27" s="175">
        <v>15</v>
      </c>
      <c r="B27" s="116" t="s">
        <v>44</v>
      </c>
      <c r="C27" s="186" t="s">
        <v>266</v>
      </c>
      <c r="D27" s="129" t="s">
        <v>132</v>
      </c>
      <c r="E27" s="119">
        <v>6.7</v>
      </c>
      <c r="F27" s="97"/>
      <c r="G27" s="100"/>
      <c r="H27" s="99"/>
      <c r="I27" s="100"/>
      <c r="J27" s="250"/>
      <c r="K27" s="251">
        <f t="shared" si="0"/>
        <v>0</v>
      </c>
      <c r="L27" s="99">
        <f t="shared" si="1"/>
        <v>0</v>
      </c>
      <c r="M27" s="99">
        <f t="shared" si="2"/>
        <v>0</v>
      </c>
      <c r="N27" s="99">
        <f t="shared" si="3"/>
        <v>0</v>
      </c>
      <c r="O27" s="99">
        <f t="shared" si="4"/>
        <v>0</v>
      </c>
      <c r="P27" s="178">
        <f t="shared" si="5"/>
        <v>0</v>
      </c>
    </row>
    <row r="28" spans="1:256" s="232" customFormat="1" ht="15.6" x14ac:dyDescent="0.25">
      <c r="A28" s="175">
        <v>16</v>
      </c>
      <c r="B28" s="116" t="s">
        <v>44</v>
      </c>
      <c r="C28" s="186" t="s">
        <v>138</v>
      </c>
      <c r="D28" s="129" t="s">
        <v>132</v>
      </c>
      <c r="E28" s="119">
        <v>7.04</v>
      </c>
      <c r="F28" s="97"/>
      <c r="G28" s="100"/>
      <c r="H28" s="99"/>
      <c r="I28" s="100"/>
      <c r="J28" s="250"/>
      <c r="K28" s="251">
        <f t="shared" si="0"/>
        <v>0</v>
      </c>
      <c r="L28" s="99">
        <f t="shared" si="1"/>
        <v>0</v>
      </c>
      <c r="M28" s="99">
        <f t="shared" si="2"/>
        <v>0</v>
      </c>
      <c r="N28" s="99">
        <f t="shared" si="3"/>
        <v>0</v>
      </c>
      <c r="O28" s="99">
        <f t="shared" si="4"/>
        <v>0</v>
      </c>
      <c r="P28" s="178">
        <f t="shared" si="5"/>
        <v>0</v>
      </c>
    </row>
    <row r="29" spans="1:256" s="232" customFormat="1" ht="15.6" x14ac:dyDescent="0.25">
      <c r="A29" s="175">
        <v>17</v>
      </c>
      <c r="B29" s="116" t="s">
        <v>44</v>
      </c>
      <c r="C29" s="186" t="s">
        <v>421</v>
      </c>
      <c r="D29" s="129" t="s">
        <v>132</v>
      </c>
      <c r="E29" s="119">
        <v>7.04</v>
      </c>
      <c r="F29" s="97"/>
      <c r="G29" s="100"/>
      <c r="H29" s="99"/>
      <c r="I29" s="100"/>
      <c r="J29" s="250"/>
      <c r="K29" s="251">
        <f t="shared" si="0"/>
        <v>0</v>
      </c>
      <c r="L29" s="99">
        <f t="shared" si="1"/>
        <v>0</v>
      </c>
      <c r="M29" s="99">
        <f t="shared" si="2"/>
        <v>0</v>
      </c>
      <c r="N29" s="99">
        <f t="shared" si="3"/>
        <v>0</v>
      </c>
      <c r="O29" s="99">
        <f t="shared" si="4"/>
        <v>0</v>
      </c>
      <c r="P29" s="178">
        <f t="shared" si="5"/>
        <v>0</v>
      </c>
    </row>
    <row r="30" spans="1:256" s="232" customFormat="1" ht="79.2" x14ac:dyDescent="0.25">
      <c r="A30" s="175">
        <v>18</v>
      </c>
      <c r="B30" s="116" t="s">
        <v>44</v>
      </c>
      <c r="C30" s="120" t="s">
        <v>139</v>
      </c>
      <c r="D30" s="129" t="s">
        <v>47</v>
      </c>
      <c r="E30" s="119">
        <v>204</v>
      </c>
      <c r="F30" s="97"/>
      <c r="G30" s="100"/>
      <c r="H30" s="99"/>
      <c r="I30" s="100"/>
      <c r="J30" s="250"/>
      <c r="K30" s="251">
        <f t="shared" si="0"/>
        <v>0</v>
      </c>
      <c r="L30" s="99">
        <f t="shared" si="1"/>
        <v>0</v>
      </c>
      <c r="M30" s="99">
        <f t="shared" si="2"/>
        <v>0</v>
      </c>
      <c r="N30" s="99">
        <f t="shared" si="3"/>
        <v>0</v>
      </c>
      <c r="O30" s="99">
        <f t="shared" si="4"/>
        <v>0</v>
      </c>
      <c r="P30" s="178">
        <f t="shared" si="5"/>
        <v>0</v>
      </c>
    </row>
    <row r="31" spans="1:256" s="232" customFormat="1" x14ac:dyDescent="0.25">
      <c r="A31" s="175">
        <v>19</v>
      </c>
      <c r="B31" s="116" t="s">
        <v>44</v>
      </c>
      <c r="C31" s="120" t="s">
        <v>140</v>
      </c>
      <c r="D31" s="129" t="s">
        <v>47</v>
      </c>
      <c r="E31" s="119">
        <v>265.2</v>
      </c>
      <c r="F31" s="97"/>
      <c r="G31" s="100"/>
      <c r="H31" s="99"/>
      <c r="I31" s="100"/>
      <c r="J31" s="250"/>
      <c r="K31" s="251">
        <f t="shared" si="0"/>
        <v>0</v>
      </c>
      <c r="L31" s="99">
        <f t="shared" si="1"/>
        <v>0</v>
      </c>
      <c r="M31" s="99">
        <f t="shared" si="2"/>
        <v>0</v>
      </c>
      <c r="N31" s="99">
        <f t="shared" si="3"/>
        <v>0</v>
      </c>
      <c r="O31" s="99">
        <f t="shared" si="4"/>
        <v>0</v>
      </c>
      <c r="P31" s="178">
        <f t="shared" si="5"/>
        <v>0</v>
      </c>
    </row>
    <row r="32" spans="1:256" s="174" customFormat="1" x14ac:dyDescent="0.25">
      <c r="A32" s="472">
        <v>20</v>
      </c>
      <c r="B32" s="473" t="s">
        <v>44</v>
      </c>
      <c r="C32" s="477" t="s">
        <v>130</v>
      </c>
      <c r="D32" s="475" t="s">
        <v>125</v>
      </c>
      <c r="E32" s="476">
        <v>1</v>
      </c>
      <c r="F32" s="97"/>
      <c r="G32" s="100"/>
      <c r="H32" s="99"/>
      <c r="I32" s="100"/>
      <c r="J32" s="250"/>
      <c r="K32" s="251">
        <f t="shared" si="0"/>
        <v>0</v>
      </c>
      <c r="L32" s="99">
        <f t="shared" si="1"/>
        <v>0</v>
      </c>
      <c r="M32" s="99">
        <f t="shared" si="2"/>
        <v>0</v>
      </c>
      <c r="N32" s="99">
        <f t="shared" si="3"/>
        <v>0</v>
      </c>
      <c r="O32" s="99">
        <f t="shared" si="4"/>
        <v>0</v>
      </c>
      <c r="P32" s="178">
        <f t="shared" si="5"/>
        <v>0</v>
      </c>
    </row>
    <row r="33" spans="1:258" s="174" customFormat="1" x14ac:dyDescent="0.25">
      <c r="A33" s="190"/>
      <c r="B33" s="129"/>
      <c r="C33" s="194" t="s">
        <v>123</v>
      </c>
      <c r="D33" s="131"/>
      <c r="E33" s="131"/>
      <c r="F33" s="181"/>
      <c r="G33" s="181"/>
      <c r="H33" s="181"/>
      <c r="I33" s="181"/>
      <c r="J33" s="181"/>
      <c r="K33" s="181"/>
      <c r="L33" s="195"/>
      <c r="M33" s="181"/>
      <c r="N33" s="181"/>
      <c r="O33" s="181"/>
      <c r="P33" s="196"/>
    </row>
    <row r="34" spans="1:258" s="2" customFormat="1" ht="13.8" x14ac:dyDescent="0.3">
      <c r="A34" s="46"/>
      <c r="B34" s="47"/>
      <c r="C34" s="47"/>
      <c r="D34" s="48"/>
      <c r="E34" s="253"/>
      <c r="F34" s="50"/>
      <c r="G34" s="51"/>
      <c r="H34" s="197" t="s">
        <v>62</v>
      </c>
      <c r="I34" s="51"/>
      <c r="J34" s="51"/>
      <c r="K34" s="51"/>
      <c r="L34" s="53">
        <f>SUM(L11:L33)</f>
        <v>0</v>
      </c>
      <c r="M34" s="54">
        <f>SUM(M11:M33)</f>
        <v>0</v>
      </c>
      <c r="N34" s="54">
        <f>SUM(N11:N33)</f>
        <v>0</v>
      </c>
      <c r="O34" s="54">
        <f>SUM(O11:O33)</f>
        <v>0</v>
      </c>
      <c r="P34" s="55">
        <f>SUM(P11:P33)</f>
        <v>0</v>
      </c>
    </row>
    <row r="35" spans="1:258" x14ac:dyDescent="0.25">
      <c r="A35" s="56"/>
      <c r="B35" s="56"/>
      <c r="D35" s="56"/>
      <c r="E35" s="198"/>
      <c r="F35" s="57"/>
      <c r="G35" s="57"/>
      <c r="H35" s="57"/>
      <c r="I35" s="57"/>
      <c r="J35" s="57"/>
      <c r="K35" s="56"/>
      <c r="L35" s="58"/>
      <c r="M35" s="56"/>
      <c r="N35" s="56"/>
      <c r="O35" s="56"/>
      <c r="P35" s="56"/>
    </row>
    <row r="36" spans="1:258" s="140" customFormat="1" ht="13.8" x14ac:dyDescent="0.25">
      <c r="B36" s="256"/>
      <c r="C36" s="257" t="s">
        <v>282</v>
      </c>
      <c r="D36" s="258"/>
      <c r="E36" s="259"/>
      <c r="F36" s="259"/>
      <c r="G36" s="259"/>
      <c r="H36" s="259"/>
      <c r="I36" s="259"/>
      <c r="J36" s="259"/>
      <c r="K36" s="259"/>
      <c r="L36" s="259"/>
      <c r="M36" s="259"/>
      <c r="N36" s="259"/>
      <c r="O36" s="259"/>
      <c r="P36" s="259"/>
      <c r="Q36" s="146"/>
      <c r="R36" s="146"/>
      <c r="S36" s="146"/>
    </row>
    <row r="37" spans="1:258" s="140" customFormat="1" ht="31.2" customHeight="1" x14ac:dyDescent="0.25">
      <c r="B37" s="258"/>
      <c r="C37" s="514" t="s">
        <v>283</v>
      </c>
      <c r="D37" s="514"/>
      <c r="E37" s="514"/>
      <c r="F37" s="514"/>
      <c r="G37" s="514"/>
      <c r="H37" s="514"/>
      <c r="I37" s="514"/>
      <c r="J37" s="514"/>
      <c r="K37" s="514"/>
      <c r="L37" s="514"/>
      <c r="M37" s="514"/>
      <c r="N37" s="514"/>
      <c r="O37" s="514"/>
      <c r="P37" s="514"/>
      <c r="Q37" s="340"/>
      <c r="R37" s="146"/>
      <c r="S37" s="146"/>
      <c r="T37" s="146"/>
    </row>
    <row r="38" spans="1:258" s="140" customFormat="1" ht="31.2" customHeight="1" x14ac:dyDescent="0.25">
      <c r="B38" s="258"/>
      <c r="C38" s="515" t="s">
        <v>300</v>
      </c>
      <c r="D38" s="515"/>
      <c r="E38" s="515"/>
      <c r="F38" s="515"/>
      <c r="G38" s="515"/>
      <c r="H38" s="515"/>
      <c r="I38" s="515"/>
      <c r="J38" s="515"/>
      <c r="K38" s="515"/>
      <c r="L38" s="515"/>
      <c r="M38" s="515"/>
      <c r="N38" s="515"/>
      <c r="O38" s="515"/>
      <c r="P38" s="515"/>
      <c r="Q38" s="341"/>
      <c r="R38" s="146"/>
      <c r="S38" s="146"/>
      <c r="T38" s="146"/>
    </row>
    <row r="39" spans="1:258" s="142" customFormat="1" ht="13.8" x14ac:dyDescent="0.25">
      <c r="A39" s="147"/>
      <c r="B39" s="258"/>
      <c r="C39" s="514" t="s">
        <v>301</v>
      </c>
      <c r="D39" s="514"/>
      <c r="E39" s="514"/>
      <c r="F39" s="514"/>
      <c r="G39" s="514"/>
      <c r="H39" s="514"/>
      <c r="I39" s="514"/>
      <c r="J39" s="514"/>
      <c r="K39" s="514"/>
      <c r="L39" s="514"/>
      <c r="M39" s="514"/>
      <c r="N39" s="514"/>
      <c r="O39" s="514"/>
      <c r="P39" s="143"/>
      <c r="Q39" s="143"/>
      <c r="R39" s="143"/>
      <c r="S39" s="143"/>
      <c r="T39" s="143"/>
    </row>
    <row r="40" spans="1:258" s="142" customFormat="1" ht="13.8" x14ac:dyDescent="0.25">
      <c r="A40" s="147"/>
      <c r="B40" s="258"/>
      <c r="C40" s="514" t="s">
        <v>302</v>
      </c>
      <c r="D40" s="514"/>
      <c r="E40" s="514"/>
      <c r="F40" s="514"/>
      <c r="G40" s="514"/>
      <c r="H40" s="514"/>
      <c r="I40" s="514"/>
      <c r="J40" s="514"/>
      <c r="K40" s="514"/>
      <c r="L40" s="514"/>
      <c r="M40" s="514"/>
      <c r="N40" s="514"/>
      <c r="O40" s="514"/>
      <c r="P40" s="143"/>
      <c r="Q40" s="143"/>
      <c r="R40" s="143"/>
      <c r="S40" s="143"/>
      <c r="T40" s="143"/>
    </row>
    <row r="41" spans="1:258" ht="13.8" x14ac:dyDescent="0.25">
      <c r="A41" s="140"/>
      <c r="B41" s="258"/>
      <c r="C41" s="514" t="s">
        <v>303</v>
      </c>
      <c r="D41" s="514"/>
      <c r="E41" s="514"/>
      <c r="F41" s="514"/>
      <c r="G41" s="514"/>
      <c r="H41" s="514"/>
      <c r="I41" s="514"/>
      <c r="J41" s="514"/>
      <c r="K41" s="514"/>
      <c r="L41" s="514"/>
      <c r="M41" s="514"/>
      <c r="N41" s="514"/>
      <c r="O41" s="514"/>
      <c r="P41" s="146"/>
      <c r="Q41" s="2"/>
      <c r="R41" s="199"/>
      <c r="S41" s="199"/>
      <c r="T41" s="199"/>
      <c r="U41" s="199"/>
      <c r="V41" s="199"/>
      <c r="W41" s="199"/>
      <c r="X41" s="199"/>
      <c r="Y41" s="199"/>
      <c r="Z41" s="199"/>
      <c r="AA41" s="199"/>
      <c r="AB41" s="199"/>
      <c r="AC41" s="199"/>
      <c r="AD41" s="199"/>
      <c r="AE41" s="199"/>
      <c r="AF41" s="199"/>
      <c r="AG41" s="199"/>
      <c r="AH41" s="199"/>
      <c r="AI41" s="199"/>
      <c r="AJ41" s="199"/>
      <c r="AK41" s="199"/>
      <c r="AL41" s="199"/>
      <c r="AM41" s="199"/>
      <c r="AN41" s="199"/>
      <c r="AO41" s="199"/>
      <c r="AP41" s="199"/>
      <c r="AQ41" s="199"/>
      <c r="AR41" s="199"/>
      <c r="AS41" s="199"/>
      <c r="AT41" s="199"/>
      <c r="AU41" s="199"/>
      <c r="AV41" s="199"/>
      <c r="AW41" s="199"/>
      <c r="AX41" s="199"/>
      <c r="AY41" s="199"/>
      <c r="AZ41" s="199"/>
      <c r="BA41" s="199"/>
      <c r="BB41" s="199"/>
      <c r="BC41" s="199"/>
      <c r="BD41" s="199"/>
      <c r="BE41" s="199"/>
      <c r="BF41" s="199"/>
      <c r="BG41" s="199"/>
      <c r="BH41" s="199"/>
      <c r="BI41" s="199"/>
      <c r="BJ41" s="199"/>
      <c r="BK41" s="199"/>
      <c r="BL41" s="199"/>
      <c r="BM41" s="199"/>
      <c r="BN41" s="199"/>
      <c r="BO41" s="199"/>
      <c r="BP41" s="199"/>
      <c r="BQ41" s="199"/>
      <c r="BR41" s="199"/>
      <c r="BS41" s="199"/>
      <c r="BT41" s="199"/>
      <c r="BU41" s="199"/>
      <c r="BV41" s="199"/>
      <c r="BW41" s="199"/>
      <c r="BX41" s="199"/>
      <c r="BY41" s="199"/>
      <c r="BZ41" s="199"/>
      <c r="CA41" s="199"/>
      <c r="CB41" s="199"/>
      <c r="CC41" s="199"/>
      <c r="CD41" s="199"/>
      <c r="CE41" s="199"/>
      <c r="CF41" s="199"/>
      <c r="CG41" s="199"/>
      <c r="CH41" s="199"/>
      <c r="CI41" s="199"/>
      <c r="CJ41" s="199"/>
      <c r="CK41" s="199"/>
      <c r="CL41" s="199"/>
      <c r="CM41" s="199"/>
      <c r="CN41" s="199"/>
      <c r="CO41" s="199"/>
      <c r="CP41" s="199"/>
      <c r="CQ41" s="199"/>
      <c r="CR41" s="199"/>
      <c r="CS41" s="199"/>
      <c r="CT41" s="199"/>
      <c r="CU41" s="199"/>
      <c r="CV41" s="199"/>
      <c r="CW41" s="199"/>
      <c r="CX41" s="199"/>
      <c r="CY41" s="199"/>
      <c r="CZ41" s="199"/>
      <c r="DA41" s="199"/>
      <c r="DB41" s="199"/>
      <c r="DC41" s="199"/>
      <c r="DD41" s="199"/>
      <c r="DE41" s="199"/>
      <c r="DF41" s="199"/>
      <c r="DG41" s="199"/>
      <c r="DH41" s="199"/>
      <c r="DI41" s="199"/>
      <c r="DJ41" s="199"/>
      <c r="DK41" s="199"/>
      <c r="DL41" s="199"/>
      <c r="DM41" s="199"/>
      <c r="DN41" s="199"/>
      <c r="DO41" s="199"/>
      <c r="DP41" s="199"/>
      <c r="DQ41" s="199"/>
      <c r="DR41" s="199"/>
      <c r="DS41" s="199"/>
      <c r="DT41" s="199"/>
      <c r="DU41" s="199"/>
      <c r="DV41" s="199"/>
      <c r="DW41" s="199"/>
      <c r="DX41" s="199"/>
      <c r="DY41" s="199"/>
      <c r="DZ41" s="199"/>
      <c r="EA41" s="199"/>
      <c r="EB41" s="199"/>
      <c r="EC41" s="199"/>
      <c r="ED41" s="199"/>
      <c r="EE41" s="199"/>
      <c r="EF41" s="199"/>
      <c r="EG41" s="199"/>
      <c r="EH41" s="199"/>
      <c r="EI41" s="199"/>
      <c r="EJ41" s="199"/>
      <c r="EK41" s="199"/>
      <c r="EL41" s="199"/>
      <c r="EM41" s="199"/>
      <c r="EN41" s="199"/>
      <c r="EO41" s="199"/>
      <c r="EP41" s="199"/>
      <c r="EQ41" s="199"/>
      <c r="ER41" s="199"/>
      <c r="ES41" s="199"/>
      <c r="ET41" s="199"/>
      <c r="EU41" s="199"/>
      <c r="EV41" s="199"/>
      <c r="EW41" s="199"/>
      <c r="EX41" s="199"/>
      <c r="EY41" s="199"/>
      <c r="EZ41" s="199"/>
      <c r="FA41" s="199"/>
      <c r="FB41" s="199"/>
      <c r="FC41" s="199"/>
      <c r="FD41" s="199"/>
      <c r="FE41" s="199"/>
      <c r="FF41" s="199"/>
      <c r="FG41" s="199"/>
      <c r="FH41" s="199"/>
      <c r="FI41" s="199"/>
      <c r="FJ41" s="199"/>
      <c r="FK41" s="199"/>
      <c r="FL41" s="199"/>
      <c r="FM41" s="199"/>
      <c r="FN41" s="199"/>
      <c r="FO41" s="199"/>
      <c r="FP41" s="199"/>
      <c r="FQ41" s="199"/>
      <c r="FR41" s="199"/>
      <c r="FS41" s="199"/>
      <c r="FT41" s="199"/>
      <c r="FU41" s="199"/>
      <c r="FV41" s="199"/>
      <c r="FW41" s="199"/>
      <c r="FX41" s="199"/>
      <c r="FY41" s="199"/>
      <c r="FZ41" s="199"/>
      <c r="GA41" s="199"/>
      <c r="GB41" s="199"/>
      <c r="GC41" s="199"/>
      <c r="GD41" s="199"/>
      <c r="GE41" s="199"/>
      <c r="GF41" s="199"/>
      <c r="GG41" s="199"/>
      <c r="GH41" s="199"/>
      <c r="GI41" s="199"/>
      <c r="GJ41" s="199"/>
      <c r="GK41" s="199"/>
      <c r="GL41" s="199"/>
      <c r="GM41" s="199"/>
      <c r="GN41" s="199"/>
      <c r="GO41" s="199"/>
      <c r="GP41" s="199"/>
      <c r="GQ41" s="199"/>
      <c r="GR41" s="199"/>
      <c r="GS41" s="199"/>
      <c r="GT41" s="199"/>
      <c r="GU41" s="199"/>
      <c r="GV41" s="199"/>
      <c r="GW41" s="199"/>
      <c r="GX41" s="199"/>
      <c r="GY41" s="199"/>
      <c r="GZ41" s="199"/>
      <c r="HA41" s="199"/>
      <c r="HB41" s="199"/>
      <c r="HC41" s="199"/>
      <c r="HD41" s="199"/>
      <c r="HE41" s="199"/>
      <c r="HF41" s="199"/>
      <c r="HG41" s="199"/>
      <c r="HH41" s="199"/>
      <c r="HI41" s="199"/>
      <c r="HJ41" s="199"/>
      <c r="HK41" s="199"/>
      <c r="HL41" s="199"/>
      <c r="HM41" s="199"/>
      <c r="HN41" s="199"/>
      <c r="HO41" s="199"/>
      <c r="HP41" s="199"/>
      <c r="HQ41" s="199"/>
      <c r="HR41" s="199"/>
      <c r="HS41" s="199"/>
      <c r="HT41" s="199"/>
      <c r="HU41" s="199"/>
      <c r="HV41" s="199"/>
      <c r="HW41" s="199"/>
      <c r="HX41" s="199"/>
      <c r="HY41" s="199"/>
      <c r="HZ41" s="199"/>
      <c r="IA41" s="199"/>
      <c r="IB41" s="199"/>
      <c r="IC41" s="199"/>
      <c r="ID41" s="199"/>
      <c r="IE41" s="199"/>
      <c r="IF41" s="199"/>
      <c r="IG41" s="199"/>
      <c r="IH41" s="199"/>
      <c r="II41" s="199"/>
      <c r="IJ41" s="199"/>
      <c r="IK41" s="199"/>
      <c r="IL41" s="199"/>
      <c r="IM41" s="199"/>
      <c r="IN41" s="199"/>
      <c r="IO41" s="199"/>
      <c r="IP41" s="199"/>
      <c r="IQ41" s="199"/>
      <c r="IR41" s="199"/>
      <c r="IS41" s="199"/>
      <c r="IT41" s="199"/>
      <c r="IU41" s="199"/>
      <c r="IV41" s="199"/>
      <c r="IW41" s="199"/>
      <c r="IX41" s="199"/>
    </row>
    <row r="42" spans="1:258" s="140" customFormat="1" ht="17.399999999999999" x14ac:dyDescent="0.25">
      <c r="B42" s="258"/>
      <c r="C42" s="260"/>
      <c r="D42" s="260"/>
      <c r="E42" s="260"/>
      <c r="F42" s="260"/>
      <c r="G42" s="260"/>
      <c r="H42" s="139"/>
      <c r="I42" s="139"/>
      <c r="J42" s="139"/>
      <c r="K42" s="138"/>
      <c r="L42" s="146"/>
      <c r="M42" s="146"/>
      <c r="N42" s="146"/>
      <c r="O42" s="146"/>
      <c r="P42" s="146"/>
      <c r="Q42" s="146"/>
      <c r="R42" s="146"/>
      <c r="S42" s="146"/>
    </row>
    <row r="43" spans="1:258" s="140" customFormat="1" ht="17.399999999999999" x14ac:dyDescent="0.25">
      <c r="A43" s="261" t="s">
        <v>284</v>
      </c>
      <c r="F43" s="516"/>
      <c r="G43" s="516"/>
      <c r="H43" s="516"/>
      <c r="I43" s="139"/>
      <c r="J43" s="139"/>
      <c r="K43" s="138"/>
      <c r="L43" s="146"/>
      <c r="M43" s="146"/>
      <c r="N43" s="146"/>
      <c r="O43" s="146"/>
      <c r="P43" s="146"/>
      <c r="Q43" s="146"/>
      <c r="R43" s="146"/>
      <c r="S43" s="146"/>
    </row>
    <row r="44" spans="1:258" s="142" customFormat="1" ht="17.399999999999999" x14ac:dyDescent="0.25">
      <c r="A44" s="147"/>
      <c r="B44" s="262"/>
      <c r="C44" s="511" t="s">
        <v>187</v>
      </c>
      <c r="D44" s="511"/>
      <c r="E44" s="511"/>
      <c r="F44" s="512"/>
      <c r="G44" s="260"/>
      <c r="H44" s="139"/>
      <c r="I44" s="139"/>
      <c r="J44" s="139"/>
      <c r="K44" s="141"/>
      <c r="L44" s="143"/>
      <c r="M44" s="143"/>
      <c r="N44" s="143"/>
      <c r="O44" s="143"/>
      <c r="P44" s="143"/>
      <c r="Q44" s="143"/>
      <c r="R44" s="143"/>
      <c r="S44" s="143"/>
    </row>
    <row r="45" spans="1:258" s="142" customFormat="1" ht="17.399999999999999" x14ac:dyDescent="0.25">
      <c r="A45" s="147"/>
      <c r="B45" s="262"/>
      <c r="C45" s="263"/>
      <c r="D45" s="263"/>
      <c r="E45" s="263"/>
      <c r="F45" s="263"/>
      <c r="G45" s="260"/>
      <c r="H45" s="139"/>
      <c r="I45" s="139"/>
      <c r="J45" s="139"/>
      <c r="K45" s="141"/>
      <c r="L45" s="143"/>
      <c r="M45" s="143"/>
      <c r="N45" s="143"/>
      <c r="O45" s="143"/>
      <c r="P45" s="143"/>
      <c r="Q45" s="143"/>
      <c r="R45" s="143"/>
      <c r="S45" s="143"/>
    </row>
    <row r="46" spans="1:258" s="142" customFormat="1" ht="17.399999999999999" x14ac:dyDescent="0.25">
      <c r="A46" s="147"/>
      <c r="B46" s="264"/>
      <c r="C46" s="263"/>
      <c r="D46" s="263"/>
      <c r="E46" s="263"/>
      <c r="F46" s="263"/>
      <c r="G46" s="260"/>
      <c r="H46" s="139"/>
      <c r="I46" s="139"/>
      <c r="J46" s="139"/>
      <c r="K46" s="143"/>
      <c r="L46" s="143"/>
      <c r="M46" s="143"/>
      <c r="N46" s="143"/>
      <c r="O46" s="143"/>
      <c r="P46" s="143"/>
      <c r="Q46" s="143"/>
      <c r="R46" s="143"/>
      <c r="S46" s="143"/>
    </row>
    <row r="47" spans="1:258" x14ac:dyDescent="0.25">
      <c r="A47" s="261" t="s">
        <v>285</v>
      </c>
      <c r="C47" s="265"/>
      <c r="D47" s="265"/>
      <c r="E47" s="266"/>
      <c r="F47" s="513"/>
      <c r="G47" s="513"/>
      <c r="K47" s="19"/>
      <c r="L47" s="19"/>
      <c r="N47" s="21"/>
      <c r="Q47" s="2"/>
      <c r="R47" s="2"/>
      <c r="IG47"/>
      <c r="IH47"/>
      <c r="II47"/>
      <c r="IJ47"/>
      <c r="IK47"/>
      <c r="IL47"/>
      <c r="IM47"/>
      <c r="IN47"/>
      <c r="IO47"/>
      <c r="IP47"/>
      <c r="IQ47"/>
      <c r="IR47"/>
      <c r="IS47"/>
      <c r="IT47"/>
      <c r="IU47"/>
      <c r="IV47"/>
      <c r="IW47"/>
    </row>
    <row r="48" spans="1:258" ht="13.8" x14ac:dyDescent="0.25">
      <c r="B48" s="262"/>
      <c r="C48" s="511" t="s">
        <v>187</v>
      </c>
      <c r="D48" s="511"/>
      <c r="E48" s="511"/>
      <c r="F48" s="512"/>
      <c r="G48" s="260"/>
      <c r="K48" s="19"/>
      <c r="L48" s="19"/>
      <c r="N48" s="21"/>
      <c r="Q48" s="2"/>
      <c r="R48" s="2"/>
      <c r="IG48"/>
      <c r="IH48"/>
      <c r="II48"/>
      <c r="IJ48"/>
      <c r="IK48"/>
      <c r="IL48"/>
      <c r="IM48"/>
      <c r="IN48"/>
      <c r="IO48"/>
      <c r="IP48"/>
      <c r="IQ48"/>
      <c r="IR48"/>
      <c r="IS48"/>
      <c r="IT48"/>
      <c r="IU48"/>
      <c r="IV48"/>
      <c r="IW48"/>
    </row>
    <row r="49" spans="2:257" ht="13.8" x14ac:dyDescent="0.25">
      <c r="B49" s="261" t="s">
        <v>286</v>
      </c>
      <c r="C49" s="267"/>
      <c r="D49" s="268"/>
      <c r="E49" s="268"/>
      <c r="F49" s="261"/>
      <c r="G49" s="260"/>
      <c r="K49" s="19"/>
      <c r="L49" s="19"/>
      <c r="N49" s="21"/>
      <c r="Q49" s="2"/>
      <c r="R49" s="2"/>
      <c r="IG49"/>
      <c r="IH49"/>
      <c r="II49"/>
      <c r="IJ49"/>
      <c r="IK49"/>
      <c r="IL49"/>
      <c r="IM49"/>
      <c r="IN49"/>
      <c r="IO49"/>
      <c r="IP49"/>
      <c r="IQ49"/>
      <c r="IR49"/>
      <c r="IS49"/>
      <c r="IT49"/>
      <c r="IU49"/>
      <c r="IV49"/>
      <c r="IW49"/>
    </row>
    <row r="50" spans="2:257" x14ac:dyDescent="0.25">
      <c r="E50" s="254"/>
    </row>
    <row r="51" spans="2:257" x14ac:dyDescent="0.25">
      <c r="E51" s="254"/>
    </row>
    <row r="52" spans="2:257" x14ac:dyDescent="0.25">
      <c r="E52" s="254"/>
    </row>
    <row r="53" spans="2:257" x14ac:dyDescent="0.25">
      <c r="E53" s="254"/>
    </row>
    <row r="54" spans="2:257" x14ac:dyDescent="0.25">
      <c r="E54" s="254"/>
    </row>
    <row r="55" spans="2:257" x14ac:dyDescent="0.25">
      <c r="E55" s="254"/>
    </row>
    <row r="56" spans="2:257" x14ac:dyDescent="0.25">
      <c r="E56" s="254"/>
    </row>
    <row r="57" spans="2:257" x14ac:dyDescent="0.25">
      <c r="E57" s="254"/>
    </row>
    <row r="58" spans="2:257" x14ac:dyDescent="0.25">
      <c r="E58" s="254"/>
    </row>
    <row r="59" spans="2:257" x14ac:dyDescent="0.25">
      <c r="E59" s="254"/>
    </row>
    <row r="60" spans="2:257" x14ac:dyDescent="0.25">
      <c r="E60" s="254"/>
    </row>
    <row r="61" spans="2:257" x14ac:dyDescent="0.25">
      <c r="E61" s="254"/>
    </row>
    <row r="62" spans="2:257" x14ac:dyDescent="0.25">
      <c r="E62" s="254"/>
    </row>
    <row r="63" spans="2:257" x14ac:dyDescent="0.25">
      <c r="E63" s="254"/>
    </row>
    <row r="64" spans="2:257" x14ac:dyDescent="0.25">
      <c r="E64" s="254"/>
    </row>
    <row r="65" spans="5:5" x14ac:dyDescent="0.25">
      <c r="E65" s="254"/>
    </row>
    <row r="66" spans="5:5" x14ac:dyDescent="0.25">
      <c r="E66" s="254"/>
    </row>
    <row r="67" spans="5:5" x14ac:dyDescent="0.25">
      <c r="E67" s="254"/>
    </row>
    <row r="68" spans="5:5" x14ac:dyDescent="0.25">
      <c r="E68" s="254"/>
    </row>
    <row r="69" spans="5:5" x14ac:dyDescent="0.25">
      <c r="E69" s="254"/>
    </row>
    <row r="70" spans="5:5" x14ac:dyDescent="0.25">
      <c r="E70" s="254"/>
    </row>
    <row r="71" spans="5:5" x14ac:dyDescent="0.25">
      <c r="E71" s="254"/>
    </row>
    <row r="72" spans="5:5" x14ac:dyDescent="0.25">
      <c r="E72" s="254"/>
    </row>
    <row r="73" spans="5:5" x14ac:dyDescent="0.25">
      <c r="E73" s="254"/>
    </row>
    <row r="74" spans="5:5" x14ac:dyDescent="0.25">
      <c r="E74" s="254"/>
    </row>
    <row r="75" spans="5:5" x14ac:dyDescent="0.25">
      <c r="E75" s="254"/>
    </row>
    <row r="76" spans="5:5" x14ac:dyDescent="0.25">
      <c r="E76" s="254"/>
    </row>
    <row r="77" spans="5:5" x14ac:dyDescent="0.25">
      <c r="E77" s="254"/>
    </row>
    <row r="78" spans="5:5" x14ac:dyDescent="0.25">
      <c r="E78" s="254"/>
    </row>
    <row r="79" spans="5:5" x14ac:dyDescent="0.25">
      <c r="E79" s="254"/>
    </row>
    <row r="80" spans="5:5" x14ac:dyDescent="0.25">
      <c r="E80" s="254"/>
    </row>
    <row r="81" spans="5:5" x14ac:dyDescent="0.25">
      <c r="E81" s="254"/>
    </row>
    <row r="82" spans="5:5" x14ac:dyDescent="0.25">
      <c r="E82" s="254"/>
    </row>
    <row r="83" spans="5:5" x14ac:dyDescent="0.25">
      <c r="E83" s="254"/>
    </row>
    <row r="84" spans="5:5" x14ac:dyDescent="0.25">
      <c r="E84" s="254"/>
    </row>
    <row r="85" spans="5:5" x14ac:dyDescent="0.25">
      <c r="E85" s="254"/>
    </row>
    <row r="86" spans="5:5" x14ac:dyDescent="0.25">
      <c r="E86" s="254"/>
    </row>
    <row r="87" spans="5:5" x14ac:dyDescent="0.25">
      <c r="E87" s="254"/>
    </row>
    <row r="88" spans="5:5" x14ac:dyDescent="0.25">
      <c r="E88" s="254"/>
    </row>
    <row r="89" spans="5:5" x14ac:dyDescent="0.25">
      <c r="E89" s="254"/>
    </row>
    <row r="90" spans="5:5" x14ac:dyDescent="0.25">
      <c r="E90" s="254"/>
    </row>
    <row r="91" spans="5:5" x14ac:dyDescent="0.25">
      <c r="E91" s="254"/>
    </row>
    <row r="92" spans="5:5" x14ac:dyDescent="0.25">
      <c r="E92" s="254"/>
    </row>
    <row r="93" spans="5:5" x14ac:dyDescent="0.25">
      <c r="E93" s="254"/>
    </row>
    <row r="94" spans="5:5" x14ac:dyDescent="0.25">
      <c r="E94" s="254"/>
    </row>
    <row r="95" spans="5:5" x14ac:dyDescent="0.25">
      <c r="E95" s="254"/>
    </row>
    <row r="96" spans="5:5" x14ac:dyDescent="0.25">
      <c r="E96" s="254"/>
    </row>
    <row r="97" spans="5:5" x14ac:dyDescent="0.25">
      <c r="E97" s="254"/>
    </row>
    <row r="98" spans="5:5" x14ac:dyDescent="0.25">
      <c r="E98" s="254"/>
    </row>
    <row r="99" spans="5:5" x14ac:dyDescent="0.25">
      <c r="E99" s="254"/>
    </row>
    <row r="100" spans="5:5" x14ac:dyDescent="0.25">
      <c r="E100" s="254"/>
    </row>
    <row r="101" spans="5:5" x14ac:dyDescent="0.25">
      <c r="E101" s="254"/>
    </row>
    <row r="102" spans="5:5" x14ac:dyDescent="0.25">
      <c r="E102" s="254"/>
    </row>
    <row r="103" spans="5:5" x14ac:dyDescent="0.25">
      <c r="E103" s="254"/>
    </row>
    <row r="104" spans="5:5" x14ac:dyDescent="0.25">
      <c r="E104" s="254"/>
    </row>
    <row r="105" spans="5:5" x14ac:dyDescent="0.25">
      <c r="E105" s="254"/>
    </row>
    <row r="106" spans="5:5" x14ac:dyDescent="0.25">
      <c r="E106" s="254"/>
    </row>
    <row r="107" spans="5:5" x14ac:dyDescent="0.25">
      <c r="E107" s="254"/>
    </row>
    <row r="108" spans="5:5" x14ac:dyDescent="0.25">
      <c r="E108" s="254"/>
    </row>
    <row r="109" spans="5:5" x14ac:dyDescent="0.25">
      <c r="E109" s="254"/>
    </row>
    <row r="110" spans="5:5" x14ac:dyDescent="0.25">
      <c r="E110" s="254"/>
    </row>
    <row r="111" spans="5:5" x14ac:dyDescent="0.25">
      <c r="E111" s="254"/>
    </row>
    <row r="112" spans="5:5" x14ac:dyDescent="0.25">
      <c r="E112" s="254"/>
    </row>
    <row r="113" spans="5:5" x14ac:dyDescent="0.25">
      <c r="E113" s="254"/>
    </row>
    <row r="114" spans="5:5" x14ac:dyDescent="0.25">
      <c r="E114" s="254"/>
    </row>
    <row r="115" spans="5:5" x14ac:dyDescent="0.25">
      <c r="E115" s="254"/>
    </row>
    <row r="116" spans="5:5" x14ac:dyDescent="0.25">
      <c r="E116" s="254"/>
    </row>
    <row r="117" spans="5:5" x14ac:dyDescent="0.25">
      <c r="E117" s="254"/>
    </row>
    <row r="118" spans="5:5" x14ac:dyDescent="0.25">
      <c r="E118" s="254"/>
    </row>
    <row r="119" spans="5:5" x14ac:dyDescent="0.25">
      <c r="E119" s="254"/>
    </row>
    <row r="120" spans="5:5" x14ac:dyDescent="0.25">
      <c r="E120" s="254"/>
    </row>
    <row r="121" spans="5:5" x14ac:dyDescent="0.25">
      <c r="E121" s="254"/>
    </row>
    <row r="122" spans="5:5" x14ac:dyDescent="0.25">
      <c r="E122" s="254"/>
    </row>
    <row r="123" spans="5:5" x14ac:dyDescent="0.25">
      <c r="E123" s="254"/>
    </row>
    <row r="124" spans="5:5" x14ac:dyDescent="0.25">
      <c r="E124" s="254"/>
    </row>
    <row r="125" spans="5:5" x14ac:dyDescent="0.25">
      <c r="E125" s="254"/>
    </row>
    <row r="126" spans="5:5" x14ac:dyDescent="0.25">
      <c r="E126" s="254"/>
    </row>
    <row r="127" spans="5:5" x14ac:dyDescent="0.25">
      <c r="E127" s="254"/>
    </row>
    <row r="128" spans="5:5" x14ac:dyDescent="0.25">
      <c r="E128" s="254"/>
    </row>
    <row r="129" spans="5:5" x14ac:dyDescent="0.25">
      <c r="E129" s="254"/>
    </row>
    <row r="130" spans="5:5" x14ac:dyDescent="0.25">
      <c r="E130" s="254"/>
    </row>
    <row r="131" spans="5:5" x14ac:dyDescent="0.25">
      <c r="E131" s="254"/>
    </row>
    <row r="132" spans="5:5" x14ac:dyDescent="0.25">
      <c r="E132" s="254"/>
    </row>
    <row r="133" spans="5:5" x14ac:dyDescent="0.25">
      <c r="E133" s="254"/>
    </row>
    <row r="134" spans="5:5" x14ac:dyDescent="0.25">
      <c r="E134" s="254"/>
    </row>
    <row r="135" spans="5:5" x14ac:dyDescent="0.25">
      <c r="E135" s="254"/>
    </row>
    <row r="136" spans="5:5" x14ac:dyDescent="0.25">
      <c r="E136" s="254"/>
    </row>
    <row r="137" spans="5:5" x14ac:dyDescent="0.25">
      <c r="E137" s="254"/>
    </row>
    <row r="138" spans="5:5" x14ac:dyDescent="0.25">
      <c r="E138" s="254"/>
    </row>
    <row r="139" spans="5:5" x14ac:dyDescent="0.25">
      <c r="E139" s="254"/>
    </row>
    <row r="140" spans="5:5" x14ac:dyDescent="0.25">
      <c r="E140" s="254"/>
    </row>
    <row r="141" spans="5:5" x14ac:dyDescent="0.25">
      <c r="E141" s="254"/>
    </row>
    <row r="142" spans="5:5" x14ac:dyDescent="0.25">
      <c r="E142" s="254"/>
    </row>
    <row r="143" spans="5:5" x14ac:dyDescent="0.25">
      <c r="E143" s="254"/>
    </row>
    <row r="144" spans="5:5" x14ac:dyDescent="0.25">
      <c r="E144" s="254"/>
    </row>
    <row r="145" spans="5:5" x14ac:dyDescent="0.25">
      <c r="E145" s="254"/>
    </row>
    <row r="146" spans="5:5" x14ac:dyDescent="0.25">
      <c r="E146" s="254"/>
    </row>
    <row r="147" spans="5:5" x14ac:dyDescent="0.25">
      <c r="E147" s="254"/>
    </row>
    <row r="148" spans="5:5" x14ac:dyDescent="0.25">
      <c r="E148" s="254"/>
    </row>
    <row r="149" spans="5:5" x14ac:dyDescent="0.25">
      <c r="E149" s="254"/>
    </row>
    <row r="150" spans="5:5" x14ac:dyDescent="0.25">
      <c r="E150" s="254"/>
    </row>
    <row r="151" spans="5:5" x14ac:dyDescent="0.25">
      <c r="E151" s="254"/>
    </row>
    <row r="152" spans="5:5" x14ac:dyDescent="0.25">
      <c r="E152" s="254"/>
    </row>
    <row r="153" spans="5:5" x14ac:dyDescent="0.25">
      <c r="E153" s="254"/>
    </row>
    <row r="154" spans="5:5" x14ac:dyDescent="0.25">
      <c r="E154" s="254"/>
    </row>
    <row r="155" spans="5:5" x14ac:dyDescent="0.25">
      <c r="E155" s="254"/>
    </row>
    <row r="156" spans="5:5" x14ac:dyDescent="0.25">
      <c r="E156" s="254"/>
    </row>
    <row r="157" spans="5:5" x14ac:dyDescent="0.25">
      <c r="E157" s="254"/>
    </row>
    <row r="158" spans="5:5" x14ac:dyDescent="0.25">
      <c r="E158" s="254"/>
    </row>
    <row r="159" spans="5:5" x14ac:dyDescent="0.25">
      <c r="E159" s="254"/>
    </row>
    <row r="160" spans="5:5" x14ac:dyDescent="0.25">
      <c r="E160" s="254"/>
    </row>
    <row r="161" spans="5:5" x14ac:dyDescent="0.25">
      <c r="E161" s="254"/>
    </row>
  </sheetData>
  <mergeCells count="18">
    <mergeCell ref="A1:P1"/>
    <mergeCell ref="A2:P2"/>
    <mergeCell ref="F8:K8"/>
    <mergeCell ref="L8:P8"/>
    <mergeCell ref="A8:A9"/>
    <mergeCell ref="B8:B9"/>
    <mergeCell ref="C8:C9"/>
    <mergeCell ref="D8:D9"/>
    <mergeCell ref="E8:E9"/>
    <mergeCell ref="C44:F44"/>
    <mergeCell ref="F47:G47"/>
    <mergeCell ref="C48:F48"/>
    <mergeCell ref="C37:P37"/>
    <mergeCell ref="C39:O39"/>
    <mergeCell ref="C40:O40"/>
    <mergeCell ref="C41:O41"/>
    <mergeCell ref="F43:H43"/>
    <mergeCell ref="C38:P38"/>
  </mergeCells>
  <conditionalFormatting sqref="D25:D26">
    <cfRule type="cellIs" dxfId="45" priority="1" stopIfTrue="1" operator="equal">
      <formula>0</formula>
    </cfRule>
    <cfRule type="expression" dxfId="44" priority="2" stopIfTrue="1">
      <formula>"#DIV/0!"</formula>
    </cfRule>
  </conditionalFormatting>
  <printOptions horizontalCentered="1"/>
  <pageMargins left="0" right="0" top="0.74791700000000005" bottom="0.74791700000000005" header="0.51111099999999998" footer="0.51111099999999998"/>
  <pageSetup paperSize="9" scale="90" orientation="landscape" r:id="rId1"/>
  <extLst>
    <ext uri="smNativeData">
      <pm:sheetPrefs xmlns:pm="smNativeData" day="1663309949" outlineProtect="1" showHorizontalRuler="1" showVerticalRuler="1" showAltShade="0">
        <pm:shade id="0" type="0" fgLvl="100" fgClr="000000" bgLvl="100" bgClr="FFFFFF"/>
        <pm:shade id="1" type="0" fgLvl="100" fgClr="000000" bgLvl="100" bgClr="FFFFFF"/>
      </pm:sheetPref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IV98"/>
  <sheetViews>
    <sheetView showZeros="0" topLeftCell="A57" workbookViewId="0">
      <selection activeCell="C72" sqref="C72"/>
    </sheetView>
  </sheetViews>
  <sheetFormatPr defaultRowHeight="13.2" x14ac:dyDescent="0.25"/>
  <cols>
    <col min="1" max="1" width="4.33203125" style="2" customWidth="1"/>
    <col min="2" max="2" width="3.44140625" style="2" customWidth="1"/>
    <col min="3" max="3" width="29.6640625" style="2" customWidth="1"/>
    <col min="4" max="4" width="6.5546875" style="76" customWidth="1"/>
    <col min="5" max="5" width="8.6640625" style="73" customWidth="1"/>
    <col min="6" max="6" width="5.5546875" style="19" customWidth="1"/>
    <col min="7" max="8" width="7" style="19" customWidth="1"/>
    <col min="9" max="9" width="8.5546875" style="19" customWidth="1"/>
    <col min="10" max="10" width="7.33203125" style="19" customWidth="1"/>
    <col min="11" max="11" width="9" style="2" customWidth="1"/>
    <col min="12" max="12" width="7.88671875" style="21" customWidth="1"/>
    <col min="13" max="13" width="9.6640625" style="2" customWidth="1"/>
    <col min="14" max="14" width="9.88671875" style="2" customWidth="1"/>
    <col min="15" max="15" width="10.5546875" style="2" customWidth="1"/>
    <col min="16" max="16" width="11" style="2" customWidth="1"/>
    <col min="17" max="189" width="9.109375" style="1" customWidth="1"/>
    <col min="190" max="190" width="5" style="1" customWidth="1"/>
    <col min="191" max="191" width="7.5546875" style="1" customWidth="1"/>
    <col min="192" max="192" width="45.44140625" style="1" customWidth="1"/>
    <col min="193" max="193" width="6.44140625" style="1" customWidth="1"/>
    <col min="194" max="194" width="8.109375" style="1" customWidth="1"/>
    <col min="195" max="195" width="6.6640625" style="1" customWidth="1"/>
    <col min="196" max="197" width="7" style="1" customWidth="1"/>
    <col min="198" max="198" width="7.6640625" style="1" customWidth="1"/>
    <col min="199" max="199" width="7.33203125" style="1" customWidth="1"/>
    <col min="200" max="200" width="7.44140625" style="1" customWidth="1"/>
    <col min="201" max="201" width="8.5546875" style="1" customWidth="1"/>
    <col min="202" max="202" width="9.6640625" style="1" customWidth="1"/>
    <col min="203" max="203" width="9.5546875" style="1" customWidth="1"/>
    <col min="204" max="204" width="10" style="1" customWidth="1"/>
    <col min="205" max="205" width="9.5546875" style="1" customWidth="1"/>
    <col min="206" max="238" width="9.109375" style="1" customWidth="1"/>
  </cols>
  <sheetData>
    <row r="1" spans="1:16" s="1" customFormat="1" x14ac:dyDescent="0.25">
      <c r="A1" s="517" t="s">
        <v>293</v>
      </c>
      <c r="B1" s="517"/>
      <c r="C1" s="517"/>
      <c r="D1" s="517"/>
      <c r="E1" s="517"/>
      <c r="F1" s="517"/>
      <c r="G1" s="517"/>
      <c r="H1" s="517"/>
      <c r="I1" s="517"/>
      <c r="J1" s="517"/>
      <c r="K1" s="517"/>
      <c r="L1" s="517"/>
      <c r="M1" s="517"/>
      <c r="N1" s="517"/>
      <c r="O1" s="517"/>
      <c r="P1" s="517"/>
    </row>
    <row r="2" spans="1:16" s="1" customFormat="1" x14ac:dyDescent="0.25">
      <c r="A2" s="517" t="s">
        <v>268</v>
      </c>
      <c r="B2" s="517"/>
      <c r="C2" s="517"/>
      <c r="D2" s="517"/>
      <c r="E2" s="517"/>
      <c r="F2" s="517"/>
      <c r="G2" s="517"/>
      <c r="H2" s="517"/>
      <c r="I2" s="517"/>
      <c r="J2" s="517"/>
      <c r="K2" s="517"/>
      <c r="L2" s="517"/>
      <c r="M2" s="517"/>
      <c r="N2" s="517"/>
      <c r="O2" s="517"/>
      <c r="P2" s="517"/>
    </row>
    <row r="3" spans="1:16" x14ac:dyDescent="0.25">
      <c r="A3" s="7" t="str">
        <f>KOPTĀME!A10</f>
        <v>Objekta nosaukums: Ūdensvada un kanalizācijas izbūve Mazajā Juglas ielā, 4.kārta</v>
      </c>
      <c r="C3" s="67"/>
      <c r="E3" s="20"/>
    </row>
    <row r="4" spans="1:16" x14ac:dyDescent="0.25">
      <c r="A4" s="7" t="str">
        <f>KOPTĀME!A11</f>
        <v>Būves nosaukums: Ūdensvada un kanalizācijas izbūve Mazajā Juglas ielā,4.kārta</v>
      </c>
      <c r="C4" s="67"/>
      <c r="E4" s="20"/>
    </row>
    <row r="5" spans="1:16" x14ac:dyDescent="0.25">
      <c r="A5" s="7" t="str">
        <f>KOPTĀME!A12</f>
        <v>Objekta adrese: Malienas iela, Ūdeļu iela 4</v>
      </c>
      <c r="C5" s="67"/>
      <c r="E5" s="20"/>
      <c r="M5" s="7" t="s">
        <v>29</v>
      </c>
      <c r="O5" s="22">
        <f>P83</f>
        <v>0</v>
      </c>
      <c r="P5" s="7" t="s">
        <v>30</v>
      </c>
    </row>
    <row r="6" spans="1:16" x14ac:dyDescent="0.25">
      <c r="A6" s="7" t="s">
        <v>6</v>
      </c>
    </row>
    <row r="7" spans="1:16" ht="13.8" thickBot="1" x14ac:dyDescent="0.3">
      <c r="A7" s="7"/>
    </row>
    <row r="8" spans="1:16" s="2" customFormat="1" ht="12.75" customHeight="1" thickBot="1" x14ac:dyDescent="0.3">
      <c r="A8" s="532" t="s">
        <v>16</v>
      </c>
      <c r="B8" s="533" t="s">
        <v>31</v>
      </c>
      <c r="C8" s="534" t="s">
        <v>32</v>
      </c>
      <c r="D8" s="535" t="s">
        <v>33</v>
      </c>
      <c r="E8" s="536" t="s">
        <v>34</v>
      </c>
      <c r="F8" s="530" t="s">
        <v>35</v>
      </c>
      <c r="G8" s="530"/>
      <c r="H8" s="530"/>
      <c r="I8" s="530"/>
      <c r="J8" s="530"/>
      <c r="K8" s="530"/>
      <c r="L8" s="531" t="s">
        <v>36</v>
      </c>
      <c r="M8" s="531"/>
      <c r="N8" s="531"/>
      <c r="O8" s="531"/>
      <c r="P8" s="531"/>
    </row>
    <row r="9" spans="1:16" s="2" customFormat="1" ht="67.2" thickBot="1" x14ac:dyDescent="0.3">
      <c r="A9" s="532"/>
      <c r="B9" s="533"/>
      <c r="C9" s="534"/>
      <c r="D9" s="535"/>
      <c r="E9" s="536"/>
      <c r="F9" s="78" t="s">
        <v>37</v>
      </c>
      <c r="G9" s="78" t="s">
        <v>38</v>
      </c>
      <c r="H9" s="78" t="s">
        <v>39</v>
      </c>
      <c r="I9" s="78" t="s">
        <v>40</v>
      </c>
      <c r="J9" s="78" t="s">
        <v>41</v>
      </c>
      <c r="K9" s="78" t="s">
        <v>42</v>
      </c>
      <c r="L9" s="79" t="s">
        <v>21</v>
      </c>
      <c r="M9" s="78" t="s">
        <v>39</v>
      </c>
      <c r="N9" s="78" t="s">
        <v>40</v>
      </c>
      <c r="O9" s="78" t="s">
        <v>41</v>
      </c>
      <c r="P9" s="80" t="s">
        <v>43</v>
      </c>
    </row>
    <row r="10" spans="1:16" s="23" customFormat="1" ht="15.75" customHeight="1" thickBot="1" x14ac:dyDescent="0.25">
      <c r="A10" s="81">
        <v>1</v>
      </c>
      <c r="B10" s="82">
        <v>2</v>
      </c>
      <c r="C10" s="342">
        <v>3</v>
      </c>
      <c r="D10" s="83">
        <v>4</v>
      </c>
      <c r="E10" s="82">
        <v>5</v>
      </c>
      <c r="F10" s="82">
        <v>6</v>
      </c>
      <c r="G10" s="82">
        <v>7</v>
      </c>
      <c r="H10" s="82">
        <v>8</v>
      </c>
      <c r="I10" s="82">
        <v>9</v>
      </c>
      <c r="J10" s="82">
        <v>10</v>
      </c>
      <c r="K10" s="82">
        <v>11</v>
      </c>
      <c r="L10" s="82">
        <v>12</v>
      </c>
      <c r="M10" s="82">
        <v>13</v>
      </c>
      <c r="N10" s="82">
        <v>14</v>
      </c>
      <c r="O10" s="82">
        <v>15</v>
      </c>
      <c r="P10" s="84">
        <v>16</v>
      </c>
    </row>
    <row r="11" spans="1:16" s="30" customFormat="1" x14ac:dyDescent="0.25">
      <c r="A11" s="24"/>
      <c r="B11" s="68"/>
      <c r="C11" s="25"/>
      <c r="D11" s="27"/>
      <c r="E11" s="85"/>
      <c r="F11" s="28"/>
      <c r="G11" s="28"/>
      <c r="H11" s="28"/>
      <c r="I11" s="28"/>
      <c r="J11" s="28"/>
      <c r="K11" s="28"/>
      <c r="L11" s="28"/>
      <c r="M11" s="28"/>
      <c r="N11" s="28"/>
      <c r="O11" s="28"/>
      <c r="P11" s="29"/>
    </row>
    <row r="12" spans="1:16" s="30" customFormat="1" x14ac:dyDescent="0.25">
      <c r="A12" s="31"/>
      <c r="B12" s="71"/>
      <c r="C12" s="32" t="s">
        <v>141</v>
      </c>
      <c r="D12" s="33"/>
      <c r="E12" s="86"/>
      <c r="F12" s="34"/>
      <c r="G12" s="34"/>
      <c r="H12" s="34"/>
      <c r="I12" s="34"/>
      <c r="J12" s="34"/>
      <c r="K12" s="34"/>
      <c r="L12" s="34"/>
      <c r="M12" s="34"/>
      <c r="N12" s="34"/>
      <c r="O12" s="34"/>
      <c r="P12" s="35"/>
    </row>
    <row r="13" spans="1:16" s="41" customFormat="1" ht="26.4" x14ac:dyDescent="0.25">
      <c r="A13" s="36">
        <v>1</v>
      </c>
      <c r="B13" s="37" t="s">
        <v>44</v>
      </c>
      <c r="C13" s="479" t="s">
        <v>422</v>
      </c>
      <c r="D13" s="70" t="s">
        <v>125</v>
      </c>
      <c r="E13" s="39">
        <v>1</v>
      </c>
      <c r="F13" s="64"/>
      <c r="G13" s="62"/>
      <c r="H13" s="63"/>
      <c r="I13" s="62"/>
      <c r="J13" s="63"/>
      <c r="K13" s="69">
        <f t="shared" ref="K13:K16" si="0">H13+I13+J13</f>
        <v>0</v>
      </c>
      <c r="L13" s="64">
        <f t="shared" ref="L13:L16" si="1">ROUND(E13*F13,2)</f>
        <v>0</v>
      </c>
      <c r="M13" s="64">
        <f t="shared" ref="M13:M16" si="2">ROUND(E13*H13,2)</f>
        <v>0</v>
      </c>
      <c r="N13" s="64">
        <f t="shared" ref="N13:N16" si="3">ROUND(E13*I13,2)</f>
        <v>0</v>
      </c>
      <c r="O13" s="64">
        <f t="shared" ref="O13:O16" si="4">ROUND(E13*J13,2)</f>
        <v>0</v>
      </c>
      <c r="P13" s="65">
        <f t="shared" ref="P13:P16" si="5">SUM(M13:O13)</f>
        <v>0</v>
      </c>
    </row>
    <row r="14" spans="1:16" s="41" customFormat="1" x14ac:dyDescent="0.25">
      <c r="A14" s="36">
        <v>2</v>
      </c>
      <c r="B14" s="37" t="s">
        <v>44</v>
      </c>
      <c r="C14" s="446" t="s">
        <v>336</v>
      </c>
      <c r="D14" s="70" t="s">
        <v>125</v>
      </c>
      <c r="E14" s="39">
        <v>2</v>
      </c>
      <c r="F14" s="64"/>
      <c r="G14" s="62"/>
      <c r="H14" s="63"/>
      <c r="I14" s="62"/>
      <c r="J14" s="63"/>
      <c r="K14" s="69">
        <f t="shared" si="0"/>
        <v>0</v>
      </c>
      <c r="L14" s="64">
        <f t="shared" si="1"/>
        <v>0</v>
      </c>
      <c r="M14" s="64">
        <f t="shared" si="2"/>
        <v>0</v>
      </c>
      <c r="N14" s="64">
        <f t="shared" si="3"/>
        <v>0</v>
      </c>
      <c r="O14" s="64">
        <f t="shared" si="4"/>
        <v>0</v>
      </c>
      <c r="P14" s="65">
        <f t="shared" si="5"/>
        <v>0</v>
      </c>
    </row>
    <row r="15" spans="1:16" s="42" customFormat="1" ht="26.4" x14ac:dyDescent="0.25">
      <c r="A15" s="36">
        <v>3</v>
      </c>
      <c r="B15" s="37" t="s">
        <v>44</v>
      </c>
      <c r="C15" s="480" t="s">
        <v>424</v>
      </c>
      <c r="D15" s="70" t="s">
        <v>125</v>
      </c>
      <c r="E15" s="61">
        <v>1</v>
      </c>
      <c r="F15" s="64"/>
      <c r="G15" s="62"/>
      <c r="H15" s="63"/>
      <c r="I15" s="62"/>
      <c r="J15" s="63"/>
      <c r="K15" s="69">
        <f t="shared" si="0"/>
        <v>0</v>
      </c>
      <c r="L15" s="64">
        <f t="shared" si="1"/>
        <v>0</v>
      </c>
      <c r="M15" s="64">
        <f t="shared" si="2"/>
        <v>0</v>
      </c>
      <c r="N15" s="64">
        <f t="shared" si="3"/>
        <v>0</v>
      </c>
      <c r="O15" s="64">
        <f t="shared" si="4"/>
        <v>0</v>
      </c>
      <c r="P15" s="65">
        <f t="shared" si="5"/>
        <v>0</v>
      </c>
    </row>
    <row r="16" spans="1:16" s="41" customFormat="1" x14ac:dyDescent="0.25">
      <c r="A16" s="36">
        <v>4</v>
      </c>
      <c r="B16" s="37" t="s">
        <v>44</v>
      </c>
      <c r="C16" s="481" t="s">
        <v>423</v>
      </c>
      <c r="D16" s="70" t="s">
        <v>125</v>
      </c>
      <c r="E16" s="39">
        <v>4</v>
      </c>
      <c r="F16" s="64"/>
      <c r="G16" s="62"/>
      <c r="H16" s="63"/>
      <c r="I16" s="62"/>
      <c r="J16" s="63"/>
      <c r="K16" s="69">
        <f t="shared" si="0"/>
        <v>0</v>
      </c>
      <c r="L16" s="64">
        <f t="shared" si="1"/>
        <v>0</v>
      </c>
      <c r="M16" s="64">
        <f t="shared" si="2"/>
        <v>0</v>
      </c>
      <c r="N16" s="64">
        <f t="shared" si="3"/>
        <v>0</v>
      </c>
      <c r="O16" s="64">
        <f t="shared" si="4"/>
        <v>0</v>
      </c>
      <c r="P16" s="65">
        <f t="shared" si="5"/>
        <v>0</v>
      </c>
    </row>
    <row r="17" spans="1:16" s="42" customFormat="1" x14ac:dyDescent="0.25">
      <c r="A17" s="36">
        <v>5</v>
      </c>
      <c r="B17" s="37" t="s">
        <v>44</v>
      </c>
      <c r="C17" s="444" t="s">
        <v>142</v>
      </c>
      <c r="D17" s="70" t="s">
        <v>125</v>
      </c>
      <c r="E17" s="39">
        <v>2</v>
      </c>
      <c r="F17" s="64"/>
      <c r="G17" s="62"/>
      <c r="H17" s="63"/>
      <c r="I17" s="62"/>
      <c r="J17" s="63"/>
      <c r="K17" s="69">
        <f t="shared" ref="K17:K81" si="6">H17+I17+J17</f>
        <v>0</v>
      </c>
      <c r="L17" s="64">
        <f t="shared" ref="L17:L81" si="7">ROUND(E17*F17,2)</f>
        <v>0</v>
      </c>
      <c r="M17" s="64">
        <f t="shared" ref="M17:M81" si="8">ROUND(E17*H17,2)</f>
        <v>0</v>
      </c>
      <c r="N17" s="64">
        <f t="shared" ref="N17:N81" si="9">ROUND(E17*I17,2)</f>
        <v>0</v>
      </c>
      <c r="O17" s="64">
        <f t="shared" ref="O17:O81" si="10">ROUND(E17*J17,2)</f>
        <v>0</v>
      </c>
      <c r="P17" s="65">
        <f t="shared" ref="P17:P81" si="11">SUM(M17:O17)</f>
        <v>0</v>
      </c>
    </row>
    <row r="18" spans="1:16" s="42" customFormat="1" x14ac:dyDescent="0.25">
      <c r="A18" s="36">
        <v>6</v>
      </c>
      <c r="B18" s="37" t="s">
        <v>44</v>
      </c>
      <c r="C18" s="444" t="s">
        <v>337</v>
      </c>
      <c r="D18" s="70" t="s">
        <v>125</v>
      </c>
      <c r="E18" s="39">
        <v>1</v>
      </c>
      <c r="F18" s="64"/>
      <c r="G18" s="62"/>
      <c r="H18" s="63"/>
      <c r="I18" s="62"/>
      <c r="J18" s="63"/>
      <c r="K18" s="69">
        <f t="shared" si="6"/>
        <v>0</v>
      </c>
      <c r="L18" s="64">
        <f t="shared" si="7"/>
        <v>0</v>
      </c>
      <c r="M18" s="64">
        <f t="shared" si="8"/>
        <v>0</v>
      </c>
      <c r="N18" s="64">
        <f t="shared" si="9"/>
        <v>0</v>
      </c>
      <c r="O18" s="64">
        <f t="shared" si="10"/>
        <v>0</v>
      </c>
      <c r="P18" s="65">
        <f t="shared" si="11"/>
        <v>0</v>
      </c>
    </row>
    <row r="19" spans="1:16" s="42" customFormat="1" x14ac:dyDescent="0.25">
      <c r="A19" s="36">
        <v>7</v>
      </c>
      <c r="B19" s="37" t="s">
        <v>44</v>
      </c>
      <c r="C19" s="444" t="s">
        <v>425</v>
      </c>
      <c r="D19" s="70" t="s">
        <v>125</v>
      </c>
      <c r="E19" s="39">
        <v>2</v>
      </c>
      <c r="F19" s="64"/>
      <c r="G19" s="62"/>
      <c r="H19" s="63"/>
      <c r="I19" s="62"/>
      <c r="J19" s="63"/>
      <c r="K19" s="69">
        <f t="shared" si="6"/>
        <v>0</v>
      </c>
      <c r="L19" s="64">
        <f t="shared" si="7"/>
        <v>0</v>
      </c>
      <c r="M19" s="64">
        <f t="shared" si="8"/>
        <v>0</v>
      </c>
      <c r="N19" s="64">
        <f t="shared" si="9"/>
        <v>0</v>
      </c>
      <c r="O19" s="64">
        <f t="shared" si="10"/>
        <v>0</v>
      </c>
      <c r="P19" s="65">
        <f t="shared" si="11"/>
        <v>0</v>
      </c>
    </row>
    <row r="20" spans="1:16" s="42" customFormat="1" x14ac:dyDescent="0.25">
      <c r="A20" s="36">
        <v>8</v>
      </c>
      <c r="B20" s="37" t="s">
        <v>44</v>
      </c>
      <c r="C20" s="444" t="s">
        <v>338</v>
      </c>
      <c r="D20" s="70" t="s">
        <v>125</v>
      </c>
      <c r="E20" s="61">
        <v>4</v>
      </c>
      <c r="F20" s="64"/>
      <c r="G20" s="62"/>
      <c r="H20" s="63"/>
      <c r="I20" s="62"/>
      <c r="J20" s="63"/>
      <c r="K20" s="69">
        <f t="shared" si="6"/>
        <v>0</v>
      </c>
      <c r="L20" s="64">
        <f t="shared" si="7"/>
        <v>0</v>
      </c>
      <c r="M20" s="64">
        <f t="shared" si="8"/>
        <v>0</v>
      </c>
      <c r="N20" s="64">
        <f t="shared" si="9"/>
        <v>0</v>
      </c>
      <c r="O20" s="64">
        <f t="shared" si="10"/>
        <v>0</v>
      </c>
      <c r="P20" s="65">
        <f t="shared" si="11"/>
        <v>0</v>
      </c>
    </row>
    <row r="21" spans="1:16" s="42" customFormat="1" x14ac:dyDescent="0.25">
      <c r="A21" s="36">
        <v>9</v>
      </c>
      <c r="B21" s="37" t="s">
        <v>44</v>
      </c>
      <c r="C21" s="444" t="s">
        <v>339</v>
      </c>
      <c r="D21" s="70" t="s">
        <v>125</v>
      </c>
      <c r="E21" s="39">
        <v>1</v>
      </c>
      <c r="F21" s="64"/>
      <c r="G21" s="62"/>
      <c r="H21" s="63"/>
      <c r="I21" s="62"/>
      <c r="J21" s="63"/>
      <c r="K21" s="69">
        <f t="shared" si="6"/>
        <v>0</v>
      </c>
      <c r="L21" s="64">
        <f t="shared" si="7"/>
        <v>0</v>
      </c>
      <c r="M21" s="64">
        <f t="shared" si="8"/>
        <v>0</v>
      </c>
      <c r="N21" s="64">
        <f t="shared" si="9"/>
        <v>0</v>
      </c>
      <c r="O21" s="64">
        <f t="shared" si="10"/>
        <v>0</v>
      </c>
      <c r="P21" s="65">
        <f t="shared" si="11"/>
        <v>0</v>
      </c>
    </row>
    <row r="22" spans="1:16" s="42" customFormat="1" x14ac:dyDescent="0.25">
      <c r="A22" s="36">
        <v>10</v>
      </c>
      <c r="B22" s="37" t="s">
        <v>44</v>
      </c>
      <c r="C22" s="444" t="s">
        <v>340</v>
      </c>
      <c r="D22" s="70" t="s">
        <v>125</v>
      </c>
      <c r="E22" s="39">
        <v>2</v>
      </c>
      <c r="F22" s="64"/>
      <c r="G22" s="62"/>
      <c r="H22" s="63"/>
      <c r="I22" s="62"/>
      <c r="J22" s="63"/>
      <c r="K22" s="69">
        <f t="shared" si="6"/>
        <v>0</v>
      </c>
      <c r="L22" s="64">
        <f t="shared" si="7"/>
        <v>0</v>
      </c>
      <c r="M22" s="64">
        <f t="shared" si="8"/>
        <v>0</v>
      </c>
      <c r="N22" s="64">
        <f t="shared" si="9"/>
        <v>0</v>
      </c>
      <c r="O22" s="64">
        <f t="shared" si="10"/>
        <v>0</v>
      </c>
      <c r="P22" s="65">
        <f t="shared" si="11"/>
        <v>0</v>
      </c>
    </row>
    <row r="23" spans="1:16" s="42" customFormat="1" x14ac:dyDescent="0.25">
      <c r="A23" s="478">
        <v>11</v>
      </c>
      <c r="B23" s="37" t="s">
        <v>44</v>
      </c>
      <c r="C23" s="444" t="s">
        <v>341</v>
      </c>
      <c r="D23" s="70" t="s">
        <v>125</v>
      </c>
      <c r="E23" s="39">
        <v>2</v>
      </c>
      <c r="F23" s="64"/>
      <c r="G23" s="62"/>
      <c r="H23" s="63"/>
      <c r="I23" s="62"/>
      <c r="J23" s="63"/>
      <c r="K23" s="69">
        <f t="shared" si="6"/>
        <v>0</v>
      </c>
      <c r="L23" s="64">
        <f t="shared" si="7"/>
        <v>0</v>
      </c>
      <c r="M23" s="64">
        <f t="shared" si="8"/>
        <v>0</v>
      </c>
      <c r="N23" s="64">
        <f t="shared" si="9"/>
        <v>0</v>
      </c>
      <c r="O23" s="64">
        <f t="shared" si="10"/>
        <v>0</v>
      </c>
      <c r="P23" s="65">
        <f t="shared" si="11"/>
        <v>0</v>
      </c>
    </row>
    <row r="24" spans="1:16" s="30" customFormat="1" x14ac:dyDescent="0.25">
      <c r="A24" s="36">
        <v>12</v>
      </c>
      <c r="B24" s="37" t="s">
        <v>44</v>
      </c>
      <c r="C24" s="447" t="s">
        <v>342</v>
      </c>
      <c r="D24" s="70" t="s">
        <v>125</v>
      </c>
      <c r="E24" s="72">
        <v>2</v>
      </c>
      <c r="F24" s="64"/>
      <c r="G24" s="62"/>
      <c r="H24" s="63"/>
      <c r="I24" s="62"/>
      <c r="J24" s="63"/>
      <c r="K24" s="69">
        <f t="shared" si="6"/>
        <v>0</v>
      </c>
      <c r="L24" s="64">
        <f t="shared" si="7"/>
        <v>0</v>
      </c>
      <c r="M24" s="64">
        <f t="shared" si="8"/>
        <v>0</v>
      </c>
      <c r="N24" s="64">
        <f t="shared" si="9"/>
        <v>0</v>
      </c>
      <c r="O24" s="64">
        <f t="shared" si="10"/>
        <v>0</v>
      </c>
      <c r="P24" s="65">
        <f t="shared" si="11"/>
        <v>0</v>
      </c>
    </row>
    <row r="25" spans="1:16" s="41" customFormat="1" x14ac:dyDescent="0.25">
      <c r="A25" s="36">
        <v>13</v>
      </c>
      <c r="B25" s="37" t="s">
        <v>44</v>
      </c>
      <c r="C25" s="446" t="s">
        <v>143</v>
      </c>
      <c r="D25" s="70" t="s">
        <v>125</v>
      </c>
      <c r="E25" s="39">
        <v>2</v>
      </c>
      <c r="F25" s="64"/>
      <c r="G25" s="62"/>
      <c r="H25" s="63"/>
      <c r="I25" s="62"/>
      <c r="J25" s="63"/>
      <c r="K25" s="69">
        <f t="shared" si="6"/>
        <v>0</v>
      </c>
      <c r="L25" s="64">
        <f t="shared" si="7"/>
        <v>0</v>
      </c>
      <c r="M25" s="64">
        <f t="shared" si="8"/>
        <v>0</v>
      </c>
      <c r="N25" s="64">
        <f t="shared" si="9"/>
        <v>0</v>
      </c>
      <c r="O25" s="64">
        <f t="shared" si="10"/>
        <v>0</v>
      </c>
      <c r="P25" s="65">
        <f t="shared" si="11"/>
        <v>0</v>
      </c>
    </row>
    <row r="26" spans="1:16" s="41" customFormat="1" x14ac:dyDescent="0.25">
      <c r="A26" s="36">
        <v>14</v>
      </c>
      <c r="B26" s="37" t="s">
        <v>44</v>
      </c>
      <c r="C26" s="446" t="s">
        <v>343</v>
      </c>
      <c r="D26" s="70" t="s">
        <v>125</v>
      </c>
      <c r="E26" s="39">
        <v>2</v>
      </c>
      <c r="F26" s="64"/>
      <c r="G26" s="62"/>
      <c r="H26" s="63"/>
      <c r="I26" s="62"/>
      <c r="J26" s="63"/>
      <c r="K26" s="69">
        <f t="shared" si="6"/>
        <v>0</v>
      </c>
      <c r="L26" s="64">
        <f t="shared" si="7"/>
        <v>0</v>
      </c>
      <c r="M26" s="64">
        <f t="shared" si="8"/>
        <v>0</v>
      </c>
      <c r="N26" s="64">
        <f t="shared" si="9"/>
        <v>0</v>
      </c>
      <c r="O26" s="64">
        <f t="shared" si="10"/>
        <v>0</v>
      </c>
      <c r="P26" s="65">
        <f t="shared" si="11"/>
        <v>0</v>
      </c>
    </row>
    <row r="27" spans="1:16" s="41" customFormat="1" x14ac:dyDescent="0.25">
      <c r="A27" s="36">
        <v>15</v>
      </c>
      <c r="B27" s="37" t="s">
        <v>44</v>
      </c>
      <c r="C27" s="446" t="s">
        <v>344</v>
      </c>
      <c r="D27" s="70" t="s">
        <v>125</v>
      </c>
      <c r="E27" s="39">
        <v>4</v>
      </c>
      <c r="F27" s="64"/>
      <c r="G27" s="62"/>
      <c r="H27" s="63"/>
      <c r="I27" s="62"/>
      <c r="J27" s="63"/>
      <c r="K27" s="69">
        <f t="shared" si="6"/>
        <v>0</v>
      </c>
      <c r="L27" s="64">
        <f t="shared" si="7"/>
        <v>0</v>
      </c>
      <c r="M27" s="64">
        <f t="shared" si="8"/>
        <v>0</v>
      </c>
      <c r="N27" s="64">
        <f t="shared" si="9"/>
        <v>0</v>
      </c>
      <c r="O27" s="64">
        <f t="shared" si="10"/>
        <v>0</v>
      </c>
      <c r="P27" s="65">
        <f t="shared" si="11"/>
        <v>0</v>
      </c>
    </row>
    <row r="28" spans="1:16" s="41" customFormat="1" x14ac:dyDescent="0.25">
      <c r="A28" s="36">
        <v>16</v>
      </c>
      <c r="B28" s="37" t="s">
        <v>44</v>
      </c>
      <c r="C28" s="446" t="s">
        <v>345</v>
      </c>
      <c r="D28" s="70" t="s">
        <v>125</v>
      </c>
      <c r="E28" s="39">
        <v>4</v>
      </c>
      <c r="F28" s="64"/>
      <c r="G28" s="62"/>
      <c r="H28" s="63"/>
      <c r="I28" s="62"/>
      <c r="J28" s="63"/>
      <c r="K28" s="69">
        <f t="shared" si="6"/>
        <v>0</v>
      </c>
      <c r="L28" s="64">
        <f t="shared" si="7"/>
        <v>0</v>
      </c>
      <c r="M28" s="64">
        <f t="shared" si="8"/>
        <v>0</v>
      </c>
      <c r="N28" s="64">
        <f t="shared" si="9"/>
        <v>0</v>
      </c>
      <c r="O28" s="64">
        <f t="shared" si="10"/>
        <v>0</v>
      </c>
      <c r="P28" s="65">
        <f t="shared" si="11"/>
        <v>0</v>
      </c>
    </row>
    <row r="29" spans="1:16" s="41" customFormat="1" x14ac:dyDescent="0.25">
      <c r="A29" s="36">
        <v>17</v>
      </c>
      <c r="B29" s="37" t="s">
        <v>44</v>
      </c>
      <c r="C29" s="446" t="s">
        <v>144</v>
      </c>
      <c r="D29" s="70" t="s">
        <v>125</v>
      </c>
      <c r="E29" s="39">
        <v>2</v>
      </c>
      <c r="F29" s="64"/>
      <c r="G29" s="62"/>
      <c r="H29" s="63"/>
      <c r="I29" s="62"/>
      <c r="J29" s="63"/>
      <c r="K29" s="69">
        <f t="shared" si="6"/>
        <v>0</v>
      </c>
      <c r="L29" s="64">
        <f t="shared" si="7"/>
        <v>0</v>
      </c>
      <c r="M29" s="64">
        <f t="shared" si="8"/>
        <v>0</v>
      </c>
      <c r="N29" s="64">
        <f t="shared" si="9"/>
        <v>0</v>
      </c>
      <c r="O29" s="64">
        <f t="shared" si="10"/>
        <v>0</v>
      </c>
      <c r="P29" s="65">
        <f t="shared" si="11"/>
        <v>0</v>
      </c>
    </row>
    <row r="30" spans="1:16" s="41" customFormat="1" x14ac:dyDescent="0.25">
      <c r="A30" s="36">
        <v>18</v>
      </c>
      <c r="B30" s="37" t="s">
        <v>44</v>
      </c>
      <c r="C30" s="446" t="s">
        <v>346</v>
      </c>
      <c r="D30" s="70" t="s">
        <v>125</v>
      </c>
      <c r="E30" s="39">
        <v>1</v>
      </c>
      <c r="F30" s="64"/>
      <c r="G30" s="62"/>
      <c r="H30" s="63"/>
      <c r="I30" s="62"/>
      <c r="J30" s="63"/>
      <c r="K30" s="69">
        <f t="shared" si="6"/>
        <v>0</v>
      </c>
      <c r="L30" s="64">
        <f t="shared" si="7"/>
        <v>0</v>
      </c>
      <c r="M30" s="64">
        <f t="shared" si="8"/>
        <v>0</v>
      </c>
      <c r="N30" s="64">
        <f t="shared" si="9"/>
        <v>0</v>
      </c>
      <c r="O30" s="64">
        <f t="shared" si="10"/>
        <v>0</v>
      </c>
      <c r="P30" s="65">
        <f t="shared" si="11"/>
        <v>0</v>
      </c>
    </row>
    <row r="31" spans="1:16" s="41" customFormat="1" x14ac:dyDescent="0.25">
      <c r="A31" s="36">
        <v>19</v>
      </c>
      <c r="B31" s="37" t="s">
        <v>44</v>
      </c>
      <c r="C31" s="446" t="s">
        <v>347</v>
      </c>
      <c r="D31" s="70" t="s">
        <v>125</v>
      </c>
      <c r="E31" s="39">
        <v>1</v>
      </c>
      <c r="F31" s="64"/>
      <c r="G31" s="62"/>
      <c r="H31" s="63"/>
      <c r="I31" s="62"/>
      <c r="J31" s="63"/>
      <c r="K31" s="69">
        <f t="shared" si="6"/>
        <v>0</v>
      </c>
      <c r="L31" s="64">
        <f t="shared" si="7"/>
        <v>0</v>
      </c>
      <c r="M31" s="64">
        <f t="shared" si="8"/>
        <v>0</v>
      </c>
      <c r="N31" s="64">
        <f t="shared" si="9"/>
        <v>0</v>
      </c>
      <c r="O31" s="64">
        <f t="shared" si="10"/>
        <v>0</v>
      </c>
      <c r="P31" s="65">
        <f t="shared" si="11"/>
        <v>0</v>
      </c>
    </row>
    <row r="32" spans="1:16" s="41" customFormat="1" x14ac:dyDescent="0.25">
      <c r="A32" s="36">
        <v>20</v>
      </c>
      <c r="B32" s="37" t="s">
        <v>44</v>
      </c>
      <c r="C32" s="446" t="s">
        <v>348</v>
      </c>
      <c r="D32" s="70" t="s">
        <v>125</v>
      </c>
      <c r="E32" s="39">
        <v>1</v>
      </c>
      <c r="F32" s="64"/>
      <c r="G32" s="62"/>
      <c r="H32" s="63"/>
      <c r="I32" s="62"/>
      <c r="J32" s="63"/>
      <c r="K32" s="69">
        <f t="shared" si="6"/>
        <v>0</v>
      </c>
      <c r="L32" s="64">
        <f t="shared" si="7"/>
        <v>0</v>
      </c>
      <c r="M32" s="64">
        <f t="shared" si="8"/>
        <v>0</v>
      </c>
      <c r="N32" s="64">
        <f t="shared" si="9"/>
        <v>0</v>
      </c>
      <c r="O32" s="64">
        <f t="shared" si="10"/>
        <v>0</v>
      </c>
      <c r="P32" s="65">
        <f t="shared" si="11"/>
        <v>0</v>
      </c>
    </row>
    <row r="33" spans="1:16" s="41" customFormat="1" x14ac:dyDescent="0.25">
      <c r="A33" s="36">
        <v>21</v>
      </c>
      <c r="B33" s="37" t="s">
        <v>44</v>
      </c>
      <c r="C33" s="446" t="s">
        <v>349</v>
      </c>
      <c r="D33" s="70" t="s">
        <v>125</v>
      </c>
      <c r="E33" s="39">
        <v>1</v>
      </c>
      <c r="F33" s="64"/>
      <c r="G33" s="62"/>
      <c r="H33" s="63"/>
      <c r="I33" s="62"/>
      <c r="J33" s="63"/>
      <c r="K33" s="69">
        <f t="shared" si="6"/>
        <v>0</v>
      </c>
      <c r="L33" s="64">
        <f t="shared" si="7"/>
        <v>0</v>
      </c>
      <c r="M33" s="64">
        <f t="shared" si="8"/>
        <v>0</v>
      </c>
      <c r="N33" s="64">
        <f t="shared" si="9"/>
        <v>0</v>
      </c>
      <c r="O33" s="64">
        <f t="shared" si="10"/>
        <v>0</v>
      </c>
      <c r="P33" s="65">
        <f t="shared" si="11"/>
        <v>0</v>
      </c>
    </row>
    <row r="34" spans="1:16" s="41" customFormat="1" ht="26.4" x14ac:dyDescent="0.25">
      <c r="A34" s="36">
        <v>22</v>
      </c>
      <c r="B34" s="37" t="s">
        <v>44</v>
      </c>
      <c r="C34" s="446" t="s">
        <v>350</v>
      </c>
      <c r="D34" s="70" t="s">
        <v>125</v>
      </c>
      <c r="E34" s="39">
        <v>2</v>
      </c>
      <c r="F34" s="64"/>
      <c r="G34" s="62"/>
      <c r="H34" s="63"/>
      <c r="I34" s="62"/>
      <c r="J34" s="63"/>
      <c r="K34" s="69">
        <f t="shared" si="6"/>
        <v>0</v>
      </c>
      <c r="L34" s="64">
        <f t="shared" si="7"/>
        <v>0</v>
      </c>
      <c r="M34" s="64">
        <f t="shared" si="8"/>
        <v>0</v>
      </c>
      <c r="N34" s="64">
        <f t="shared" si="9"/>
        <v>0</v>
      </c>
      <c r="O34" s="64">
        <f t="shared" si="10"/>
        <v>0</v>
      </c>
      <c r="P34" s="65">
        <f t="shared" si="11"/>
        <v>0</v>
      </c>
    </row>
    <row r="35" spans="1:16" s="41" customFormat="1" ht="26.4" x14ac:dyDescent="0.25">
      <c r="A35" s="36">
        <v>23</v>
      </c>
      <c r="B35" s="37" t="s">
        <v>44</v>
      </c>
      <c r="C35" s="446" t="s">
        <v>351</v>
      </c>
      <c r="D35" s="70" t="s">
        <v>125</v>
      </c>
      <c r="E35" s="39">
        <v>2</v>
      </c>
      <c r="F35" s="64"/>
      <c r="G35" s="62"/>
      <c r="H35" s="63"/>
      <c r="I35" s="62"/>
      <c r="J35" s="63"/>
      <c r="K35" s="69">
        <f t="shared" si="6"/>
        <v>0</v>
      </c>
      <c r="L35" s="64">
        <f t="shared" si="7"/>
        <v>0</v>
      </c>
      <c r="M35" s="64">
        <f t="shared" si="8"/>
        <v>0</v>
      </c>
      <c r="N35" s="64">
        <f t="shared" si="9"/>
        <v>0</v>
      </c>
      <c r="O35" s="64">
        <f t="shared" si="10"/>
        <v>0</v>
      </c>
      <c r="P35" s="65">
        <f t="shared" si="11"/>
        <v>0</v>
      </c>
    </row>
    <row r="36" spans="1:16" s="41" customFormat="1" x14ac:dyDescent="0.25">
      <c r="A36" s="36">
        <v>24</v>
      </c>
      <c r="B36" s="37" t="s">
        <v>44</v>
      </c>
      <c r="C36" s="446" t="s">
        <v>352</v>
      </c>
      <c r="D36" s="70" t="s">
        <v>125</v>
      </c>
      <c r="E36" s="39">
        <v>1</v>
      </c>
      <c r="F36" s="64"/>
      <c r="G36" s="62"/>
      <c r="H36" s="63"/>
      <c r="I36" s="62"/>
      <c r="J36" s="63"/>
      <c r="K36" s="69">
        <f t="shared" si="6"/>
        <v>0</v>
      </c>
      <c r="L36" s="64">
        <f t="shared" si="7"/>
        <v>0</v>
      </c>
      <c r="M36" s="64">
        <f t="shared" si="8"/>
        <v>0</v>
      </c>
      <c r="N36" s="64">
        <f t="shared" si="9"/>
        <v>0</v>
      </c>
      <c r="O36" s="64">
        <f t="shared" si="10"/>
        <v>0</v>
      </c>
      <c r="P36" s="65">
        <f t="shared" si="11"/>
        <v>0</v>
      </c>
    </row>
    <row r="37" spans="1:16" s="41" customFormat="1" x14ac:dyDescent="0.25">
      <c r="A37" s="36">
        <v>25</v>
      </c>
      <c r="B37" s="37" t="s">
        <v>44</v>
      </c>
      <c r="C37" s="446" t="s">
        <v>353</v>
      </c>
      <c r="D37" s="70" t="s">
        <v>125</v>
      </c>
      <c r="E37" s="39">
        <v>1</v>
      </c>
      <c r="F37" s="64"/>
      <c r="G37" s="62"/>
      <c r="H37" s="63"/>
      <c r="I37" s="62"/>
      <c r="J37" s="63"/>
      <c r="K37" s="69">
        <f t="shared" si="6"/>
        <v>0</v>
      </c>
      <c r="L37" s="64">
        <f t="shared" si="7"/>
        <v>0</v>
      </c>
      <c r="M37" s="64">
        <f t="shared" si="8"/>
        <v>0</v>
      </c>
      <c r="N37" s="64">
        <f t="shared" si="9"/>
        <v>0</v>
      </c>
      <c r="O37" s="64">
        <f t="shared" si="10"/>
        <v>0</v>
      </c>
      <c r="P37" s="65">
        <f t="shared" si="11"/>
        <v>0</v>
      </c>
    </row>
    <row r="38" spans="1:16" s="41" customFormat="1" x14ac:dyDescent="0.25">
      <c r="A38" s="36">
        <v>26</v>
      </c>
      <c r="B38" s="37" t="s">
        <v>44</v>
      </c>
      <c r="C38" s="446" t="s">
        <v>354</v>
      </c>
      <c r="D38" s="70" t="s">
        <v>125</v>
      </c>
      <c r="E38" s="39">
        <v>24</v>
      </c>
      <c r="F38" s="64"/>
      <c r="G38" s="62"/>
      <c r="H38" s="63"/>
      <c r="I38" s="62"/>
      <c r="J38" s="63"/>
      <c r="K38" s="69">
        <f t="shared" si="6"/>
        <v>0</v>
      </c>
      <c r="L38" s="64">
        <f t="shared" si="7"/>
        <v>0</v>
      </c>
      <c r="M38" s="64">
        <f t="shared" si="8"/>
        <v>0</v>
      </c>
      <c r="N38" s="64">
        <f t="shared" si="9"/>
        <v>0</v>
      </c>
      <c r="O38" s="64">
        <f t="shared" si="10"/>
        <v>0</v>
      </c>
      <c r="P38" s="65">
        <f t="shared" si="11"/>
        <v>0</v>
      </c>
    </row>
    <row r="39" spans="1:16" s="42" customFormat="1" ht="26.4" x14ac:dyDescent="0.25">
      <c r="A39" s="36">
        <v>27</v>
      </c>
      <c r="B39" s="37" t="s">
        <v>44</v>
      </c>
      <c r="C39" s="444" t="s">
        <v>355</v>
      </c>
      <c r="D39" s="70" t="s">
        <v>125</v>
      </c>
      <c r="E39" s="61">
        <v>24</v>
      </c>
      <c r="F39" s="64"/>
      <c r="G39" s="62"/>
      <c r="H39" s="63"/>
      <c r="I39" s="62"/>
      <c r="J39" s="63"/>
      <c r="K39" s="69">
        <f t="shared" si="6"/>
        <v>0</v>
      </c>
      <c r="L39" s="64">
        <f t="shared" si="7"/>
        <v>0</v>
      </c>
      <c r="M39" s="64">
        <f t="shared" si="8"/>
        <v>0</v>
      </c>
      <c r="N39" s="64">
        <f t="shared" si="9"/>
        <v>0</v>
      </c>
      <c r="O39" s="64">
        <f t="shared" si="10"/>
        <v>0</v>
      </c>
      <c r="P39" s="65">
        <f t="shared" si="11"/>
        <v>0</v>
      </c>
    </row>
    <row r="40" spans="1:16" s="41" customFormat="1" x14ac:dyDescent="0.25">
      <c r="A40" s="36">
        <v>28</v>
      </c>
      <c r="B40" s="37" t="s">
        <v>44</v>
      </c>
      <c r="C40" s="448" t="s">
        <v>356</v>
      </c>
      <c r="D40" s="70" t="s">
        <v>125</v>
      </c>
      <c r="E40" s="39">
        <v>1</v>
      </c>
      <c r="F40" s="64"/>
      <c r="G40" s="62"/>
      <c r="H40" s="63"/>
      <c r="I40" s="62"/>
      <c r="J40" s="63"/>
      <c r="K40" s="69">
        <f t="shared" si="6"/>
        <v>0</v>
      </c>
      <c r="L40" s="64">
        <f t="shared" si="7"/>
        <v>0</v>
      </c>
      <c r="M40" s="64">
        <f t="shared" si="8"/>
        <v>0</v>
      </c>
      <c r="N40" s="64">
        <f t="shared" si="9"/>
        <v>0</v>
      </c>
      <c r="O40" s="64">
        <f t="shared" si="10"/>
        <v>0</v>
      </c>
      <c r="P40" s="65">
        <f t="shared" si="11"/>
        <v>0</v>
      </c>
    </row>
    <row r="41" spans="1:16" s="42" customFormat="1" x14ac:dyDescent="0.25">
      <c r="A41" s="36">
        <v>29</v>
      </c>
      <c r="B41" s="37" t="s">
        <v>44</v>
      </c>
      <c r="C41" s="444" t="s">
        <v>357</v>
      </c>
      <c r="D41" s="70" t="s">
        <v>125</v>
      </c>
      <c r="E41" s="39">
        <v>6</v>
      </c>
      <c r="F41" s="64"/>
      <c r="G41" s="62"/>
      <c r="H41" s="63"/>
      <c r="I41" s="62"/>
      <c r="J41" s="63"/>
      <c r="K41" s="69">
        <f t="shared" si="6"/>
        <v>0</v>
      </c>
      <c r="L41" s="64">
        <f t="shared" si="7"/>
        <v>0</v>
      </c>
      <c r="M41" s="64">
        <f t="shared" si="8"/>
        <v>0</v>
      </c>
      <c r="N41" s="64">
        <f t="shared" si="9"/>
        <v>0</v>
      </c>
      <c r="O41" s="64">
        <f t="shared" si="10"/>
        <v>0</v>
      </c>
      <c r="P41" s="65">
        <f t="shared" si="11"/>
        <v>0</v>
      </c>
    </row>
    <row r="42" spans="1:16" s="42" customFormat="1" ht="26.4" x14ac:dyDescent="0.25">
      <c r="A42" s="36">
        <v>30</v>
      </c>
      <c r="B42" s="37" t="s">
        <v>44</v>
      </c>
      <c r="C42" s="444" t="s">
        <v>358</v>
      </c>
      <c r="D42" s="70" t="s">
        <v>125</v>
      </c>
      <c r="E42" s="39">
        <v>1</v>
      </c>
      <c r="F42" s="64"/>
      <c r="G42" s="62"/>
      <c r="H42" s="63"/>
      <c r="I42" s="62"/>
      <c r="J42" s="63"/>
      <c r="K42" s="69">
        <f t="shared" si="6"/>
        <v>0</v>
      </c>
      <c r="L42" s="64">
        <f t="shared" si="7"/>
        <v>0</v>
      </c>
      <c r="M42" s="64">
        <f t="shared" si="8"/>
        <v>0</v>
      </c>
      <c r="N42" s="64">
        <f t="shared" si="9"/>
        <v>0</v>
      </c>
      <c r="O42" s="64">
        <f t="shared" si="10"/>
        <v>0</v>
      </c>
      <c r="P42" s="65">
        <f t="shared" si="11"/>
        <v>0</v>
      </c>
    </row>
    <row r="43" spans="1:16" s="41" customFormat="1" x14ac:dyDescent="0.25">
      <c r="A43" s="36">
        <v>31</v>
      </c>
      <c r="B43" s="37" t="s">
        <v>44</v>
      </c>
      <c r="C43" s="448" t="s">
        <v>145</v>
      </c>
      <c r="D43" s="70" t="s">
        <v>125</v>
      </c>
      <c r="E43" s="39">
        <v>1</v>
      </c>
      <c r="F43" s="64"/>
      <c r="G43" s="62"/>
      <c r="H43" s="63"/>
      <c r="I43" s="62"/>
      <c r="J43" s="63"/>
      <c r="K43" s="69">
        <f t="shared" si="6"/>
        <v>0</v>
      </c>
      <c r="L43" s="64">
        <f t="shared" si="7"/>
        <v>0</v>
      </c>
      <c r="M43" s="64">
        <f t="shared" si="8"/>
        <v>0</v>
      </c>
      <c r="N43" s="64">
        <f t="shared" si="9"/>
        <v>0</v>
      </c>
      <c r="O43" s="64">
        <f t="shared" si="10"/>
        <v>0</v>
      </c>
      <c r="P43" s="65">
        <f t="shared" si="11"/>
        <v>0</v>
      </c>
    </row>
    <row r="44" spans="1:16" s="41" customFormat="1" ht="26.4" x14ac:dyDescent="0.25">
      <c r="A44" s="36">
        <v>32</v>
      </c>
      <c r="B44" s="37" t="s">
        <v>44</v>
      </c>
      <c r="C44" s="448" t="s">
        <v>359</v>
      </c>
      <c r="D44" s="70" t="s">
        <v>125</v>
      </c>
      <c r="E44" s="39">
        <v>1</v>
      </c>
      <c r="F44" s="64"/>
      <c r="G44" s="62"/>
      <c r="H44" s="63"/>
      <c r="I44" s="62"/>
      <c r="J44" s="63"/>
      <c r="K44" s="69">
        <f t="shared" ref="K44" si="12">H44+I44+J44</f>
        <v>0</v>
      </c>
      <c r="L44" s="64">
        <f t="shared" ref="L44" si="13">ROUND(E44*F44,2)</f>
        <v>0</v>
      </c>
      <c r="M44" s="64">
        <f t="shared" ref="M44" si="14">ROUND(E44*H44,2)</f>
        <v>0</v>
      </c>
      <c r="N44" s="64">
        <f t="shared" ref="N44" si="15">ROUND(E44*I44,2)</f>
        <v>0</v>
      </c>
      <c r="O44" s="64">
        <f t="shared" ref="O44" si="16">ROUND(E44*J44,2)</f>
        <v>0</v>
      </c>
      <c r="P44" s="65">
        <f t="shared" ref="P44" si="17">SUM(M44:O44)</f>
        <v>0</v>
      </c>
    </row>
    <row r="45" spans="1:16" s="42" customFormat="1" x14ac:dyDescent="0.25">
      <c r="A45" s="36"/>
      <c r="B45" s="37"/>
      <c r="C45" s="445"/>
      <c r="D45" s="70"/>
      <c r="E45" s="39"/>
      <c r="F45" s="64"/>
      <c r="G45" s="62"/>
      <c r="H45" s="63"/>
      <c r="I45" s="62"/>
      <c r="J45" s="63"/>
      <c r="K45" s="69"/>
      <c r="L45" s="64"/>
      <c r="M45" s="64"/>
      <c r="N45" s="64"/>
      <c r="O45" s="64"/>
      <c r="P45" s="65"/>
    </row>
    <row r="46" spans="1:16" s="42" customFormat="1" x14ac:dyDescent="0.25">
      <c r="A46" s="36"/>
      <c r="B46" s="59"/>
      <c r="C46" s="443" t="s">
        <v>146</v>
      </c>
      <c r="D46" s="70"/>
      <c r="E46" s="61"/>
      <c r="F46" s="64"/>
      <c r="G46" s="62"/>
      <c r="H46" s="63"/>
      <c r="I46" s="62"/>
      <c r="J46" s="63"/>
      <c r="K46" s="69"/>
      <c r="L46" s="64"/>
      <c r="M46" s="64"/>
      <c r="N46" s="64"/>
      <c r="O46" s="64"/>
      <c r="P46" s="65"/>
    </row>
    <row r="47" spans="1:16" s="42" customFormat="1" x14ac:dyDescent="0.25">
      <c r="A47" s="36">
        <v>33</v>
      </c>
      <c r="B47" s="37" t="s">
        <v>44</v>
      </c>
      <c r="C47" s="444" t="s">
        <v>360</v>
      </c>
      <c r="D47" s="70" t="s">
        <v>125</v>
      </c>
      <c r="E47" s="39">
        <v>2</v>
      </c>
      <c r="F47" s="64"/>
      <c r="G47" s="62"/>
      <c r="H47" s="63"/>
      <c r="I47" s="62"/>
      <c r="J47" s="63"/>
      <c r="K47" s="69">
        <f t="shared" si="6"/>
        <v>0</v>
      </c>
      <c r="L47" s="64">
        <f t="shared" si="7"/>
        <v>0</v>
      </c>
      <c r="M47" s="64">
        <f t="shared" si="8"/>
        <v>0</v>
      </c>
      <c r="N47" s="64">
        <f t="shared" si="9"/>
        <v>0</v>
      </c>
      <c r="O47" s="64">
        <f t="shared" si="10"/>
        <v>0</v>
      </c>
      <c r="P47" s="65">
        <f t="shared" si="11"/>
        <v>0</v>
      </c>
    </row>
    <row r="48" spans="1:16" s="42" customFormat="1" ht="26.4" x14ac:dyDescent="0.25">
      <c r="A48" s="36">
        <v>34</v>
      </c>
      <c r="B48" s="37" t="s">
        <v>44</v>
      </c>
      <c r="C48" s="444" t="s">
        <v>361</v>
      </c>
      <c r="D48" s="70" t="s">
        <v>125</v>
      </c>
      <c r="E48" s="39">
        <v>3</v>
      </c>
      <c r="F48" s="64"/>
      <c r="G48" s="62"/>
      <c r="H48" s="63"/>
      <c r="I48" s="62"/>
      <c r="J48" s="63"/>
      <c r="K48" s="69">
        <f t="shared" si="6"/>
        <v>0</v>
      </c>
      <c r="L48" s="64">
        <f t="shared" si="7"/>
        <v>0</v>
      </c>
      <c r="M48" s="64">
        <f t="shared" si="8"/>
        <v>0</v>
      </c>
      <c r="N48" s="64">
        <f t="shared" si="9"/>
        <v>0</v>
      </c>
      <c r="O48" s="64">
        <f t="shared" si="10"/>
        <v>0</v>
      </c>
      <c r="P48" s="65">
        <f t="shared" si="11"/>
        <v>0</v>
      </c>
    </row>
    <row r="49" spans="1:16" s="42" customFormat="1" ht="26.4" x14ac:dyDescent="0.25">
      <c r="A49" s="36">
        <v>35</v>
      </c>
      <c r="B49" s="37" t="s">
        <v>44</v>
      </c>
      <c r="C49" s="444" t="s">
        <v>362</v>
      </c>
      <c r="D49" s="70" t="s">
        <v>125</v>
      </c>
      <c r="E49" s="39">
        <v>2</v>
      </c>
      <c r="F49" s="64"/>
      <c r="G49" s="62"/>
      <c r="H49" s="63"/>
      <c r="I49" s="62"/>
      <c r="J49" s="63"/>
      <c r="K49" s="69">
        <f t="shared" si="6"/>
        <v>0</v>
      </c>
      <c r="L49" s="64">
        <f t="shared" si="7"/>
        <v>0</v>
      </c>
      <c r="M49" s="64">
        <f t="shared" si="8"/>
        <v>0</v>
      </c>
      <c r="N49" s="64">
        <f t="shared" si="9"/>
        <v>0</v>
      </c>
      <c r="O49" s="64">
        <f t="shared" si="10"/>
        <v>0</v>
      </c>
      <c r="P49" s="65">
        <f t="shared" si="11"/>
        <v>0</v>
      </c>
    </row>
    <row r="50" spans="1:16" s="41" customFormat="1" ht="26.4" x14ac:dyDescent="0.25">
      <c r="A50" s="36">
        <v>36</v>
      </c>
      <c r="B50" s="37" t="s">
        <v>44</v>
      </c>
      <c r="C50" s="446" t="s">
        <v>363</v>
      </c>
      <c r="D50" s="70" t="s">
        <v>125</v>
      </c>
      <c r="E50" s="39">
        <v>9</v>
      </c>
      <c r="F50" s="64"/>
      <c r="G50" s="62"/>
      <c r="H50" s="63"/>
      <c r="I50" s="62"/>
      <c r="J50" s="63"/>
      <c r="K50" s="69">
        <f t="shared" si="6"/>
        <v>0</v>
      </c>
      <c r="L50" s="64">
        <f t="shared" si="7"/>
        <v>0</v>
      </c>
      <c r="M50" s="64">
        <f t="shared" si="8"/>
        <v>0</v>
      </c>
      <c r="N50" s="64">
        <f t="shared" si="9"/>
        <v>0</v>
      </c>
      <c r="O50" s="64">
        <f t="shared" si="10"/>
        <v>0</v>
      </c>
      <c r="P50" s="65">
        <f t="shared" si="11"/>
        <v>0</v>
      </c>
    </row>
    <row r="51" spans="1:16" s="42" customFormat="1" ht="26.4" x14ac:dyDescent="0.25">
      <c r="A51" s="36">
        <v>37</v>
      </c>
      <c r="B51" s="37" t="s">
        <v>44</v>
      </c>
      <c r="C51" s="444" t="s">
        <v>364</v>
      </c>
      <c r="D51" s="70" t="s">
        <v>125</v>
      </c>
      <c r="E51" s="39">
        <v>9</v>
      </c>
      <c r="F51" s="64"/>
      <c r="G51" s="62"/>
      <c r="H51" s="63"/>
      <c r="I51" s="62"/>
      <c r="J51" s="63"/>
      <c r="K51" s="69">
        <f t="shared" si="6"/>
        <v>0</v>
      </c>
      <c r="L51" s="64">
        <f t="shared" si="7"/>
        <v>0</v>
      </c>
      <c r="M51" s="64">
        <f t="shared" si="8"/>
        <v>0</v>
      </c>
      <c r="N51" s="64">
        <f t="shared" si="9"/>
        <v>0</v>
      </c>
      <c r="O51" s="64">
        <f t="shared" si="10"/>
        <v>0</v>
      </c>
      <c r="P51" s="65">
        <f t="shared" si="11"/>
        <v>0</v>
      </c>
    </row>
    <row r="52" spans="1:16" s="42" customFormat="1" ht="26.4" x14ac:dyDescent="0.25">
      <c r="A52" s="36">
        <v>38</v>
      </c>
      <c r="B52" s="37" t="s">
        <v>44</v>
      </c>
      <c r="C52" s="444" t="s">
        <v>365</v>
      </c>
      <c r="D52" s="70" t="s">
        <v>125</v>
      </c>
      <c r="E52" s="39">
        <v>1</v>
      </c>
      <c r="F52" s="64"/>
      <c r="G52" s="62"/>
      <c r="H52" s="63"/>
      <c r="I52" s="62"/>
      <c r="J52" s="63"/>
      <c r="K52" s="69">
        <f t="shared" si="6"/>
        <v>0</v>
      </c>
      <c r="L52" s="64">
        <f t="shared" si="7"/>
        <v>0</v>
      </c>
      <c r="M52" s="64">
        <f t="shared" si="8"/>
        <v>0</v>
      </c>
      <c r="N52" s="64">
        <f t="shared" si="9"/>
        <v>0</v>
      </c>
      <c r="O52" s="64">
        <f t="shared" si="10"/>
        <v>0</v>
      </c>
      <c r="P52" s="65">
        <f t="shared" si="11"/>
        <v>0</v>
      </c>
    </row>
    <row r="53" spans="1:16" s="41" customFormat="1" ht="26.4" x14ac:dyDescent="0.25">
      <c r="A53" s="36">
        <v>39</v>
      </c>
      <c r="B53" s="37" t="s">
        <v>44</v>
      </c>
      <c r="C53" s="446" t="s">
        <v>366</v>
      </c>
      <c r="D53" s="70" t="s">
        <v>125</v>
      </c>
      <c r="E53" s="39">
        <v>1</v>
      </c>
      <c r="F53" s="64"/>
      <c r="G53" s="62"/>
      <c r="H53" s="63"/>
      <c r="I53" s="62"/>
      <c r="J53" s="63"/>
      <c r="K53" s="69">
        <f t="shared" si="6"/>
        <v>0</v>
      </c>
      <c r="L53" s="64">
        <f t="shared" si="7"/>
        <v>0</v>
      </c>
      <c r="M53" s="64">
        <f t="shared" si="8"/>
        <v>0</v>
      </c>
      <c r="N53" s="64">
        <f t="shared" si="9"/>
        <v>0</v>
      </c>
      <c r="O53" s="64">
        <f t="shared" si="10"/>
        <v>0</v>
      </c>
      <c r="P53" s="65">
        <f t="shared" si="11"/>
        <v>0</v>
      </c>
    </row>
    <row r="54" spans="1:16" s="42" customFormat="1" ht="26.4" x14ac:dyDescent="0.25">
      <c r="A54" s="36">
        <v>40</v>
      </c>
      <c r="B54" s="37" t="s">
        <v>44</v>
      </c>
      <c r="C54" s="444" t="s">
        <v>367</v>
      </c>
      <c r="D54" s="70" t="s">
        <v>125</v>
      </c>
      <c r="E54" s="39">
        <v>1</v>
      </c>
      <c r="F54" s="64"/>
      <c r="G54" s="62"/>
      <c r="H54" s="63"/>
      <c r="I54" s="62"/>
      <c r="J54" s="63"/>
      <c r="K54" s="69">
        <f t="shared" si="6"/>
        <v>0</v>
      </c>
      <c r="L54" s="64">
        <f t="shared" si="7"/>
        <v>0</v>
      </c>
      <c r="M54" s="64">
        <f t="shared" si="8"/>
        <v>0</v>
      </c>
      <c r="N54" s="64">
        <f t="shared" si="9"/>
        <v>0</v>
      </c>
      <c r="O54" s="64">
        <f t="shared" si="10"/>
        <v>0</v>
      </c>
      <c r="P54" s="65">
        <f t="shared" si="11"/>
        <v>0</v>
      </c>
    </row>
    <row r="55" spans="1:16" s="41" customFormat="1" ht="26.4" x14ac:dyDescent="0.25">
      <c r="A55" s="36">
        <v>41</v>
      </c>
      <c r="B55" s="37" t="s">
        <v>44</v>
      </c>
      <c r="C55" s="449" t="s">
        <v>368</v>
      </c>
      <c r="D55" s="70" t="s">
        <v>125</v>
      </c>
      <c r="E55" s="39">
        <v>1</v>
      </c>
      <c r="F55" s="64"/>
      <c r="G55" s="62"/>
      <c r="H55" s="63"/>
      <c r="I55" s="62"/>
      <c r="J55" s="63"/>
      <c r="K55" s="69">
        <f t="shared" si="6"/>
        <v>0</v>
      </c>
      <c r="L55" s="64">
        <f t="shared" si="7"/>
        <v>0</v>
      </c>
      <c r="M55" s="64">
        <f t="shared" si="8"/>
        <v>0</v>
      </c>
      <c r="N55" s="64">
        <f t="shared" si="9"/>
        <v>0</v>
      </c>
      <c r="O55" s="64">
        <f t="shared" si="10"/>
        <v>0</v>
      </c>
      <c r="P55" s="65">
        <f t="shared" si="11"/>
        <v>0</v>
      </c>
    </row>
    <row r="56" spans="1:16" s="30" customFormat="1" ht="39.6" x14ac:dyDescent="0.25">
      <c r="A56" s="36">
        <v>42</v>
      </c>
      <c r="B56" s="37" t="s">
        <v>44</v>
      </c>
      <c r="C56" s="444" t="s">
        <v>369</v>
      </c>
      <c r="D56" s="70" t="s">
        <v>125</v>
      </c>
      <c r="E56" s="39">
        <v>1</v>
      </c>
      <c r="F56" s="64"/>
      <c r="G56" s="62"/>
      <c r="H56" s="63"/>
      <c r="I56" s="62"/>
      <c r="J56" s="63"/>
      <c r="K56" s="69">
        <f t="shared" si="6"/>
        <v>0</v>
      </c>
      <c r="L56" s="64">
        <f t="shared" si="7"/>
        <v>0</v>
      </c>
      <c r="M56" s="64">
        <f t="shared" si="8"/>
        <v>0</v>
      </c>
      <c r="N56" s="64">
        <f t="shared" si="9"/>
        <v>0</v>
      </c>
      <c r="O56" s="64">
        <f t="shared" si="10"/>
        <v>0</v>
      </c>
      <c r="P56" s="65">
        <f t="shared" si="11"/>
        <v>0</v>
      </c>
    </row>
    <row r="57" spans="1:16" s="41" customFormat="1" ht="39.6" x14ac:dyDescent="0.25">
      <c r="A57" s="36">
        <v>43</v>
      </c>
      <c r="B57" s="37" t="s">
        <v>44</v>
      </c>
      <c r="C57" s="446" t="s">
        <v>370</v>
      </c>
      <c r="D57" s="70" t="s">
        <v>125</v>
      </c>
      <c r="E57" s="39">
        <v>1</v>
      </c>
      <c r="F57" s="64"/>
      <c r="G57" s="62"/>
      <c r="H57" s="63"/>
      <c r="I57" s="62"/>
      <c r="J57" s="63"/>
      <c r="K57" s="69">
        <f t="shared" si="6"/>
        <v>0</v>
      </c>
      <c r="L57" s="64">
        <f t="shared" si="7"/>
        <v>0</v>
      </c>
      <c r="M57" s="64">
        <f t="shared" si="8"/>
        <v>0</v>
      </c>
      <c r="N57" s="64">
        <f t="shared" si="9"/>
        <v>0</v>
      </c>
      <c r="O57" s="64">
        <f t="shared" si="10"/>
        <v>0</v>
      </c>
      <c r="P57" s="65">
        <f t="shared" si="11"/>
        <v>0</v>
      </c>
    </row>
    <row r="58" spans="1:16" s="41" customFormat="1" x14ac:dyDescent="0.25">
      <c r="A58" s="36">
        <v>44</v>
      </c>
      <c r="B58" s="37" t="s">
        <v>44</v>
      </c>
      <c r="C58" s="446" t="s">
        <v>147</v>
      </c>
      <c r="D58" s="70" t="s">
        <v>125</v>
      </c>
      <c r="E58" s="39">
        <v>3</v>
      </c>
      <c r="F58" s="64"/>
      <c r="G58" s="62"/>
      <c r="H58" s="63"/>
      <c r="I58" s="62"/>
      <c r="J58" s="63"/>
      <c r="K58" s="69">
        <f t="shared" si="6"/>
        <v>0</v>
      </c>
      <c r="L58" s="64">
        <f t="shared" si="7"/>
        <v>0</v>
      </c>
      <c r="M58" s="64">
        <f t="shared" si="8"/>
        <v>0</v>
      </c>
      <c r="N58" s="64">
        <f t="shared" si="9"/>
        <v>0</v>
      </c>
      <c r="O58" s="64">
        <f t="shared" si="10"/>
        <v>0</v>
      </c>
      <c r="P58" s="65">
        <f t="shared" si="11"/>
        <v>0</v>
      </c>
    </row>
    <row r="59" spans="1:16" s="41" customFormat="1" x14ac:dyDescent="0.25">
      <c r="A59" s="36">
        <v>45</v>
      </c>
      <c r="B59" s="37" t="s">
        <v>44</v>
      </c>
      <c r="C59" s="446" t="s">
        <v>147</v>
      </c>
      <c r="D59" s="70" t="s">
        <v>125</v>
      </c>
      <c r="E59" s="39">
        <v>5</v>
      </c>
      <c r="F59" s="64"/>
      <c r="G59" s="62"/>
      <c r="H59" s="63"/>
      <c r="I59" s="62"/>
      <c r="J59" s="63"/>
      <c r="K59" s="69">
        <f t="shared" si="6"/>
        <v>0</v>
      </c>
      <c r="L59" s="64">
        <f t="shared" si="7"/>
        <v>0</v>
      </c>
      <c r="M59" s="64">
        <f t="shared" si="8"/>
        <v>0</v>
      </c>
      <c r="N59" s="64">
        <f t="shared" si="9"/>
        <v>0</v>
      </c>
      <c r="O59" s="64">
        <f t="shared" si="10"/>
        <v>0</v>
      </c>
      <c r="P59" s="65">
        <f t="shared" si="11"/>
        <v>0</v>
      </c>
    </row>
    <row r="60" spans="1:16" s="41" customFormat="1" x14ac:dyDescent="0.25">
      <c r="A60" s="36">
        <v>46</v>
      </c>
      <c r="B60" s="37" t="s">
        <v>44</v>
      </c>
      <c r="C60" s="446" t="s">
        <v>148</v>
      </c>
      <c r="D60" s="70" t="s">
        <v>125</v>
      </c>
      <c r="E60" s="39">
        <v>4</v>
      </c>
      <c r="F60" s="64"/>
      <c r="G60" s="62"/>
      <c r="H60" s="63"/>
      <c r="I60" s="62"/>
      <c r="J60" s="63"/>
      <c r="K60" s="69">
        <f t="shared" si="6"/>
        <v>0</v>
      </c>
      <c r="L60" s="64">
        <f t="shared" si="7"/>
        <v>0</v>
      </c>
      <c r="M60" s="64">
        <f t="shared" si="8"/>
        <v>0</v>
      </c>
      <c r="N60" s="64">
        <f t="shared" si="9"/>
        <v>0</v>
      </c>
      <c r="O60" s="64">
        <f t="shared" si="10"/>
        <v>0</v>
      </c>
      <c r="P60" s="65">
        <f t="shared" si="11"/>
        <v>0</v>
      </c>
    </row>
    <row r="61" spans="1:16" s="41" customFormat="1" ht="26.4" x14ac:dyDescent="0.25">
      <c r="A61" s="36">
        <v>47</v>
      </c>
      <c r="B61" s="37" t="s">
        <v>44</v>
      </c>
      <c r="C61" s="446" t="s">
        <v>371</v>
      </c>
      <c r="D61" s="70" t="s">
        <v>125</v>
      </c>
      <c r="E61" s="39">
        <v>3</v>
      </c>
      <c r="F61" s="64"/>
      <c r="G61" s="62"/>
      <c r="H61" s="63"/>
      <c r="I61" s="62"/>
      <c r="J61" s="63"/>
      <c r="K61" s="69">
        <f t="shared" si="6"/>
        <v>0</v>
      </c>
      <c r="L61" s="64">
        <f t="shared" si="7"/>
        <v>0</v>
      </c>
      <c r="M61" s="64">
        <f t="shared" si="8"/>
        <v>0</v>
      </c>
      <c r="N61" s="64">
        <f t="shared" si="9"/>
        <v>0</v>
      </c>
      <c r="O61" s="64">
        <f t="shared" si="10"/>
        <v>0</v>
      </c>
      <c r="P61" s="65">
        <f t="shared" si="11"/>
        <v>0</v>
      </c>
    </row>
    <row r="62" spans="1:16" s="41" customFormat="1" ht="26.4" x14ac:dyDescent="0.25">
      <c r="A62" s="36">
        <v>48</v>
      </c>
      <c r="B62" s="37" t="s">
        <v>44</v>
      </c>
      <c r="C62" s="446" t="s">
        <v>372</v>
      </c>
      <c r="D62" s="70" t="s">
        <v>125</v>
      </c>
      <c r="E62" s="39">
        <v>1</v>
      </c>
      <c r="F62" s="64"/>
      <c r="G62" s="62"/>
      <c r="H62" s="63"/>
      <c r="I62" s="62"/>
      <c r="J62" s="63"/>
      <c r="K62" s="69">
        <f t="shared" si="6"/>
        <v>0</v>
      </c>
      <c r="L62" s="64">
        <f t="shared" si="7"/>
        <v>0</v>
      </c>
      <c r="M62" s="64">
        <f t="shared" si="8"/>
        <v>0</v>
      </c>
      <c r="N62" s="64">
        <f t="shared" si="9"/>
        <v>0</v>
      </c>
      <c r="O62" s="64">
        <f t="shared" si="10"/>
        <v>0</v>
      </c>
      <c r="P62" s="65">
        <f t="shared" si="11"/>
        <v>0</v>
      </c>
    </row>
    <row r="63" spans="1:16" s="41" customFormat="1" ht="26.4" x14ac:dyDescent="0.25">
      <c r="A63" s="36">
        <v>49</v>
      </c>
      <c r="B63" s="37" t="s">
        <v>44</v>
      </c>
      <c r="C63" s="446" t="s">
        <v>373</v>
      </c>
      <c r="D63" s="70" t="s">
        <v>125</v>
      </c>
      <c r="E63" s="39">
        <v>1</v>
      </c>
      <c r="F63" s="64"/>
      <c r="G63" s="62"/>
      <c r="H63" s="63"/>
      <c r="I63" s="62"/>
      <c r="J63" s="63"/>
      <c r="K63" s="69">
        <f t="shared" si="6"/>
        <v>0</v>
      </c>
      <c r="L63" s="64">
        <f t="shared" si="7"/>
        <v>0</v>
      </c>
      <c r="M63" s="64">
        <f t="shared" si="8"/>
        <v>0</v>
      </c>
      <c r="N63" s="64">
        <f t="shared" si="9"/>
        <v>0</v>
      </c>
      <c r="O63" s="64">
        <f t="shared" si="10"/>
        <v>0</v>
      </c>
      <c r="P63" s="65">
        <f t="shared" si="11"/>
        <v>0</v>
      </c>
    </row>
    <row r="64" spans="1:16" s="41" customFormat="1" x14ac:dyDescent="0.25">
      <c r="A64" s="36">
        <v>50</v>
      </c>
      <c r="B64" s="37" t="s">
        <v>44</v>
      </c>
      <c r="C64" s="446" t="s">
        <v>149</v>
      </c>
      <c r="D64" s="70" t="s">
        <v>125</v>
      </c>
      <c r="E64" s="39">
        <v>9</v>
      </c>
      <c r="F64" s="64"/>
      <c r="G64" s="62"/>
      <c r="H64" s="63"/>
      <c r="I64" s="62"/>
      <c r="J64" s="63"/>
      <c r="K64" s="69">
        <f t="shared" si="6"/>
        <v>0</v>
      </c>
      <c r="L64" s="64">
        <f t="shared" si="7"/>
        <v>0</v>
      </c>
      <c r="M64" s="64">
        <f t="shared" si="8"/>
        <v>0</v>
      </c>
      <c r="N64" s="64">
        <f t="shared" si="9"/>
        <v>0</v>
      </c>
      <c r="O64" s="64">
        <f t="shared" si="10"/>
        <v>0</v>
      </c>
      <c r="P64" s="65">
        <f t="shared" si="11"/>
        <v>0</v>
      </c>
    </row>
    <row r="65" spans="1:16" s="41" customFormat="1" x14ac:dyDescent="0.25">
      <c r="A65" s="36"/>
      <c r="B65" s="37"/>
      <c r="C65" s="450"/>
      <c r="D65" s="70"/>
      <c r="E65" s="39"/>
      <c r="F65" s="64"/>
      <c r="G65" s="62"/>
      <c r="H65" s="63"/>
      <c r="I65" s="62"/>
      <c r="J65" s="63"/>
      <c r="K65" s="69"/>
      <c r="L65" s="64"/>
      <c r="M65" s="64"/>
      <c r="N65" s="64"/>
      <c r="O65" s="64"/>
      <c r="P65" s="65"/>
    </row>
    <row r="66" spans="1:16" s="41" customFormat="1" x14ac:dyDescent="0.25">
      <c r="A66" s="36"/>
      <c r="B66" s="37"/>
      <c r="C66" s="443" t="s">
        <v>150</v>
      </c>
      <c r="D66" s="70"/>
      <c r="E66" s="39"/>
      <c r="F66" s="64"/>
      <c r="G66" s="62"/>
      <c r="H66" s="63"/>
      <c r="I66" s="62"/>
      <c r="J66" s="63"/>
      <c r="K66" s="69"/>
      <c r="L66" s="64"/>
      <c r="M66" s="64"/>
      <c r="N66" s="64"/>
      <c r="O66" s="64"/>
      <c r="P66" s="65"/>
    </row>
    <row r="67" spans="1:16" s="41" customFormat="1" ht="66" x14ac:dyDescent="0.25">
      <c r="A67" s="36">
        <v>51</v>
      </c>
      <c r="B67" s="37" t="s">
        <v>44</v>
      </c>
      <c r="C67" s="450" t="s">
        <v>374</v>
      </c>
      <c r="D67" s="70" t="s">
        <v>125</v>
      </c>
      <c r="E67" s="39">
        <v>1</v>
      </c>
      <c r="F67" s="64"/>
      <c r="G67" s="62"/>
      <c r="H67" s="63"/>
      <c r="I67" s="62"/>
      <c r="J67" s="63"/>
      <c r="K67" s="69">
        <f t="shared" si="6"/>
        <v>0</v>
      </c>
      <c r="L67" s="64">
        <f t="shared" si="7"/>
        <v>0</v>
      </c>
      <c r="M67" s="64">
        <f t="shared" si="8"/>
        <v>0</v>
      </c>
      <c r="N67" s="64">
        <f t="shared" si="9"/>
        <v>0</v>
      </c>
      <c r="O67" s="64">
        <f t="shared" si="10"/>
        <v>0</v>
      </c>
      <c r="P67" s="65">
        <f t="shared" si="11"/>
        <v>0</v>
      </c>
    </row>
    <row r="68" spans="1:16" s="41" customFormat="1" ht="26.4" x14ac:dyDescent="0.25">
      <c r="A68" s="36">
        <v>52</v>
      </c>
      <c r="B68" s="37" t="s">
        <v>44</v>
      </c>
      <c r="C68" s="450" t="s">
        <v>375</v>
      </c>
      <c r="D68" s="70" t="s">
        <v>125</v>
      </c>
      <c r="E68" s="39">
        <v>1</v>
      </c>
      <c r="F68" s="64"/>
      <c r="G68" s="62"/>
      <c r="H68" s="63"/>
      <c r="I68" s="62"/>
      <c r="J68" s="63"/>
      <c r="K68" s="69">
        <f t="shared" si="6"/>
        <v>0</v>
      </c>
      <c r="L68" s="64">
        <f t="shared" si="7"/>
        <v>0</v>
      </c>
      <c r="M68" s="64">
        <f t="shared" si="8"/>
        <v>0</v>
      </c>
      <c r="N68" s="64">
        <f t="shared" si="9"/>
        <v>0</v>
      </c>
      <c r="O68" s="64">
        <f t="shared" si="10"/>
        <v>0</v>
      </c>
      <c r="P68" s="65">
        <f t="shared" si="11"/>
        <v>0</v>
      </c>
    </row>
    <row r="69" spans="1:16" s="41" customFormat="1" ht="26.4" x14ac:dyDescent="0.25">
      <c r="A69" s="36">
        <v>53</v>
      </c>
      <c r="B69" s="37" t="s">
        <v>44</v>
      </c>
      <c r="C69" s="450" t="s">
        <v>376</v>
      </c>
      <c r="D69" s="70" t="s">
        <v>125</v>
      </c>
      <c r="E69" s="39">
        <v>1</v>
      </c>
      <c r="F69" s="64"/>
      <c r="G69" s="62"/>
      <c r="H69" s="63"/>
      <c r="I69" s="62"/>
      <c r="J69" s="63"/>
      <c r="K69" s="69">
        <f t="shared" si="6"/>
        <v>0</v>
      </c>
      <c r="L69" s="64">
        <f t="shared" si="7"/>
        <v>0</v>
      </c>
      <c r="M69" s="64">
        <f t="shared" si="8"/>
        <v>0</v>
      </c>
      <c r="N69" s="64">
        <f t="shared" si="9"/>
        <v>0</v>
      </c>
      <c r="O69" s="64">
        <f t="shared" si="10"/>
        <v>0</v>
      </c>
      <c r="P69" s="65">
        <f t="shared" si="11"/>
        <v>0</v>
      </c>
    </row>
    <row r="70" spans="1:16" s="41" customFormat="1" x14ac:dyDescent="0.25">
      <c r="A70" s="36">
        <v>54</v>
      </c>
      <c r="B70" s="37" t="s">
        <v>44</v>
      </c>
      <c r="C70" s="450" t="s">
        <v>377</v>
      </c>
      <c r="D70" s="70" t="s">
        <v>125</v>
      </c>
      <c r="E70" s="39">
        <v>1</v>
      </c>
      <c r="F70" s="64"/>
      <c r="G70" s="62"/>
      <c r="H70" s="63"/>
      <c r="I70" s="62"/>
      <c r="J70" s="63"/>
      <c r="K70" s="69">
        <f t="shared" si="6"/>
        <v>0</v>
      </c>
      <c r="L70" s="64">
        <f t="shared" si="7"/>
        <v>0</v>
      </c>
      <c r="M70" s="64">
        <f t="shared" si="8"/>
        <v>0</v>
      </c>
      <c r="N70" s="64">
        <f t="shared" si="9"/>
        <v>0</v>
      </c>
      <c r="O70" s="64">
        <f t="shared" si="10"/>
        <v>0</v>
      </c>
      <c r="P70" s="65">
        <f t="shared" si="11"/>
        <v>0</v>
      </c>
    </row>
    <row r="71" spans="1:16" s="41" customFormat="1" x14ac:dyDescent="0.25">
      <c r="A71" s="36">
        <v>55</v>
      </c>
      <c r="B71" s="37" t="s">
        <v>44</v>
      </c>
      <c r="C71" s="450" t="s">
        <v>151</v>
      </c>
      <c r="D71" s="70" t="s">
        <v>125</v>
      </c>
      <c r="E71" s="39">
        <v>1</v>
      </c>
      <c r="F71" s="64"/>
      <c r="G71" s="62"/>
      <c r="H71" s="63"/>
      <c r="I71" s="62"/>
      <c r="J71" s="63"/>
      <c r="K71" s="69">
        <f t="shared" si="6"/>
        <v>0</v>
      </c>
      <c r="L71" s="64">
        <f t="shared" si="7"/>
        <v>0</v>
      </c>
      <c r="M71" s="64">
        <f t="shared" si="8"/>
        <v>0</v>
      </c>
      <c r="N71" s="64">
        <f t="shared" si="9"/>
        <v>0</v>
      </c>
      <c r="O71" s="64">
        <f t="shared" si="10"/>
        <v>0</v>
      </c>
      <c r="P71" s="65">
        <f t="shared" si="11"/>
        <v>0</v>
      </c>
    </row>
    <row r="72" spans="1:16" s="41" customFormat="1" x14ac:dyDescent="0.25">
      <c r="A72" s="36">
        <v>56</v>
      </c>
      <c r="B72" s="37" t="s">
        <v>44</v>
      </c>
      <c r="C72" s="450" t="s">
        <v>378</v>
      </c>
      <c r="D72" s="70" t="s">
        <v>125</v>
      </c>
      <c r="E72" s="39">
        <v>1</v>
      </c>
      <c r="F72" s="64"/>
      <c r="G72" s="62"/>
      <c r="H72" s="63"/>
      <c r="I72" s="62"/>
      <c r="J72" s="63"/>
      <c r="K72" s="69">
        <f t="shared" si="6"/>
        <v>0</v>
      </c>
      <c r="L72" s="64">
        <f t="shared" si="7"/>
        <v>0</v>
      </c>
      <c r="M72" s="64">
        <f t="shared" si="8"/>
        <v>0</v>
      </c>
      <c r="N72" s="64">
        <f t="shared" si="9"/>
        <v>0</v>
      </c>
      <c r="O72" s="64">
        <f t="shared" si="10"/>
        <v>0</v>
      </c>
      <c r="P72" s="65">
        <f t="shared" si="11"/>
        <v>0</v>
      </c>
    </row>
    <row r="73" spans="1:16" s="41" customFormat="1" ht="26.4" x14ac:dyDescent="0.25">
      <c r="A73" s="36">
        <v>57</v>
      </c>
      <c r="B73" s="37" t="s">
        <v>44</v>
      </c>
      <c r="C73" s="450" t="s">
        <v>379</v>
      </c>
      <c r="D73" s="70" t="s">
        <v>125</v>
      </c>
      <c r="E73" s="39">
        <v>1</v>
      </c>
      <c r="F73" s="64"/>
      <c r="G73" s="62"/>
      <c r="H73" s="63"/>
      <c r="I73" s="62"/>
      <c r="J73" s="63"/>
      <c r="K73" s="69">
        <f t="shared" si="6"/>
        <v>0</v>
      </c>
      <c r="L73" s="64">
        <f t="shared" si="7"/>
        <v>0</v>
      </c>
      <c r="M73" s="64">
        <f t="shared" si="8"/>
        <v>0</v>
      </c>
      <c r="N73" s="64">
        <f t="shared" si="9"/>
        <v>0</v>
      </c>
      <c r="O73" s="64">
        <f t="shared" si="10"/>
        <v>0</v>
      </c>
      <c r="P73" s="65">
        <f t="shared" si="11"/>
        <v>0</v>
      </c>
    </row>
    <row r="74" spans="1:16" s="41" customFormat="1" x14ac:dyDescent="0.25">
      <c r="A74" s="36">
        <v>58</v>
      </c>
      <c r="B74" s="37" t="s">
        <v>44</v>
      </c>
      <c r="C74" s="450" t="s">
        <v>152</v>
      </c>
      <c r="D74" s="70" t="s">
        <v>125</v>
      </c>
      <c r="E74" s="39">
        <v>1</v>
      </c>
      <c r="F74" s="64"/>
      <c r="G74" s="62"/>
      <c r="H74" s="63"/>
      <c r="I74" s="62"/>
      <c r="J74" s="63"/>
      <c r="K74" s="69">
        <f t="shared" si="6"/>
        <v>0</v>
      </c>
      <c r="L74" s="64">
        <f t="shared" si="7"/>
        <v>0</v>
      </c>
      <c r="M74" s="64">
        <f t="shared" si="8"/>
        <v>0</v>
      </c>
      <c r="N74" s="64">
        <f t="shared" si="9"/>
        <v>0</v>
      </c>
      <c r="O74" s="64">
        <f t="shared" si="10"/>
        <v>0</v>
      </c>
      <c r="P74" s="65">
        <f t="shared" si="11"/>
        <v>0</v>
      </c>
    </row>
    <row r="75" spans="1:16" s="41" customFormat="1" x14ac:dyDescent="0.25">
      <c r="A75" s="36">
        <v>59</v>
      </c>
      <c r="B75" s="37" t="s">
        <v>44</v>
      </c>
      <c r="C75" s="450" t="s">
        <v>153</v>
      </c>
      <c r="D75" s="70" t="s">
        <v>125</v>
      </c>
      <c r="E75" s="39">
        <v>1</v>
      </c>
      <c r="F75" s="64"/>
      <c r="G75" s="62"/>
      <c r="H75" s="63"/>
      <c r="I75" s="62"/>
      <c r="J75" s="63"/>
      <c r="K75" s="69">
        <f t="shared" si="6"/>
        <v>0</v>
      </c>
      <c r="L75" s="64">
        <f t="shared" si="7"/>
        <v>0</v>
      </c>
      <c r="M75" s="64">
        <f t="shared" si="8"/>
        <v>0</v>
      </c>
      <c r="N75" s="64">
        <f t="shared" si="9"/>
        <v>0</v>
      </c>
      <c r="O75" s="64">
        <f t="shared" si="10"/>
        <v>0</v>
      </c>
      <c r="P75" s="65">
        <f t="shared" si="11"/>
        <v>0</v>
      </c>
    </row>
    <row r="76" spans="1:16" s="41" customFormat="1" x14ac:dyDescent="0.25">
      <c r="A76" s="36">
        <v>60</v>
      </c>
      <c r="B76" s="37" t="s">
        <v>44</v>
      </c>
      <c r="C76" s="450" t="s">
        <v>154</v>
      </c>
      <c r="D76" s="70" t="s">
        <v>125</v>
      </c>
      <c r="E76" s="39">
        <v>1</v>
      </c>
      <c r="F76" s="64"/>
      <c r="G76" s="62"/>
      <c r="H76" s="63"/>
      <c r="I76" s="62"/>
      <c r="J76" s="63"/>
      <c r="K76" s="69">
        <f t="shared" si="6"/>
        <v>0</v>
      </c>
      <c r="L76" s="64">
        <f t="shared" si="7"/>
        <v>0</v>
      </c>
      <c r="M76" s="64">
        <f t="shared" si="8"/>
        <v>0</v>
      </c>
      <c r="N76" s="64">
        <f t="shared" si="9"/>
        <v>0</v>
      </c>
      <c r="O76" s="64">
        <f t="shared" si="10"/>
        <v>0</v>
      </c>
      <c r="P76" s="65">
        <f t="shared" si="11"/>
        <v>0</v>
      </c>
    </row>
    <row r="77" spans="1:16" s="41" customFormat="1" x14ac:dyDescent="0.25">
      <c r="A77" s="36">
        <v>61</v>
      </c>
      <c r="B77" s="37" t="s">
        <v>44</v>
      </c>
      <c r="C77" s="450" t="s">
        <v>155</v>
      </c>
      <c r="D77" s="70" t="s">
        <v>125</v>
      </c>
      <c r="E77" s="39">
        <v>1</v>
      </c>
      <c r="F77" s="64"/>
      <c r="G77" s="62"/>
      <c r="H77" s="63"/>
      <c r="I77" s="62"/>
      <c r="J77" s="63"/>
      <c r="K77" s="69">
        <f t="shared" si="6"/>
        <v>0</v>
      </c>
      <c r="L77" s="64">
        <f t="shared" si="7"/>
        <v>0</v>
      </c>
      <c r="M77" s="64">
        <f t="shared" si="8"/>
        <v>0</v>
      </c>
      <c r="N77" s="64">
        <f t="shared" si="9"/>
        <v>0</v>
      </c>
      <c r="O77" s="64">
        <f t="shared" si="10"/>
        <v>0</v>
      </c>
      <c r="P77" s="65">
        <f t="shared" si="11"/>
        <v>0</v>
      </c>
    </row>
    <row r="78" spans="1:16" s="41" customFormat="1" ht="39.6" x14ac:dyDescent="0.25">
      <c r="A78" s="36">
        <v>62</v>
      </c>
      <c r="B78" s="37" t="s">
        <v>44</v>
      </c>
      <c r="C78" s="450" t="s">
        <v>380</v>
      </c>
      <c r="D78" s="70" t="s">
        <v>125</v>
      </c>
      <c r="E78" s="39">
        <v>1</v>
      </c>
      <c r="F78" s="64"/>
      <c r="G78" s="62"/>
      <c r="H78" s="63"/>
      <c r="I78" s="62"/>
      <c r="J78" s="63"/>
      <c r="K78" s="69">
        <f t="shared" si="6"/>
        <v>0</v>
      </c>
      <c r="L78" s="64">
        <f t="shared" si="7"/>
        <v>0</v>
      </c>
      <c r="M78" s="64">
        <f t="shared" si="8"/>
        <v>0</v>
      </c>
      <c r="N78" s="64">
        <f t="shared" si="9"/>
        <v>0</v>
      </c>
      <c r="O78" s="64">
        <f t="shared" si="10"/>
        <v>0</v>
      </c>
      <c r="P78" s="65">
        <f t="shared" si="11"/>
        <v>0</v>
      </c>
    </row>
    <row r="79" spans="1:16" s="41" customFormat="1" ht="39.6" x14ac:dyDescent="0.25">
      <c r="A79" s="36">
        <v>63</v>
      </c>
      <c r="B79" s="37" t="s">
        <v>44</v>
      </c>
      <c r="C79" s="450" t="s">
        <v>381</v>
      </c>
      <c r="D79" s="70" t="s">
        <v>125</v>
      </c>
      <c r="E79" s="39">
        <v>1</v>
      </c>
      <c r="F79" s="64"/>
      <c r="G79" s="62"/>
      <c r="H79" s="63"/>
      <c r="I79" s="62"/>
      <c r="J79" s="63"/>
      <c r="K79" s="69">
        <f t="shared" si="6"/>
        <v>0</v>
      </c>
      <c r="L79" s="64">
        <f t="shared" si="7"/>
        <v>0</v>
      </c>
      <c r="M79" s="64">
        <f t="shared" si="8"/>
        <v>0</v>
      </c>
      <c r="N79" s="64">
        <f t="shared" si="9"/>
        <v>0</v>
      </c>
      <c r="O79" s="64">
        <f t="shared" si="10"/>
        <v>0</v>
      </c>
      <c r="P79" s="65">
        <f t="shared" si="11"/>
        <v>0</v>
      </c>
    </row>
    <row r="80" spans="1:16" s="41" customFormat="1" x14ac:dyDescent="0.25">
      <c r="A80" s="36">
        <v>64</v>
      </c>
      <c r="B80" s="37" t="s">
        <v>44</v>
      </c>
      <c r="C80" s="452" t="s">
        <v>382</v>
      </c>
      <c r="D80" s="70" t="s">
        <v>125</v>
      </c>
      <c r="E80" s="39">
        <v>2</v>
      </c>
      <c r="F80" s="64"/>
      <c r="G80" s="62"/>
      <c r="H80" s="63"/>
      <c r="I80" s="62"/>
      <c r="J80" s="63"/>
      <c r="K80" s="69">
        <f t="shared" si="6"/>
        <v>0</v>
      </c>
      <c r="L80" s="64">
        <f t="shared" si="7"/>
        <v>0</v>
      </c>
      <c r="M80" s="64">
        <f t="shared" si="8"/>
        <v>0</v>
      </c>
      <c r="N80" s="64">
        <f t="shared" si="9"/>
        <v>0</v>
      </c>
      <c r="O80" s="64">
        <f t="shared" si="10"/>
        <v>0</v>
      </c>
      <c r="P80" s="65">
        <f t="shared" si="11"/>
        <v>0</v>
      </c>
    </row>
    <row r="81" spans="1:256" s="60" customFormat="1" x14ac:dyDescent="0.25">
      <c r="A81" s="36">
        <v>65</v>
      </c>
      <c r="B81" s="37" t="s">
        <v>44</v>
      </c>
      <c r="C81" s="451" t="s">
        <v>383</v>
      </c>
      <c r="D81" s="70" t="s">
        <v>125</v>
      </c>
      <c r="E81" s="39">
        <v>1</v>
      </c>
      <c r="F81" s="64"/>
      <c r="G81" s="62"/>
      <c r="H81" s="63"/>
      <c r="I81" s="62"/>
      <c r="J81" s="63"/>
      <c r="K81" s="69">
        <f t="shared" si="6"/>
        <v>0</v>
      </c>
      <c r="L81" s="64">
        <f t="shared" si="7"/>
        <v>0</v>
      </c>
      <c r="M81" s="64">
        <f t="shared" si="8"/>
        <v>0</v>
      </c>
      <c r="N81" s="64">
        <f t="shared" si="9"/>
        <v>0</v>
      </c>
      <c r="O81" s="64">
        <f t="shared" si="10"/>
        <v>0</v>
      </c>
      <c r="P81" s="65">
        <f t="shared" si="11"/>
        <v>0</v>
      </c>
    </row>
    <row r="82" spans="1:256" s="30" customFormat="1" x14ac:dyDescent="0.25">
      <c r="A82" s="43"/>
      <c r="B82" s="38"/>
      <c r="C82" s="18" t="s">
        <v>123</v>
      </c>
      <c r="D82" s="39"/>
      <c r="E82" s="17"/>
      <c r="F82" s="40"/>
      <c r="G82" s="40"/>
      <c r="H82" s="40"/>
      <c r="I82" s="40"/>
      <c r="J82" s="40"/>
      <c r="K82" s="40"/>
      <c r="L82" s="44"/>
      <c r="M82" s="40"/>
      <c r="N82" s="40"/>
      <c r="O82" s="40"/>
      <c r="P82" s="45"/>
    </row>
    <row r="83" spans="1:256" s="2" customFormat="1" ht="14.4" thickBot="1" x14ac:dyDescent="0.35">
      <c r="A83" s="46"/>
      <c r="B83" s="47"/>
      <c r="C83" s="47"/>
      <c r="D83" s="88"/>
      <c r="E83" s="75"/>
      <c r="F83" s="50"/>
      <c r="G83" s="51"/>
      <c r="H83" s="52" t="s">
        <v>62</v>
      </c>
      <c r="I83" s="51"/>
      <c r="J83" s="51"/>
      <c r="K83" s="51"/>
      <c r="L83" s="53">
        <f>SUM(L11:L82)</f>
        <v>0</v>
      </c>
      <c r="M83" s="54">
        <f>SUM(M11:M82)</f>
        <v>0</v>
      </c>
      <c r="N83" s="54">
        <f>SUM(N11:N82)</f>
        <v>0</v>
      </c>
      <c r="O83" s="54">
        <f>SUM(O11:O82)</f>
        <v>0</v>
      </c>
      <c r="P83" s="55">
        <f>SUM(P11:P82)</f>
        <v>0</v>
      </c>
    </row>
    <row r="84" spans="1:256" x14ac:dyDescent="0.25">
      <c r="A84" s="56"/>
      <c r="B84" s="56"/>
      <c r="E84" s="66"/>
      <c r="F84" s="57"/>
      <c r="G84" s="57"/>
      <c r="H84" s="57"/>
      <c r="I84" s="57"/>
      <c r="J84" s="57"/>
      <c r="K84" s="56"/>
      <c r="L84" s="58"/>
      <c r="M84" s="56"/>
      <c r="N84" s="56"/>
      <c r="O84" s="56"/>
      <c r="P84" s="56"/>
    </row>
    <row r="85" spans="1:256" s="140" customFormat="1" ht="9.75" customHeight="1" x14ac:dyDescent="0.25">
      <c r="B85" s="256"/>
      <c r="C85" s="257" t="s">
        <v>282</v>
      </c>
      <c r="D85" s="259"/>
      <c r="E85" s="259"/>
      <c r="F85" s="259"/>
      <c r="G85" s="259"/>
      <c r="H85" s="259"/>
      <c r="I85" s="259"/>
      <c r="J85" s="259"/>
      <c r="K85" s="259"/>
      <c r="L85" s="259"/>
      <c r="M85" s="259"/>
      <c r="N85" s="259"/>
      <c r="O85" s="146"/>
      <c r="P85" s="146"/>
      <c r="Q85" s="146"/>
    </row>
    <row r="86" spans="1:256" s="140" customFormat="1" ht="39.75" customHeight="1" x14ac:dyDescent="0.25">
      <c r="B86" s="258"/>
      <c r="C86" s="514" t="s">
        <v>283</v>
      </c>
      <c r="D86" s="514"/>
      <c r="E86" s="514"/>
      <c r="F86" s="514"/>
      <c r="G86" s="514"/>
      <c r="H86" s="514"/>
      <c r="I86" s="514"/>
      <c r="J86" s="514"/>
      <c r="K86" s="514"/>
      <c r="L86" s="514"/>
      <c r="M86" s="514"/>
      <c r="N86" s="514"/>
      <c r="O86" s="340"/>
      <c r="P86" s="146"/>
      <c r="Q86" s="146"/>
      <c r="R86" s="146"/>
    </row>
    <row r="87" spans="1:256" s="140" customFormat="1" ht="31.2" customHeight="1" x14ac:dyDescent="0.25">
      <c r="B87" s="258"/>
      <c r="C87" s="515" t="s">
        <v>300</v>
      </c>
      <c r="D87" s="515"/>
      <c r="E87" s="515"/>
      <c r="F87" s="515"/>
      <c r="G87" s="515"/>
      <c r="H87" s="515"/>
      <c r="I87" s="515"/>
      <c r="J87" s="515"/>
      <c r="K87" s="515"/>
      <c r="L87" s="515"/>
      <c r="M87" s="515"/>
      <c r="N87" s="515"/>
      <c r="O87" s="341"/>
      <c r="P87" s="146"/>
      <c r="Q87" s="146"/>
      <c r="R87" s="146"/>
    </row>
    <row r="88" spans="1:256" s="142" customFormat="1" ht="13.8" x14ac:dyDescent="0.25">
      <c r="A88" s="147"/>
      <c r="B88" s="258"/>
      <c r="C88" s="514" t="s">
        <v>301</v>
      </c>
      <c r="D88" s="514"/>
      <c r="E88" s="514"/>
      <c r="F88" s="514"/>
      <c r="G88" s="514"/>
      <c r="H88" s="514"/>
      <c r="I88" s="514"/>
      <c r="J88" s="514"/>
      <c r="K88" s="514"/>
      <c r="L88" s="514"/>
      <c r="M88" s="514"/>
      <c r="N88" s="143"/>
      <c r="O88" s="143"/>
      <c r="P88" s="143"/>
      <c r="Q88" s="143"/>
      <c r="R88" s="143"/>
    </row>
    <row r="89" spans="1:256" s="142" customFormat="1" ht="13.8" x14ac:dyDescent="0.25">
      <c r="A89" s="147"/>
      <c r="B89" s="258"/>
      <c r="C89" s="514" t="s">
        <v>302</v>
      </c>
      <c r="D89" s="514"/>
      <c r="E89" s="514"/>
      <c r="F89" s="514"/>
      <c r="G89" s="514"/>
      <c r="H89" s="514"/>
      <c r="I89" s="514"/>
      <c r="J89" s="514"/>
      <c r="K89" s="514"/>
      <c r="L89" s="514"/>
      <c r="M89" s="514"/>
      <c r="N89" s="143"/>
      <c r="O89" s="143"/>
      <c r="P89" s="143"/>
      <c r="Q89" s="143"/>
      <c r="R89" s="143"/>
    </row>
    <row r="90" spans="1:256" ht="13.8" x14ac:dyDescent="0.25">
      <c r="A90" s="140"/>
      <c r="B90" s="258"/>
      <c r="C90" s="514" t="s">
        <v>303</v>
      </c>
      <c r="D90" s="514"/>
      <c r="E90" s="514"/>
      <c r="F90" s="514"/>
      <c r="G90" s="514"/>
      <c r="H90" s="514"/>
      <c r="I90" s="514"/>
      <c r="J90" s="514"/>
      <c r="K90" s="514"/>
      <c r="L90" s="514"/>
      <c r="M90" s="514"/>
      <c r="N90" s="146"/>
      <c r="P90" s="199"/>
      <c r="Q90" s="199"/>
      <c r="R90" s="199"/>
      <c r="S90" s="199"/>
      <c r="T90" s="199"/>
      <c r="U90" s="199"/>
      <c r="V90" s="199"/>
      <c r="W90" s="199"/>
      <c r="X90" s="199"/>
      <c r="Y90" s="199"/>
      <c r="Z90" s="199"/>
      <c r="AA90" s="199"/>
      <c r="AB90" s="199"/>
      <c r="AC90" s="199"/>
      <c r="AD90" s="199"/>
      <c r="AE90" s="199"/>
      <c r="AF90" s="199"/>
      <c r="AG90" s="199"/>
      <c r="AH90" s="199"/>
      <c r="AI90" s="199"/>
      <c r="AJ90" s="199"/>
      <c r="AK90" s="199"/>
      <c r="AL90" s="199"/>
      <c r="AM90" s="199"/>
      <c r="AN90" s="199"/>
      <c r="AO90" s="199"/>
      <c r="AP90" s="199"/>
      <c r="AQ90" s="199"/>
      <c r="AR90" s="199"/>
      <c r="AS90" s="199"/>
      <c r="AT90" s="199"/>
      <c r="AU90" s="199"/>
      <c r="AV90" s="199"/>
      <c r="AW90" s="199"/>
      <c r="AX90" s="199"/>
      <c r="AY90" s="199"/>
      <c r="AZ90" s="199"/>
      <c r="BA90" s="199"/>
      <c r="BB90" s="199"/>
      <c r="BC90" s="199"/>
      <c r="BD90" s="199"/>
      <c r="BE90" s="199"/>
      <c r="BF90" s="199"/>
      <c r="BG90" s="199"/>
      <c r="BH90" s="199"/>
      <c r="BI90" s="199"/>
      <c r="BJ90" s="199"/>
      <c r="BK90" s="199"/>
      <c r="BL90" s="199"/>
      <c r="BM90" s="199"/>
      <c r="BN90" s="199"/>
      <c r="BO90" s="199"/>
      <c r="BP90" s="199"/>
      <c r="BQ90" s="199"/>
      <c r="BR90" s="199"/>
      <c r="BS90" s="199"/>
      <c r="BT90" s="199"/>
      <c r="BU90" s="199"/>
      <c r="BV90" s="199"/>
      <c r="BW90" s="199"/>
      <c r="BX90" s="199"/>
      <c r="BY90" s="199"/>
      <c r="BZ90" s="199"/>
      <c r="CA90" s="199"/>
      <c r="CB90" s="199"/>
      <c r="CC90" s="199"/>
      <c r="CD90" s="199"/>
      <c r="CE90" s="199"/>
      <c r="CF90" s="199"/>
      <c r="CG90" s="199"/>
      <c r="CH90" s="199"/>
      <c r="CI90" s="199"/>
      <c r="CJ90" s="199"/>
      <c r="CK90" s="199"/>
      <c r="CL90" s="199"/>
      <c r="CM90" s="199"/>
      <c r="CN90" s="199"/>
      <c r="CO90" s="199"/>
      <c r="CP90" s="199"/>
      <c r="CQ90" s="199"/>
      <c r="CR90" s="199"/>
      <c r="CS90" s="199"/>
      <c r="CT90" s="199"/>
      <c r="CU90" s="199"/>
      <c r="CV90" s="199"/>
      <c r="CW90" s="199"/>
      <c r="CX90" s="199"/>
      <c r="CY90" s="199"/>
      <c r="CZ90" s="199"/>
      <c r="DA90" s="199"/>
      <c r="DB90" s="199"/>
      <c r="DC90" s="199"/>
      <c r="DD90" s="199"/>
      <c r="DE90" s="199"/>
      <c r="DF90" s="199"/>
      <c r="DG90" s="199"/>
      <c r="DH90" s="199"/>
      <c r="DI90" s="199"/>
      <c r="DJ90" s="199"/>
      <c r="DK90" s="199"/>
      <c r="DL90" s="199"/>
      <c r="DM90" s="199"/>
      <c r="DN90" s="199"/>
      <c r="DO90" s="199"/>
      <c r="DP90" s="199"/>
      <c r="DQ90" s="199"/>
      <c r="DR90" s="199"/>
      <c r="DS90" s="199"/>
      <c r="DT90" s="199"/>
      <c r="DU90" s="199"/>
      <c r="DV90" s="199"/>
      <c r="DW90" s="199"/>
      <c r="DX90" s="199"/>
      <c r="DY90" s="199"/>
      <c r="DZ90" s="199"/>
      <c r="EA90" s="199"/>
      <c r="EB90" s="199"/>
      <c r="EC90" s="199"/>
      <c r="ED90" s="199"/>
      <c r="EE90" s="199"/>
      <c r="EF90" s="199"/>
      <c r="EG90" s="199"/>
      <c r="EH90" s="199"/>
      <c r="EI90" s="199"/>
      <c r="EJ90" s="199"/>
      <c r="EK90" s="199"/>
      <c r="EL90" s="199"/>
      <c r="EM90" s="199"/>
      <c r="EN90" s="199"/>
      <c r="EO90" s="199"/>
      <c r="EP90" s="199"/>
      <c r="EQ90" s="199"/>
      <c r="ER90" s="199"/>
      <c r="ES90" s="199"/>
      <c r="ET90" s="199"/>
      <c r="EU90" s="199"/>
      <c r="EV90" s="199"/>
      <c r="EW90" s="199"/>
      <c r="EX90" s="199"/>
      <c r="EY90" s="199"/>
      <c r="EZ90" s="199"/>
      <c r="FA90" s="199"/>
      <c r="FB90" s="199"/>
      <c r="FC90" s="199"/>
      <c r="FD90" s="199"/>
      <c r="FE90" s="199"/>
      <c r="FF90" s="199"/>
      <c r="FG90" s="199"/>
      <c r="FH90" s="199"/>
      <c r="FI90" s="199"/>
      <c r="FJ90" s="199"/>
      <c r="FK90" s="199"/>
      <c r="FL90" s="199"/>
      <c r="FM90" s="199"/>
      <c r="FN90" s="199"/>
      <c r="FO90" s="199"/>
      <c r="FP90" s="199"/>
      <c r="FQ90" s="199"/>
      <c r="FR90" s="199"/>
      <c r="FS90" s="199"/>
      <c r="FT90" s="199"/>
      <c r="FU90" s="199"/>
      <c r="FV90" s="199"/>
      <c r="FW90" s="199"/>
      <c r="FX90" s="199"/>
      <c r="FY90" s="199"/>
      <c r="FZ90" s="199"/>
      <c r="GA90" s="199"/>
      <c r="GB90" s="199"/>
      <c r="GC90" s="199"/>
      <c r="GD90" s="199"/>
      <c r="GE90" s="199"/>
      <c r="GF90" s="199"/>
      <c r="GG90" s="199"/>
      <c r="GH90" s="199"/>
      <c r="GI90" s="199"/>
      <c r="GJ90" s="199"/>
      <c r="GK90" s="199"/>
      <c r="GL90" s="199"/>
      <c r="GM90" s="199"/>
      <c r="GN90" s="199"/>
      <c r="GO90" s="199"/>
      <c r="GP90" s="199"/>
      <c r="GQ90" s="199"/>
      <c r="GR90" s="199"/>
      <c r="GS90" s="199"/>
      <c r="GT90" s="199"/>
      <c r="GU90" s="199"/>
      <c r="GV90" s="199"/>
      <c r="GW90" s="199"/>
      <c r="GX90" s="199"/>
      <c r="GY90" s="199"/>
      <c r="GZ90" s="199"/>
      <c r="HA90" s="199"/>
      <c r="HB90" s="199"/>
      <c r="HC90" s="199"/>
      <c r="HD90" s="199"/>
      <c r="HE90" s="199"/>
      <c r="HF90" s="199"/>
      <c r="HG90" s="199"/>
      <c r="HH90" s="199"/>
      <c r="HI90" s="199"/>
      <c r="HJ90" s="199"/>
      <c r="HK90" s="199"/>
      <c r="HL90" s="199"/>
      <c r="HM90" s="199"/>
      <c r="HN90" s="199"/>
      <c r="HO90" s="199"/>
      <c r="HP90" s="199"/>
      <c r="HQ90" s="199"/>
      <c r="HR90" s="199"/>
      <c r="HS90" s="199"/>
      <c r="HT90" s="199"/>
      <c r="HU90" s="199"/>
      <c r="HV90" s="199"/>
      <c r="HW90" s="199"/>
      <c r="HX90" s="199"/>
      <c r="HY90" s="199"/>
      <c r="HZ90" s="199"/>
      <c r="IA90" s="199"/>
      <c r="IB90" s="199"/>
      <c r="IC90" s="199"/>
      <c r="ID90" s="199"/>
      <c r="IE90" s="199"/>
      <c r="IF90" s="199"/>
      <c r="IG90" s="199"/>
      <c r="IH90" s="199"/>
      <c r="II90" s="199"/>
      <c r="IJ90" s="199"/>
      <c r="IK90" s="199"/>
      <c r="IL90" s="199"/>
      <c r="IM90" s="199"/>
      <c r="IN90" s="199"/>
      <c r="IO90" s="199"/>
      <c r="IP90" s="199"/>
      <c r="IQ90" s="199"/>
      <c r="IR90" s="199"/>
      <c r="IS90" s="199"/>
      <c r="IT90" s="199"/>
      <c r="IU90" s="199"/>
      <c r="IV90" s="199"/>
    </row>
    <row r="91" spans="1:256" s="140" customFormat="1" ht="17.399999999999999" x14ac:dyDescent="0.25">
      <c r="B91" s="258"/>
      <c r="C91" s="260"/>
      <c r="D91" s="260"/>
      <c r="E91" s="260"/>
      <c r="F91" s="139"/>
      <c r="G91" s="139"/>
      <c r="H91" s="139"/>
      <c r="I91" s="138"/>
      <c r="J91" s="146"/>
      <c r="K91" s="146"/>
      <c r="L91" s="146"/>
      <c r="M91" s="146"/>
      <c r="N91" s="146"/>
      <c r="O91" s="146"/>
      <c r="P91" s="146"/>
      <c r="Q91" s="146"/>
    </row>
    <row r="92" spans="1:256" s="140" customFormat="1" ht="17.399999999999999" x14ac:dyDescent="0.25">
      <c r="A92" s="261" t="s">
        <v>284</v>
      </c>
      <c r="D92" s="516"/>
      <c r="E92" s="516"/>
      <c r="F92" s="516"/>
      <c r="G92" s="139"/>
      <c r="H92" s="139"/>
      <c r="I92" s="138"/>
      <c r="J92" s="146"/>
      <c r="K92" s="146"/>
      <c r="L92" s="146"/>
      <c r="M92" s="146"/>
      <c r="N92" s="146"/>
      <c r="O92" s="146"/>
      <c r="P92" s="146"/>
      <c r="Q92" s="146"/>
    </row>
    <row r="93" spans="1:256" s="142" customFormat="1" ht="17.399999999999999" x14ac:dyDescent="0.25">
      <c r="A93" s="147"/>
      <c r="B93" s="262"/>
      <c r="C93" s="511" t="s">
        <v>187</v>
      </c>
      <c r="D93" s="512"/>
      <c r="E93" s="260"/>
      <c r="F93" s="139"/>
      <c r="G93" s="139"/>
      <c r="H93" s="139"/>
      <c r="I93" s="141"/>
      <c r="J93" s="143"/>
      <c r="K93" s="143"/>
      <c r="L93" s="143"/>
      <c r="M93" s="143"/>
      <c r="N93" s="143"/>
      <c r="O93" s="143"/>
      <c r="P93" s="143"/>
      <c r="Q93" s="143"/>
    </row>
    <row r="94" spans="1:256" s="142" customFormat="1" ht="17.399999999999999" x14ac:dyDescent="0.25">
      <c r="A94" s="147"/>
      <c r="B94" s="262"/>
      <c r="C94" s="263"/>
      <c r="D94" s="263"/>
      <c r="E94" s="260"/>
      <c r="F94" s="139"/>
      <c r="G94" s="139"/>
      <c r="H94" s="139"/>
      <c r="I94" s="141"/>
      <c r="J94" s="143"/>
      <c r="K94" s="143"/>
      <c r="L94" s="143"/>
      <c r="M94" s="143"/>
      <c r="N94" s="143"/>
      <c r="O94" s="143"/>
      <c r="P94" s="143"/>
      <c r="Q94" s="143"/>
    </row>
    <row r="95" spans="1:256" s="142" customFormat="1" ht="17.399999999999999" x14ac:dyDescent="0.25">
      <c r="A95" s="147"/>
      <c r="B95" s="264"/>
      <c r="C95" s="263"/>
      <c r="D95" s="263"/>
      <c r="E95" s="260"/>
      <c r="F95" s="139"/>
      <c r="G95" s="139"/>
      <c r="H95" s="139"/>
      <c r="I95" s="143"/>
      <c r="J95" s="143"/>
      <c r="K95" s="143"/>
      <c r="L95" s="143"/>
      <c r="M95" s="143"/>
      <c r="N95" s="143"/>
      <c r="O95" s="143"/>
      <c r="P95" s="143"/>
      <c r="Q95" s="143"/>
    </row>
    <row r="96" spans="1:256" x14ac:dyDescent="0.25">
      <c r="A96" s="261" t="s">
        <v>285</v>
      </c>
      <c r="C96" s="265"/>
      <c r="D96" s="513"/>
      <c r="E96" s="513"/>
    </row>
    <row r="97" spans="2:5" ht="13.8" x14ac:dyDescent="0.25">
      <c r="B97" s="262"/>
      <c r="C97" s="511" t="s">
        <v>187</v>
      </c>
      <c r="D97" s="512"/>
      <c r="E97" s="260"/>
    </row>
    <row r="98" spans="2:5" ht="13.8" x14ac:dyDescent="0.25">
      <c r="B98" s="261" t="s">
        <v>286</v>
      </c>
      <c r="C98" s="267"/>
      <c r="D98" s="261"/>
      <c r="E98" s="260"/>
    </row>
  </sheetData>
  <mergeCells count="18">
    <mergeCell ref="A1:P1"/>
    <mergeCell ref="A2:P2"/>
    <mergeCell ref="F8:K8"/>
    <mergeCell ref="L8:P8"/>
    <mergeCell ref="A8:A9"/>
    <mergeCell ref="B8:B9"/>
    <mergeCell ref="C8:C9"/>
    <mergeCell ref="D8:D9"/>
    <mergeCell ref="E8:E9"/>
    <mergeCell ref="C93:D93"/>
    <mergeCell ref="D96:E96"/>
    <mergeCell ref="C97:D97"/>
    <mergeCell ref="C86:N86"/>
    <mergeCell ref="C88:M88"/>
    <mergeCell ref="C89:M89"/>
    <mergeCell ref="C90:M90"/>
    <mergeCell ref="D92:F92"/>
    <mergeCell ref="C87:N87"/>
  </mergeCells>
  <conditionalFormatting sqref="D45:D46">
    <cfRule type="cellIs" dxfId="43" priority="1" stopIfTrue="1" operator="equal">
      <formula>0</formula>
    </cfRule>
    <cfRule type="expression" dxfId="42" priority="2" stopIfTrue="1">
      <formula>"#DIV/0!"</formula>
    </cfRule>
  </conditionalFormatting>
  <printOptions horizontalCentered="1"/>
  <pageMargins left="0" right="0" top="0.74791700000000005" bottom="0.74791700000000005" header="0.51111099999999998" footer="0.51111099999999998"/>
  <pageSetup paperSize="9" scale="8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IV144"/>
  <sheetViews>
    <sheetView showZeros="0" topLeftCell="A23" workbookViewId="0">
      <selection activeCell="C85" sqref="C85"/>
    </sheetView>
  </sheetViews>
  <sheetFormatPr defaultRowHeight="13.2" x14ac:dyDescent="0.25"/>
  <cols>
    <col min="1" max="1" width="3.88671875" style="2" customWidth="1"/>
    <col min="2" max="2" width="4" style="2" customWidth="1"/>
    <col min="3" max="3" width="41.6640625" style="2" customWidth="1"/>
    <col min="4" max="4" width="9.44140625" style="2" customWidth="1"/>
    <col min="5" max="5" width="8.109375" style="20" customWidth="1"/>
    <col min="6" max="6" width="5.5546875" style="19" customWidth="1"/>
    <col min="7" max="8" width="7" style="19" customWidth="1"/>
    <col min="9" max="9" width="7.109375" style="19" customWidth="1"/>
    <col min="10" max="10" width="7.33203125" style="19" customWidth="1"/>
    <col min="11" max="11" width="8.5546875" style="2" customWidth="1"/>
    <col min="12" max="12" width="7.88671875" style="21" customWidth="1"/>
    <col min="13" max="13" width="9.6640625" style="2" customWidth="1"/>
    <col min="14" max="14" width="9.88671875" style="2" customWidth="1"/>
    <col min="15" max="15" width="11.5546875" style="2" customWidth="1"/>
    <col min="16" max="16" width="11" style="2" customWidth="1"/>
    <col min="17" max="178" width="9.109375" style="1" customWidth="1"/>
    <col min="179" max="179" width="5" style="1" customWidth="1"/>
    <col min="180" max="180" width="7.5546875" style="1" customWidth="1"/>
    <col min="181" max="181" width="45.44140625" style="1" customWidth="1"/>
    <col min="182" max="182" width="6.44140625" style="1" customWidth="1"/>
    <col min="183" max="183" width="8.109375" style="1" customWidth="1"/>
    <col min="184" max="184" width="6.6640625" style="1" customWidth="1"/>
    <col min="185" max="186" width="7" style="1" customWidth="1"/>
    <col min="187" max="187" width="7.6640625" style="1" customWidth="1"/>
    <col min="188" max="188" width="7.33203125" style="1" customWidth="1"/>
    <col min="189" max="189" width="7.44140625" style="1" customWidth="1"/>
    <col min="190" max="190" width="8.5546875" style="1" customWidth="1"/>
    <col min="191" max="191" width="9.6640625" style="1" customWidth="1"/>
    <col min="192" max="192" width="9.5546875" style="1" customWidth="1"/>
    <col min="193" max="193" width="10" style="1" customWidth="1"/>
    <col min="194" max="194" width="9.5546875" style="1" customWidth="1"/>
    <col min="195" max="249" width="9.109375" style="1" customWidth="1"/>
  </cols>
  <sheetData>
    <row r="1" spans="1:16" s="1" customFormat="1" x14ac:dyDescent="0.25">
      <c r="A1" s="517" t="s">
        <v>292</v>
      </c>
      <c r="B1" s="517"/>
      <c r="C1" s="517"/>
      <c r="D1" s="517"/>
      <c r="E1" s="517"/>
      <c r="F1" s="517"/>
      <c r="G1" s="517"/>
      <c r="H1" s="517"/>
      <c r="I1" s="517"/>
      <c r="J1" s="517"/>
      <c r="K1" s="517"/>
      <c r="L1" s="517"/>
      <c r="M1" s="517"/>
      <c r="N1" s="517"/>
      <c r="O1" s="517"/>
      <c r="P1" s="517"/>
    </row>
    <row r="2" spans="1:16" s="1" customFormat="1" x14ac:dyDescent="0.25">
      <c r="A2" s="517" t="s">
        <v>269</v>
      </c>
      <c r="B2" s="517"/>
      <c r="C2" s="517"/>
      <c r="D2" s="517"/>
      <c r="E2" s="517"/>
      <c r="F2" s="517"/>
      <c r="G2" s="517"/>
      <c r="H2" s="517"/>
      <c r="I2" s="517"/>
      <c r="J2" s="517"/>
      <c r="K2" s="517"/>
      <c r="L2" s="517"/>
      <c r="M2" s="517"/>
      <c r="N2" s="517"/>
      <c r="O2" s="517"/>
      <c r="P2" s="517"/>
    </row>
    <row r="3" spans="1:16" x14ac:dyDescent="0.25">
      <c r="A3" s="7" t="str">
        <f>KOPTĀME!A10</f>
        <v>Objekta nosaukums: Ūdensvada un kanalizācijas izbūve Mazajā Juglas ielā, 4.kārta</v>
      </c>
      <c r="C3" s="67"/>
      <c r="D3" s="77"/>
      <c r="E3" s="89"/>
      <c r="F3" s="76"/>
      <c r="G3" s="20"/>
      <c r="K3" s="19"/>
      <c r="L3" s="19"/>
      <c r="N3" s="21"/>
    </row>
    <row r="4" spans="1:16" x14ac:dyDescent="0.25">
      <c r="A4" s="7" t="str">
        <f>KOPTĀME!A11</f>
        <v>Būves nosaukums: Ūdensvada un kanalizācijas izbūve Mazajā Juglas ielā,4.kārta</v>
      </c>
      <c r="B4" s="67"/>
      <c r="C4" s="77"/>
      <c r="D4" s="20"/>
      <c r="E4" s="19"/>
      <c r="J4" s="2"/>
      <c r="K4" s="21"/>
      <c r="L4" s="2"/>
    </row>
    <row r="5" spans="1:16" x14ac:dyDescent="0.25">
      <c r="A5" s="7" t="str">
        <f>KOPTĀME!A12</f>
        <v>Objekta adrese: Malienas iela, Ūdeļu iela 4</v>
      </c>
      <c r="B5" s="67"/>
      <c r="C5" s="77"/>
      <c r="D5" s="20"/>
      <c r="E5" s="19"/>
      <c r="J5" s="2"/>
      <c r="K5" s="21"/>
      <c r="L5" s="7" t="s">
        <v>29</v>
      </c>
      <c r="N5" s="22">
        <f>P129</f>
        <v>0</v>
      </c>
      <c r="O5" s="7" t="s">
        <v>30</v>
      </c>
    </row>
    <row r="6" spans="1:16" x14ac:dyDescent="0.25">
      <c r="A6" s="7" t="s">
        <v>6</v>
      </c>
    </row>
    <row r="7" spans="1:16" ht="13.8" thickBot="1" x14ac:dyDescent="0.3">
      <c r="A7" s="7"/>
    </row>
    <row r="8" spans="1:16" s="2" customFormat="1" ht="15" customHeight="1" thickBot="1" x14ac:dyDescent="0.3">
      <c r="A8" s="532" t="s">
        <v>16</v>
      </c>
      <c r="B8" s="533" t="s">
        <v>31</v>
      </c>
      <c r="C8" s="534" t="s">
        <v>32</v>
      </c>
      <c r="D8" s="533" t="s">
        <v>33</v>
      </c>
      <c r="E8" s="537" t="s">
        <v>34</v>
      </c>
      <c r="F8" s="530" t="s">
        <v>35</v>
      </c>
      <c r="G8" s="530"/>
      <c r="H8" s="530"/>
      <c r="I8" s="530"/>
      <c r="J8" s="530"/>
      <c r="K8" s="530"/>
      <c r="L8" s="531" t="s">
        <v>36</v>
      </c>
      <c r="M8" s="531"/>
      <c r="N8" s="531"/>
      <c r="O8" s="531"/>
      <c r="P8" s="531"/>
    </row>
    <row r="9" spans="1:16" s="2" customFormat="1" ht="67.2" thickBot="1" x14ac:dyDescent="0.3">
      <c r="A9" s="532"/>
      <c r="B9" s="533"/>
      <c r="C9" s="534"/>
      <c r="D9" s="533"/>
      <c r="E9" s="537"/>
      <c r="F9" s="78" t="s">
        <v>37</v>
      </c>
      <c r="G9" s="78" t="s">
        <v>38</v>
      </c>
      <c r="H9" s="78" t="s">
        <v>39</v>
      </c>
      <c r="I9" s="78" t="s">
        <v>40</v>
      </c>
      <c r="J9" s="78" t="s">
        <v>41</v>
      </c>
      <c r="K9" s="78" t="s">
        <v>42</v>
      </c>
      <c r="L9" s="79" t="s">
        <v>21</v>
      </c>
      <c r="M9" s="78" t="s">
        <v>39</v>
      </c>
      <c r="N9" s="78" t="s">
        <v>40</v>
      </c>
      <c r="O9" s="78" t="s">
        <v>41</v>
      </c>
      <c r="P9" s="80" t="s">
        <v>43</v>
      </c>
    </row>
    <row r="10" spans="1:16" s="23" customFormat="1" ht="15.75" customHeight="1" thickBot="1" x14ac:dyDescent="0.25">
      <c r="A10" s="81">
        <v>1</v>
      </c>
      <c r="B10" s="82">
        <v>2</v>
      </c>
      <c r="C10" s="342">
        <v>3</v>
      </c>
      <c r="D10" s="82">
        <v>4</v>
      </c>
      <c r="E10" s="83">
        <v>5</v>
      </c>
      <c r="F10" s="82">
        <v>6</v>
      </c>
      <c r="G10" s="82">
        <v>7</v>
      </c>
      <c r="H10" s="82">
        <v>8</v>
      </c>
      <c r="I10" s="82">
        <v>9</v>
      </c>
      <c r="J10" s="82">
        <v>10</v>
      </c>
      <c r="K10" s="82">
        <v>11</v>
      </c>
      <c r="L10" s="82">
        <v>12</v>
      </c>
      <c r="M10" s="82">
        <v>13</v>
      </c>
      <c r="N10" s="82">
        <v>14</v>
      </c>
      <c r="O10" s="82">
        <v>15</v>
      </c>
      <c r="P10" s="84">
        <v>16</v>
      </c>
    </row>
    <row r="11" spans="1:16" s="30" customFormat="1" x14ac:dyDescent="0.25">
      <c r="A11" s="24"/>
      <c r="B11" s="90"/>
      <c r="C11" s="25"/>
      <c r="D11" s="26"/>
      <c r="E11" s="27"/>
      <c r="F11" s="28"/>
      <c r="G11" s="28"/>
      <c r="H11" s="28"/>
      <c r="I11" s="28"/>
      <c r="J11" s="28"/>
      <c r="K11" s="28"/>
      <c r="L11" s="28"/>
      <c r="M11" s="28"/>
      <c r="N11" s="28"/>
      <c r="O11" s="28"/>
      <c r="P11" s="29"/>
    </row>
    <row r="12" spans="1:16" s="92" customFormat="1" x14ac:dyDescent="0.25">
      <c r="A12" s="115">
        <v>1</v>
      </c>
      <c r="B12" s="116" t="s">
        <v>44</v>
      </c>
      <c r="C12" s="152" t="s">
        <v>204</v>
      </c>
      <c r="D12" s="118"/>
      <c r="E12" s="119"/>
      <c r="F12" s="74"/>
      <c r="G12" s="91"/>
      <c r="H12" s="64"/>
      <c r="I12" s="91"/>
      <c r="J12" s="91"/>
      <c r="K12" s="64">
        <f t="shared" ref="K12:K58" si="0">H12+I12+J12</f>
        <v>0</v>
      </c>
      <c r="L12" s="64">
        <f t="shared" ref="L12:L58" si="1">ROUND(E12*F12,2)</f>
        <v>0</v>
      </c>
      <c r="M12" s="64">
        <f t="shared" ref="M12:M58" si="2">ROUND(E12*H12,2)</f>
        <v>0</v>
      </c>
      <c r="N12" s="64">
        <f t="shared" ref="N12:N58" si="3">ROUND(E12*I12,2)</f>
        <v>0</v>
      </c>
      <c r="O12" s="64">
        <f t="shared" ref="O12:O58" si="4">ROUND(E12*J12,2)</f>
        <v>0</v>
      </c>
      <c r="P12" s="87">
        <f t="shared" ref="P12:P58" si="5">SUM(M12:O12)</f>
        <v>0</v>
      </c>
    </row>
    <row r="13" spans="1:16" s="41" customFormat="1" ht="26.4" x14ac:dyDescent="0.25">
      <c r="A13" s="115">
        <v>2</v>
      </c>
      <c r="B13" s="116" t="s">
        <v>44</v>
      </c>
      <c r="C13" s="454" t="s">
        <v>205</v>
      </c>
      <c r="D13" s="121" t="s">
        <v>45</v>
      </c>
      <c r="E13" s="119">
        <v>13</v>
      </c>
      <c r="F13" s="148"/>
      <c r="G13" s="62"/>
      <c r="H13" s="64"/>
      <c r="I13" s="62"/>
      <c r="J13" s="62"/>
      <c r="K13" s="64">
        <f t="shared" si="0"/>
        <v>0</v>
      </c>
      <c r="L13" s="64">
        <f t="shared" si="1"/>
        <v>0</v>
      </c>
      <c r="M13" s="64">
        <f t="shared" si="2"/>
        <v>0</v>
      </c>
      <c r="N13" s="64">
        <f t="shared" si="3"/>
        <v>0</v>
      </c>
      <c r="O13" s="64">
        <f t="shared" si="4"/>
        <v>0</v>
      </c>
      <c r="P13" s="87">
        <f t="shared" si="5"/>
        <v>0</v>
      </c>
    </row>
    <row r="14" spans="1:16" s="92" customFormat="1" x14ac:dyDescent="0.25">
      <c r="A14" s="115">
        <v>3</v>
      </c>
      <c r="B14" s="116" t="s">
        <v>44</v>
      </c>
      <c r="C14" s="453" t="s">
        <v>206</v>
      </c>
      <c r="D14" s="118" t="s">
        <v>45</v>
      </c>
      <c r="E14" s="119">
        <v>69</v>
      </c>
      <c r="F14" s="74"/>
      <c r="G14" s="91"/>
      <c r="H14" s="64"/>
      <c r="I14" s="91"/>
      <c r="J14" s="91"/>
      <c r="K14" s="64">
        <f t="shared" si="0"/>
        <v>0</v>
      </c>
      <c r="L14" s="64">
        <f t="shared" si="1"/>
        <v>0</v>
      </c>
      <c r="M14" s="64">
        <f t="shared" si="2"/>
        <v>0</v>
      </c>
      <c r="N14" s="64">
        <f t="shared" si="3"/>
        <v>0</v>
      </c>
      <c r="O14" s="64">
        <f t="shared" si="4"/>
        <v>0</v>
      </c>
      <c r="P14" s="87">
        <f t="shared" si="5"/>
        <v>0</v>
      </c>
    </row>
    <row r="15" spans="1:16" s="41" customFormat="1" ht="26.4" x14ac:dyDescent="0.25">
      <c r="A15" s="115">
        <v>4</v>
      </c>
      <c r="B15" s="116" t="s">
        <v>44</v>
      </c>
      <c r="C15" s="488" t="s">
        <v>426</v>
      </c>
      <c r="D15" s="121" t="s">
        <v>45</v>
      </c>
      <c r="E15" s="119">
        <v>14</v>
      </c>
      <c r="F15" s="148"/>
      <c r="G15" s="62"/>
      <c r="H15" s="64"/>
      <c r="I15" s="62"/>
      <c r="J15" s="62"/>
      <c r="K15" s="64">
        <f t="shared" si="0"/>
        <v>0</v>
      </c>
      <c r="L15" s="64">
        <f t="shared" si="1"/>
        <v>0</v>
      </c>
      <c r="M15" s="64">
        <f t="shared" si="2"/>
        <v>0</v>
      </c>
      <c r="N15" s="64">
        <f t="shared" si="3"/>
        <v>0</v>
      </c>
      <c r="O15" s="64">
        <f t="shared" si="4"/>
        <v>0</v>
      </c>
      <c r="P15" s="87">
        <f t="shared" si="5"/>
        <v>0</v>
      </c>
    </row>
    <row r="16" spans="1:16" s="41" customFormat="1" x14ac:dyDescent="0.25">
      <c r="A16" s="115">
        <v>5</v>
      </c>
      <c r="B16" s="116" t="s">
        <v>44</v>
      </c>
      <c r="C16" s="488" t="s">
        <v>427</v>
      </c>
      <c r="D16" s="121" t="s">
        <v>45</v>
      </c>
      <c r="E16" s="119">
        <v>14</v>
      </c>
      <c r="F16" s="148"/>
      <c r="G16" s="91"/>
      <c r="H16" s="64"/>
      <c r="I16" s="62"/>
      <c r="J16" s="62"/>
      <c r="K16" s="64">
        <f t="shared" si="0"/>
        <v>0</v>
      </c>
      <c r="L16" s="64">
        <f t="shared" si="1"/>
        <v>0</v>
      </c>
      <c r="M16" s="64">
        <f t="shared" si="2"/>
        <v>0</v>
      </c>
      <c r="N16" s="64">
        <f t="shared" si="3"/>
        <v>0</v>
      </c>
      <c r="O16" s="64">
        <f t="shared" si="4"/>
        <v>0</v>
      </c>
      <c r="P16" s="87">
        <f t="shared" si="5"/>
        <v>0</v>
      </c>
    </row>
    <row r="17" spans="1:16" s="41" customFormat="1" ht="26.4" x14ac:dyDescent="0.25">
      <c r="A17" s="115">
        <v>6</v>
      </c>
      <c r="B17" s="116" t="s">
        <v>44</v>
      </c>
      <c r="C17" s="454" t="s">
        <v>207</v>
      </c>
      <c r="D17" s="121" t="s">
        <v>51</v>
      </c>
      <c r="E17" s="119">
        <v>2</v>
      </c>
      <c r="F17" s="148"/>
      <c r="G17" s="91"/>
      <c r="H17" s="64"/>
      <c r="I17" s="62"/>
      <c r="J17" s="62"/>
      <c r="K17" s="64">
        <f t="shared" si="0"/>
        <v>0</v>
      </c>
      <c r="L17" s="64">
        <f t="shared" si="1"/>
        <v>0</v>
      </c>
      <c r="M17" s="64">
        <f t="shared" si="2"/>
        <v>0</v>
      </c>
      <c r="N17" s="64">
        <f t="shared" si="3"/>
        <v>0</v>
      </c>
      <c r="O17" s="64">
        <f t="shared" si="4"/>
        <v>0</v>
      </c>
      <c r="P17" s="87">
        <f t="shared" si="5"/>
        <v>0</v>
      </c>
    </row>
    <row r="18" spans="1:16" s="41" customFormat="1" x14ac:dyDescent="0.25">
      <c r="A18" s="115">
        <v>7</v>
      </c>
      <c r="B18" s="116" t="s">
        <v>44</v>
      </c>
      <c r="C18" s="454" t="s">
        <v>208</v>
      </c>
      <c r="D18" s="121" t="s">
        <v>45</v>
      </c>
      <c r="E18" s="119">
        <v>69</v>
      </c>
      <c r="F18" s="148"/>
      <c r="G18" s="62"/>
      <c r="H18" s="64"/>
      <c r="I18" s="62"/>
      <c r="J18" s="62"/>
      <c r="K18" s="64">
        <f t="shared" si="0"/>
        <v>0</v>
      </c>
      <c r="L18" s="64">
        <f t="shared" si="1"/>
        <v>0</v>
      </c>
      <c r="M18" s="64">
        <f t="shared" si="2"/>
        <v>0</v>
      </c>
      <c r="N18" s="64">
        <f t="shared" si="3"/>
        <v>0</v>
      </c>
      <c r="O18" s="64">
        <f t="shared" si="4"/>
        <v>0</v>
      </c>
      <c r="P18" s="87">
        <f t="shared" si="5"/>
        <v>0</v>
      </c>
    </row>
    <row r="19" spans="1:16" s="92" customFormat="1" x14ac:dyDescent="0.25">
      <c r="A19" s="115">
        <v>8</v>
      </c>
      <c r="B19" s="116" t="s">
        <v>44</v>
      </c>
      <c r="C19" s="453" t="s">
        <v>209</v>
      </c>
      <c r="D19" s="118" t="s">
        <v>45</v>
      </c>
      <c r="E19" s="119">
        <v>11</v>
      </c>
      <c r="F19" s="74"/>
      <c r="G19" s="91"/>
      <c r="H19" s="64"/>
      <c r="I19" s="91"/>
      <c r="J19" s="91"/>
      <c r="K19" s="64">
        <f t="shared" si="0"/>
        <v>0</v>
      </c>
      <c r="L19" s="64">
        <f t="shared" si="1"/>
        <v>0</v>
      </c>
      <c r="M19" s="64">
        <f t="shared" si="2"/>
        <v>0</v>
      </c>
      <c r="N19" s="64">
        <f t="shared" si="3"/>
        <v>0</v>
      </c>
      <c r="O19" s="64">
        <f t="shared" si="4"/>
        <v>0</v>
      </c>
      <c r="P19" s="87">
        <f t="shared" si="5"/>
        <v>0</v>
      </c>
    </row>
    <row r="20" spans="1:16" s="41" customFormat="1" x14ac:dyDescent="0.25">
      <c r="A20" s="115">
        <v>9</v>
      </c>
      <c r="B20" s="116" t="s">
        <v>44</v>
      </c>
      <c r="C20" s="463" t="s">
        <v>210</v>
      </c>
      <c r="D20" s="121"/>
      <c r="E20" s="119"/>
      <c r="F20" s="148"/>
      <c r="G20" s="62"/>
      <c r="H20" s="64"/>
      <c r="I20" s="62"/>
      <c r="J20" s="62"/>
      <c r="K20" s="64">
        <f t="shared" si="0"/>
        <v>0</v>
      </c>
      <c r="L20" s="64">
        <f t="shared" si="1"/>
        <v>0</v>
      </c>
      <c r="M20" s="64">
        <f t="shared" si="2"/>
        <v>0</v>
      </c>
      <c r="N20" s="64">
        <f t="shared" si="3"/>
        <v>0</v>
      </c>
      <c r="O20" s="64">
        <f t="shared" si="4"/>
        <v>0</v>
      </c>
      <c r="P20" s="87">
        <f t="shared" si="5"/>
        <v>0</v>
      </c>
    </row>
    <row r="21" spans="1:16" s="41" customFormat="1" ht="26.4" x14ac:dyDescent="0.25">
      <c r="A21" s="115">
        <v>10</v>
      </c>
      <c r="B21" s="116" t="s">
        <v>44</v>
      </c>
      <c r="C21" s="454" t="s">
        <v>384</v>
      </c>
      <c r="D21" s="121" t="s">
        <v>48</v>
      </c>
      <c r="E21" s="119">
        <v>1</v>
      </c>
      <c r="F21" s="148"/>
      <c r="G21" s="91"/>
      <c r="H21" s="64"/>
      <c r="I21" s="62"/>
      <c r="J21" s="62"/>
      <c r="K21" s="64">
        <f t="shared" si="0"/>
        <v>0</v>
      </c>
      <c r="L21" s="64">
        <f t="shared" si="1"/>
        <v>0</v>
      </c>
      <c r="M21" s="64">
        <f t="shared" si="2"/>
        <v>0</v>
      </c>
      <c r="N21" s="64">
        <f t="shared" si="3"/>
        <v>0</v>
      </c>
      <c r="O21" s="64">
        <f t="shared" si="4"/>
        <v>0</v>
      </c>
      <c r="P21" s="87">
        <f t="shared" si="5"/>
        <v>0</v>
      </c>
    </row>
    <row r="22" spans="1:16" s="41" customFormat="1" ht="26.4" x14ac:dyDescent="0.25">
      <c r="A22" s="115">
        <v>11</v>
      </c>
      <c r="B22" s="116" t="s">
        <v>44</v>
      </c>
      <c r="C22" s="454" t="s">
        <v>385</v>
      </c>
      <c r="D22" s="121" t="s">
        <v>48</v>
      </c>
      <c r="E22" s="119">
        <v>1</v>
      </c>
      <c r="F22" s="148"/>
      <c r="G22" s="91"/>
      <c r="H22" s="64"/>
      <c r="I22" s="62"/>
      <c r="J22" s="62"/>
      <c r="K22" s="64">
        <f t="shared" si="0"/>
        <v>0</v>
      </c>
      <c r="L22" s="64">
        <f t="shared" si="1"/>
        <v>0</v>
      </c>
      <c r="M22" s="64">
        <f t="shared" si="2"/>
        <v>0</v>
      </c>
      <c r="N22" s="64">
        <f t="shared" si="3"/>
        <v>0</v>
      </c>
      <c r="O22" s="64">
        <f t="shared" si="4"/>
        <v>0</v>
      </c>
      <c r="P22" s="87">
        <f>SUM(M22:O22)</f>
        <v>0</v>
      </c>
    </row>
    <row r="23" spans="1:16" s="41" customFormat="1" ht="26.4" x14ac:dyDescent="0.25">
      <c r="A23" s="482">
        <v>12</v>
      </c>
      <c r="B23" s="116" t="s">
        <v>44</v>
      </c>
      <c r="C23" s="454" t="s">
        <v>386</v>
      </c>
      <c r="D23" s="121" t="s">
        <v>48</v>
      </c>
      <c r="E23" s="119">
        <v>2</v>
      </c>
      <c r="F23" s="148"/>
      <c r="G23" s="62"/>
      <c r="H23" s="64"/>
      <c r="I23" s="62"/>
      <c r="J23" s="62"/>
      <c r="K23" s="64">
        <f t="shared" ref="K23:K42" si="6">H23+I23+J23</f>
        <v>0</v>
      </c>
      <c r="L23" s="64">
        <f t="shared" ref="L23:L42" si="7">ROUND(E23*F23,2)</f>
        <v>0</v>
      </c>
      <c r="M23" s="64">
        <f t="shared" ref="M23:M42" si="8">ROUND(E23*H23,2)</f>
        <v>0</v>
      </c>
      <c r="N23" s="64">
        <f t="shared" ref="N23:N42" si="9">ROUND(E23*I23,2)</f>
        <v>0</v>
      </c>
      <c r="O23" s="64">
        <f t="shared" ref="O23:O42" si="10">ROUND(E23*J23,2)</f>
        <v>0</v>
      </c>
      <c r="P23" s="87">
        <f t="shared" ref="P23:P42" si="11">SUM(M23:O23)</f>
        <v>0</v>
      </c>
    </row>
    <row r="24" spans="1:16" s="92" customFormat="1" ht="26.4" x14ac:dyDescent="0.25">
      <c r="A24" s="115">
        <v>13</v>
      </c>
      <c r="B24" s="116" t="s">
        <v>44</v>
      </c>
      <c r="C24" s="453" t="s">
        <v>387</v>
      </c>
      <c r="D24" s="118" t="s">
        <v>51</v>
      </c>
      <c r="E24" s="119">
        <v>3</v>
      </c>
      <c r="F24" s="74"/>
      <c r="G24" s="91"/>
      <c r="H24" s="64"/>
      <c r="I24" s="91"/>
      <c r="J24" s="91"/>
      <c r="K24" s="64">
        <f t="shared" si="6"/>
        <v>0</v>
      </c>
      <c r="L24" s="64">
        <f t="shared" si="7"/>
        <v>0</v>
      </c>
      <c r="M24" s="64">
        <f t="shared" si="8"/>
        <v>0</v>
      </c>
      <c r="N24" s="64">
        <f t="shared" si="9"/>
        <v>0</v>
      </c>
      <c r="O24" s="64">
        <f t="shared" si="10"/>
        <v>0</v>
      </c>
      <c r="P24" s="87">
        <f t="shared" si="11"/>
        <v>0</v>
      </c>
    </row>
    <row r="25" spans="1:16" s="41" customFormat="1" ht="26.4" x14ac:dyDescent="0.25">
      <c r="A25" s="115">
        <v>14</v>
      </c>
      <c r="B25" s="116" t="s">
        <v>44</v>
      </c>
      <c r="C25" s="454" t="s">
        <v>388</v>
      </c>
      <c r="D25" s="121" t="s">
        <v>51</v>
      </c>
      <c r="E25" s="119">
        <v>4</v>
      </c>
      <c r="F25" s="148"/>
      <c r="G25" s="62"/>
      <c r="H25" s="64"/>
      <c r="I25" s="62"/>
      <c r="J25" s="62"/>
      <c r="K25" s="64">
        <f t="shared" si="6"/>
        <v>0</v>
      </c>
      <c r="L25" s="64">
        <f t="shared" si="7"/>
        <v>0</v>
      </c>
      <c r="M25" s="64">
        <f t="shared" si="8"/>
        <v>0</v>
      </c>
      <c r="N25" s="64">
        <f t="shared" si="9"/>
        <v>0</v>
      </c>
      <c r="O25" s="64">
        <f t="shared" si="10"/>
        <v>0</v>
      </c>
      <c r="P25" s="87">
        <f t="shared" si="11"/>
        <v>0</v>
      </c>
    </row>
    <row r="26" spans="1:16" s="41" customFormat="1" ht="26.4" x14ac:dyDescent="0.25">
      <c r="A26" s="115">
        <v>15</v>
      </c>
      <c r="B26" s="116" t="s">
        <v>44</v>
      </c>
      <c r="C26" s="454" t="s">
        <v>389</v>
      </c>
      <c r="D26" s="121" t="s">
        <v>51</v>
      </c>
      <c r="E26" s="119">
        <v>1</v>
      </c>
      <c r="F26" s="148"/>
      <c r="G26" s="91"/>
      <c r="H26" s="64"/>
      <c r="I26" s="62"/>
      <c r="J26" s="62"/>
      <c r="K26" s="64">
        <f t="shared" si="6"/>
        <v>0</v>
      </c>
      <c r="L26" s="64">
        <f t="shared" si="7"/>
        <v>0</v>
      </c>
      <c r="M26" s="64">
        <f t="shared" si="8"/>
        <v>0</v>
      </c>
      <c r="N26" s="64">
        <f t="shared" si="9"/>
        <v>0</v>
      </c>
      <c r="O26" s="64">
        <f t="shared" si="10"/>
        <v>0</v>
      </c>
      <c r="P26" s="87">
        <f t="shared" si="11"/>
        <v>0</v>
      </c>
    </row>
    <row r="27" spans="1:16" s="41" customFormat="1" ht="26.4" x14ac:dyDescent="0.25">
      <c r="A27" s="115">
        <v>16</v>
      </c>
      <c r="B27" s="116" t="s">
        <v>44</v>
      </c>
      <c r="C27" s="454" t="s">
        <v>390</v>
      </c>
      <c r="D27" s="121" t="s">
        <v>51</v>
      </c>
      <c r="E27" s="119">
        <v>1</v>
      </c>
      <c r="F27" s="148"/>
      <c r="G27" s="91"/>
      <c r="H27" s="64"/>
      <c r="I27" s="62"/>
      <c r="J27" s="62"/>
      <c r="K27" s="64">
        <f t="shared" ref="K27" si="12">H27+I27+J27</f>
        <v>0</v>
      </c>
      <c r="L27" s="64">
        <f t="shared" ref="L27" si="13">ROUND(E27*F27,2)</f>
        <v>0</v>
      </c>
      <c r="M27" s="64">
        <f t="shared" ref="M27" si="14">ROUND(E27*H27,2)</f>
        <v>0</v>
      </c>
      <c r="N27" s="64">
        <f t="shared" ref="N27" si="15">ROUND(E27*I27,2)</f>
        <v>0</v>
      </c>
      <c r="O27" s="64">
        <f t="shared" ref="O27" si="16">ROUND(E27*J27,2)</f>
        <v>0</v>
      </c>
      <c r="P27" s="87">
        <f t="shared" ref="P27" si="17">SUM(M27:O27)</f>
        <v>0</v>
      </c>
    </row>
    <row r="28" spans="1:16" s="41" customFormat="1" ht="26.4" x14ac:dyDescent="0.25">
      <c r="A28" s="115">
        <v>17</v>
      </c>
      <c r="B28" s="116" t="s">
        <v>44</v>
      </c>
      <c r="C28" s="454" t="s">
        <v>391</v>
      </c>
      <c r="D28" s="121" t="s">
        <v>51</v>
      </c>
      <c r="E28" s="119">
        <v>2</v>
      </c>
      <c r="F28" s="148"/>
      <c r="G28" s="91"/>
      <c r="H28" s="64"/>
      <c r="I28" s="62"/>
      <c r="J28" s="62"/>
      <c r="K28" s="64">
        <f t="shared" si="6"/>
        <v>0</v>
      </c>
      <c r="L28" s="64">
        <f t="shared" si="7"/>
        <v>0</v>
      </c>
      <c r="M28" s="64">
        <f t="shared" si="8"/>
        <v>0</v>
      </c>
      <c r="N28" s="64">
        <f t="shared" si="9"/>
        <v>0</v>
      </c>
      <c r="O28" s="64">
        <f t="shared" si="10"/>
        <v>0</v>
      </c>
      <c r="P28" s="87">
        <f t="shared" si="11"/>
        <v>0</v>
      </c>
    </row>
    <row r="29" spans="1:16" s="41" customFormat="1" ht="26.4" x14ac:dyDescent="0.25">
      <c r="A29" s="115">
        <v>18</v>
      </c>
      <c r="B29" s="116" t="s">
        <v>44</v>
      </c>
      <c r="C29" s="454" t="s">
        <v>392</v>
      </c>
      <c r="D29" s="121" t="s">
        <v>51</v>
      </c>
      <c r="E29" s="119">
        <v>1</v>
      </c>
      <c r="F29" s="148"/>
      <c r="G29" s="62"/>
      <c r="H29" s="64"/>
      <c r="I29" s="62"/>
      <c r="J29" s="62"/>
      <c r="K29" s="64">
        <f t="shared" si="6"/>
        <v>0</v>
      </c>
      <c r="L29" s="64">
        <f t="shared" si="7"/>
        <v>0</v>
      </c>
      <c r="M29" s="64">
        <f t="shared" si="8"/>
        <v>0</v>
      </c>
      <c r="N29" s="64">
        <f t="shared" si="9"/>
        <v>0</v>
      </c>
      <c r="O29" s="64">
        <f t="shared" si="10"/>
        <v>0</v>
      </c>
      <c r="P29" s="87">
        <f t="shared" si="11"/>
        <v>0</v>
      </c>
    </row>
    <row r="30" spans="1:16" s="92" customFormat="1" ht="26.4" x14ac:dyDescent="0.25">
      <c r="A30" s="115">
        <v>19</v>
      </c>
      <c r="B30" s="116" t="s">
        <v>44</v>
      </c>
      <c r="C30" s="453" t="s">
        <v>393</v>
      </c>
      <c r="D30" s="118" t="s">
        <v>51</v>
      </c>
      <c r="E30" s="119">
        <v>1</v>
      </c>
      <c r="F30" s="74"/>
      <c r="G30" s="91"/>
      <c r="H30" s="64"/>
      <c r="I30" s="91"/>
      <c r="J30" s="91"/>
      <c r="K30" s="64">
        <f t="shared" si="6"/>
        <v>0</v>
      </c>
      <c r="L30" s="64">
        <f t="shared" si="7"/>
        <v>0</v>
      </c>
      <c r="M30" s="64">
        <f t="shared" si="8"/>
        <v>0</v>
      </c>
      <c r="N30" s="64">
        <f t="shared" si="9"/>
        <v>0</v>
      </c>
      <c r="O30" s="64">
        <f t="shared" si="10"/>
        <v>0</v>
      </c>
      <c r="P30" s="87">
        <f t="shared" si="11"/>
        <v>0</v>
      </c>
    </row>
    <row r="31" spans="1:16" s="41" customFormat="1" x14ac:dyDescent="0.25">
      <c r="A31" s="115">
        <v>20</v>
      </c>
      <c r="B31" s="116" t="s">
        <v>44</v>
      </c>
      <c r="C31" s="454" t="s">
        <v>211</v>
      </c>
      <c r="D31" s="121" t="s">
        <v>51</v>
      </c>
      <c r="E31" s="119">
        <v>1</v>
      </c>
      <c r="F31" s="148"/>
      <c r="G31" s="62"/>
      <c r="H31" s="64"/>
      <c r="I31" s="62"/>
      <c r="J31" s="62"/>
      <c r="K31" s="64">
        <f t="shared" si="6"/>
        <v>0</v>
      </c>
      <c r="L31" s="64">
        <f t="shared" si="7"/>
        <v>0</v>
      </c>
      <c r="M31" s="64">
        <f t="shared" si="8"/>
        <v>0</v>
      </c>
      <c r="N31" s="64">
        <f t="shared" si="9"/>
        <v>0</v>
      </c>
      <c r="O31" s="64">
        <f t="shared" si="10"/>
        <v>0</v>
      </c>
      <c r="P31" s="87">
        <f t="shared" si="11"/>
        <v>0</v>
      </c>
    </row>
    <row r="32" spans="1:16" s="41" customFormat="1" ht="26.4" x14ac:dyDescent="0.25">
      <c r="A32" s="115">
        <v>21</v>
      </c>
      <c r="B32" s="116" t="s">
        <v>44</v>
      </c>
      <c r="C32" s="454" t="s">
        <v>394</v>
      </c>
      <c r="D32" s="121" t="s">
        <v>51</v>
      </c>
      <c r="E32" s="119">
        <v>1</v>
      </c>
      <c r="F32" s="148"/>
      <c r="G32" s="91"/>
      <c r="H32" s="64"/>
      <c r="I32" s="62"/>
      <c r="J32" s="62"/>
      <c r="K32" s="64">
        <f t="shared" si="6"/>
        <v>0</v>
      </c>
      <c r="L32" s="64">
        <f t="shared" si="7"/>
        <v>0</v>
      </c>
      <c r="M32" s="64">
        <f t="shared" si="8"/>
        <v>0</v>
      </c>
      <c r="N32" s="64">
        <f t="shared" si="9"/>
        <v>0</v>
      </c>
      <c r="O32" s="64">
        <f t="shared" si="10"/>
        <v>0</v>
      </c>
      <c r="P32" s="87">
        <f t="shared" si="11"/>
        <v>0</v>
      </c>
    </row>
    <row r="33" spans="1:16" s="41" customFormat="1" ht="26.4" x14ac:dyDescent="0.25">
      <c r="A33" s="115">
        <v>22</v>
      </c>
      <c r="B33" s="116" t="s">
        <v>44</v>
      </c>
      <c r="C33" s="454" t="s">
        <v>395</v>
      </c>
      <c r="D33" s="121" t="s">
        <v>51</v>
      </c>
      <c r="E33" s="119">
        <v>1</v>
      </c>
      <c r="F33" s="148"/>
      <c r="G33" s="91"/>
      <c r="H33" s="64"/>
      <c r="I33" s="62"/>
      <c r="J33" s="62"/>
      <c r="K33" s="64">
        <f t="shared" ref="K33" si="18">H33+I33+J33</f>
        <v>0</v>
      </c>
      <c r="L33" s="64">
        <f t="shared" ref="L33" si="19">ROUND(E33*F33,2)</f>
        <v>0</v>
      </c>
      <c r="M33" s="64">
        <f t="shared" ref="M33" si="20">ROUND(E33*H33,2)</f>
        <v>0</v>
      </c>
      <c r="N33" s="64">
        <f t="shared" ref="N33" si="21">ROUND(E33*I33,2)</f>
        <v>0</v>
      </c>
      <c r="O33" s="64">
        <f t="shared" ref="O33" si="22">ROUND(E33*J33,2)</f>
        <v>0</v>
      </c>
      <c r="P33" s="87">
        <f t="shared" ref="P33" si="23">SUM(M33:O33)</f>
        <v>0</v>
      </c>
    </row>
    <row r="34" spans="1:16" s="41" customFormat="1" x14ac:dyDescent="0.25">
      <c r="A34" s="115">
        <v>23</v>
      </c>
      <c r="B34" s="116" t="s">
        <v>44</v>
      </c>
      <c r="C34" s="454" t="s">
        <v>212</v>
      </c>
      <c r="D34" s="121" t="s">
        <v>48</v>
      </c>
      <c r="E34" s="119">
        <v>1</v>
      </c>
      <c r="F34" s="148"/>
      <c r="G34" s="91"/>
      <c r="H34" s="64"/>
      <c r="I34" s="62"/>
      <c r="J34" s="62"/>
      <c r="K34" s="64">
        <f t="shared" si="6"/>
        <v>0</v>
      </c>
      <c r="L34" s="64">
        <f t="shared" si="7"/>
        <v>0</v>
      </c>
      <c r="M34" s="64">
        <f t="shared" si="8"/>
        <v>0</v>
      </c>
      <c r="N34" s="64">
        <f t="shared" si="9"/>
        <v>0</v>
      </c>
      <c r="O34" s="64">
        <f t="shared" si="10"/>
        <v>0</v>
      </c>
      <c r="P34" s="87">
        <f t="shared" si="11"/>
        <v>0</v>
      </c>
    </row>
    <row r="35" spans="1:16" s="92" customFormat="1" x14ac:dyDescent="0.25">
      <c r="A35" s="115">
        <v>24</v>
      </c>
      <c r="B35" s="116" t="s">
        <v>44</v>
      </c>
      <c r="C35" s="462" t="s">
        <v>215</v>
      </c>
      <c r="D35" s="118"/>
      <c r="E35" s="119"/>
      <c r="F35" s="74"/>
      <c r="G35" s="91"/>
      <c r="H35" s="64"/>
      <c r="I35" s="91"/>
      <c r="J35" s="91"/>
      <c r="K35" s="64">
        <f t="shared" si="6"/>
        <v>0</v>
      </c>
      <c r="L35" s="64">
        <f t="shared" si="7"/>
        <v>0</v>
      </c>
      <c r="M35" s="64">
        <f t="shared" si="8"/>
        <v>0</v>
      </c>
      <c r="N35" s="64">
        <f t="shared" si="9"/>
        <v>0</v>
      </c>
      <c r="O35" s="64">
        <f t="shared" si="10"/>
        <v>0</v>
      </c>
      <c r="P35" s="87">
        <f t="shared" si="11"/>
        <v>0</v>
      </c>
    </row>
    <row r="36" spans="1:16" s="92" customFormat="1" ht="52.8" x14ac:dyDescent="0.25">
      <c r="A36" s="115">
        <v>25</v>
      </c>
      <c r="B36" s="116" t="s">
        <v>44</v>
      </c>
      <c r="C36" s="453" t="s">
        <v>213</v>
      </c>
      <c r="D36" s="118"/>
      <c r="E36" s="119"/>
      <c r="F36" s="74"/>
      <c r="G36" s="91"/>
      <c r="H36" s="64"/>
      <c r="I36" s="91"/>
      <c r="J36" s="91"/>
      <c r="K36" s="64">
        <f t="shared" si="6"/>
        <v>0</v>
      </c>
      <c r="L36" s="64">
        <f t="shared" si="7"/>
        <v>0</v>
      </c>
      <c r="M36" s="64">
        <f t="shared" si="8"/>
        <v>0</v>
      </c>
      <c r="N36" s="64">
        <f t="shared" si="9"/>
        <v>0</v>
      </c>
      <c r="O36" s="64">
        <f t="shared" si="10"/>
        <v>0</v>
      </c>
      <c r="P36" s="87">
        <f t="shared" si="11"/>
        <v>0</v>
      </c>
    </row>
    <row r="37" spans="1:16" s="41" customFormat="1" x14ac:dyDescent="0.25">
      <c r="A37" s="115">
        <v>26</v>
      </c>
      <c r="B37" s="116" t="s">
        <v>44</v>
      </c>
      <c r="C37" s="454" t="s">
        <v>214</v>
      </c>
      <c r="D37" s="121" t="s">
        <v>45</v>
      </c>
      <c r="E37" s="119">
        <v>21</v>
      </c>
      <c r="F37" s="148"/>
      <c r="G37" s="62"/>
      <c r="H37" s="64"/>
      <c r="I37" s="62"/>
      <c r="J37" s="62"/>
      <c r="K37" s="64">
        <f t="shared" si="6"/>
        <v>0</v>
      </c>
      <c r="L37" s="64">
        <f t="shared" si="7"/>
        <v>0</v>
      </c>
      <c r="M37" s="64">
        <f t="shared" si="8"/>
        <v>0</v>
      </c>
      <c r="N37" s="64">
        <f t="shared" si="9"/>
        <v>0</v>
      </c>
      <c r="O37" s="64">
        <f t="shared" si="10"/>
        <v>0</v>
      </c>
      <c r="P37" s="87">
        <f t="shared" si="11"/>
        <v>0</v>
      </c>
    </row>
    <row r="38" spans="1:16" s="41" customFormat="1" x14ac:dyDescent="0.25">
      <c r="A38" s="115">
        <v>27</v>
      </c>
      <c r="B38" s="116" t="s">
        <v>44</v>
      </c>
      <c r="C38" s="454" t="s">
        <v>214</v>
      </c>
      <c r="D38" s="121" t="s">
        <v>45</v>
      </c>
      <c r="E38" s="119">
        <v>2</v>
      </c>
      <c r="F38" s="148"/>
      <c r="G38" s="62"/>
      <c r="H38" s="64"/>
      <c r="I38" s="62"/>
      <c r="J38" s="62"/>
      <c r="K38" s="64">
        <f t="shared" si="6"/>
        <v>0</v>
      </c>
      <c r="L38" s="64">
        <f t="shared" si="7"/>
        <v>0</v>
      </c>
      <c r="M38" s="64">
        <f t="shared" si="8"/>
        <v>0</v>
      </c>
      <c r="N38" s="64">
        <f t="shared" si="9"/>
        <v>0</v>
      </c>
      <c r="O38" s="64">
        <f t="shared" si="10"/>
        <v>0</v>
      </c>
      <c r="P38" s="87">
        <f t="shared" si="11"/>
        <v>0</v>
      </c>
    </row>
    <row r="39" spans="1:16" s="92" customFormat="1" ht="66" x14ac:dyDescent="0.25">
      <c r="A39" s="115">
        <v>28</v>
      </c>
      <c r="B39" s="116" t="s">
        <v>44</v>
      </c>
      <c r="C39" s="453" t="s">
        <v>216</v>
      </c>
      <c r="D39" s="118"/>
      <c r="E39" s="119"/>
      <c r="F39" s="74"/>
      <c r="G39" s="91"/>
      <c r="H39" s="64"/>
      <c r="I39" s="91"/>
      <c r="J39" s="91"/>
      <c r="K39" s="64">
        <f t="shared" si="6"/>
        <v>0</v>
      </c>
      <c r="L39" s="64">
        <f t="shared" si="7"/>
        <v>0</v>
      </c>
      <c r="M39" s="64">
        <f t="shared" si="8"/>
        <v>0</v>
      </c>
      <c r="N39" s="64">
        <f t="shared" si="9"/>
        <v>0</v>
      </c>
      <c r="O39" s="64">
        <f t="shared" si="10"/>
        <v>0</v>
      </c>
      <c r="P39" s="87">
        <f t="shared" si="11"/>
        <v>0</v>
      </c>
    </row>
    <row r="40" spans="1:16" s="41" customFormat="1" x14ac:dyDescent="0.25">
      <c r="A40" s="115">
        <v>29</v>
      </c>
      <c r="B40" s="116" t="s">
        <v>44</v>
      </c>
      <c r="C40" s="454" t="s">
        <v>217</v>
      </c>
      <c r="D40" s="121" t="s">
        <v>45</v>
      </c>
      <c r="E40" s="119">
        <v>15</v>
      </c>
      <c r="F40" s="148"/>
      <c r="G40" s="62"/>
      <c r="H40" s="64"/>
      <c r="I40" s="62"/>
      <c r="J40" s="62"/>
      <c r="K40" s="64">
        <f t="shared" si="6"/>
        <v>0</v>
      </c>
      <c r="L40" s="64">
        <f t="shared" si="7"/>
        <v>0</v>
      </c>
      <c r="M40" s="64">
        <f t="shared" si="8"/>
        <v>0</v>
      </c>
      <c r="N40" s="64">
        <f t="shared" si="9"/>
        <v>0</v>
      </c>
      <c r="O40" s="64">
        <f t="shared" si="10"/>
        <v>0</v>
      </c>
      <c r="P40" s="87">
        <f t="shared" si="11"/>
        <v>0</v>
      </c>
    </row>
    <row r="41" spans="1:16" s="41" customFormat="1" x14ac:dyDescent="0.25">
      <c r="A41" s="115">
        <v>30</v>
      </c>
      <c r="B41" s="116" t="s">
        <v>44</v>
      </c>
      <c r="C41" s="454" t="s">
        <v>218</v>
      </c>
      <c r="D41" s="121" t="s">
        <v>45</v>
      </c>
      <c r="E41" s="119">
        <v>20</v>
      </c>
      <c r="F41" s="148"/>
      <c r="G41" s="91"/>
      <c r="H41" s="64"/>
      <c r="I41" s="62"/>
      <c r="J41" s="62"/>
      <c r="K41" s="64">
        <f t="shared" si="6"/>
        <v>0</v>
      </c>
      <c r="L41" s="64">
        <f t="shared" si="7"/>
        <v>0</v>
      </c>
      <c r="M41" s="64">
        <f t="shared" si="8"/>
        <v>0</v>
      </c>
      <c r="N41" s="64">
        <f t="shared" si="9"/>
        <v>0</v>
      </c>
      <c r="O41" s="64">
        <f t="shared" si="10"/>
        <v>0</v>
      </c>
      <c r="P41" s="87">
        <f t="shared" si="11"/>
        <v>0</v>
      </c>
    </row>
    <row r="42" spans="1:16" s="41" customFormat="1" x14ac:dyDescent="0.25">
      <c r="A42" s="115">
        <v>31</v>
      </c>
      <c r="B42" s="116" t="s">
        <v>44</v>
      </c>
      <c r="C42" s="454" t="s">
        <v>219</v>
      </c>
      <c r="D42" s="121" t="s">
        <v>45</v>
      </c>
      <c r="E42" s="119">
        <v>10</v>
      </c>
      <c r="F42" s="148"/>
      <c r="G42" s="91"/>
      <c r="H42" s="64"/>
      <c r="I42" s="62"/>
      <c r="J42" s="62"/>
      <c r="K42" s="64">
        <f t="shared" si="6"/>
        <v>0</v>
      </c>
      <c r="L42" s="64">
        <f t="shared" si="7"/>
        <v>0</v>
      </c>
      <c r="M42" s="64">
        <f t="shared" si="8"/>
        <v>0</v>
      </c>
      <c r="N42" s="64">
        <f t="shared" si="9"/>
        <v>0</v>
      </c>
      <c r="O42" s="64">
        <f t="shared" si="10"/>
        <v>0</v>
      </c>
      <c r="P42" s="87">
        <f t="shared" si="11"/>
        <v>0</v>
      </c>
    </row>
    <row r="43" spans="1:16" s="92" customFormat="1" x14ac:dyDescent="0.25">
      <c r="A43" s="115">
        <v>32</v>
      </c>
      <c r="B43" s="116" t="s">
        <v>44</v>
      </c>
      <c r="C43" s="453" t="s">
        <v>220</v>
      </c>
      <c r="D43" s="118" t="s">
        <v>45</v>
      </c>
      <c r="E43" s="119">
        <v>70</v>
      </c>
      <c r="F43" s="74"/>
      <c r="G43" s="91"/>
      <c r="H43" s="64"/>
      <c r="I43" s="91"/>
      <c r="J43" s="91"/>
      <c r="K43" s="64">
        <f t="shared" si="0"/>
        <v>0</v>
      </c>
      <c r="L43" s="64">
        <f t="shared" si="1"/>
        <v>0</v>
      </c>
      <c r="M43" s="64">
        <f t="shared" si="2"/>
        <v>0</v>
      </c>
      <c r="N43" s="64">
        <f t="shared" si="3"/>
        <v>0</v>
      </c>
      <c r="O43" s="64">
        <f t="shared" si="4"/>
        <v>0</v>
      </c>
      <c r="P43" s="87">
        <f t="shared" si="5"/>
        <v>0</v>
      </c>
    </row>
    <row r="44" spans="1:16" s="41" customFormat="1" x14ac:dyDescent="0.25">
      <c r="A44" s="115">
        <v>33</v>
      </c>
      <c r="B44" s="116" t="s">
        <v>44</v>
      </c>
      <c r="C44" s="454" t="s">
        <v>253</v>
      </c>
      <c r="D44" s="121" t="s">
        <v>45</v>
      </c>
      <c r="E44" s="119">
        <v>20</v>
      </c>
      <c r="F44" s="148"/>
      <c r="G44" s="62"/>
      <c r="H44" s="64"/>
      <c r="I44" s="62"/>
      <c r="J44" s="62"/>
      <c r="K44" s="64">
        <f t="shared" si="0"/>
        <v>0</v>
      </c>
      <c r="L44" s="64">
        <f t="shared" si="1"/>
        <v>0</v>
      </c>
      <c r="M44" s="64">
        <f t="shared" si="2"/>
        <v>0</v>
      </c>
      <c r="N44" s="64">
        <f t="shared" si="3"/>
        <v>0</v>
      </c>
      <c r="O44" s="64">
        <f t="shared" si="4"/>
        <v>0</v>
      </c>
      <c r="P44" s="87">
        <f t="shared" si="5"/>
        <v>0</v>
      </c>
    </row>
    <row r="45" spans="1:16" s="92" customFormat="1" ht="66" x14ac:dyDescent="0.25">
      <c r="A45" s="115">
        <v>34</v>
      </c>
      <c r="B45" s="116" t="s">
        <v>44</v>
      </c>
      <c r="C45" s="453" t="s">
        <v>221</v>
      </c>
      <c r="D45" s="118"/>
      <c r="E45" s="119"/>
      <c r="F45" s="74"/>
      <c r="G45" s="91"/>
      <c r="H45" s="64"/>
      <c r="I45" s="91"/>
      <c r="J45" s="91"/>
      <c r="K45" s="64">
        <f t="shared" si="0"/>
        <v>0</v>
      </c>
      <c r="L45" s="64">
        <f t="shared" si="1"/>
        <v>0</v>
      </c>
      <c r="M45" s="64">
        <f t="shared" si="2"/>
        <v>0</v>
      </c>
      <c r="N45" s="64">
        <f t="shared" si="3"/>
        <v>0</v>
      </c>
      <c r="O45" s="64">
        <f t="shared" si="4"/>
        <v>0</v>
      </c>
      <c r="P45" s="87">
        <f t="shared" si="5"/>
        <v>0</v>
      </c>
    </row>
    <row r="46" spans="1:16" s="41" customFormat="1" x14ac:dyDescent="0.25">
      <c r="A46" s="115">
        <v>35</v>
      </c>
      <c r="B46" s="116" t="s">
        <v>44</v>
      </c>
      <c r="C46" s="454" t="s">
        <v>222</v>
      </c>
      <c r="D46" s="121" t="s">
        <v>45</v>
      </c>
      <c r="E46" s="119">
        <v>20</v>
      </c>
      <c r="F46" s="148"/>
      <c r="G46" s="62"/>
      <c r="H46" s="64"/>
      <c r="I46" s="62"/>
      <c r="J46" s="62"/>
      <c r="K46" s="64">
        <f t="shared" si="0"/>
        <v>0</v>
      </c>
      <c r="L46" s="64">
        <f t="shared" si="1"/>
        <v>0</v>
      </c>
      <c r="M46" s="64">
        <f t="shared" si="2"/>
        <v>0</v>
      </c>
      <c r="N46" s="64">
        <f t="shared" si="3"/>
        <v>0</v>
      </c>
      <c r="O46" s="64">
        <f t="shared" si="4"/>
        <v>0</v>
      </c>
      <c r="P46" s="87">
        <f t="shared" si="5"/>
        <v>0</v>
      </c>
    </row>
    <row r="47" spans="1:16" s="41" customFormat="1" x14ac:dyDescent="0.25">
      <c r="A47" s="115">
        <v>36</v>
      </c>
      <c r="B47" s="116" t="s">
        <v>44</v>
      </c>
      <c r="C47" s="454" t="s">
        <v>223</v>
      </c>
      <c r="D47" s="121" t="s">
        <v>45</v>
      </c>
      <c r="E47" s="119">
        <v>5</v>
      </c>
      <c r="F47" s="148"/>
      <c r="G47" s="91"/>
      <c r="H47" s="64"/>
      <c r="I47" s="62"/>
      <c r="J47" s="62"/>
      <c r="K47" s="64">
        <f t="shared" si="0"/>
        <v>0</v>
      </c>
      <c r="L47" s="64">
        <f t="shared" si="1"/>
        <v>0</v>
      </c>
      <c r="M47" s="64">
        <f t="shared" si="2"/>
        <v>0</v>
      </c>
      <c r="N47" s="64">
        <f t="shared" si="3"/>
        <v>0</v>
      </c>
      <c r="O47" s="64">
        <f t="shared" si="4"/>
        <v>0</v>
      </c>
      <c r="P47" s="87">
        <f t="shared" si="5"/>
        <v>0</v>
      </c>
    </row>
    <row r="48" spans="1:16" s="41" customFormat="1" x14ac:dyDescent="0.25">
      <c r="A48" s="115">
        <v>37</v>
      </c>
      <c r="B48" s="116" t="s">
        <v>44</v>
      </c>
      <c r="C48" s="454" t="s">
        <v>224</v>
      </c>
      <c r="D48" s="121" t="s">
        <v>48</v>
      </c>
      <c r="E48" s="119">
        <v>6</v>
      </c>
      <c r="F48" s="148"/>
      <c r="G48" s="62"/>
      <c r="H48" s="64"/>
      <c r="I48" s="62"/>
      <c r="J48" s="62"/>
      <c r="K48" s="64">
        <f t="shared" si="0"/>
        <v>0</v>
      </c>
      <c r="L48" s="64">
        <f t="shared" si="1"/>
        <v>0</v>
      </c>
      <c r="M48" s="64">
        <f t="shared" si="2"/>
        <v>0</v>
      </c>
      <c r="N48" s="64">
        <f t="shared" si="3"/>
        <v>0</v>
      </c>
      <c r="O48" s="64">
        <f t="shared" si="4"/>
        <v>0</v>
      </c>
      <c r="P48" s="87">
        <f t="shared" si="5"/>
        <v>0</v>
      </c>
    </row>
    <row r="49" spans="1:16" s="41" customFormat="1" x14ac:dyDescent="0.25">
      <c r="A49" s="115">
        <v>38</v>
      </c>
      <c r="B49" s="116" t="s">
        <v>44</v>
      </c>
      <c r="C49" s="454" t="s">
        <v>225</v>
      </c>
      <c r="D49" s="121" t="s">
        <v>45</v>
      </c>
      <c r="E49" s="119">
        <v>14</v>
      </c>
      <c r="F49" s="148"/>
      <c r="G49" s="91"/>
      <c r="H49" s="64"/>
      <c r="I49" s="62"/>
      <c r="J49" s="62"/>
      <c r="K49" s="64">
        <f t="shared" si="0"/>
        <v>0</v>
      </c>
      <c r="L49" s="64">
        <f t="shared" si="1"/>
        <v>0</v>
      </c>
      <c r="M49" s="64">
        <f t="shared" si="2"/>
        <v>0</v>
      </c>
      <c r="N49" s="64">
        <f t="shared" si="3"/>
        <v>0</v>
      </c>
      <c r="O49" s="64">
        <f t="shared" si="4"/>
        <v>0</v>
      </c>
      <c r="P49" s="87">
        <f t="shared" si="5"/>
        <v>0</v>
      </c>
    </row>
    <row r="50" spans="1:16" s="41" customFormat="1" x14ac:dyDescent="0.25">
      <c r="A50" s="115">
        <v>39</v>
      </c>
      <c r="B50" s="116" t="s">
        <v>44</v>
      </c>
      <c r="C50" s="454" t="s">
        <v>212</v>
      </c>
      <c r="D50" s="121" t="s">
        <v>48</v>
      </c>
      <c r="E50" s="119">
        <v>1</v>
      </c>
      <c r="F50" s="148"/>
      <c r="G50" s="91"/>
      <c r="H50" s="64"/>
      <c r="I50" s="62"/>
      <c r="J50" s="62"/>
      <c r="K50" s="64">
        <f t="shared" si="0"/>
        <v>0</v>
      </c>
      <c r="L50" s="64">
        <f t="shared" si="1"/>
        <v>0</v>
      </c>
      <c r="M50" s="64">
        <f t="shared" si="2"/>
        <v>0</v>
      </c>
      <c r="N50" s="64">
        <f t="shared" si="3"/>
        <v>0</v>
      </c>
      <c r="O50" s="64">
        <f t="shared" si="4"/>
        <v>0</v>
      </c>
      <c r="P50" s="87">
        <f t="shared" si="5"/>
        <v>0</v>
      </c>
    </row>
    <row r="51" spans="1:16" s="92" customFormat="1" x14ac:dyDescent="0.25">
      <c r="A51" s="115">
        <v>40</v>
      </c>
      <c r="B51" s="116" t="s">
        <v>44</v>
      </c>
      <c r="C51" s="462" t="s">
        <v>226</v>
      </c>
      <c r="D51" s="118"/>
      <c r="E51" s="119"/>
      <c r="F51" s="74"/>
      <c r="G51" s="91"/>
      <c r="H51" s="64"/>
      <c r="I51" s="91"/>
      <c r="J51" s="91"/>
      <c r="K51" s="64">
        <f t="shared" si="0"/>
        <v>0</v>
      </c>
      <c r="L51" s="64">
        <f t="shared" si="1"/>
        <v>0</v>
      </c>
      <c r="M51" s="64">
        <f t="shared" si="2"/>
        <v>0</v>
      </c>
      <c r="N51" s="64">
        <f t="shared" si="3"/>
        <v>0</v>
      </c>
      <c r="O51" s="64">
        <f t="shared" si="4"/>
        <v>0</v>
      </c>
      <c r="P51" s="87">
        <f t="shared" si="5"/>
        <v>0</v>
      </c>
    </row>
    <row r="52" spans="1:16" s="92" customFormat="1" x14ac:dyDescent="0.25">
      <c r="A52" s="115">
        <v>41</v>
      </c>
      <c r="B52" s="116" t="s">
        <v>44</v>
      </c>
      <c r="C52" s="453" t="s">
        <v>227</v>
      </c>
      <c r="D52" s="118" t="s">
        <v>48</v>
      </c>
      <c r="E52" s="119">
        <v>1</v>
      </c>
      <c r="F52" s="74"/>
      <c r="G52" s="91"/>
      <c r="H52" s="64"/>
      <c r="I52" s="91"/>
      <c r="J52" s="91"/>
      <c r="K52" s="64">
        <f t="shared" si="0"/>
        <v>0</v>
      </c>
      <c r="L52" s="64">
        <f t="shared" si="1"/>
        <v>0</v>
      </c>
      <c r="M52" s="64">
        <f t="shared" si="2"/>
        <v>0</v>
      </c>
      <c r="N52" s="64">
        <f t="shared" si="3"/>
        <v>0</v>
      </c>
      <c r="O52" s="64">
        <f t="shared" si="4"/>
        <v>0</v>
      </c>
      <c r="P52" s="87">
        <f t="shared" si="5"/>
        <v>0</v>
      </c>
    </row>
    <row r="53" spans="1:16" s="41" customFormat="1" x14ac:dyDescent="0.25">
      <c r="A53" s="115">
        <v>42</v>
      </c>
      <c r="B53" s="116" t="s">
        <v>44</v>
      </c>
      <c r="C53" s="454" t="s">
        <v>228</v>
      </c>
      <c r="D53" s="121" t="s">
        <v>45</v>
      </c>
      <c r="E53" s="119">
        <v>20</v>
      </c>
      <c r="F53" s="148"/>
      <c r="G53" s="62"/>
      <c r="H53" s="64"/>
      <c r="I53" s="62"/>
      <c r="J53" s="62"/>
      <c r="K53" s="64">
        <f t="shared" si="0"/>
        <v>0</v>
      </c>
      <c r="L53" s="64">
        <f t="shared" si="1"/>
        <v>0</v>
      </c>
      <c r="M53" s="64">
        <f t="shared" si="2"/>
        <v>0</v>
      </c>
      <c r="N53" s="64">
        <f t="shared" si="3"/>
        <v>0</v>
      </c>
      <c r="O53" s="64">
        <f t="shared" si="4"/>
        <v>0</v>
      </c>
      <c r="P53" s="87">
        <f t="shared" si="5"/>
        <v>0</v>
      </c>
    </row>
    <row r="54" spans="1:16" s="41" customFormat="1" x14ac:dyDescent="0.25">
      <c r="A54" s="115">
        <v>43</v>
      </c>
      <c r="B54" s="116" t="s">
        <v>44</v>
      </c>
      <c r="C54" s="454" t="s">
        <v>229</v>
      </c>
      <c r="D54" s="121" t="s">
        <v>45</v>
      </c>
      <c r="E54" s="119">
        <v>30</v>
      </c>
      <c r="F54" s="148"/>
      <c r="G54" s="62"/>
      <c r="H54" s="64"/>
      <c r="I54" s="62"/>
      <c r="J54" s="91"/>
      <c r="K54" s="64">
        <f t="shared" si="0"/>
        <v>0</v>
      </c>
      <c r="L54" s="64">
        <f t="shared" si="1"/>
        <v>0</v>
      </c>
      <c r="M54" s="64">
        <f t="shared" si="2"/>
        <v>0</v>
      </c>
      <c r="N54" s="64">
        <f t="shared" si="3"/>
        <v>0</v>
      </c>
      <c r="O54" s="64">
        <f t="shared" si="4"/>
        <v>0</v>
      </c>
      <c r="P54" s="87">
        <f t="shared" si="5"/>
        <v>0</v>
      </c>
    </row>
    <row r="55" spans="1:16" s="92" customFormat="1" x14ac:dyDescent="0.25">
      <c r="A55" s="115">
        <v>44</v>
      </c>
      <c r="B55" s="116" t="s">
        <v>44</v>
      </c>
      <c r="C55" s="453" t="s">
        <v>230</v>
      </c>
      <c r="D55" s="118" t="s">
        <v>45</v>
      </c>
      <c r="E55" s="119">
        <v>10</v>
      </c>
      <c r="F55" s="74"/>
      <c r="G55" s="91"/>
      <c r="H55" s="64"/>
      <c r="I55" s="91"/>
      <c r="J55" s="62"/>
      <c r="K55" s="64">
        <f t="shared" si="0"/>
        <v>0</v>
      </c>
      <c r="L55" s="64">
        <f t="shared" si="1"/>
        <v>0</v>
      </c>
      <c r="M55" s="64">
        <f t="shared" si="2"/>
        <v>0</v>
      </c>
      <c r="N55" s="64">
        <f t="shared" si="3"/>
        <v>0</v>
      </c>
      <c r="O55" s="64">
        <f t="shared" si="4"/>
        <v>0</v>
      </c>
      <c r="P55" s="87">
        <f t="shared" si="5"/>
        <v>0</v>
      </c>
    </row>
    <row r="56" spans="1:16" s="41" customFormat="1" x14ac:dyDescent="0.25">
      <c r="A56" s="115">
        <v>45</v>
      </c>
      <c r="B56" s="116" t="s">
        <v>44</v>
      </c>
      <c r="C56" s="454" t="s">
        <v>231</v>
      </c>
      <c r="D56" s="121" t="s">
        <v>45</v>
      </c>
      <c r="E56" s="119">
        <v>14</v>
      </c>
      <c r="F56" s="148"/>
      <c r="G56" s="62"/>
      <c r="H56" s="64"/>
      <c r="I56" s="62"/>
      <c r="J56" s="91"/>
      <c r="K56" s="64">
        <f t="shared" si="0"/>
        <v>0</v>
      </c>
      <c r="L56" s="64">
        <f t="shared" si="1"/>
        <v>0</v>
      </c>
      <c r="M56" s="64">
        <f t="shared" si="2"/>
        <v>0</v>
      </c>
      <c r="N56" s="64">
        <f t="shared" si="3"/>
        <v>0</v>
      </c>
      <c r="O56" s="64">
        <f t="shared" si="4"/>
        <v>0</v>
      </c>
      <c r="P56" s="87">
        <f t="shared" si="5"/>
        <v>0</v>
      </c>
    </row>
    <row r="57" spans="1:16" s="41" customFormat="1" x14ac:dyDescent="0.25">
      <c r="A57" s="115">
        <v>46</v>
      </c>
      <c r="B57" s="116" t="s">
        <v>44</v>
      </c>
      <c r="C57" s="454" t="s">
        <v>232</v>
      </c>
      <c r="D57" s="121" t="s">
        <v>48</v>
      </c>
      <c r="E57" s="119">
        <v>120</v>
      </c>
      <c r="F57" s="148"/>
      <c r="G57" s="91"/>
      <c r="H57" s="64"/>
      <c r="I57" s="62"/>
      <c r="J57" s="62"/>
      <c r="K57" s="64">
        <f t="shared" si="0"/>
        <v>0</v>
      </c>
      <c r="L57" s="64">
        <f t="shared" si="1"/>
        <v>0</v>
      </c>
      <c r="M57" s="64">
        <f t="shared" si="2"/>
        <v>0</v>
      </c>
      <c r="N57" s="64">
        <f t="shared" si="3"/>
        <v>0</v>
      </c>
      <c r="O57" s="64">
        <f t="shared" si="4"/>
        <v>0</v>
      </c>
      <c r="P57" s="87">
        <f t="shared" si="5"/>
        <v>0</v>
      </c>
    </row>
    <row r="58" spans="1:16" s="41" customFormat="1" x14ac:dyDescent="0.25">
      <c r="A58" s="115">
        <v>47</v>
      </c>
      <c r="B58" s="116" t="s">
        <v>44</v>
      </c>
      <c r="C58" s="454" t="s">
        <v>212</v>
      </c>
      <c r="D58" s="121" t="s">
        <v>48</v>
      </c>
      <c r="E58" s="119">
        <v>1</v>
      </c>
      <c r="F58" s="148"/>
      <c r="G58" s="91"/>
      <c r="H58" s="64"/>
      <c r="I58" s="62"/>
      <c r="J58" s="62"/>
      <c r="K58" s="64">
        <f t="shared" si="0"/>
        <v>0</v>
      </c>
      <c r="L58" s="64">
        <f t="shared" si="1"/>
        <v>0</v>
      </c>
      <c r="M58" s="64">
        <f t="shared" si="2"/>
        <v>0</v>
      </c>
      <c r="N58" s="64">
        <f t="shared" si="3"/>
        <v>0</v>
      </c>
      <c r="O58" s="64">
        <f t="shared" si="4"/>
        <v>0</v>
      </c>
      <c r="P58" s="87">
        <f t="shared" si="5"/>
        <v>0</v>
      </c>
    </row>
    <row r="59" spans="1:16" s="92" customFormat="1" x14ac:dyDescent="0.25">
      <c r="A59" s="115">
        <v>48</v>
      </c>
      <c r="B59" s="116" t="s">
        <v>44</v>
      </c>
      <c r="C59" s="462" t="s">
        <v>233</v>
      </c>
      <c r="D59" s="118"/>
      <c r="E59" s="119"/>
      <c r="F59" s="74"/>
      <c r="G59" s="91"/>
      <c r="H59" s="64"/>
      <c r="I59" s="91"/>
      <c r="J59" s="91"/>
      <c r="K59" s="64">
        <f t="shared" ref="K59:K81" si="24">H59+I59+J59</f>
        <v>0</v>
      </c>
      <c r="L59" s="64">
        <f t="shared" ref="L59:L81" si="25">ROUND(E59*F59,2)</f>
        <v>0</v>
      </c>
      <c r="M59" s="64">
        <f t="shared" ref="M59:M81" si="26">ROUND(E59*H59,2)</f>
        <v>0</v>
      </c>
      <c r="N59" s="64">
        <f t="shared" ref="N59:N81" si="27">ROUND(E59*I59,2)</f>
        <v>0</v>
      </c>
      <c r="O59" s="64">
        <f t="shared" ref="O59:O81" si="28">ROUND(E59*J59,2)</f>
        <v>0</v>
      </c>
      <c r="P59" s="87">
        <f t="shared" ref="P59:P81" si="29">SUM(M59:O59)</f>
        <v>0</v>
      </c>
    </row>
    <row r="60" spans="1:16" s="41" customFormat="1" x14ac:dyDescent="0.25">
      <c r="A60" s="115">
        <v>49</v>
      </c>
      <c r="B60" s="116" t="s">
        <v>44</v>
      </c>
      <c r="C60" s="454" t="s">
        <v>234</v>
      </c>
      <c r="D60" s="121" t="s">
        <v>51</v>
      </c>
      <c r="E60" s="119">
        <v>1</v>
      </c>
      <c r="F60" s="148"/>
      <c r="G60" s="62"/>
      <c r="H60" s="64"/>
      <c r="I60" s="62"/>
      <c r="J60" s="62"/>
      <c r="K60" s="64">
        <f t="shared" si="24"/>
        <v>0</v>
      </c>
      <c r="L60" s="64">
        <f t="shared" si="25"/>
        <v>0</v>
      </c>
      <c r="M60" s="64">
        <f t="shared" si="26"/>
        <v>0</v>
      </c>
      <c r="N60" s="64">
        <f t="shared" si="27"/>
        <v>0</v>
      </c>
      <c r="O60" s="64">
        <f t="shared" si="28"/>
        <v>0</v>
      </c>
      <c r="P60" s="87">
        <f t="shared" si="29"/>
        <v>0</v>
      </c>
    </row>
    <row r="61" spans="1:16" s="41" customFormat="1" x14ac:dyDescent="0.25">
      <c r="A61" s="115">
        <v>50</v>
      </c>
      <c r="B61" s="116" t="s">
        <v>44</v>
      </c>
      <c r="C61" s="454" t="s">
        <v>235</v>
      </c>
      <c r="D61" s="121" t="s">
        <v>51</v>
      </c>
      <c r="E61" s="119">
        <v>3</v>
      </c>
      <c r="F61" s="148"/>
      <c r="G61" s="62"/>
      <c r="H61" s="64"/>
      <c r="I61" s="62"/>
      <c r="J61" s="62"/>
      <c r="K61" s="64">
        <f t="shared" si="24"/>
        <v>0</v>
      </c>
      <c r="L61" s="64">
        <f t="shared" si="25"/>
        <v>0</v>
      </c>
      <c r="M61" s="64">
        <f t="shared" si="26"/>
        <v>0</v>
      </c>
      <c r="N61" s="64">
        <f t="shared" si="27"/>
        <v>0</v>
      </c>
      <c r="O61" s="64">
        <f t="shared" si="28"/>
        <v>0</v>
      </c>
      <c r="P61" s="87">
        <f t="shared" si="29"/>
        <v>0</v>
      </c>
    </row>
    <row r="62" spans="1:16" s="41" customFormat="1" x14ac:dyDescent="0.25">
      <c r="A62" s="115">
        <v>51</v>
      </c>
      <c r="B62" s="116" t="s">
        <v>44</v>
      </c>
      <c r="C62" s="454" t="s">
        <v>236</v>
      </c>
      <c r="D62" s="121" t="s">
        <v>51</v>
      </c>
      <c r="E62" s="119">
        <v>1</v>
      </c>
      <c r="F62" s="148"/>
      <c r="G62" s="62"/>
      <c r="H62" s="64"/>
      <c r="I62" s="62"/>
      <c r="J62" s="62"/>
      <c r="K62" s="64">
        <f t="shared" ref="K62:K79" si="30">H62+I62+J62</f>
        <v>0</v>
      </c>
      <c r="L62" s="64">
        <f t="shared" ref="L62:L79" si="31">ROUND(E62*F62,2)</f>
        <v>0</v>
      </c>
      <c r="M62" s="64">
        <f t="shared" ref="M62:M79" si="32">ROUND(E62*H62,2)</f>
        <v>0</v>
      </c>
      <c r="N62" s="64">
        <f t="shared" ref="N62:N79" si="33">ROUND(E62*I62,2)</f>
        <v>0</v>
      </c>
      <c r="O62" s="64">
        <f t="shared" ref="O62:O79" si="34">ROUND(E62*J62,2)</f>
        <v>0</v>
      </c>
      <c r="P62" s="87">
        <f t="shared" ref="P62:P79" si="35">SUM(M62:O62)</f>
        <v>0</v>
      </c>
    </row>
    <row r="63" spans="1:16" s="92" customFormat="1" x14ac:dyDescent="0.25">
      <c r="A63" s="115">
        <v>52</v>
      </c>
      <c r="B63" s="116" t="s">
        <v>44</v>
      </c>
      <c r="C63" s="453" t="s">
        <v>237</v>
      </c>
      <c r="D63" s="118" t="s">
        <v>51</v>
      </c>
      <c r="E63" s="119">
        <v>4</v>
      </c>
      <c r="F63" s="74"/>
      <c r="G63" s="91"/>
      <c r="H63" s="64"/>
      <c r="I63" s="91"/>
      <c r="J63" s="91"/>
      <c r="K63" s="64">
        <f t="shared" si="30"/>
        <v>0</v>
      </c>
      <c r="L63" s="64">
        <f t="shared" si="31"/>
        <v>0</v>
      </c>
      <c r="M63" s="64">
        <f t="shared" si="32"/>
        <v>0</v>
      </c>
      <c r="N63" s="64">
        <f t="shared" si="33"/>
        <v>0</v>
      </c>
      <c r="O63" s="64">
        <f t="shared" si="34"/>
        <v>0</v>
      </c>
      <c r="P63" s="87">
        <f t="shared" si="35"/>
        <v>0</v>
      </c>
    </row>
    <row r="64" spans="1:16" s="41" customFormat="1" x14ac:dyDescent="0.25">
      <c r="A64" s="115">
        <v>53</v>
      </c>
      <c r="B64" s="116" t="s">
        <v>44</v>
      </c>
      <c r="C64" s="454" t="s">
        <v>238</v>
      </c>
      <c r="D64" s="121" t="s">
        <v>51</v>
      </c>
      <c r="E64" s="119">
        <v>1</v>
      </c>
      <c r="F64" s="148"/>
      <c r="G64" s="62"/>
      <c r="H64" s="64"/>
      <c r="I64" s="62"/>
      <c r="J64" s="62"/>
      <c r="K64" s="64">
        <f t="shared" si="30"/>
        <v>0</v>
      </c>
      <c r="L64" s="64">
        <f t="shared" si="31"/>
        <v>0</v>
      </c>
      <c r="M64" s="64">
        <f t="shared" si="32"/>
        <v>0</v>
      </c>
      <c r="N64" s="64">
        <f t="shared" si="33"/>
        <v>0</v>
      </c>
      <c r="O64" s="64">
        <f t="shared" si="34"/>
        <v>0</v>
      </c>
      <c r="P64" s="87">
        <f t="shared" si="35"/>
        <v>0</v>
      </c>
    </row>
    <row r="65" spans="1:16" s="41" customFormat="1" x14ac:dyDescent="0.25">
      <c r="A65" s="115">
        <v>54</v>
      </c>
      <c r="B65" s="116" t="s">
        <v>44</v>
      </c>
      <c r="C65" s="454" t="s">
        <v>396</v>
      </c>
      <c r="D65" s="121" t="s">
        <v>48</v>
      </c>
      <c r="E65" s="119">
        <v>1</v>
      </c>
      <c r="F65" s="148"/>
      <c r="G65" s="91"/>
      <c r="H65" s="64"/>
      <c r="I65" s="62"/>
      <c r="J65" s="62"/>
      <c r="K65" s="64">
        <f t="shared" si="30"/>
        <v>0</v>
      </c>
      <c r="L65" s="64">
        <f t="shared" si="31"/>
        <v>0</v>
      </c>
      <c r="M65" s="64">
        <f t="shared" si="32"/>
        <v>0</v>
      </c>
      <c r="N65" s="64">
        <f t="shared" si="33"/>
        <v>0</v>
      </c>
      <c r="O65" s="64">
        <f t="shared" si="34"/>
        <v>0</v>
      </c>
      <c r="P65" s="87">
        <f t="shared" si="35"/>
        <v>0</v>
      </c>
    </row>
    <row r="66" spans="1:16" s="41" customFormat="1" x14ac:dyDescent="0.25">
      <c r="A66" s="115">
        <v>55</v>
      </c>
      <c r="B66" s="116" t="s">
        <v>44</v>
      </c>
      <c r="C66" s="454" t="s">
        <v>212</v>
      </c>
      <c r="D66" s="121" t="s">
        <v>48</v>
      </c>
      <c r="E66" s="119">
        <v>1</v>
      </c>
      <c r="F66" s="148"/>
      <c r="G66" s="91"/>
      <c r="H66" s="64"/>
      <c r="I66" s="62"/>
      <c r="J66" s="62"/>
      <c r="K66" s="64">
        <f t="shared" si="30"/>
        <v>0</v>
      </c>
      <c r="L66" s="64">
        <f t="shared" si="31"/>
        <v>0</v>
      </c>
      <c r="M66" s="64">
        <f t="shared" si="32"/>
        <v>0</v>
      </c>
      <c r="N66" s="64">
        <f t="shared" si="33"/>
        <v>0</v>
      </c>
      <c r="O66" s="64">
        <f t="shared" si="34"/>
        <v>0</v>
      </c>
      <c r="P66" s="87">
        <f t="shared" si="35"/>
        <v>0</v>
      </c>
    </row>
    <row r="67" spans="1:16" s="41" customFormat="1" x14ac:dyDescent="0.25">
      <c r="A67" s="115">
        <v>56</v>
      </c>
      <c r="B67" s="116" t="s">
        <v>44</v>
      </c>
      <c r="C67" s="463" t="s">
        <v>239</v>
      </c>
      <c r="D67" s="121"/>
      <c r="E67" s="119"/>
      <c r="F67" s="148"/>
      <c r="G67" s="62"/>
      <c r="H67" s="64"/>
      <c r="I67" s="62"/>
      <c r="J67" s="62"/>
      <c r="K67" s="64">
        <f t="shared" si="30"/>
        <v>0</v>
      </c>
      <c r="L67" s="64">
        <f t="shared" si="31"/>
        <v>0</v>
      </c>
      <c r="M67" s="64">
        <f t="shared" si="32"/>
        <v>0</v>
      </c>
      <c r="N67" s="64">
        <f t="shared" si="33"/>
        <v>0</v>
      </c>
      <c r="O67" s="64">
        <f t="shared" si="34"/>
        <v>0</v>
      </c>
      <c r="P67" s="87">
        <f t="shared" si="35"/>
        <v>0</v>
      </c>
    </row>
    <row r="68" spans="1:16" s="92" customFormat="1" x14ac:dyDescent="0.25">
      <c r="A68" s="115">
        <v>57</v>
      </c>
      <c r="B68" s="116" t="s">
        <v>44</v>
      </c>
      <c r="C68" s="453" t="s">
        <v>240</v>
      </c>
      <c r="D68" s="118" t="s">
        <v>51</v>
      </c>
      <c r="E68" s="119">
        <v>2</v>
      </c>
      <c r="F68" s="74"/>
      <c r="G68" s="91"/>
      <c r="H68" s="64"/>
      <c r="I68" s="91"/>
      <c r="J68" s="91"/>
      <c r="K68" s="64">
        <f t="shared" si="30"/>
        <v>0</v>
      </c>
      <c r="L68" s="64">
        <f t="shared" si="31"/>
        <v>0</v>
      </c>
      <c r="M68" s="64">
        <f t="shared" si="32"/>
        <v>0</v>
      </c>
      <c r="N68" s="64">
        <f t="shared" si="33"/>
        <v>0</v>
      </c>
      <c r="O68" s="64">
        <f t="shared" si="34"/>
        <v>0</v>
      </c>
      <c r="P68" s="87">
        <f t="shared" si="35"/>
        <v>0</v>
      </c>
    </row>
    <row r="69" spans="1:16" s="41" customFormat="1" x14ac:dyDescent="0.25">
      <c r="A69" s="115">
        <v>58</v>
      </c>
      <c r="B69" s="116" t="s">
        <v>44</v>
      </c>
      <c r="C69" s="454" t="s">
        <v>241</v>
      </c>
      <c r="D69" s="121" t="s">
        <v>51</v>
      </c>
      <c r="E69" s="119">
        <v>1</v>
      </c>
      <c r="F69" s="148"/>
      <c r="G69" s="62"/>
      <c r="H69" s="64"/>
      <c r="I69" s="62"/>
      <c r="J69" s="62"/>
      <c r="K69" s="64">
        <f t="shared" si="30"/>
        <v>0</v>
      </c>
      <c r="L69" s="64">
        <f t="shared" si="31"/>
        <v>0</v>
      </c>
      <c r="M69" s="64">
        <f t="shared" si="32"/>
        <v>0</v>
      </c>
      <c r="N69" s="64">
        <f t="shared" si="33"/>
        <v>0</v>
      </c>
      <c r="O69" s="64">
        <f t="shared" si="34"/>
        <v>0</v>
      </c>
      <c r="P69" s="87">
        <f t="shared" si="35"/>
        <v>0</v>
      </c>
    </row>
    <row r="70" spans="1:16" s="41" customFormat="1" x14ac:dyDescent="0.25">
      <c r="A70" s="115">
        <v>59</v>
      </c>
      <c r="B70" s="116" t="s">
        <v>44</v>
      </c>
      <c r="C70" s="454" t="s">
        <v>242</v>
      </c>
      <c r="D70" s="121" t="s">
        <v>48</v>
      </c>
      <c r="E70" s="119">
        <v>1</v>
      </c>
      <c r="F70" s="148"/>
      <c r="G70" s="91"/>
      <c r="H70" s="64"/>
      <c r="I70" s="62"/>
      <c r="J70" s="62"/>
      <c r="K70" s="64">
        <f t="shared" si="30"/>
        <v>0</v>
      </c>
      <c r="L70" s="64">
        <f t="shared" si="31"/>
        <v>0</v>
      </c>
      <c r="M70" s="64">
        <f t="shared" si="32"/>
        <v>0</v>
      </c>
      <c r="N70" s="64">
        <f t="shared" si="33"/>
        <v>0</v>
      </c>
      <c r="O70" s="64">
        <f t="shared" si="34"/>
        <v>0</v>
      </c>
      <c r="P70" s="87">
        <f t="shared" si="35"/>
        <v>0</v>
      </c>
    </row>
    <row r="71" spans="1:16" s="41" customFormat="1" x14ac:dyDescent="0.25">
      <c r="A71" s="115">
        <v>60</v>
      </c>
      <c r="B71" s="116" t="s">
        <v>44</v>
      </c>
      <c r="C71" s="454" t="s">
        <v>212</v>
      </c>
      <c r="D71" s="121" t="s">
        <v>48</v>
      </c>
      <c r="E71" s="119">
        <v>1</v>
      </c>
      <c r="F71" s="148"/>
      <c r="G71" s="91"/>
      <c r="H71" s="64"/>
      <c r="I71" s="62"/>
      <c r="J71" s="62"/>
      <c r="K71" s="64">
        <f t="shared" si="30"/>
        <v>0</v>
      </c>
      <c r="L71" s="64">
        <f t="shared" si="31"/>
        <v>0</v>
      </c>
      <c r="M71" s="64">
        <f t="shared" si="32"/>
        <v>0</v>
      </c>
      <c r="N71" s="64">
        <f t="shared" si="33"/>
        <v>0</v>
      </c>
      <c r="O71" s="64">
        <f t="shared" si="34"/>
        <v>0</v>
      </c>
      <c r="P71" s="87">
        <f t="shared" si="35"/>
        <v>0</v>
      </c>
    </row>
    <row r="72" spans="1:16" s="92" customFormat="1" x14ac:dyDescent="0.25">
      <c r="A72" s="115">
        <v>61</v>
      </c>
      <c r="B72" s="116" t="s">
        <v>44</v>
      </c>
      <c r="C72" s="462" t="s">
        <v>243</v>
      </c>
      <c r="D72" s="118"/>
      <c r="E72" s="119"/>
      <c r="F72" s="74"/>
      <c r="G72" s="91"/>
      <c r="H72" s="64"/>
      <c r="I72" s="91"/>
      <c r="J72" s="91"/>
      <c r="K72" s="64">
        <f t="shared" si="30"/>
        <v>0</v>
      </c>
      <c r="L72" s="64">
        <f t="shared" si="31"/>
        <v>0</v>
      </c>
      <c r="M72" s="64">
        <f t="shared" si="32"/>
        <v>0</v>
      </c>
      <c r="N72" s="64">
        <f t="shared" si="33"/>
        <v>0</v>
      </c>
      <c r="O72" s="64">
        <f t="shared" si="34"/>
        <v>0</v>
      </c>
      <c r="P72" s="87">
        <f t="shared" si="35"/>
        <v>0</v>
      </c>
    </row>
    <row r="73" spans="1:16" s="92" customFormat="1" x14ac:dyDescent="0.25">
      <c r="A73" s="115">
        <v>62</v>
      </c>
      <c r="B73" s="116" t="s">
        <v>44</v>
      </c>
      <c r="C73" s="453" t="s">
        <v>244</v>
      </c>
      <c r="D73" s="118" t="s">
        <v>45</v>
      </c>
      <c r="E73" s="119">
        <v>69</v>
      </c>
      <c r="F73" s="74"/>
      <c r="G73" s="91"/>
      <c r="H73" s="64"/>
      <c r="I73" s="91"/>
      <c r="J73" s="91"/>
      <c r="K73" s="64">
        <f t="shared" si="30"/>
        <v>0</v>
      </c>
      <c r="L73" s="64">
        <f t="shared" si="31"/>
        <v>0</v>
      </c>
      <c r="M73" s="64">
        <f t="shared" si="32"/>
        <v>0</v>
      </c>
      <c r="N73" s="64">
        <f t="shared" si="33"/>
        <v>0</v>
      </c>
      <c r="O73" s="64">
        <f t="shared" si="34"/>
        <v>0</v>
      </c>
      <c r="P73" s="87">
        <f t="shared" si="35"/>
        <v>0</v>
      </c>
    </row>
    <row r="74" spans="1:16" s="41" customFormat="1" x14ac:dyDescent="0.25">
      <c r="A74" s="115">
        <v>63</v>
      </c>
      <c r="B74" s="116" t="s">
        <v>44</v>
      </c>
      <c r="C74" s="454" t="s">
        <v>245</v>
      </c>
      <c r="D74" s="121" t="s">
        <v>51</v>
      </c>
      <c r="E74" s="119">
        <v>30</v>
      </c>
      <c r="F74" s="148"/>
      <c r="G74" s="62"/>
      <c r="H74" s="64"/>
      <c r="I74" s="62"/>
      <c r="J74" s="62"/>
      <c r="K74" s="64">
        <f t="shared" si="30"/>
        <v>0</v>
      </c>
      <c r="L74" s="64">
        <f t="shared" si="31"/>
        <v>0</v>
      </c>
      <c r="M74" s="64">
        <f t="shared" si="32"/>
        <v>0</v>
      </c>
      <c r="N74" s="64">
        <f t="shared" si="33"/>
        <v>0</v>
      </c>
      <c r="O74" s="64">
        <f t="shared" si="34"/>
        <v>0</v>
      </c>
      <c r="P74" s="87">
        <f t="shared" si="35"/>
        <v>0</v>
      </c>
    </row>
    <row r="75" spans="1:16" s="41" customFormat="1" x14ac:dyDescent="0.25">
      <c r="A75" s="115">
        <v>64</v>
      </c>
      <c r="B75" s="116" t="s">
        <v>44</v>
      </c>
      <c r="C75" s="454" t="s">
        <v>246</v>
      </c>
      <c r="D75" s="121" t="s">
        <v>51</v>
      </c>
      <c r="E75" s="119">
        <v>10</v>
      </c>
      <c r="F75" s="148"/>
      <c r="G75" s="62"/>
      <c r="H75" s="64"/>
      <c r="I75" s="62"/>
      <c r="J75" s="62"/>
      <c r="K75" s="64">
        <f t="shared" si="30"/>
        <v>0</v>
      </c>
      <c r="L75" s="64">
        <f t="shared" si="31"/>
        <v>0</v>
      </c>
      <c r="M75" s="64">
        <f t="shared" si="32"/>
        <v>0</v>
      </c>
      <c r="N75" s="64">
        <f t="shared" si="33"/>
        <v>0</v>
      </c>
      <c r="O75" s="64">
        <f t="shared" si="34"/>
        <v>0</v>
      </c>
      <c r="P75" s="87">
        <f t="shared" si="35"/>
        <v>0</v>
      </c>
    </row>
    <row r="76" spans="1:16" s="92" customFormat="1" x14ac:dyDescent="0.25">
      <c r="A76" s="115">
        <v>65</v>
      </c>
      <c r="B76" s="116" t="s">
        <v>44</v>
      </c>
      <c r="C76" s="453" t="s">
        <v>247</v>
      </c>
      <c r="D76" s="118" t="s">
        <v>51</v>
      </c>
      <c r="E76" s="119">
        <v>10</v>
      </c>
      <c r="F76" s="74"/>
      <c r="G76" s="91"/>
      <c r="H76" s="64"/>
      <c r="I76" s="91"/>
      <c r="J76" s="91"/>
      <c r="K76" s="64">
        <f t="shared" si="30"/>
        <v>0</v>
      </c>
      <c r="L76" s="64">
        <f t="shared" si="31"/>
        <v>0</v>
      </c>
      <c r="M76" s="64">
        <f t="shared" si="32"/>
        <v>0</v>
      </c>
      <c r="N76" s="64">
        <f t="shared" si="33"/>
        <v>0</v>
      </c>
      <c r="O76" s="64">
        <f t="shared" si="34"/>
        <v>0</v>
      </c>
      <c r="P76" s="87">
        <f t="shared" si="35"/>
        <v>0</v>
      </c>
    </row>
    <row r="77" spans="1:16" s="41" customFormat="1" x14ac:dyDescent="0.25">
      <c r="A77" s="115">
        <v>66</v>
      </c>
      <c r="B77" s="116" t="s">
        <v>44</v>
      </c>
      <c r="C77" s="454" t="s">
        <v>248</v>
      </c>
      <c r="D77" s="121" t="s">
        <v>51</v>
      </c>
      <c r="E77" s="119">
        <v>11</v>
      </c>
      <c r="F77" s="148"/>
      <c r="G77" s="62"/>
      <c r="H77" s="64"/>
      <c r="I77" s="62"/>
      <c r="J77" s="62"/>
      <c r="K77" s="64">
        <f t="shared" si="30"/>
        <v>0</v>
      </c>
      <c r="L77" s="64">
        <f t="shared" si="31"/>
        <v>0</v>
      </c>
      <c r="M77" s="64">
        <f t="shared" si="32"/>
        <v>0</v>
      </c>
      <c r="N77" s="64">
        <f t="shared" si="33"/>
        <v>0</v>
      </c>
      <c r="O77" s="64">
        <f t="shared" si="34"/>
        <v>0</v>
      </c>
      <c r="P77" s="87">
        <f t="shared" si="35"/>
        <v>0</v>
      </c>
    </row>
    <row r="78" spans="1:16" s="41" customFormat="1" x14ac:dyDescent="0.25">
      <c r="A78" s="115">
        <v>67</v>
      </c>
      <c r="B78" s="116" t="s">
        <v>44</v>
      </c>
      <c r="C78" s="454" t="s">
        <v>249</v>
      </c>
      <c r="D78" s="121" t="s">
        <v>51</v>
      </c>
      <c r="E78" s="119">
        <v>1</v>
      </c>
      <c r="F78" s="148"/>
      <c r="G78" s="91"/>
      <c r="H78" s="64"/>
      <c r="I78" s="62"/>
      <c r="J78" s="62"/>
      <c r="K78" s="64">
        <f t="shared" si="30"/>
        <v>0</v>
      </c>
      <c r="L78" s="64">
        <f t="shared" si="31"/>
        <v>0</v>
      </c>
      <c r="M78" s="64">
        <f t="shared" si="32"/>
        <v>0</v>
      </c>
      <c r="N78" s="64">
        <f t="shared" si="33"/>
        <v>0</v>
      </c>
      <c r="O78" s="64">
        <f t="shared" si="34"/>
        <v>0</v>
      </c>
      <c r="P78" s="87">
        <f t="shared" si="35"/>
        <v>0</v>
      </c>
    </row>
    <row r="79" spans="1:16" s="41" customFormat="1" x14ac:dyDescent="0.25">
      <c r="A79" s="115">
        <v>68</v>
      </c>
      <c r="B79" s="116" t="s">
        <v>44</v>
      </c>
      <c r="C79" s="454" t="s">
        <v>250</v>
      </c>
      <c r="D79" s="121" t="s">
        <v>48</v>
      </c>
      <c r="E79" s="119">
        <v>10</v>
      </c>
      <c r="F79" s="148"/>
      <c r="G79" s="91"/>
      <c r="H79" s="64"/>
      <c r="I79" s="62"/>
      <c r="J79" s="62"/>
      <c r="K79" s="64">
        <f t="shared" si="30"/>
        <v>0</v>
      </c>
      <c r="L79" s="64">
        <f t="shared" si="31"/>
        <v>0</v>
      </c>
      <c r="M79" s="64">
        <f t="shared" si="32"/>
        <v>0</v>
      </c>
      <c r="N79" s="64">
        <f t="shared" si="33"/>
        <v>0</v>
      </c>
      <c r="O79" s="64">
        <f t="shared" si="34"/>
        <v>0</v>
      </c>
      <c r="P79" s="87">
        <f t="shared" si="35"/>
        <v>0</v>
      </c>
    </row>
    <row r="80" spans="1:16" s="92" customFormat="1" x14ac:dyDescent="0.25">
      <c r="A80" s="115">
        <v>69</v>
      </c>
      <c r="B80" s="116" t="s">
        <v>44</v>
      </c>
      <c r="C80" s="453" t="s">
        <v>212</v>
      </c>
      <c r="D80" s="118" t="s">
        <v>48</v>
      </c>
      <c r="E80" s="119">
        <v>1</v>
      </c>
      <c r="F80" s="74"/>
      <c r="G80" s="91"/>
      <c r="H80" s="64"/>
      <c r="I80" s="91"/>
      <c r="J80" s="91"/>
      <c r="K80" s="64">
        <f t="shared" si="24"/>
        <v>0</v>
      </c>
      <c r="L80" s="64">
        <f t="shared" si="25"/>
        <v>0</v>
      </c>
      <c r="M80" s="64">
        <f t="shared" si="26"/>
        <v>0</v>
      </c>
      <c r="N80" s="64">
        <f t="shared" si="27"/>
        <v>0</v>
      </c>
      <c r="O80" s="64">
        <f t="shared" si="28"/>
        <v>0</v>
      </c>
      <c r="P80" s="87">
        <f t="shared" si="29"/>
        <v>0</v>
      </c>
    </row>
    <row r="81" spans="1:16" s="41" customFormat="1" x14ac:dyDescent="0.25">
      <c r="A81" s="115">
        <v>70</v>
      </c>
      <c r="B81" s="116" t="s">
        <v>44</v>
      </c>
      <c r="C81" s="454" t="s">
        <v>251</v>
      </c>
      <c r="D81" s="121" t="s">
        <v>252</v>
      </c>
      <c r="E81" s="119">
        <v>1</v>
      </c>
      <c r="F81" s="148"/>
      <c r="G81" s="62"/>
      <c r="H81" s="64"/>
      <c r="I81" s="62"/>
      <c r="J81" s="62"/>
      <c r="K81" s="64">
        <f t="shared" si="24"/>
        <v>0</v>
      </c>
      <c r="L81" s="64">
        <f t="shared" si="25"/>
        <v>0</v>
      </c>
      <c r="M81" s="64">
        <f t="shared" si="26"/>
        <v>0</v>
      </c>
      <c r="N81" s="64">
        <f t="shared" si="27"/>
        <v>0</v>
      </c>
      <c r="O81" s="64">
        <f t="shared" si="28"/>
        <v>0</v>
      </c>
      <c r="P81" s="87">
        <f t="shared" si="29"/>
        <v>0</v>
      </c>
    </row>
    <row r="82" spans="1:16" s="92" customFormat="1" x14ac:dyDescent="0.25">
      <c r="A82" s="115">
        <v>71</v>
      </c>
      <c r="B82" s="130"/>
      <c r="C82" s="460" t="s">
        <v>26</v>
      </c>
      <c r="D82" s="118"/>
      <c r="E82" s="119"/>
      <c r="F82" s="74"/>
      <c r="G82" s="91"/>
      <c r="H82" s="74"/>
      <c r="I82" s="91"/>
      <c r="J82" s="91"/>
      <c r="K82" s="64"/>
      <c r="L82" s="64"/>
      <c r="M82" s="64"/>
      <c r="N82" s="64"/>
      <c r="O82" s="64"/>
      <c r="P82" s="87"/>
    </row>
    <row r="83" spans="1:16" s="92" customFormat="1" ht="39.6" x14ac:dyDescent="0.25">
      <c r="A83" s="115">
        <v>72</v>
      </c>
      <c r="B83" s="116" t="s">
        <v>44</v>
      </c>
      <c r="C83" s="453" t="s">
        <v>397</v>
      </c>
      <c r="D83" s="118" t="s">
        <v>156</v>
      </c>
      <c r="E83" s="119">
        <v>1</v>
      </c>
      <c r="F83" s="74"/>
      <c r="G83" s="91"/>
      <c r="H83" s="64"/>
      <c r="I83" s="91"/>
      <c r="J83" s="91"/>
      <c r="K83" s="64">
        <f t="shared" ref="K83:K120" si="36">H83+I83+J83</f>
        <v>0</v>
      </c>
      <c r="L83" s="64">
        <f t="shared" ref="L83:L120" si="37">ROUND(E83*F83,2)</f>
        <v>0</v>
      </c>
      <c r="M83" s="64">
        <f t="shared" ref="M83:M120" si="38">ROUND(E83*H83,2)</f>
        <v>0</v>
      </c>
      <c r="N83" s="64">
        <f t="shared" ref="N83:N120" si="39">ROUND(E83*I83,2)</f>
        <v>0</v>
      </c>
      <c r="O83" s="64">
        <f t="shared" ref="O83:O120" si="40">ROUND(E83*J83,2)</f>
        <v>0</v>
      </c>
      <c r="P83" s="87">
        <f t="shared" ref="P83:P120" si="41">SUM(M83:O83)</f>
        <v>0</v>
      </c>
    </row>
    <row r="84" spans="1:16" s="41" customFormat="1" ht="39.6" x14ac:dyDescent="0.25">
      <c r="A84" s="483">
        <v>73</v>
      </c>
      <c r="B84" s="473" t="s">
        <v>44</v>
      </c>
      <c r="C84" s="489" t="s">
        <v>398</v>
      </c>
      <c r="D84" s="484" t="s">
        <v>156</v>
      </c>
      <c r="E84" s="476">
        <v>1</v>
      </c>
      <c r="F84" s="148"/>
      <c r="G84" s="62"/>
      <c r="H84" s="64"/>
      <c r="I84" s="62"/>
      <c r="J84" s="62"/>
      <c r="K84" s="64">
        <f t="shared" si="36"/>
        <v>0</v>
      </c>
      <c r="L84" s="64">
        <f t="shared" si="37"/>
        <v>0</v>
      </c>
      <c r="M84" s="64">
        <f t="shared" si="38"/>
        <v>0</v>
      </c>
      <c r="N84" s="64">
        <f t="shared" si="39"/>
        <v>0</v>
      </c>
      <c r="O84" s="64">
        <f t="shared" si="40"/>
        <v>0</v>
      </c>
      <c r="P84" s="87">
        <f t="shared" si="41"/>
        <v>0</v>
      </c>
    </row>
    <row r="85" spans="1:16" s="41" customFormat="1" ht="26.4" x14ac:dyDescent="0.25">
      <c r="A85" s="115">
        <v>74</v>
      </c>
      <c r="B85" s="116" t="s">
        <v>44</v>
      </c>
      <c r="C85" s="454" t="s">
        <v>157</v>
      </c>
      <c r="D85" s="121" t="s">
        <v>158</v>
      </c>
      <c r="E85" s="119">
        <v>2</v>
      </c>
      <c r="F85" s="148"/>
      <c r="G85" s="91"/>
      <c r="H85" s="64"/>
      <c r="I85" s="62"/>
      <c r="J85" s="62"/>
      <c r="K85" s="64">
        <f t="shared" si="36"/>
        <v>0</v>
      </c>
      <c r="L85" s="64">
        <f t="shared" si="37"/>
        <v>0</v>
      </c>
      <c r="M85" s="64">
        <f t="shared" si="38"/>
        <v>0</v>
      </c>
      <c r="N85" s="64">
        <f t="shared" si="39"/>
        <v>0</v>
      </c>
      <c r="O85" s="64">
        <f t="shared" si="40"/>
        <v>0</v>
      </c>
      <c r="P85" s="87">
        <f t="shared" si="41"/>
        <v>0</v>
      </c>
    </row>
    <row r="86" spans="1:16" s="41" customFormat="1" ht="26.4" x14ac:dyDescent="0.25">
      <c r="A86" s="483">
        <v>75</v>
      </c>
      <c r="B86" s="473" t="s">
        <v>44</v>
      </c>
      <c r="C86" s="489" t="s">
        <v>399</v>
      </c>
      <c r="D86" s="484" t="s">
        <v>156</v>
      </c>
      <c r="E86" s="476">
        <v>1</v>
      </c>
      <c r="F86" s="148"/>
      <c r="G86" s="62"/>
      <c r="H86" s="64"/>
      <c r="I86" s="62"/>
      <c r="J86" s="62"/>
      <c r="K86" s="64">
        <f t="shared" si="36"/>
        <v>0</v>
      </c>
      <c r="L86" s="64">
        <f t="shared" si="37"/>
        <v>0</v>
      </c>
      <c r="M86" s="64">
        <f t="shared" si="38"/>
        <v>0</v>
      </c>
      <c r="N86" s="64">
        <f t="shared" si="39"/>
        <v>0</v>
      </c>
      <c r="O86" s="64">
        <f t="shared" si="40"/>
        <v>0</v>
      </c>
      <c r="P86" s="87">
        <f t="shared" si="41"/>
        <v>0</v>
      </c>
    </row>
    <row r="87" spans="1:16" s="41" customFormat="1" ht="26.4" x14ac:dyDescent="0.25">
      <c r="A87" s="115">
        <v>76</v>
      </c>
      <c r="B87" s="116" t="s">
        <v>44</v>
      </c>
      <c r="C87" s="454" t="s">
        <v>400</v>
      </c>
      <c r="D87" s="121" t="s">
        <v>156</v>
      </c>
      <c r="E87" s="119">
        <v>1</v>
      </c>
      <c r="F87" s="149"/>
      <c r="G87" s="91"/>
      <c r="H87" s="64"/>
      <c r="I87" s="62"/>
      <c r="J87" s="62"/>
      <c r="K87" s="64">
        <f t="shared" si="36"/>
        <v>0</v>
      </c>
      <c r="L87" s="64">
        <f t="shared" si="37"/>
        <v>0</v>
      </c>
      <c r="M87" s="64">
        <f t="shared" si="38"/>
        <v>0</v>
      </c>
      <c r="N87" s="64">
        <f t="shared" si="39"/>
        <v>0</v>
      </c>
      <c r="O87" s="64">
        <f t="shared" si="40"/>
        <v>0</v>
      </c>
      <c r="P87" s="87">
        <f t="shared" si="41"/>
        <v>0</v>
      </c>
    </row>
    <row r="88" spans="1:16" s="41" customFormat="1" x14ac:dyDescent="0.25">
      <c r="A88" s="115">
        <v>77</v>
      </c>
      <c r="B88" s="116" t="s">
        <v>44</v>
      </c>
      <c r="C88" s="455" t="s">
        <v>184</v>
      </c>
      <c r="D88" s="121" t="s">
        <v>156</v>
      </c>
      <c r="E88" s="119">
        <v>1</v>
      </c>
      <c r="F88" s="149"/>
      <c r="G88" s="62"/>
      <c r="H88" s="64"/>
      <c r="I88" s="62"/>
      <c r="J88" s="62"/>
      <c r="K88" s="64">
        <f t="shared" si="36"/>
        <v>0</v>
      </c>
      <c r="L88" s="64">
        <f t="shared" si="37"/>
        <v>0</v>
      </c>
      <c r="M88" s="64">
        <f t="shared" si="38"/>
        <v>0</v>
      </c>
      <c r="N88" s="64">
        <f t="shared" si="39"/>
        <v>0</v>
      </c>
      <c r="O88" s="64">
        <f t="shared" si="40"/>
        <v>0</v>
      </c>
      <c r="P88" s="87">
        <f t="shared" si="41"/>
        <v>0</v>
      </c>
    </row>
    <row r="89" spans="1:16" s="30" customFormat="1" x14ac:dyDescent="0.25">
      <c r="A89" s="115">
        <v>78</v>
      </c>
      <c r="B89" s="116" t="s">
        <v>44</v>
      </c>
      <c r="C89" s="456" t="s">
        <v>159</v>
      </c>
      <c r="D89" s="121" t="s">
        <v>156</v>
      </c>
      <c r="E89" s="119">
        <v>1</v>
      </c>
      <c r="F89" s="148"/>
      <c r="G89" s="91"/>
      <c r="H89" s="64"/>
      <c r="I89" s="62"/>
      <c r="J89" s="62"/>
      <c r="K89" s="64">
        <f t="shared" si="36"/>
        <v>0</v>
      </c>
      <c r="L89" s="64">
        <f t="shared" si="37"/>
        <v>0</v>
      </c>
      <c r="M89" s="64">
        <f t="shared" si="38"/>
        <v>0</v>
      </c>
      <c r="N89" s="64">
        <f t="shared" si="39"/>
        <v>0</v>
      </c>
      <c r="O89" s="64">
        <f t="shared" si="40"/>
        <v>0</v>
      </c>
      <c r="P89" s="87">
        <f t="shared" si="41"/>
        <v>0</v>
      </c>
    </row>
    <row r="90" spans="1:16" s="41" customFormat="1" x14ac:dyDescent="0.25">
      <c r="A90" s="115">
        <v>79</v>
      </c>
      <c r="B90" s="116" t="s">
        <v>44</v>
      </c>
      <c r="C90" s="454" t="s">
        <v>401</v>
      </c>
      <c r="D90" s="124" t="s">
        <v>156</v>
      </c>
      <c r="E90" s="125">
        <v>1</v>
      </c>
      <c r="F90" s="148"/>
      <c r="G90" s="62"/>
      <c r="H90" s="64"/>
      <c r="I90" s="62"/>
      <c r="J90" s="62"/>
      <c r="K90" s="64">
        <f t="shared" si="36"/>
        <v>0</v>
      </c>
      <c r="L90" s="64">
        <f t="shared" si="37"/>
        <v>0</v>
      </c>
      <c r="M90" s="64">
        <f t="shared" si="38"/>
        <v>0</v>
      </c>
      <c r="N90" s="64">
        <f t="shared" si="39"/>
        <v>0</v>
      </c>
      <c r="O90" s="64">
        <f t="shared" si="40"/>
        <v>0</v>
      </c>
      <c r="P90" s="87">
        <f t="shared" si="41"/>
        <v>0</v>
      </c>
    </row>
    <row r="91" spans="1:16" s="41" customFormat="1" ht="26.4" x14ac:dyDescent="0.25">
      <c r="A91" s="115">
        <v>80</v>
      </c>
      <c r="B91" s="116" t="s">
        <v>44</v>
      </c>
      <c r="C91" s="457" t="s">
        <v>402</v>
      </c>
      <c r="D91" s="124" t="s">
        <v>156</v>
      </c>
      <c r="E91" s="119">
        <v>1</v>
      </c>
      <c r="F91" s="74"/>
      <c r="G91" s="91"/>
      <c r="H91" s="64"/>
      <c r="I91" s="62"/>
      <c r="J91" s="62"/>
      <c r="K91" s="64">
        <f t="shared" si="36"/>
        <v>0</v>
      </c>
      <c r="L91" s="64">
        <f t="shared" si="37"/>
        <v>0</v>
      </c>
      <c r="M91" s="64">
        <f t="shared" si="38"/>
        <v>0</v>
      </c>
      <c r="N91" s="64">
        <f t="shared" si="39"/>
        <v>0</v>
      </c>
      <c r="O91" s="64">
        <f t="shared" si="40"/>
        <v>0</v>
      </c>
      <c r="P91" s="87">
        <f t="shared" si="41"/>
        <v>0</v>
      </c>
    </row>
    <row r="92" spans="1:16" s="41" customFormat="1" ht="52.8" x14ac:dyDescent="0.25">
      <c r="A92" s="115">
        <v>81</v>
      </c>
      <c r="B92" s="116" t="s">
        <v>44</v>
      </c>
      <c r="C92" s="458" t="s">
        <v>403</v>
      </c>
      <c r="D92" s="126" t="s">
        <v>156</v>
      </c>
      <c r="E92" s="119">
        <v>1</v>
      </c>
      <c r="F92" s="74"/>
      <c r="G92" s="62"/>
      <c r="H92" s="64"/>
      <c r="I92" s="62"/>
      <c r="J92" s="62"/>
      <c r="K92" s="64">
        <f t="shared" si="36"/>
        <v>0</v>
      </c>
      <c r="L92" s="64">
        <f t="shared" si="37"/>
        <v>0</v>
      </c>
      <c r="M92" s="64">
        <f t="shared" si="38"/>
        <v>0</v>
      </c>
      <c r="N92" s="64">
        <f t="shared" si="39"/>
        <v>0</v>
      </c>
      <c r="O92" s="64">
        <f t="shared" si="40"/>
        <v>0</v>
      </c>
      <c r="P92" s="87">
        <f t="shared" si="41"/>
        <v>0</v>
      </c>
    </row>
    <row r="93" spans="1:16" s="41" customFormat="1" ht="52.8" x14ac:dyDescent="0.25">
      <c r="A93" s="115">
        <v>82</v>
      </c>
      <c r="B93" s="116" t="s">
        <v>44</v>
      </c>
      <c r="C93" s="454" t="s">
        <v>404</v>
      </c>
      <c r="D93" s="124" t="s">
        <v>156</v>
      </c>
      <c r="E93" s="125">
        <v>1</v>
      </c>
      <c r="F93" s="74"/>
      <c r="G93" s="91"/>
      <c r="H93" s="64"/>
      <c r="I93" s="62"/>
      <c r="J93" s="62"/>
      <c r="K93" s="64">
        <f t="shared" si="36"/>
        <v>0</v>
      </c>
      <c r="L93" s="64">
        <f t="shared" si="37"/>
        <v>0</v>
      </c>
      <c r="M93" s="64">
        <f t="shared" si="38"/>
        <v>0</v>
      </c>
      <c r="N93" s="64">
        <f t="shared" si="39"/>
        <v>0</v>
      </c>
      <c r="O93" s="64">
        <f t="shared" si="40"/>
        <v>0</v>
      </c>
      <c r="P93" s="87">
        <f t="shared" si="41"/>
        <v>0</v>
      </c>
    </row>
    <row r="94" spans="1:16" s="41" customFormat="1" ht="26.4" x14ac:dyDescent="0.25">
      <c r="A94" s="115">
        <v>83</v>
      </c>
      <c r="B94" s="116" t="s">
        <v>44</v>
      </c>
      <c r="C94" s="458" t="s">
        <v>405</v>
      </c>
      <c r="D94" s="126" t="s">
        <v>156</v>
      </c>
      <c r="E94" s="119">
        <v>1</v>
      </c>
      <c r="F94" s="74"/>
      <c r="G94" s="62"/>
      <c r="H94" s="64"/>
      <c r="I94" s="62"/>
      <c r="J94" s="62"/>
      <c r="K94" s="64">
        <f t="shared" si="36"/>
        <v>0</v>
      </c>
      <c r="L94" s="64">
        <f t="shared" si="37"/>
        <v>0</v>
      </c>
      <c r="M94" s="64">
        <f t="shared" si="38"/>
        <v>0</v>
      </c>
      <c r="N94" s="64">
        <f t="shared" si="39"/>
        <v>0</v>
      </c>
      <c r="O94" s="64">
        <f t="shared" si="40"/>
        <v>0</v>
      </c>
      <c r="P94" s="87">
        <f t="shared" si="41"/>
        <v>0</v>
      </c>
    </row>
    <row r="95" spans="1:16" s="94" customFormat="1" ht="39.6" x14ac:dyDescent="0.25">
      <c r="A95" s="115">
        <v>84</v>
      </c>
      <c r="B95" s="116" t="s">
        <v>44</v>
      </c>
      <c r="C95" s="455" t="s">
        <v>406</v>
      </c>
      <c r="D95" s="127" t="s">
        <v>156</v>
      </c>
      <c r="E95" s="119">
        <v>2</v>
      </c>
      <c r="F95" s="74"/>
      <c r="G95" s="91"/>
      <c r="H95" s="64"/>
      <c r="I95" s="62"/>
      <c r="J95" s="62"/>
      <c r="K95" s="64">
        <f t="shared" si="36"/>
        <v>0</v>
      </c>
      <c r="L95" s="64">
        <f t="shared" si="37"/>
        <v>0</v>
      </c>
      <c r="M95" s="64">
        <f t="shared" si="38"/>
        <v>0</v>
      </c>
      <c r="N95" s="64">
        <f t="shared" si="39"/>
        <v>0</v>
      </c>
      <c r="O95" s="64">
        <f t="shared" si="40"/>
        <v>0</v>
      </c>
      <c r="P95" s="87">
        <f t="shared" si="41"/>
        <v>0</v>
      </c>
    </row>
    <row r="96" spans="1:16" s="41" customFormat="1" ht="66" x14ac:dyDescent="0.25">
      <c r="A96" s="115">
        <v>85</v>
      </c>
      <c r="B96" s="116" t="s">
        <v>44</v>
      </c>
      <c r="C96" s="454" t="s">
        <v>407</v>
      </c>
      <c r="D96" s="128" t="s">
        <v>156</v>
      </c>
      <c r="E96" s="125">
        <v>2</v>
      </c>
      <c r="F96" s="74"/>
      <c r="G96" s="62"/>
      <c r="H96" s="64"/>
      <c r="I96" s="62"/>
      <c r="J96" s="62"/>
      <c r="K96" s="64">
        <f t="shared" si="36"/>
        <v>0</v>
      </c>
      <c r="L96" s="64">
        <f t="shared" si="37"/>
        <v>0</v>
      </c>
      <c r="M96" s="64">
        <f t="shared" si="38"/>
        <v>0</v>
      </c>
      <c r="N96" s="64">
        <f t="shared" si="39"/>
        <v>0</v>
      </c>
      <c r="O96" s="64">
        <f t="shared" si="40"/>
        <v>0</v>
      </c>
      <c r="P96" s="87">
        <f t="shared" si="41"/>
        <v>0</v>
      </c>
    </row>
    <row r="97" spans="1:16" s="30" customFormat="1" x14ac:dyDescent="0.25">
      <c r="A97" s="115">
        <v>86</v>
      </c>
      <c r="B97" s="116" t="s">
        <v>44</v>
      </c>
      <c r="C97" s="456" t="s">
        <v>408</v>
      </c>
      <c r="D97" s="129" t="s">
        <v>156</v>
      </c>
      <c r="E97" s="119">
        <v>1</v>
      </c>
      <c r="F97" s="74"/>
      <c r="G97" s="91"/>
      <c r="H97" s="64"/>
      <c r="I97" s="62"/>
      <c r="J97" s="62"/>
      <c r="K97" s="64">
        <f t="shared" si="36"/>
        <v>0</v>
      </c>
      <c r="L97" s="64">
        <f t="shared" si="37"/>
        <v>0</v>
      </c>
      <c r="M97" s="64">
        <f t="shared" si="38"/>
        <v>0</v>
      </c>
      <c r="N97" s="64">
        <f t="shared" si="39"/>
        <v>0</v>
      </c>
      <c r="O97" s="64">
        <f t="shared" si="40"/>
        <v>0</v>
      </c>
      <c r="P97" s="87">
        <f t="shared" si="41"/>
        <v>0</v>
      </c>
    </row>
    <row r="98" spans="1:16" s="41" customFormat="1" ht="26.4" x14ac:dyDescent="0.25">
      <c r="A98" s="115">
        <v>87</v>
      </c>
      <c r="B98" s="116" t="s">
        <v>44</v>
      </c>
      <c r="C98" s="459" t="s">
        <v>409</v>
      </c>
      <c r="D98" s="129" t="s">
        <v>156</v>
      </c>
      <c r="E98" s="125">
        <v>1</v>
      </c>
      <c r="F98" s="74"/>
      <c r="G98" s="62"/>
      <c r="H98" s="64"/>
      <c r="I98" s="62"/>
      <c r="J98" s="62"/>
      <c r="K98" s="64">
        <f t="shared" si="36"/>
        <v>0</v>
      </c>
      <c r="L98" s="64">
        <f t="shared" si="37"/>
        <v>0</v>
      </c>
      <c r="M98" s="64">
        <f t="shared" si="38"/>
        <v>0</v>
      </c>
      <c r="N98" s="64">
        <f t="shared" si="39"/>
        <v>0</v>
      </c>
      <c r="O98" s="64">
        <f t="shared" si="40"/>
        <v>0</v>
      </c>
      <c r="P98" s="87">
        <f t="shared" si="41"/>
        <v>0</v>
      </c>
    </row>
    <row r="99" spans="1:16" s="41" customFormat="1" ht="26.4" x14ac:dyDescent="0.25">
      <c r="A99" s="115">
        <v>88</v>
      </c>
      <c r="B99" s="116" t="s">
        <v>44</v>
      </c>
      <c r="C99" s="459" t="s">
        <v>160</v>
      </c>
      <c r="D99" s="129" t="s">
        <v>156</v>
      </c>
      <c r="E99" s="125">
        <v>1</v>
      </c>
      <c r="F99" s="74"/>
      <c r="G99" s="91"/>
      <c r="H99" s="64"/>
      <c r="I99" s="62"/>
      <c r="J99" s="62"/>
      <c r="K99" s="64">
        <f t="shared" si="36"/>
        <v>0</v>
      </c>
      <c r="L99" s="64">
        <f t="shared" si="37"/>
        <v>0</v>
      </c>
      <c r="M99" s="64">
        <f t="shared" si="38"/>
        <v>0</v>
      </c>
      <c r="N99" s="64">
        <f t="shared" si="39"/>
        <v>0</v>
      </c>
      <c r="O99" s="64">
        <f t="shared" si="40"/>
        <v>0</v>
      </c>
      <c r="P99" s="87">
        <f t="shared" si="41"/>
        <v>0</v>
      </c>
    </row>
    <row r="100" spans="1:16" s="41" customFormat="1" x14ac:dyDescent="0.25">
      <c r="A100" s="115">
        <v>89</v>
      </c>
      <c r="B100" s="116" t="s">
        <v>44</v>
      </c>
      <c r="C100" s="459" t="s">
        <v>161</v>
      </c>
      <c r="D100" s="129" t="s">
        <v>156</v>
      </c>
      <c r="E100" s="125">
        <v>2</v>
      </c>
      <c r="F100" s="74"/>
      <c r="G100" s="62"/>
      <c r="H100" s="64"/>
      <c r="I100" s="62"/>
      <c r="J100" s="62"/>
      <c r="K100" s="64">
        <f t="shared" si="36"/>
        <v>0</v>
      </c>
      <c r="L100" s="64">
        <f t="shared" si="37"/>
        <v>0</v>
      </c>
      <c r="M100" s="64">
        <f t="shared" si="38"/>
        <v>0</v>
      </c>
      <c r="N100" s="64">
        <f t="shared" si="39"/>
        <v>0</v>
      </c>
      <c r="O100" s="64">
        <f t="shared" si="40"/>
        <v>0</v>
      </c>
      <c r="P100" s="87">
        <f t="shared" si="41"/>
        <v>0</v>
      </c>
    </row>
    <row r="101" spans="1:16" s="30" customFormat="1" x14ac:dyDescent="0.25">
      <c r="A101" s="115">
        <v>90</v>
      </c>
      <c r="B101" s="116" t="s">
        <v>44</v>
      </c>
      <c r="C101" s="456" t="s">
        <v>162</v>
      </c>
      <c r="D101" s="129" t="s">
        <v>156</v>
      </c>
      <c r="E101" s="119">
        <v>4</v>
      </c>
      <c r="F101" s="74"/>
      <c r="G101" s="91"/>
      <c r="H101" s="64"/>
      <c r="I101" s="62"/>
      <c r="J101" s="62"/>
      <c r="K101" s="64">
        <f t="shared" si="36"/>
        <v>0</v>
      </c>
      <c r="L101" s="64">
        <f t="shared" si="37"/>
        <v>0</v>
      </c>
      <c r="M101" s="64">
        <f t="shared" si="38"/>
        <v>0</v>
      </c>
      <c r="N101" s="64">
        <f t="shared" si="39"/>
        <v>0</v>
      </c>
      <c r="O101" s="64">
        <f t="shared" si="40"/>
        <v>0</v>
      </c>
      <c r="P101" s="87">
        <f t="shared" si="41"/>
        <v>0</v>
      </c>
    </row>
    <row r="102" spans="1:16" s="41" customFormat="1" x14ac:dyDescent="0.25">
      <c r="A102" s="115">
        <v>91</v>
      </c>
      <c r="B102" s="116" t="s">
        <v>44</v>
      </c>
      <c r="C102" s="459" t="s">
        <v>163</v>
      </c>
      <c r="D102" s="124" t="s">
        <v>156</v>
      </c>
      <c r="E102" s="119">
        <v>1</v>
      </c>
      <c r="F102" s="74"/>
      <c r="G102" s="62"/>
      <c r="H102" s="64"/>
      <c r="I102" s="62"/>
      <c r="J102" s="62"/>
      <c r="K102" s="64">
        <f t="shared" si="36"/>
        <v>0</v>
      </c>
      <c r="L102" s="64">
        <f t="shared" si="37"/>
        <v>0</v>
      </c>
      <c r="M102" s="64">
        <f t="shared" si="38"/>
        <v>0</v>
      </c>
      <c r="N102" s="64">
        <f t="shared" si="39"/>
        <v>0</v>
      </c>
      <c r="O102" s="64">
        <f t="shared" si="40"/>
        <v>0</v>
      </c>
      <c r="P102" s="87">
        <f t="shared" si="41"/>
        <v>0</v>
      </c>
    </row>
    <row r="103" spans="1:16" s="30" customFormat="1" x14ac:dyDescent="0.25">
      <c r="A103" s="115">
        <v>92</v>
      </c>
      <c r="B103" s="116" t="s">
        <v>44</v>
      </c>
      <c r="C103" s="456" t="s">
        <v>410</v>
      </c>
      <c r="D103" s="129" t="s">
        <v>156</v>
      </c>
      <c r="E103" s="119">
        <v>1</v>
      </c>
      <c r="F103" s="74"/>
      <c r="G103" s="91"/>
      <c r="H103" s="64"/>
      <c r="I103" s="62"/>
      <c r="J103" s="62"/>
      <c r="K103" s="64">
        <f t="shared" si="36"/>
        <v>0</v>
      </c>
      <c r="L103" s="64">
        <f t="shared" si="37"/>
        <v>0</v>
      </c>
      <c r="M103" s="64">
        <f t="shared" si="38"/>
        <v>0</v>
      </c>
      <c r="N103" s="64">
        <f t="shared" si="39"/>
        <v>0</v>
      </c>
      <c r="O103" s="64">
        <f t="shared" si="40"/>
        <v>0</v>
      </c>
      <c r="P103" s="87">
        <f t="shared" si="41"/>
        <v>0</v>
      </c>
    </row>
    <row r="104" spans="1:16" s="41" customFormat="1" x14ac:dyDescent="0.25">
      <c r="A104" s="115">
        <v>93</v>
      </c>
      <c r="B104" s="116" t="s">
        <v>44</v>
      </c>
      <c r="C104" s="461" t="s">
        <v>164</v>
      </c>
      <c r="D104" s="129" t="s">
        <v>156</v>
      </c>
      <c r="E104" s="119">
        <v>1</v>
      </c>
      <c r="F104" s="74"/>
      <c r="G104" s="62"/>
      <c r="H104" s="64"/>
      <c r="I104" s="62"/>
      <c r="J104" s="62"/>
      <c r="K104" s="64">
        <f t="shared" si="36"/>
        <v>0</v>
      </c>
      <c r="L104" s="64">
        <f t="shared" si="37"/>
        <v>0</v>
      </c>
      <c r="M104" s="64">
        <f t="shared" si="38"/>
        <v>0</v>
      </c>
      <c r="N104" s="64">
        <f t="shared" si="39"/>
        <v>0</v>
      </c>
      <c r="O104" s="64">
        <f t="shared" si="40"/>
        <v>0</v>
      </c>
      <c r="P104" s="87">
        <f t="shared" si="41"/>
        <v>0</v>
      </c>
    </row>
    <row r="105" spans="1:16" s="41" customFormat="1" ht="26.4" x14ac:dyDescent="0.25">
      <c r="A105" s="115">
        <v>94</v>
      </c>
      <c r="B105" s="116" t="s">
        <v>44</v>
      </c>
      <c r="C105" s="457" t="s">
        <v>411</v>
      </c>
      <c r="D105" s="129" t="s">
        <v>156</v>
      </c>
      <c r="E105" s="119">
        <v>1</v>
      </c>
      <c r="F105" s="74"/>
      <c r="G105" s="91"/>
      <c r="H105" s="64"/>
      <c r="I105" s="62"/>
      <c r="J105" s="62"/>
      <c r="K105" s="64">
        <f t="shared" si="36"/>
        <v>0</v>
      </c>
      <c r="L105" s="64">
        <f t="shared" si="37"/>
        <v>0</v>
      </c>
      <c r="M105" s="64">
        <f t="shared" si="38"/>
        <v>0</v>
      </c>
      <c r="N105" s="64">
        <f t="shared" si="39"/>
        <v>0</v>
      </c>
      <c r="O105" s="64">
        <f t="shared" si="40"/>
        <v>0</v>
      </c>
      <c r="P105" s="87">
        <f t="shared" si="41"/>
        <v>0</v>
      </c>
    </row>
    <row r="106" spans="1:16" s="41" customFormat="1" x14ac:dyDescent="0.25">
      <c r="A106" s="115">
        <v>95</v>
      </c>
      <c r="B106" s="116" t="s">
        <v>44</v>
      </c>
      <c r="C106" s="458" t="s">
        <v>165</v>
      </c>
      <c r="D106" s="133" t="s">
        <v>156</v>
      </c>
      <c r="E106" s="119">
        <v>2</v>
      </c>
      <c r="F106" s="74"/>
      <c r="G106" s="62"/>
      <c r="H106" s="64"/>
      <c r="I106" s="62"/>
      <c r="J106" s="62"/>
      <c r="K106" s="64">
        <f t="shared" si="36"/>
        <v>0</v>
      </c>
      <c r="L106" s="64">
        <f t="shared" si="37"/>
        <v>0</v>
      </c>
      <c r="M106" s="64">
        <f t="shared" si="38"/>
        <v>0</v>
      </c>
      <c r="N106" s="64">
        <f t="shared" si="39"/>
        <v>0</v>
      </c>
      <c r="O106" s="64">
        <f t="shared" si="40"/>
        <v>0</v>
      </c>
      <c r="P106" s="87">
        <f t="shared" si="41"/>
        <v>0</v>
      </c>
    </row>
    <row r="107" spans="1:16" s="41" customFormat="1" x14ac:dyDescent="0.25">
      <c r="A107" s="115">
        <v>96</v>
      </c>
      <c r="B107" s="116" t="s">
        <v>44</v>
      </c>
      <c r="C107" s="458" t="s">
        <v>166</v>
      </c>
      <c r="D107" s="133" t="s">
        <v>156</v>
      </c>
      <c r="E107" s="119">
        <v>2</v>
      </c>
      <c r="F107" s="74"/>
      <c r="G107" s="91"/>
      <c r="H107" s="64"/>
      <c r="I107" s="62"/>
      <c r="J107" s="62"/>
      <c r="K107" s="64">
        <f t="shared" si="36"/>
        <v>0</v>
      </c>
      <c r="L107" s="64">
        <f t="shared" si="37"/>
        <v>0</v>
      </c>
      <c r="M107" s="64">
        <f t="shared" si="38"/>
        <v>0</v>
      </c>
      <c r="N107" s="64">
        <f t="shared" si="39"/>
        <v>0</v>
      </c>
      <c r="O107" s="64">
        <f t="shared" si="40"/>
        <v>0</v>
      </c>
      <c r="P107" s="87">
        <f t="shared" si="41"/>
        <v>0</v>
      </c>
    </row>
    <row r="108" spans="1:16" s="41" customFormat="1" ht="26.4" x14ac:dyDescent="0.25">
      <c r="A108" s="115">
        <v>97</v>
      </c>
      <c r="B108" s="116" t="s">
        <v>44</v>
      </c>
      <c r="C108" s="454" t="s">
        <v>412</v>
      </c>
      <c r="D108" s="128" t="s">
        <v>156</v>
      </c>
      <c r="E108" s="125">
        <v>2</v>
      </c>
      <c r="F108" s="74"/>
      <c r="G108" s="62"/>
      <c r="H108" s="64"/>
      <c r="I108" s="62"/>
      <c r="J108" s="62"/>
      <c r="K108" s="64">
        <f t="shared" si="36"/>
        <v>0</v>
      </c>
      <c r="L108" s="64">
        <f t="shared" si="37"/>
        <v>0</v>
      </c>
      <c r="M108" s="64">
        <f t="shared" si="38"/>
        <v>0</v>
      </c>
      <c r="N108" s="64">
        <f t="shared" si="39"/>
        <v>0</v>
      </c>
      <c r="O108" s="64">
        <f t="shared" si="40"/>
        <v>0</v>
      </c>
      <c r="P108" s="87">
        <f t="shared" si="41"/>
        <v>0</v>
      </c>
    </row>
    <row r="109" spans="1:16" s="41" customFormat="1" ht="39.6" x14ac:dyDescent="0.25">
      <c r="A109" s="483">
        <v>98</v>
      </c>
      <c r="B109" s="473" t="s">
        <v>44</v>
      </c>
      <c r="C109" s="489" t="s">
        <v>413</v>
      </c>
      <c r="D109" s="475" t="s">
        <v>156</v>
      </c>
      <c r="E109" s="486">
        <v>1</v>
      </c>
      <c r="F109" s="74"/>
      <c r="G109" s="91"/>
      <c r="H109" s="64"/>
      <c r="I109" s="62"/>
      <c r="J109" s="62"/>
      <c r="K109" s="64">
        <f t="shared" si="36"/>
        <v>0</v>
      </c>
      <c r="L109" s="64">
        <f t="shared" si="37"/>
        <v>0</v>
      </c>
      <c r="M109" s="64">
        <f t="shared" si="38"/>
        <v>0</v>
      </c>
      <c r="N109" s="64">
        <f t="shared" si="39"/>
        <v>0</v>
      </c>
      <c r="O109" s="64">
        <f t="shared" si="40"/>
        <v>0</v>
      </c>
      <c r="P109" s="87">
        <f t="shared" si="41"/>
        <v>0</v>
      </c>
    </row>
    <row r="110" spans="1:16" s="95" customFormat="1" ht="39.6" x14ac:dyDescent="0.25">
      <c r="A110" s="115">
        <v>99</v>
      </c>
      <c r="B110" s="116" t="s">
        <v>44</v>
      </c>
      <c r="C110" s="453" t="s">
        <v>254</v>
      </c>
      <c r="D110" s="134" t="s">
        <v>156</v>
      </c>
      <c r="E110" s="119">
        <v>2</v>
      </c>
      <c r="F110" s="74"/>
      <c r="G110" s="62"/>
      <c r="H110" s="64"/>
      <c r="I110" s="91"/>
      <c r="J110" s="62"/>
      <c r="K110" s="64">
        <f t="shared" si="36"/>
        <v>0</v>
      </c>
      <c r="L110" s="64">
        <f t="shared" si="37"/>
        <v>0</v>
      </c>
      <c r="M110" s="64">
        <f t="shared" si="38"/>
        <v>0</v>
      </c>
      <c r="N110" s="64">
        <f t="shared" si="39"/>
        <v>0</v>
      </c>
      <c r="O110" s="64">
        <f t="shared" si="40"/>
        <v>0</v>
      </c>
      <c r="P110" s="87">
        <f t="shared" si="41"/>
        <v>0</v>
      </c>
    </row>
    <row r="111" spans="1:16" s="41" customFormat="1" ht="26.4" x14ac:dyDescent="0.25">
      <c r="A111" s="115">
        <v>100</v>
      </c>
      <c r="B111" s="116" t="s">
        <v>44</v>
      </c>
      <c r="C111" s="454" t="s">
        <v>414</v>
      </c>
      <c r="D111" s="128" t="s">
        <v>156</v>
      </c>
      <c r="E111" s="125">
        <v>1</v>
      </c>
      <c r="F111" s="74"/>
      <c r="G111" s="91"/>
      <c r="H111" s="64"/>
      <c r="I111" s="62"/>
      <c r="J111" s="62"/>
      <c r="K111" s="64">
        <f t="shared" si="36"/>
        <v>0</v>
      </c>
      <c r="L111" s="64">
        <f t="shared" si="37"/>
        <v>0</v>
      </c>
      <c r="M111" s="64">
        <f t="shared" si="38"/>
        <v>0</v>
      </c>
      <c r="N111" s="64">
        <f t="shared" si="39"/>
        <v>0</v>
      </c>
      <c r="O111" s="64">
        <f t="shared" si="40"/>
        <v>0</v>
      </c>
      <c r="P111" s="87">
        <f t="shared" si="41"/>
        <v>0</v>
      </c>
    </row>
    <row r="112" spans="1:16" s="41" customFormat="1" ht="39.6" x14ac:dyDescent="0.25">
      <c r="A112" s="115">
        <v>101</v>
      </c>
      <c r="B112" s="116" t="s">
        <v>44</v>
      </c>
      <c r="C112" s="454" t="s">
        <v>415</v>
      </c>
      <c r="D112" s="128" t="s">
        <v>156</v>
      </c>
      <c r="E112" s="125">
        <v>1</v>
      </c>
      <c r="F112" s="74"/>
      <c r="G112" s="62"/>
      <c r="H112" s="64"/>
      <c r="I112" s="62"/>
      <c r="J112" s="62"/>
      <c r="K112" s="64">
        <f t="shared" si="36"/>
        <v>0</v>
      </c>
      <c r="L112" s="64">
        <f t="shared" si="37"/>
        <v>0</v>
      </c>
      <c r="M112" s="64">
        <f t="shared" si="38"/>
        <v>0</v>
      </c>
      <c r="N112" s="64">
        <f t="shared" si="39"/>
        <v>0</v>
      </c>
      <c r="O112" s="64">
        <f t="shared" si="40"/>
        <v>0</v>
      </c>
      <c r="P112" s="87">
        <f t="shared" si="41"/>
        <v>0</v>
      </c>
    </row>
    <row r="113" spans="1:16" s="41" customFormat="1" ht="26.4" x14ac:dyDescent="0.25">
      <c r="A113" s="115">
        <v>102</v>
      </c>
      <c r="B113" s="116" t="s">
        <v>44</v>
      </c>
      <c r="C113" s="454" t="s">
        <v>416</v>
      </c>
      <c r="D113" s="129" t="s">
        <v>156</v>
      </c>
      <c r="E113" s="119">
        <v>1</v>
      </c>
      <c r="F113" s="74"/>
      <c r="G113" s="91"/>
      <c r="H113" s="64"/>
      <c r="I113" s="62"/>
      <c r="J113" s="62"/>
      <c r="K113" s="64">
        <f t="shared" si="36"/>
        <v>0</v>
      </c>
      <c r="L113" s="64">
        <f t="shared" si="37"/>
        <v>0</v>
      </c>
      <c r="M113" s="64">
        <f t="shared" si="38"/>
        <v>0</v>
      </c>
      <c r="N113" s="64">
        <f t="shared" si="39"/>
        <v>0</v>
      </c>
      <c r="O113" s="64">
        <f t="shared" si="40"/>
        <v>0</v>
      </c>
      <c r="P113" s="87">
        <f t="shared" si="41"/>
        <v>0</v>
      </c>
    </row>
    <row r="114" spans="1:16" s="41" customFormat="1" ht="26.4" x14ac:dyDescent="0.25">
      <c r="A114" s="115">
        <v>103</v>
      </c>
      <c r="B114" s="116" t="s">
        <v>44</v>
      </c>
      <c r="C114" s="453" t="s">
        <v>167</v>
      </c>
      <c r="D114" s="135" t="s">
        <v>158</v>
      </c>
      <c r="E114" s="119">
        <v>1</v>
      </c>
      <c r="F114" s="74"/>
      <c r="G114" s="62"/>
      <c r="H114" s="64"/>
      <c r="I114" s="62"/>
      <c r="J114" s="62"/>
      <c r="K114" s="64">
        <f t="shared" si="36"/>
        <v>0</v>
      </c>
      <c r="L114" s="64">
        <f t="shared" si="37"/>
        <v>0</v>
      </c>
      <c r="M114" s="64">
        <f t="shared" si="38"/>
        <v>0</v>
      </c>
      <c r="N114" s="64">
        <f t="shared" si="39"/>
        <v>0</v>
      </c>
      <c r="O114" s="64">
        <f t="shared" si="40"/>
        <v>0</v>
      </c>
      <c r="P114" s="87">
        <f t="shared" si="41"/>
        <v>0</v>
      </c>
    </row>
    <row r="115" spans="1:16" s="41" customFormat="1" x14ac:dyDescent="0.25">
      <c r="A115" s="115">
        <v>104</v>
      </c>
      <c r="B115" s="116" t="s">
        <v>44</v>
      </c>
      <c r="C115" s="453" t="s">
        <v>168</v>
      </c>
      <c r="D115" s="135" t="s">
        <v>45</v>
      </c>
      <c r="E115" s="119">
        <v>23</v>
      </c>
      <c r="F115" s="74"/>
      <c r="G115" s="91"/>
      <c r="H115" s="64"/>
      <c r="I115" s="62"/>
      <c r="J115" s="62"/>
      <c r="K115" s="64">
        <f t="shared" si="36"/>
        <v>0</v>
      </c>
      <c r="L115" s="64">
        <f t="shared" si="37"/>
        <v>0</v>
      </c>
      <c r="M115" s="64">
        <f t="shared" si="38"/>
        <v>0</v>
      </c>
      <c r="N115" s="64">
        <f t="shared" si="39"/>
        <v>0</v>
      </c>
      <c r="O115" s="64">
        <f t="shared" si="40"/>
        <v>0</v>
      </c>
      <c r="P115" s="87">
        <f t="shared" si="41"/>
        <v>0</v>
      </c>
    </row>
    <row r="116" spans="1:16" s="41" customFormat="1" x14ac:dyDescent="0.25">
      <c r="A116" s="115">
        <v>105</v>
      </c>
      <c r="B116" s="116" t="s">
        <v>44</v>
      </c>
      <c r="C116" s="453" t="s">
        <v>169</v>
      </c>
      <c r="D116" s="135" t="s">
        <v>45</v>
      </c>
      <c r="E116" s="119">
        <v>60</v>
      </c>
      <c r="F116" s="74"/>
      <c r="G116" s="62"/>
      <c r="H116" s="64"/>
      <c r="I116" s="62"/>
      <c r="J116" s="62"/>
      <c r="K116" s="64">
        <f t="shared" si="36"/>
        <v>0</v>
      </c>
      <c r="L116" s="64">
        <f t="shared" si="37"/>
        <v>0</v>
      </c>
      <c r="M116" s="64">
        <f t="shared" si="38"/>
        <v>0</v>
      </c>
      <c r="N116" s="64">
        <f t="shared" si="39"/>
        <v>0</v>
      </c>
      <c r="O116" s="64">
        <f t="shared" si="40"/>
        <v>0</v>
      </c>
      <c r="P116" s="87">
        <f t="shared" si="41"/>
        <v>0</v>
      </c>
    </row>
    <row r="117" spans="1:16" s="41" customFormat="1" x14ac:dyDescent="0.25">
      <c r="A117" s="115">
        <v>106</v>
      </c>
      <c r="B117" s="116" t="s">
        <v>44</v>
      </c>
      <c r="C117" s="453" t="s">
        <v>170</v>
      </c>
      <c r="D117" s="135" t="s">
        <v>45</v>
      </c>
      <c r="E117" s="119">
        <v>44</v>
      </c>
      <c r="F117" s="74"/>
      <c r="G117" s="91"/>
      <c r="H117" s="64"/>
      <c r="I117" s="62"/>
      <c r="J117" s="62"/>
      <c r="K117" s="64">
        <f t="shared" si="36"/>
        <v>0</v>
      </c>
      <c r="L117" s="64">
        <f t="shared" si="37"/>
        <v>0</v>
      </c>
      <c r="M117" s="64">
        <f t="shared" si="38"/>
        <v>0</v>
      </c>
      <c r="N117" s="64">
        <f t="shared" si="39"/>
        <v>0</v>
      </c>
      <c r="O117" s="64">
        <f t="shared" si="40"/>
        <v>0</v>
      </c>
      <c r="P117" s="87">
        <f t="shared" si="41"/>
        <v>0</v>
      </c>
    </row>
    <row r="118" spans="1:16" s="41" customFormat="1" x14ac:dyDescent="0.25">
      <c r="A118" s="115">
        <v>107</v>
      </c>
      <c r="B118" s="116" t="s">
        <v>44</v>
      </c>
      <c r="C118" s="453" t="s">
        <v>171</v>
      </c>
      <c r="D118" s="135" t="s">
        <v>45</v>
      </c>
      <c r="E118" s="119">
        <v>44</v>
      </c>
      <c r="F118" s="74"/>
      <c r="G118" s="62"/>
      <c r="H118" s="64"/>
      <c r="I118" s="62"/>
      <c r="J118" s="62"/>
      <c r="K118" s="64">
        <f t="shared" si="36"/>
        <v>0</v>
      </c>
      <c r="L118" s="64">
        <f t="shared" si="37"/>
        <v>0</v>
      </c>
      <c r="M118" s="64">
        <f t="shared" si="38"/>
        <v>0</v>
      </c>
      <c r="N118" s="64">
        <f t="shared" si="39"/>
        <v>0</v>
      </c>
      <c r="O118" s="64">
        <f t="shared" si="40"/>
        <v>0</v>
      </c>
      <c r="P118" s="87">
        <f t="shared" si="41"/>
        <v>0</v>
      </c>
    </row>
    <row r="119" spans="1:16" s="41" customFormat="1" x14ac:dyDescent="0.25">
      <c r="A119" s="115">
        <v>108</v>
      </c>
      <c r="B119" s="116" t="s">
        <v>44</v>
      </c>
      <c r="C119" s="453" t="s">
        <v>172</v>
      </c>
      <c r="D119" s="135" t="s">
        <v>45</v>
      </c>
      <c r="E119" s="119">
        <v>30</v>
      </c>
      <c r="F119" s="74"/>
      <c r="G119" s="91"/>
      <c r="H119" s="64"/>
      <c r="I119" s="62"/>
      <c r="J119" s="62"/>
      <c r="K119" s="64">
        <f t="shared" si="36"/>
        <v>0</v>
      </c>
      <c r="L119" s="64">
        <f t="shared" si="37"/>
        <v>0</v>
      </c>
      <c r="M119" s="64">
        <f t="shared" si="38"/>
        <v>0</v>
      </c>
      <c r="N119" s="64">
        <f t="shared" si="39"/>
        <v>0</v>
      </c>
      <c r="O119" s="64">
        <f t="shared" si="40"/>
        <v>0</v>
      </c>
      <c r="P119" s="87">
        <f t="shared" si="41"/>
        <v>0</v>
      </c>
    </row>
    <row r="120" spans="1:16" s="41" customFormat="1" x14ac:dyDescent="0.25">
      <c r="A120" s="115">
        <v>109</v>
      </c>
      <c r="B120" s="116" t="s">
        <v>44</v>
      </c>
      <c r="C120" s="453" t="s">
        <v>173</v>
      </c>
      <c r="D120" s="135" t="s">
        <v>45</v>
      </c>
      <c r="E120" s="119">
        <v>15</v>
      </c>
      <c r="F120" s="74"/>
      <c r="G120" s="62"/>
      <c r="H120" s="64"/>
      <c r="I120" s="62"/>
      <c r="J120" s="62"/>
      <c r="K120" s="64">
        <f t="shared" si="36"/>
        <v>0</v>
      </c>
      <c r="L120" s="64">
        <f t="shared" si="37"/>
        <v>0</v>
      </c>
      <c r="M120" s="64">
        <f t="shared" si="38"/>
        <v>0</v>
      </c>
      <c r="N120" s="64">
        <f t="shared" si="39"/>
        <v>0</v>
      </c>
      <c r="O120" s="64">
        <f t="shared" si="40"/>
        <v>0</v>
      </c>
      <c r="P120" s="87">
        <f t="shared" si="41"/>
        <v>0</v>
      </c>
    </row>
    <row r="121" spans="1:16" s="41" customFormat="1" x14ac:dyDescent="0.25">
      <c r="A121" s="115">
        <v>110</v>
      </c>
      <c r="B121" s="116" t="s">
        <v>44</v>
      </c>
      <c r="C121" s="453" t="s">
        <v>185</v>
      </c>
      <c r="D121" s="135" t="s">
        <v>45</v>
      </c>
      <c r="E121" s="119">
        <v>10</v>
      </c>
      <c r="F121" s="74"/>
      <c r="G121" s="91"/>
      <c r="H121" s="64"/>
      <c r="I121" s="62"/>
      <c r="J121" s="62"/>
      <c r="K121" s="64">
        <f t="shared" ref="K121:K123" si="42">H121+I121+J121</f>
        <v>0</v>
      </c>
      <c r="L121" s="64">
        <f t="shared" ref="L121:L123" si="43">ROUND(E121*F121,2)</f>
        <v>0</v>
      </c>
      <c r="M121" s="64">
        <f t="shared" ref="M121:M123" si="44">ROUND(E121*H121,2)</f>
        <v>0</v>
      </c>
      <c r="N121" s="64">
        <f t="shared" ref="N121:N123" si="45">ROUND(E121*I121,2)</f>
        <v>0</v>
      </c>
      <c r="O121" s="64">
        <f t="shared" ref="O121:O123" si="46">ROUND(E121*J121,2)</f>
        <v>0</v>
      </c>
      <c r="P121" s="87">
        <f t="shared" ref="P121:P123" si="47">SUM(M121:O121)</f>
        <v>0</v>
      </c>
    </row>
    <row r="122" spans="1:16" s="41" customFormat="1" x14ac:dyDescent="0.25">
      <c r="A122" s="115">
        <v>111</v>
      </c>
      <c r="B122" s="116" t="s">
        <v>44</v>
      </c>
      <c r="C122" s="453" t="s">
        <v>174</v>
      </c>
      <c r="D122" s="135" t="s">
        <v>45</v>
      </c>
      <c r="E122" s="119">
        <v>75</v>
      </c>
      <c r="F122" s="74"/>
      <c r="G122" s="62"/>
      <c r="H122" s="64"/>
      <c r="I122" s="62"/>
      <c r="J122" s="62"/>
      <c r="K122" s="64">
        <f t="shared" si="42"/>
        <v>0</v>
      </c>
      <c r="L122" s="64">
        <f t="shared" si="43"/>
        <v>0</v>
      </c>
      <c r="M122" s="64">
        <f t="shared" si="44"/>
        <v>0</v>
      </c>
      <c r="N122" s="64">
        <f t="shared" si="45"/>
        <v>0</v>
      </c>
      <c r="O122" s="64">
        <f t="shared" si="46"/>
        <v>0</v>
      </c>
      <c r="P122" s="87">
        <f t="shared" si="47"/>
        <v>0</v>
      </c>
    </row>
    <row r="123" spans="1:16" s="41" customFormat="1" x14ac:dyDescent="0.25">
      <c r="A123" s="115">
        <v>112</v>
      </c>
      <c r="B123" s="116" t="s">
        <v>44</v>
      </c>
      <c r="C123" s="453" t="s">
        <v>175</v>
      </c>
      <c r="D123" s="135" t="s">
        <v>45</v>
      </c>
      <c r="E123" s="119">
        <v>12</v>
      </c>
      <c r="F123" s="74"/>
      <c r="G123" s="91"/>
      <c r="H123" s="64"/>
      <c r="I123" s="62"/>
      <c r="J123" s="62"/>
      <c r="K123" s="64">
        <f t="shared" si="42"/>
        <v>0</v>
      </c>
      <c r="L123" s="64">
        <f t="shared" si="43"/>
        <v>0</v>
      </c>
      <c r="M123" s="64">
        <f t="shared" si="44"/>
        <v>0</v>
      </c>
      <c r="N123" s="64">
        <f t="shared" si="45"/>
        <v>0</v>
      </c>
      <c r="O123" s="64">
        <f t="shared" si="46"/>
        <v>0</v>
      </c>
      <c r="P123" s="87">
        <f t="shared" si="47"/>
        <v>0</v>
      </c>
    </row>
    <row r="124" spans="1:16" s="30" customFormat="1" x14ac:dyDescent="0.25">
      <c r="A124" s="115">
        <v>113</v>
      </c>
      <c r="B124" s="116" t="s">
        <v>44</v>
      </c>
      <c r="C124" s="456" t="s">
        <v>176</v>
      </c>
      <c r="D124" s="129" t="s">
        <v>45</v>
      </c>
      <c r="E124" s="119">
        <v>7</v>
      </c>
      <c r="F124" s="74"/>
      <c r="G124" s="62"/>
      <c r="H124" s="64"/>
      <c r="I124" s="62"/>
      <c r="J124" s="62"/>
      <c r="K124" s="64">
        <f t="shared" ref="K124:K127" si="48">H124+I124+J124</f>
        <v>0</v>
      </c>
      <c r="L124" s="64">
        <f t="shared" ref="L124:L127" si="49">ROUND(E124*F124,2)</f>
        <v>0</v>
      </c>
      <c r="M124" s="64">
        <f t="shared" ref="M124:M127" si="50">ROUND(E124*H124,2)</f>
        <v>0</v>
      </c>
      <c r="N124" s="64">
        <f t="shared" ref="N124:N127" si="51">ROUND(E124*I124,2)</f>
        <v>0</v>
      </c>
      <c r="O124" s="64">
        <f t="shared" ref="O124:O127" si="52">ROUND(E124*J124,2)</f>
        <v>0</v>
      </c>
      <c r="P124" s="87">
        <f t="shared" ref="P124:P127" si="53">SUM(M124:O124)</f>
        <v>0</v>
      </c>
    </row>
    <row r="125" spans="1:16" s="41" customFormat="1" ht="26.4" x14ac:dyDescent="0.25">
      <c r="A125" s="115">
        <v>114</v>
      </c>
      <c r="B125" s="116" t="s">
        <v>44</v>
      </c>
      <c r="C125" s="459" t="s">
        <v>177</v>
      </c>
      <c r="D125" s="129" t="s">
        <v>158</v>
      </c>
      <c r="E125" s="125">
        <v>1</v>
      </c>
      <c r="F125" s="74"/>
      <c r="G125" s="91"/>
      <c r="H125" s="64"/>
      <c r="I125" s="62"/>
      <c r="J125" s="62"/>
      <c r="K125" s="64">
        <f t="shared" si="48"/>
        <v>0</v>
      </c>
      <c r="L125" s="64">
        <f t="shared" si="49"/>
        <v>0</v>
      </c>
      <c r="M125" s="64">
        <f t="shared" si="50"/>
        <v>0</v>
      </c>
      <c r="N125" s="64">
        <f t="shared" si="51"/>
        <v>0</v>
      </c>
      <c r="O125" s="64">
        <f t="shared" si="52"/>
        <v>0</v>
      </c>
      <c r="P125" s="87">
        <f t="shared" si="53"/>
        <v>0</v>
      </c>
    </row>
    <row r="126" spans="1:16" s="41" customFormat="1" ht="26.4" x14ac:dyDescent="0.25">
      <c r="A126" s="483">
        <v>115</v>
      </c>
      <c r="B126" s="473" t="s">
        <v>44</v>
      </c>
      <c r="C126" s="487" t="s">
        <v>167</v>
      </c>
      <c r="D126" s="475" t="s">
        <v>158</v>
      </c>
      <c r="E126" s="486">
        <v>1</v>
      </c>
      <c r="F126" s="74"/>
      <c r="G126" s="62"/>
      <c r="H126" s="64"/>
      <c r="I126" s="62"/>
      <c r="J126" s="62"/>
      <c r="K126" s="64">
        <f t="shared" si="48"/>
        <v>0</v>
      </c>
      <c r="L126" s="64">
        <f t="shared" si="49"/>
        <v>0</v>
      </c>
      <c r="M126" s="64">
        <f t="shared" si="50"/>
        <v>0</v>
      </c>
      <c r="N126" s="64">
        <f t="shared" si="51"/>
        <v>0</v>
      </c>
      <c r="O126" s="64">
        <f t="shared" si="52"/>
        <v>0</v>
      </c>
      <c r="P126" s="87">
        <f t="shared" si="53"/>
        <v>0</v>
      </c>
    </row>
    <row r="127" spans="1:16" s="41" customFormat="1" x14ac:dyDescent="0.25">
      <c r="A127" s="115">
        <v>116</v>
      </c>
      <c r="B127" s="116" t="s">
        <v>44</v>
      </c>
      <c r="C127" s="459" t="s">
        <v>178</v>
      </c>
      <c r="D127" s="129" t="s">
        <v>158</v>
      </c>
      <c r="E127" s="125">
        <v>1</v>
      </c>
      <c r="F127" s="74"/>
      <c r="G127" s="91"/>
      <c r="H127" s="64"/>
      <c r="I127" s="62"/>
      <c r="J127" s="62"/>
      <c r="K127" s="64">
        <f t="shared" si="48"/>
        <v>0</v>
      </c>
      <c r="L127" s="64">
        <f t="shared" si="49"/>
        <v>0</v>
      </c>
      <c r="M127" s="64">
        <f t="shared" si="50"/>
        <v>0</v>
      </c>
      <c r="N127" s="64">
        <f t="shared" si="51"/>
        <v>0</v>
      </c>
      <c r="O127" s="64">
        <f t="shared" si="52"/>
        <v>0</v>
      </c>
      <c r="P127" s="87">
        <f t="shared" si="53"/>
        <v>0</v>
      </c>
    </row>
    <row r="128" spans="1:16" s="30" customFormat="1" x14ac:dyDescent="0.25">
      <c r="A128" s="43"/>
      <c r="B128" s="38"/>
      <c r="C128" s="18" t="s">
        <v>123</v>
      </c>
      <c r="D128" s="17"/>
      <c r="E128" s="39"/>
      <c r="F128" s="40"/>
      <c r="G128" s="40"/>
      <c r="H128" s="40"/>
      <c r="I128" s="40"/>
      <c r="J128" s="40"/>
      <c r="K128" s="40"/>
      <c r="L128" s="44"/>
      <c r="M128" s="40"/>
      <c r="N128" s="40"/>
      <c r="O128" s="40"/>
      <c r="P128" s="45"/>
    </row>
    <row r="129" spans="1:256" s="2" customFormat="1" ht="14.4" thickBot="1" x14ac:dyDescent="0.35">
      <c r="A129" s="46"/>
      <c r="B129" s="47"/>
      <c r="C129" s="47"/>
      <c r="D129" s="48"/>
      <c r="E129" s="49"/>
      <c r="F129" s="50"/>
      <c r="G129" s="51"/>
      <c r="H129" s="52" t="s">
        <v>62</v>
      </c>
      <c r="I129" s="51"/>
      <c r="J129" s="51"/>
      <c r="K129" s="51"/>
      <c r="L129" s="53">
        <f>SUM(L11:L128)</f>
        <v>0</v>
      </c>
      <c r="M129" s="54">
        <f>SUM(M11:M128)</f>
        <v>0</v>
      </c>
      <c r="N129" s="54">
        <f>SUM(N11:N128)</f>
        <v>0</v>
      </c>
      <c r="O129" s="54">
        <f>SUM(O11:O128)</f>
        <v>0</v>
      </c>
      <c r="P129" s="55">
        <f>SUM(P11:P128)</f>
        <v>0</v>
      </c>
    </row>
    <row r="130" spans="1:256" x14ac:dyDescent="0.25">
      <c r="A130" s="56"/>
      <c r="B130" s="56"/>
      <c r="D130" s="56"/>
      <c r="F130" s="57"/>
      <c r="G130" s="57"/>
      <c r="H130" s="57"/>
      <c r="I130" s="57"/>
      <c r="J130" s="57"/>
      <c r="K130" s="56"/>
      <c r="L130" s="58"/>
      <c r="M130" s="56"/>
      <c r="N130" s="56"/>
      <c r="O130" s="56"/>
      <c r="P130" s="56"/>
    </row>
    <row r="131" spans="1:256" s="140" customFormat="1" ht="13.8" x14ac:dyDescent="0.25">
      <c r="B131" s="256"/>
      <c r="C131" s="257" t="s">
        <v>282</v>
      </c>
      <c r="D131" s="259"/>
      <c r="E131" s="259"/>
      <c r="F131" s="259"/>
      <c r="G131" s="259"/>
      <c r="H131" s="259"/>
      <c r="I131" s="259"/>
      <c r="J131" s="259"/>
      <c r="K131" s="259"/>
      <c r="L131" s="259"/>
      <c r="M131" s="259"/>
      <c r="N131" s="259"/>
      <c r="O131" s="146"/>
      <c r="P131" s="146"/>
      <c r="Q131" s="146"/>
    </row>
    <row r="132" spans="1:256" s="140" customFormat="1" ht="31.2" customHeight="1" x14ac:dyDescent="0.25">
      <c r="B132" s="258"/>
      <c r="C132" s="514" t="s">
        <v>283</v>
      </c>
      <c r="D132" s="514"/>
      <c r="E132" s="514"/>
      <c r="F132" s="514"/>
      <c r="G132" s="514"/>
      <c r="H132" s="514"/>
      <c r="I132" s="514"/>
      <c r="J132" s="514"/>
      <c r="K132" s="514"/>
      <c r="L132" s="514"/>
      <c r="M132" s="514"/>
      <c r="N132" s="514"/>
      <c r="O132" s="340"/>
      <c r="P132" s="146"/>
      <c r="Q132" s="146"/>
      <c r="R132" s="146"/>
    </row>
    <row r="133" spans="1:256" s="140" customFormat="1" ht="31.2" customHeight="1" x14ac:dyDescent="0.25">
      <c r="B133" s="258"/>
      <c r="C133" s="515" t="s">
        <v>300</v>
      </c>
      <c r="D133" s="515"/>
      <c r="E133" s="515"/>
      <c r="F133" s="515"/>
      <c r="G133" s="515"/>
      <c r="H133" s="515"/>
      <c r="I133" s="515"/>
      <c r="J133" s="515"/>
      <c r="K133" s="515"/>
      <c r="L133" s="515"/>
      <c r="M133" s="515"/>
      <c r="N133" s="515"/>
      <c r="O133" s="341"/>
      <c r="P133" s="146"/>
      <c r="Q133" s="146"/>
      <c r="R133" s="146"/>
    </row>
    <row r="134" spans="1:256" s="142" customFormat="1" ht="13.8" x14ac:dyDescent="0.25">
      <c r="A134" s="147"/>
      <c r="B134" s="258"/>
      <c r="C134" s="514" t="s">
        <v>301</v>
      </c>
      <c r="D134" s="514"/>
      <c r="E134" s="514"/>
      <c r="F134" s="514"/>
      <c r="G134" s="514"/>
      <c r="H134" s="514"/>
      <c r="I134" s="514"/>
      <c r="J134" s="514"/>
      <c r="K134" s="514"/>
      <c r="L134" s="514"/>
      <c r="M134" s="514"/>
      <c r="N134" s="143"/>
      <c r="O134" s="143"/>
      <c r="P134" s="143"/>
      <c r="Q134" s="143"/>
      <c r="R134" s="143"/>
    </row>
    <row r="135" spans="1:256" s="142" customFormat="1" ht="13.8" x14ac:dyDescent="0.25">
      <c r="A135" s="147"/>
      <c r="B135" s="258"/>
      <c r="C135" s="514" t="s">
        <v>302</v>
      </c>
      <c r="D135" s="514"/>
      <c r="E135" s="514"/>
      <c r="F135" s="514"/>
      <c r="G135" s="514"/>
      <c r="H135" s="514"/>
      <c r="I135" s="514"/>
      <c r="J135" s="514"/>
      <c r="K135" s="514"/>
      <c r="L135" s="514"/>
      <c r="M135" s="514"/>
      <c r="N135" s="143"/>
      <c r="O135" s="143"/>
      <c r="P135" s="143"/>
      <c r="Q135" s="143"/>
      <c r="R135" s="143"/>
    </row>
    <row r="136" spans="1:256" ht="13.8" x14ac:dyDescent="0.25">
      <c r="A136" s="140"/>
      <c r="B136" s="258"/>
      <c r="C136" s="514" t="s">
        <v>303</v>
      </c>
      <c r="D136" s="514"/>
      <c r="E136" s="514"/>
      <c r="F136" s="514"/>
      <c r="G136" s="514"/>
      <c r="H136" s="514"/>
      <c r="I136" s="514"/>
      <c r="J136" s="514"/>
      <c r="K136" s="514"/>
      <c r="L136" s="514"/>
      <c r="M136" s="514"/>
      <c r="N136" s="146"/>
      <c r="P136" s="199"/>
      <c r="Q136" s="199"/>
      <c r="R136" s="199"/>
      <c r="S136" s="199"/>
      <c r="T136" s="199"/>
      <c r="U136" s="199"/>
      <c r="V136" s="199"/>
      <c r="W136" s="199"/>
      <c r="X136" s="199"/>
      <c r="Y136" s="199"/>
      <c r="Z136" s="199"/>
      <c r="AA136" s="199"/>
      <c r="AB136" s="199"/>
      <c r="AC136" s="199"/>
      <c r="AD136" s="199"/>
      <c r="AE136" s="199"/>
      <c r="AF136" s="199"/>
      <c r="AG136" s="199"/>
      <c r="AH136" s="199"/>
      <c r="AI136" s="199"/>
      <c r="AJ136" s="199"/>
      <c r="AK136" s="199"/>
      <c r="AL136" s="199"/>
      <c r="AM136" s="199"/>
      <c r="AN136" s="199"/>
      <c r="AO136" s="199"/>
      <c r="AP136" s="199"/>
      <c r="AQ136" s="199"/>
      <c r="AR136" s="199"/>
      <c r="AS136" s="199"/>
      <c r="AT136" s="199"/>
      <c r="AU136" s="199"/>
      <c r="AV136" s="199"/>
      <c r="AW136" s="199"/>
      <c r="AX136" s="199"/>
      <c r="AY136" s="199"/>
      <c r="AZ136" s="199"/>
      <c r="BA136" s="199"/>
      <c r="BB136" s="199"/>
      <c r="BC136" s="199"/>
      <c r="BD136" s="199"/>
      <c r="BE136" s="199"/>
      <c r="BF136" s="199"/>
      <c r="BG136" s="199"/>
      <c r="BH136" s="199"/>
      <c r="BI136" s="199"/>
      <c r="BJ136" s="199"/>
      <c r="BK136" s="199"/>
      <c r="BL136" s="199"/>
      <c r="BM136" s="199"/>
      <c r="BN136" s="199"/>
      <c r="BO136" s="199"/>
      <c r="BP136" s="199"/>
      <c r="BQ136" s="199"/>
      <c r="BR136" s="199"/>
      <c r="BS136" s="199"/>
      <c r="BT136" s="199"/>
      <c r="BU136" s="199"/>
      <c r="BV136" s="199"/>
      <c r="BW136" s="199"/>
      <c r="BX136" s="199"/>
      <c r="BY136" s="199"/>
      <c r="BZ136" s="199"/>
      <c r="CA136" s="199"/>
      <c r="CB136" s="199"/>
      <c r="CC136" s="199"/>
      <c r="CD136" s="199"/>
      <c r="CE136" s="199"/>
      <c r="CF136" s="199"/>
      <c r="CG136" s="199"/>
      <c r="CH136" s="199"/>
      <c r="CI136" s="199"/>
      <c r="CJ136" s="199"/>
      <c r="CK136" s="199"/>
      <c r="CL136" s="199"/>
      <c r="CM136" s="199"/>
      <c r="CN136" s="199"/>
      <c r="CO136" s="199"/>
      <c r="CP136" s="199"/>
      <c r="CQ136" s="199"/>
      <c r="CR136" s="199"/>
      <c r="CS136" s="199"/>
      <c r="CT136" s="199"/>
      <c r="CU136" s="199"/>
      <c r="CV136" s="199"/>
      <c r="CW136" s="199"/>
      <c r="CX136" s="199"/>
      <c r="CY136" s="199"/>
      <c r="CZ136" s="199"/>
      <c r="DA136" s="199"/>
      <c r="DB136" s="199"/>
      <c r="DC136" s="199"/>
      <c r="DD136" s="199"/>
      <c r="DE136" s="199"/>
      <c r="DF136" s="199"/>
      <c r="DG136" s="199"/>
      <c r="DH136" s="199"/>
      <c r="DI136" s="199"/>
      <c r="DJ136" s="199"/>
      <c r="DK136" s="199"/>
      <c r="DL136" s="199"/>
      <c r="DM136" s="199"/>
      <c r="DN136" s="199"/>
      <c r="DO136" s="199"/>
      <c r="DP136" s="199"/>
      <c r="DQ136" s="199"/>
      <c r="DR136" s="199"/>
      <c r="DS136" s="199"/>
      <c r="DT136" s="199"/>
      <c r="DU136" s="199"/>
      <c r="DV136" s="199"/>
      <c r="DW136" s="199"/>
      <c r="DX136" s="199"/>
      <c r="DY136" s="199"/>
      <c r="DZ136" s="199"/>
      <c r="EA136" s="199"/>
      <c r="EB136" s="199"/>
      <c r="EC136" s="199"/>
      <c r="ED136" s="199"/>
      <c r="EE136" s="199"/>
      <c r="EF136" s="199"/>
      <c r="EG136" s="199"/>
      <c r="EH136" s="199"/>
      <c r="EI136" s="199"/>
      <c r="EJ136" s="199"/>
      <c r="EK136" s="199"/>
      <c r="EL136" s="199"/>
      <c r="EM136" s="199"/>
      <c r="EN136" s="199"/>
      <c r="EO136" s="199"/>
      <c r="EP136" s="199"/>
      <c r="EQ136" s="199"/>
      <c r="ER136" s="199"/>
      <c r="ES136" s="199"/>
      <c r="ET136" s="199"/>
      <c r="EU136" s="199"/>
      <c r="EV136" s="199"/>
      <c r="EW136" s="199"/>
      <c r="EX136" s="199"/>
      <c r="EY136" s="199"/>
      <c r="EZ136" s="199"/>
      <c r="FA136" s="199"/>
      <c r="FB136" s="199"/>
      <c r="FC136" s="199"/>
      <c r="FD136" s="199"/>
      <c r="FE136" s="199"/>
      <c r="FF136" s="199"/>
      <c r="FG136" s="199"/>
      <c r="FH136" s="199"/>
      <c r="FI136" s="199"/>
      <c r="FJ136" s="199"/>
      <c r="FK136" s="199"/>
      <c r="FL136" s="199"/>
      <c r="FM136" s="199"/>
      <c r="FN136" s="199"/>
      <c r="FO136" s="199"/>
      <c r="FP136" s="199"/>
      <c r="FQ136" s="199"/>
      <c r="FR136" s="199"/>
      <c r="FS136" s="199"/>
      <c r="FT136" s="199"/>
      <c r="FU136" s="199"/>
      <c r="FV136" s="199"/>
      <c r="FW136" s="199"/>
      <c r="FX136" s="199"/>
      <c r="FY136" s="199"/>
      <c r="FZ136" s="199"/>
      <c r="GA136" s="199"/>
      <c r="GB136" s="199"/>
      <c r="GC136" s="199"/>
      <c r="GD136" s="199"/>
      <c r="GE136" s="199"/>
      <c r="GF136" s="199"/>
      <c r="GG136" s="199"/>
      <c r="GH136" s="199"/>
      <c r="GI136" s="199"/>
      <c r="GJ136" s="199"/>
      <c r="GK136" s="199"/>
      <c r="GL136" s="199"/>
      <c r="GM136" s="199"/>
      <c r="GN136" s="199"/>
      <c r="GO136" s="199"/>
      <c r="GP136" s="199"/>
      <c r="GQ136" s="199"/>
      <c r="GR136" s="199"/>
      <c r="GS136" s="199"/>
      <c r="GT136" s="199"/>
      <c r="GU136" s="199"/>
      <c r="GV136" s="199"/>
      <c r="GW136" s="199"/>
      <c r="GX136" s="199"/>
      <c r="GY136" s="199"/>
      <c r="GZ136" s="199"/>
      <c r="HA136" s="199"/>
      <c r="HB136" s="199"/>
      <c r="HC136" s="199"/>
      <c r="HD136" s="199"/>
      <c r="HE136" s="199"/>
      <c r="HF136" s="199"/>
      <c r="HG136" s="199"/>
      <c r="HH136" s="199"/>
      <c r="HI136" s="199"/>
      <c r="HJ136" s="199"/>
      <c r="HK136" s="199"/>
      <c r="HL136" s="199"/>
      <c r="HM136" s="199"/>
      <c r="HN136" s="199"/>
      <c r="HO136" s="199"/>
      <c r="HP136" s="199"/>
      <c r="HQ136" s="199"/>
      <c r="HR136" s="199"/>
      <c r="HS136" s="199"/>
      <c r="HT136" s="199"/>
      <c r="HU136" s="199"/>
      <c r="HV136" s="199"/>
      <c r="HW136" s="199"/>
      <c r="HX136" s="199"/>
      <c r="HY136" s="199"/>
      <c r="HZ136" s="199"/>
      <c r="IA136" s="199"/>
      <c r="IB136" s="199"/>
      <c r="IC136" s="199"/>
      <c r="ID136" s="199"/>
      <c r="IE136" s="199"/>
      <c r="IF136" s="199"/>
      <c r="IG136" s="199"/>
      <c r="IH136" s="199"/>
      <c r="II136" s="199"/>
      <c r="IJ136" s="199"/>
      <c r="IK136" s="199"/>
      <c r="IL136" s="199"/>
      <c r="IM136" s="199"/>
      <c r="IN136" s="199"/>
      <c r="IO136" s="199"/>
      <c r="IP136" s="199"/>
      <c r="IQ136" s="199"/>
      <c r="IR136" s="199"/>
      <c r="IS136" s="199"/>
      <c r="IT136" s="199"/>
      <c r="IU136" s="199"/>
      <c r="IV136" s="199"/>
    </row>
    <row r="137" spans="1:256" s="140" customFormat="1" ht="17.399999999999999" x14ac:dyDescent="0.25">
      <c r="B137" s="258"/>
      <c r="C137" s="260"/>
      <c r="D137" s="260"/>
      <c r="E137" s="260"/>
      <c r="F137" s="139"/>
      <c r="G137" s="139"/>
      <c r="H137" s="139"/>
      <c r="I137" s="138"/>
      <c r="J137" s="146"/>
      <c r="K137" s="146"/>
      <c r="L137" s="146"/>
      <c r="M137" s="146"/>
      <c r="N137" s="146"/>
      <c r="O137" s="146"/>
      <c r="P137" s="146"/>
      <c r="Q137" s="146"/>
    </row>
    <row r="138" spans="1:256" s="140" customFormat="1" ht="17.399999999999999" x14ac:dyDescent="0.25">
      <c r="A138" s="261" t="s">
        <v>284</v>
      </c>
      <c r="D138" s="516"/>
      <c r="E138" s="516"/>
      <c r="F138" s="516"/>
      <c r="G138" s="139"/>
      <c r="H138" s="139"/>
      <c r="I138" s="138"/>
      <c r="J138" s="146"/>
      <c r="K138" s="146"/>
      <c r="L138" s="146"/>
      <c r="M138" s="146"/>
      <c r="N138" s="146"/>
      <c r="O138" s="146"/>
      <c r="P138" s="146"/>
      <c r="Q138" s="146"/>
    </row>
    <row r="139" spans="1:256" s="142" customFormat="1" ht="17.399999999999999" x14ac:dyDescent="0.25">
      <c r="A139" s="147"/>
      <c r="B139" s="262"/>
      <c r="C139" s="511" t="s">
        <v>187</v>
      </c>
      <c r="D139" s="512"/>
      <c r="E139" s="260"/>
      <c r="F139" s="139"/>
      <c r="G139" s="139"/>
      <c r="H139" s="139"/>
      <c r="I139" s="141"/>
      <c r="J139" s="143"/>
      <c r="K139" s="143"/>
      <c r="L139" s="143"/>
      <c r="M139" s="143"/>
      <c r="N139" s="143"/>
      <c r="O139" s="143"/>
      <c r="P139" s="143"/>
      <c r="Q139" s="143"/>
    </row>
    <row r="140" spans="1:256" s="142" customFormat="1" ht="17.399999999999999" x14ac:dyDescent="0.25">
      <c r="A140" s="147"/>
      <c r="B140" s="262"/>
      <c r="C140" s="263"/>
      <c r="D140" s="263"/>
      <c r="E140" s="260"/>
      <c r="F140" s="139"/>
      <c r="G140" s="139"/>
      <c r="H140" s="139"/>
      <c r="I140" s="141"/>
      <c r="J140" s="143"/>
      <c r="K140" s="143"/>
      <c r="L140" s="143"/>
      <c r="M140" s="143"/>
      <c r="N140" s="143"/>
      <c r="O140" s="143"/>
      <c r="P140" s="143"/>
      <c r="Q140" s="143"/>
    </row>
    <row r="141" spans="1:256" s="142" customFormat="1" ht="17.399999999999999" x14ac:dyDescent="0.25">
      <c r="A141" s="147"/>
      <c r="B141" s="264"/>
      <c r="C141" s="263"/>
      <c r="D141" s="263"/>
      <c r="E141" s="260"/>
      <c r="F141" s="139"/>
      <c r="G141" s="139"/>
      <c r="H141" s="139"/>
      <c r="I141" s="143"/>
      <c r="J141" s="143"/>
      <c r="K141" s="143"/>
      <c r="L141" s="143"/>
      <c r="M141" s="143"/>
      <c r="N141" s="143"/>
      <c r="O141" s="143"/>
      <c r="P141" s="143"/>
      <c r="Q141" s="143"/>
    </row>
    <row r="142" spans="1:256" x14ac:dyDescent="0.25">
      <c r="A142" s="261" t="s">
        <v>285</v>
      </c>
      <c r="C142" s="265"/>
      <c r="D142" s="513"/>
      <c r="E142" s="513"/>
      <c r="IE142"/>
      <c r="IF142"/>
      <c r="IG142"/>
      <c r="IH142"/>
      <c r="II142"/>
      <c r="IJ142"/>
      <c r="IK142"/>
      <c r="IL142"/>
      <c r="IM142"/>
      <c r="IN142"/>
      <c r="IO142"/>
    </row>
    <row r="143" spans="1:256" ht="13.8" x14ac:dyDescent="0.25">
      <c r="B143" s="262"/>
      <c r="C143" s="511" t="s">
        <v>187</v>
      </c>
      <c r="D143" s="512"/>
      <c r="E143" s="260"/>
      <c r="IE143"/>
      <c r="IF143"/>
      <c r="IG143"/>
      <c r="IH143"/>
      <c r="II143"/>
      <c r="IJ143"/>
      <c r="IK143"/>
      <c r="IL143"/>
      <c r="IM143"/>
      <c r="IN143"/>
      <c r="IO143"/>
    </row>
    <row r="144" spans="1:256" ht="13.8" x14ac:dyDescent="0.25">
      <c r="B144" s="261" t="s">
        <v>286</v>
      </c>
      <c r="C144" s="267"/>
      <c r="D144" s="261"/>
      <c r="E144" s="260"/>
      <c r="HY144"/>
      <c r="HZ144"/>
      <c r="IA144"/>
      <c r="IB144"/>
      <c r="IC144"/>
      <c r="ID144"/>
      <c r="IE144"/>
      <c r="IF144"/>
      <c r="IG144"/>
      <c r="IH144"/>
      <c r="II144"/>
      <c r="IJ144"/>
      <c r="IK144"/>
      <c r="IL144"/>
      <c r="IM144"/>
      <c r="IN144"/>
      <c r="IO144"/>
    </row>
  </sheetData>
  <mergeCells count="18">
    <mergeCell ref="C139:D139"/>
    <mergeCell ref="D142:E142"/>
    <mergeCell ref="C143:D143"/>
    <mergeCell ref="A1:P1"/>
    <mergeCell ref="A2:P2"/>
    <mergeCell ref="F8:K8"/>
    <mergeCell ref="L8:P8"/>
    <mergeCell ref="A8:A9"/>
    <mergeCell ref="B8:B9"/>
    <mergeCell ref="C8:C9"/>
    <mergeCell ref="D8:D9"/>
    <mergeCell ref="E8:E9"/>
    <mergeCell ref="C132:N132"/>
    <mergeCell ref="C134:M134"/>
    <mergeCell ref="C135:M135"/>
    <mergeCell ref="C136:M136"/>
    <mergeCell ref="D138:F138"/>
    <mergeCell ref="C133:N133"/>
  </mergeCells>
  <conditionalFormatting sqref="D13">
    <cfRule type="cellIs" dxfId="41" priority="133" stopIfTrue="1" operator="equal">
      <formula>0</formula>
    </cfRule>
    <cfRule type="expression" dxfId="40" priority="134" stopIfTrue="1">
      <formula>"#DIV/0!"</formula>
    </cfRule>
  </conditionalFormatting>
  <conditionalFormatting sqref="D15:D18">
    <cfRule type="cellIs" dxfId="39" priority="119" stopIfTrue="1" operator="equal">
      <formula>0</formula>
    </cfRule>
    <cfRule type="expression" dxfId="38" priority="120" stopIfTrue="1">
      <formula>"#DIV/0!"</formula>
    </cfRule>
  </conditionalFormatting>
  <conditionalFormatting sqref="D20:D23">
    <cfRule type="cellIs" dxfId="37" priority="17" stopIfTrue="1" operator="equal">
      <formula>0</formula>
    </cfRule>
    <cfRule type="expression" dxfId="36" priority="18" stopIfTrue="1">
      <formula>"#DIV/0!"</formula>
    </cfRule>
  </conditionalFormatting>
  <conditionalFormatting sqref="D25:D29">
    <cfRule type="cellIs" dxfId="35" priority="3" stopIfTrue="1" operator="equal">
      <formula>0</formula>
    </cfRule>
    <cfRule type="expression" dxfId="34" priority="4" stopIfTrue="1">
      <formula>"#DIV/0!"</formula>
    </cfRule>
  </conditionalFormatting>
  <conditionalFormatting sqref="D31:D34">
    <cfRule type="cellIs" dxfId="33" priority="1" stopIfTrue="1" operator="equal">
      <formula>0</formula>
    </cfRule>
    <cfRule type="expression" dxfId="32" priority="2" stopIfTrue="1">
      <formula>"#DIV/0!"</formula>
    </cfRule>
  </conditionalFormatting>
  <conditionalFormatting sqref="D37:D38">
    <cfRule type="cellIs" dxfId="31" priority="9" stopIfTrue="1" operator="equal">
      <formula>0</formula>
    </cfRule>
    <cfRule type="expression" dxfId="30" priority="10" stopIfTrue="1">
      <formula>"#DIV/0!"</formula>
    </cfRule>
  </conditionalFormatting>
  <conditionalFormatting sqref="D40:D42">
    <cfRule type="cellIs" dxfId="29" priority="7" stopIfTrue="1" operator="equal">
      <formula>0</formula>
    </cfRule>
    <cfRule type="expression" dxfId="28" priority="8" stopIfTrue="1">
      <formula>"#DIV/0!"</formula>
    </cfRule>
  </conditionalFormatting>
  <conditionalFormatting sqref="D44">
    <cfRule type="cellIs" dxfId="27" priority="37" stopIfTrue="1" operator="equal">
      <formula>0</formula>
    </cfRule>
    <cfRule type="expression" dxfId="26" priority="38" stopIfTrue="1">
      <formula>"#DIV/0!"</formula>
    </cfRule>
  </conditionalFormatting>
  <conditionalFormatting sqref="D46:D50">
    <cfRule type="cellIs" dxfId="25" priority="21" stopIfTrue="1" operator="equal">
      <formula>0</formula>
    </cfRule>
    <cfRule type="expression" dxfId="24" priority="22" stopIfTrue="1">
      <formula>"#DIV/0!"</formula>
    </cfRule>
  </conditionalFormatting>
  <conditionalFormatting sqref="D53:D54">
    <cfRule type="cellIs" dxfId="23" priority="29" stopIfTrue="1" operator="equal">
      <formula>0</formula>
    </cfRule>
    <cfRule type="expression" dxfId="22" priority="30" stopIfTrue="1">
      <formula>"#DIV/0!"</formula>
    </cfRule>
  </conditionalFormatting>
  <conditionalFormatting sqref="D56:D58">
    <cfRule type="cellIs" dxfId="21" priority="27" stopIfTrue="1" operator="equal">
      <formula>0</formula>
    </cfRule>
    <cfRule type="expression" dxfId="20" priority="28" stopIfTrue="1">
      <formula>"#DIV/0!"</formula>
    </cfRule>
  </conditionalFormatting>
  <conditionalFormatting sqref="D60:D62">
    <cfRule type="cellIs" dxfId="19" priority="57" stopIfTrue="1" operator="equal">
      <formula>0</formula>
    </cfRule>
    <cfRule type="expression" dxfId="18" priority="58" stopIfTrue="1">
      <formula>"#DIV/0!"</formula>
    </cfRule>
  </conditionalFormatting>
  <conditionalFormatting sqref="D64:D67">
    <cfRule type="cellIs" dxfId="17" priority="43" stopIfTrue="1" operator="equal">
      <formula>0</formula>
    </cfRule>
    <cfRule type="expression" dxfId="16" priority="44" stopIfTrue="1">
      <formula>"#DIV/0!"</formula>
    </cfRule>
  </conditionalFormatting>
  <conditionalFormatting sqref="D69:D71">
    <cfRule type="cellIs" dxfId="15" priority="41" stopIfTrue="1" operator="equal">
      <formula>0</formula>
    </cfRule>
    <cfRule type="expression" dxfId="14" priority="42" stopIfTrue="1">
      <formula>"#DIV/0!"</formula>
    </cfRule>
  </conditionalFormatting>
  <conditionalFormatting sqref="D74:D75">
    <cfRule type="cellIs" dxfId="13" priority="49" stopIfTrue="1" operator="equal">
      <formula>0</formula>
    </cfRule>
    <cfRule type="expression" dxfId="12" priority="50" stopIfTrue="1">
      <formula>"#DIV/0!"</formula>
    </cfRule>
  </conditionalFormatting>
  <conditionalFormatting sqref="D77:D79">
    <cfRule type="cellIs" dxfId="11" priority="47" stopIfTrue="1" operator="equal">
      <formula>0</formula>
    </cfRule>
    <cfRule type="expression" dxfId="10" priority="48" stopIfTrue="1">
      <formula>"#DIV/0!"</formula>
    </cfRule>
  </conditionalFormatting>
  <conditionalFormatting sqref="D81">
    <cfRule type="cellIs" dxfId="9" priority="123" stopIfTrue="1" operator="equal">
      <formula>0</formula>
    </cfRule>
    <cfRule type="expression" dxfId="8" priority="124" stopIfTrue="1">
      <formula>"#DIV/0!"</formula>
    </cfRule>
  </conditionalFormatting>
  <conditionalFormatting sqref="D84:D85">
    <cfRule type="cellIs" dxfId="7" priority="145" stopIfTrue="1" operator="equal">
      <formula>0</formula>
    </cfRule>
    <cfRule type="expression" dxfId="6" priority="146" stopIfTrue="1">
      <formula>"#DIV/0!"</formula>
    </cfRule>
  </conditionalFormatting>
  <conditionalFormatting sqref="D110">
    <cfRule type="cellIs" dxfId="5" priority="161" stopIfTrue="1" operator="equal">
      <formula>0</formula>
    </cfRule>
    <cfRule type="expression" dxfId="4" priority="162" stopIfTrue="1">
      <formula>"#DIV/0!"</formula>
    </cfRule>
  </conditionalFormatting>
  <conditionalFormatting sqref="D114:D123">
    <cfRule type="cellIs" dxfId="3" priority="137" stopIfTrue="1" operator="equal">
      <formula>0</formula>
    </cfRule>
    <cfRule type="expression" dxfId="2" priority="138" stopIfTrue="1">
      <formula>"#DIV/0!"</formula>
    </cfRule>
  </conditionalFormatting>
  <printOptions horizontalCentered="1"/>
  <pageMargins left="0.25" right="0.25" top="0.74791700000000005" bottom="0.74791700000000005" header="0.51111099999999998" footer="0.51111099999999998"/>
  <pageSetup paperSize="9" scale="7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CE2B8A-DCD4-417D-8E6A-45A3CB1E44E8}">
  <dimension ref="A1:IX35"/>
  <sheetViews>
    <sheetView showZeros="0" workbookViewId="0">
      <selection activeCell="C16" sqref="C16"/>
    </sheetView>
  </sheetViews>
  <sheetFormatPr defaultRowHeight="13.2" x14ac:dyDescent="0.25"/>
  <cols>
    <col min="1" max="1" width="3.88671875" style="2" customWidth="1"/>
    <col min="2" max="2" width="4" style="2" customWidth="1"/>
    <col min="3" max="3" width="41.6640625" style="2" customWidth="1"/>
    <col min="4" max="4" width="9.44140625" style="2" customWidth="1"/>
    <col min="5" max="5" width="8.109375" style="20" customWidth="1"/>
    <col min="6" max="6" width="5.5546875" style="19" customWidth="1"/>
    <col min="7" max="8" width="7" style="19" customWidth="1"/>
    <col min="9" max="9" width="8.88671875" style="19" customWidth="1"/>
    <col min="10" max="10" width="7.33203125" style="19" customWidth="1"/>
    <col min="11" max="11" width="8.5546875" style="2" customWidth="1"/>
    <col min="12" max="12" width="7.88671875" style="21" customWidth="1"/>
    <col min="13" max="13" width="9.6640625" style="2" customWidth="1"/>
    <col min="14" max="14" width="9.88671875" style="2" customWidth="1"/>
    <col min="15" max="15" width="11.5546875" style="2" customWidth="1"/>
    <col min="16" max="16" width="11" style="2" customWidth="1"/>
    <col min="17" max="184" width="9.109375" style="1" customWidth="1"/>
    <col min="185" max="185" width="5" style="1" customWidth="1"/>
    <col min="186" max="186" width="7.5546875" style="1" customWidth="1"/>
    <col min="187" max="187" width="45.44140625" style="1" customWidth="1"/>
    <col min="188" max="188" width="6.44140625" style="1" customWidth="1"/>
    <col min="189" max="189" width="8.109375" style="1" customWidth="1"/>
    <col min="190" max="190" width="6.6640625" style="1" customWidth="1"/>
    <col min="191" max="192" width="7" style="1" customWidth="1"/>
    <col min="193" max="193" width="7.6640625" style="1" customWidth="1"/>
    <col min="194" max="194" width="7.33203125" style="1" customWidth="1"/>
    <col min="195" max="195" width="7.44140625" style="1" customWidth="1"/>
    <col min="196" max="196" width="8.5546875" style="1" customWidth="1"/>
    <col min="197" max="197" width="9.6640625" style="1" customWidth="1"/>
    <col min="198" max="198" width="9.5546875" style="1" customWidth="1"/>
    <col min="199" max="199" width="10" style="1" customWidth="1"/>
    <col min="200" max="200" width="9.5546875" style="1" customWidth="1"/>
    <col min="201" max="255" width="9.109375" style="1" customWidth="1"/>
  </cols>
  <sheetData>
    <row r="1" spans="1:20" s="1" customFormat="1" x14ac:dyDescent="0.25">
      <c r="A1" s="517" t="s">
        <v>281</v>
      </c>
      <c r="B1" s="517"/>
      <c r="C1" s="517"/>
      <c r="D1" s="517"/>
      <c r="E1" s="517"/>
      <c r="F1" s="517"/>
      <c r="G1" s="517"/>
      <c r="H1" s="517"/>
      <c r="I1" s="517"/>
      <c r="J1" s="517"/>
      <c r="K1" s="517"/>
      <c r="L1" s="517"/>
      <c r="M1" s="517"/>
      <c r="N1" s="517"/>
      <c r="O1" s="517"/>
      <c r="P1" s="517"/>
      <c r="Q1" s="517"/>
      <c r="R1" s="517"/>
    </row>
    <row r="2" spans="1:20" s="1" customFormat="1" x14ac:dyDescent="0.25">
      <c r="A2" s="517" t="s">
        <v>271</v>
      </c>
      <c r="B2" s="517"/>
      <c r="C2" s="517"/>
      <c r="D2" s="517"/>
      <c r="E2" s="517"/>
      <c r="F2" s="517"/>
      <c r="G2" s="517"/>
      <c r="H2" s="517"/>
      <c r="I2" s="517"/>
      <c r="J2" s="517"/>
      <c r="K2" s="517"/>
      <c r="L2" s="517"/>
      <c r="M2" s="517"/>
      <c r="N2" s="517"/>
      <c r="O2" s="517"/>
      <c r="P2" s="517"/>
      <c r="Q2" s="517"/>
      <c r="R2" s="517"/>
    </row>
    <row r="3" spans="1:20" x14ac:dyDescent="0.25">
      <c r="A3" s="7" t="str">
        <f>KOPTĀME!A10</f>
        <v>Objekta nosaukums: Ūdensvada un kanalizācijas izbūve Mazajā Juglas ielā, 4.kārta</v>
      </c>
      <c r="C3" s="67"/>
      <c r="D3" s="77"/>
      <c r="E3" s="89"/>
      <c r="F3" s="76"/>
      <c r="G3" s="20"/>
      <c r="K3" s="19"/>
      <c r="L3" s="19"/>
      <c r="N3" s="21"/>
      <c r="Q3" s="2"/>
      <c r="R3" s="2"/>
    </row>
    <row r="4" spans="1:20" x14ac:dyDescent="0.25">
      <c r="A4" s="7" t="str">
        <f>KOPTĀME!A11</f>
        <v>Būves nosaukums: Ūdensvada un kanalizācijas izbūve Mazajā Juglas ielā,4.kārta</v>
      </c>
      <c r="B4" s="67"/>
      <c r="C4" s="77"/>
      <c r="D4" s="20"/>
      <c r="E4" s="19"/>
      <c r="J4" s="2"/>
      <c r="K4" s="21"/>
      <c r="L4" s="2"/>
      <c r="Q4" s="2"/>
      <c r="R4" s="2"/>
    </row>
    <row r="5" spans="1:20" x14ac:dyDescent="0.25">
      <c r="A5" s="7" t="str">
        <f>KOPTĀME!A12</f>
        <v>Objekta adrese: Malienas iela, Ūdeļu iela 4</v>
      </c>
      <c r="B5" s="67"/>
      <c r="C5" s="77"/>
      <c r="D5" s="20"/>
      <c r="E5" s="19"/>
      <c r="J5" s="2"/>
      <c r="K5" s="21"/>
      <c r="L5" s="7" t="s">
        <v>29</v>
      </c>
      <c r="N5" s="22">
        <f>P20</f>
        <v>0</v>
      </c>
      <c r="O5" s="7" t="s">
        <v>30</v>
      </c>
      <c r="Q5" s="22"/>
      <c r="R5" s="7"/>
    </row>
    <row r="6" spans="1:20" x14ac:dyDescent="0.25">
      <c r="A6" s="7" t="s">
        <v>6</v>
      </c>
    </row>
    <row r="7" spans="1:20" ht="13.8" thickBot="1" x14ac:dyDescent="0.3">
      <c r="A7" s="7"/>
    </row>
    <row r="8" spans="1:20" s="2" customFormat="1" ht="15" customHeight="1" thickBot="1" x14ac:dyDescent="0.3">
      <c r="A8" s="532" t="s">
        <v>16</v>
      </c>
      <c r="B8" s="533" t="s">
        <v>31</v>
      </c>
      <c r="C8" s="534" t="s">
        <v>32</v>
      </c>
      <c r="D8" s="533" t="s">
        <v>33</v>
      </c>
      <c r="E8" s="537" t="s">
        <v>34</v>
      </c>
      <c r="F8" s="530" t="s">
        <v>35</v>
      </c>
      <c r="G8" s="530"/>
      <c r="H8" s="530"/>
      <c r="I8" s="530"/>
      <c r="J8" s="530"/>
      <c r="K8" s="530"/>
      <c r="L8" s="531" t="s">
        <v>36</v>
      </c>
      <c r="M8" s="531"/>
      <c r="N8" s="531"/>
      <c r="O8" s="531"/>
      <c r="P8" s="531"/>
    </row>
    <row r="9" spans="1:20" s="2" customFormat="1" ht="67.2" thickBot="1" x14ac:dyDescent="0.3">
      <c r="A9" s="532"/>
      <c r="B9" s="533"/>
      <c r="C9" s="534"/>
      <c r="D9" s="533"/>
      <c r="E9" s="537"/>
      <c r="F9" s="78" t="s">
        <v>37</v>
      </c>
      <c r="G9" s="78" t="s">
        <v>38</v>
      </c>
      <c r="H9" s="78" t="s">
        <v>39</v>
      </c>
      <c r="I9" s="78" t="s">
        <v>40</v>
      </c>
      <c r="J9" s="78" t="s">
        <v>41</v>
      </c>
      <c r="K9" s="78" t="s">
        <v>42</v>
      </c>
      <c r="L9" s="79" t="s">
        <v>21</v>
      </c>
      <c r="M9" s="78" t="s">
        <v>39</v>
      </c>
      <c r="N9" s="78" t="s">
        <v>40</v>
      </c>
      <c r="O9" s="78" t="s">
        <v>41</v>
      </c>
      <c r="P9" s="80" t="s">
        <v>43</v>
      </c>
    </row>
    <row r="10" spans="1:20" s="23" customFormat="1" ht="15.75" customHeight="1" thickBot="1" x14ac:dyDescent="0.25">
      <c r="A10" s="81">
        <v>1</v>
      </c>
      <c r="B10" s="82">
        <v>2</v>
      </c>
      <c r="C10" s="96">
        <v>3</v>
      </c>
      <c r="D10" s="82">
        <v>4</v>
      </c>
      <c r="E10" s="83">
        <v>5</v>
      </c>
      <c r="F10" s="82">
        <v>6</v>
      </c>
      <c r="G10" s="82">
        <v>7</v>
      </c>
      <c r="H10" s="82">
        <v>8</v>
      </c>
      <c r="I10" s="82">
        <v>9</v>
      </c>
      <c r="J10" s="82">
        <v>10</v>
      </c>
      <c r="K10" s="82">
        <v>11</v>
      </c>
      <c r="L10" s="82">
        <v>12</v>
      </c>
      <c r="M10" s="82">
        <v>13</v>
      </c>
      <c r="N10" s="82">
        <v>14</v>
      </c>
      <c r="O10" s="82">
        <v>15</v>
      </c>
      <c r="P10" s="84">
        <v>16</v>
      </c>
    </row>
    <row r="11" spans="1:20" s="30" customFormat="1" x14ac:dyDescent="0.25">
      <c r="A11" s="24"/>
      <c r="B11" s="90"/>
      <c r="C11" s="25"/>
      <c r="D11" s="26"/>
      <c r="E11" s="27"/>
      <c r="F11" s="28"/>
      <c r="G11" s="28"/>
      <c r="H11" s="28"/>
      <c r="I11" s="28"/>
      <c r="J11" s="28"/>
      <c r="K11" s="28"/>
      <c r="L11" s="28"/>
      <c r="M11" s="28"/>
      <c r="N11" s="28"/>
      <c r="O11" s="28"/>
      <c r="P11" s="29"/>
    </row>
    <row r="12" spans="1:20" s="92" customFormat="1" x14ac:dyDescent="0.25">
      <c r="A12" s="115">
        <v>1</v>
      </c>
      <c r="B12" s="116" t="s">
        <v>44</v>
      </c>
      <c r="C12" s="117" t="s">
        <v>179</v>
      </c>
      <c r="D12" s="118" t="s">
        <v>45</v>
      </c>
      <c r="E12" s="119">
        <v>52</v>
      </c>
      <c r="F12" s="74"/>
      <c r="G12" s="91"/>
      <c r="H12" s="64"/>
      <c r="I12" s="91"/>
      <c r="J12" s="91"/>
      <c r="K12" s="64">
        <f t="shared" ref="K12:K18" si="0">H12+I12+J12</f>
        <v>0</v>
      </c>
      <c r="L12" s="64">
        <f t="shared" ref="L12:L18" si="1">ROUND(E12*F12,2)</f>
        <v>0</v>
      </c>
      <c r="M12" s="64">
        <f t="shared" ref="M12:M18" si="2">ROUND(E12*H12,2)</f>
        <v>0</v>
      </c>
      <c r="N12" s="64">
        <f t="shared" ref="N12:N18" si="3">ROUND(E12*I12,2)</f>
        <v>0</v>
      </c>
      <c r="O12" s="64">
        <f t="shared" ref="O12:O18" si="4">ROUND(E12*J12,2)</f>
        <v>0</v>
      </c>
      <c r="P12" s="87">
        <f t="shared" ref="P12:P18" si="5">SUM(M12:O12)</f>
        <v>0</v>
      </c>
    </row>
    <row r="13" spans="1:20" s="41" customFormat="1" x14ac:dyDescent="0.25">
      <c r="A13" s="115">
        <v>2</v>
      </c>
      <c r="B13" s="116" t="s">
        <v>44</v>
      </c>
      <c r="C13" s="120" t="s">
        <v>180</v>
      </c>
      <c r="D13" s="121" t="s">
        <v>76</v>
      </c>
      <c r="E13" s="119">
        <v>1</v>
      </c>
      <c r="F13" s="74"/>
      <c r="G13" s="62"/>
      <c r="H13" s="64"/>
      <c r="I13" s="62"/>
      <c r="J13" s="62"/>
      <c r="K13" s="64">
        <f t="shared" si="0"/>
        <v>0</v>
      </c>
      <c r="L13" s="64">
        <f t="shared" si="1"/>
        <v>0</v>
      </c>
      <c r="M13" s="64">
        <f t="shared" si="2"/>
        <v>0</v>
      </c>
      <c r="N13" s="64">
        <f t="shared" si="3"/>
        <v>0</v>
      </c>
      <c r="O13" s="64">
        <f t="shared" si="4"/>
        <v>0</v>
      </c>
      <c r="P13" s="87">
        <f t="shared" si="5"/>
        <v>0</v>
      </c>
      <c r="S13" s="92"/>
      <c r="T13" s="92"/>
    </row>
    <row r="14" spans="1:20" s="41" customFormat="1" x14ac:dyDescent="0.25">
      <c r="A14" s="115">
        <v>3</v>
      </c>
      <c r="B14" s="116" t="s">
        <v>44</v>
      </c>
      <c r="C14" s="120" t="s">
        <v>181</v>
      </c>
      <c r="D14" s="121" t="s">
        <v>58</v>
      </c>
      <c r="E14" s="119">
        <v>120</v>
      </c>
      <c r="F14" s="74"/>
      <c r="G14" s="91"/>
      <c r="H14" s="64"/>
      <c r="I14" s="62"/>
      <c r="J14" s="62"/>
      <c r="K14" s="64">
        <f t="shared" si="0"/>
        <v>0</v>
      </c>
      <c r="L14" s="64">
        <f t="shared" si="1"/>
        <v>0</v>
      </c>
      <c r="M14" s="64">
        <f t="shared" si="2"/>
        <v>0</v>
      </c>
      <c r="N14" s="64">
        <f t="shared" si="3"/>
        <v>0</v>
      </c>
      <c r="O14" s="64">
        <f t="shared" si="4"/>
        <v>0</v>
      </c>
      <c r="P14" s="87">
        <f t="shared" si="5"/>
        <v>0</v>
      </c>
      <c r="S14" s="92"/>
      <c r="T14" s="92"/>
    </row>
    <row r="15" spans="1:20" s="41" customFormat="1" x14ac:dyDescent="0.25">
      <c r="A15" s="483">
        <v>4</v>
      </c>
      <c r="B15" s="473" t="s">
        <v>44</v>
      </c>
      <c r="C15" s="474" t="s">
        <v>279</v>
      </c>
      <c r="D15" s="484" t="s">
        <v>76</v>
      </c>
      <c r="E15" s="476">
        <v>1</v>
      </c>
      <c r="F15" s="74"/>
      <c r="G15" s="62"/>
      <c r="H15" s="64"/>
      <c r="I15" s="62"/>
      <c r="J15" s="62"/>
      <c r="K15" s="64">
        <f t="shared" si="0"/>
        <v>0</v>
      </c>
      <c r="L15" s="64">
        <f t="shared" si="1"/>
        <v>0</v>
      </c>
      <c r="M15" s="64">
        <f t="shared" si="2"/>
        <v>0</v>
      </c>
      <c r="N15" s="64">
        <f t="shared" si="3"/>
        <v>0</v>
      </c>
      <c r="O15" s="64">
        <f t="shared" si="4"/>
        <v>0</v>
      </c>
      <c r="P15" s="87">
        <f t="shared" si="5"/>
        <v>0</v>
      </c>
      <c r="S15" s="92"/>
      <c r="T15" s="92"/>
    </row>
    <row r="16" spans="1:20" s="41" customFormat="1" x14ac:dyDescent="0.25">
      <c r="A16" s="115">
        <v>6</v>
      </c>
      <c r="B16" s="116" t="s">
        <v>44</v>
      </c>
      <c r="C16" s="122" t="s">
        <v>265</v>
      </c>
      <c r="D16" s="121" t="s">
        <v>125</v>
      </c>
      <c r="E16" s="119">
        <v>1</v>
      </c>
      <c r="F16" s="93"/>
      <c r="G16" s="62"/>
      <c r="H16" s="64"/>
      <c r="I16" s="62"/>
      <c r="J16" s="62"/>
      <c r="K16" s="64">
        <f t="shared" si="0"/>
        <v>0</v>
      </c>
      <c r="L16" s="64">
        <f t="shared" si="1"/>
        <v>0</v>
      </c>
      <c r="M16" s="64">
        <f t="shared" si="2"/>
        <v>0</v>
      </c>
      <c r="N16" s="64">
        <f t="shared" si="3"/>
        <v>0</v>
      </c>
      <c r="O16" s="64">
        <f t="shared" si="4"/>
        <v>0</v>
      </c>
      <c r="P16" s="87">
        <f t="shared" si="5"/>
        <v>0</v>
      </c>
      <c r="S16" s="92"/>
      <c r="T16" s="92"/>
    </row>
    <row r="17" spans="1:258" s="41" customFormat="1" x14ac:dyDescent="0.25">
      <c r="A17" s="483">
        <v>7</v>
      </c>
      <c r="B17" s="473" t="s">
        <v>44</v>
      </c>
      <c r="C17" s="474" t="s">
        <v>182</v>
      </c>
      <c r="D17" s="485" t="s">
        <v>76</v>
      </c>
      <c r="E17" s="486">
        <v>6</v>
      </c>
      <c r="F17" s="97"/>
      <c r="G17" s="100"/>
      <c r="H17" s="99"/>
      <c r="I17" s="100"/>
      <c r="J17" s="100"/>
      <c r="K17" s="64">
        <f t="shared" si="0"/>
        <v>0</v>
      </c>
      <c r="L17" s="64">
        <f t="shared" si="1"/>
        <v>0</v>
      </c>
      <c r="M17" s="64">
        <f t="shared" si="2"/>
        <v>0</v>
      </c>
      <c r="N17" s="64">
        <f t="shared" si="3"/>
        <v>0</v>
      </c>
      <c r="O17" s="64">
        <f t="shared" si="4"/>
        <v>0</v>
      </c>
      <c r="P17" s="87">
        <f t="shared" si="5"/>
        <v>0</v>
      </c>
      <c r="S17" s="92"/>
      <c r="T17" s="92"/>
    </row>
    <row r="18" spans="1:258" s="30" customFormat="1" x14ac:dyDescent="0.25">
      <c r="A18" s="115">
        <v>8</v>
      </c>
      <c r="B18" s="116" t="s">
        <v>44</v>
      </c>
      <c r="C18" s="123" t="s">
        <v>183</v>
      </c>
      <c r="D18" s="129" t="s">
        <v>58</v>
      </c>
      <c r="E18" s="119">
        <v>500</v>
      </c>
      <c r="F18" s="97"/>
      <c r="G18" s="98"/>
      <c r="H18" s="99"/>
      <c r="I18" s="100"/>
      <c r="J18" s="100"/>
      <c r="K18" s="64">
        <f t="shared" si="0"/>
        <v>0</v>
      </c>
      <c r="L18" s="64">
        <f t="shared" si="1"/>
        <v>0</v>
      </c>
      <c r="M18" s="64">
        <f t="shared" si="2"/>
        <v>0</v>
      </c>
      <c r="N18" s="64">
        <f t="shared" si="3"/>
        <v>0</v>
      </c>
      <c r="O18" s="64">
        <f t="shared" si="4"/>
        <v>0</v>
      </c>
      <c r="P18" s="87">
        <f t="shared" si="5"/>
        <v>0</v>
      </c>
      <c r="S18" s="92"/>
      <c r="T18" s="92"/>
    </row>
    <row r="19" spans="1:258" s="30" customFormat="1" x14ac:dyDescent="0.25">
      <c r="A19" s="43"/>
      <c r="B19" s="38"/>
      <c r="C19" s="18" t="s">
        <v>123</v>
      </c>
      <c r="D19" s="17"/>
      <c r="E19" s="39"/>
      <c r="F19" s="40"/>
      <c r="G19" s="40"/>
      <c r="H19" s="40"/>
      <c r="I19" s="40"/>
      <c r="J19" s="40"/>
      <c r="K19" s="40"/>
      <c r="L19" s="44"/>
      <c r="M19" s="40"/>
      <c r="N19" s="40"/>
      <c r="O19" s="40"/>
      <c r="P19" s="45"/>
    </row>
    <row r="20" spans="1:258" s="2" customFormat="1" ht="14.4" thickBot="1" x14ac:dyDescent="0.35">
      <c r="A20" s="46"/>
      <c r="B20" s="47"/>
      <c r="C20" s="47"/>
      <c r="D20" s="48"/>
      <c r="E20" s="49"/>
      <c r="F20" s="50"/>
      <c r="G20" s="51"/>
      <c r="H20" s="52" t="s">
        <v>62</v>
      </c>
      <c r="I20" s="51"/>
      <c r="J20" s="51"/>
      <c r="K20" s="51"/>
      <c r="L20" s="53">
        <f>SUM(L11:L19)</f>
        <v>0</v>
      </c>
      <c r="M20" s="54">
        <f>SUM(M11:M19)</f>
        <v>0</v>
      </c>
      <c r="N20" s="54">
        <f>SUM(N11:N19)</f>
        <v>0</v>
      </c>
      <c r="O20" s="54">
        <f>SUM(O11:O19)</f>
        <v>0</v>
      </c>
      <c r="P20" s="55">
        <f>SUM(P11:P19)</f>
        <v>0</v>
      </c>
    </row>
    <row r="21" spans="1:258" x14ac:dyDescent="0.25">
      <c r="A21" s="56"/>
      <c r="B21" s="56"/>
      <c r="D21" s="56"/>
      <c r="F21" s="57"/>
      <c r="G21" s="57"/>
      <c r="H21" s="57"/>
      <c r="I21" s="57"/>
      <c r="J21" s="57"/>
      <c r="K21" s="56"/>
      <c r="L21" s="58"/>
      <c r="M21" s="56"/>
      <c r="N21" s="56"/>
      <c r="O21" s="56"/>
      <c r="P21" s="56"/>
    </row>
    <row r="22" spans="1:258" s="140" customFormat="1" ht="13.8" x14ac:dyDescent="0.25">
      <c r="B22" s="256"/>
      <c r="C22" s="257" t="s">
        <v>282</v>
      </c>
      <c r="D22" s="258"/>
      <c r="E22" s="259"/>
      <c r="F22" s="259"/>
      <c r="G22" s="259"/>
      <c r="H22" s="259"/>
      <c r="I22" s="259"/>
      <c r="J22" s="259"/>
      <c r="K22" s="259"/>
      <c r="L22" s="259"/>
      <c r="M22" s="259"/>
      <c r="N22" s="259"/>
      <c r="O22" s="259"/>
      <c r="P22" s="259"/>
      <c r="Q22" s="146"/>
      <c r="R22" s="146"/>
      <c r="S22" s="146"/>
    </row>
    <row r="23" spans="1:258" s="140" customFormat="1" ht="31.2" customHeight="1" x14ac:dyDescent="0.25">
      <c r="B23" s="258"/>
      <c r="C23" s="514" t="s">
        <v>283</v>
      </c>
      <c r="D23" s="514"/>
      <c r="E23" s="514"/>
      <c r="F23" s="514"/>
      <c r="G23" s="514"/>
      <c r="H23" s="514"/>
      <c r="I23" s="514"/>
      <c r="J23" s="514"/>
      <c r="K23" s="514"/>
      <c r="L23" s="514"/>
      <c r="M23" s="514"/>
      <c r="N23" s="514"/>
      <c r="O23" s="514"/>
      <c r="P23" s="514"/>
      <c r="Q23" s="340"/>
      <c r="R23" s="146"/>
      <c r="S23" s="146"/>
      <c r="T23" s="146"/>
    </row>
    <row r="24" spans="1:258" s="140" customFormat="1" ht="31.2" customHeight="1" x14ac:dyDescent="0.25">
      <c r="B24" s="258"/>
      <c r="C24" s="515" t="s">
        <v>300</v>
      </c>
      <c r="D24" s="515"/>
      <c r="E24" s="515"/>
      <c r="F24" s="515"/>
      <c r="G24" s="515"/>
      <c r="H24" s="515"/>
      <c r="I24" s="515"/>
      <c r="J24" s="515"/>
      <c r="K24" s="515"/>
      <c r="L24" s="515"/>
      <c r="M24" s="515"/>
      <c r="N24" s="515"/>
      <c r="O24" s="515"/>
      <c r="P24" s="515"/>
      <c r="Q24" s="341"/>
      <c r="R24" s="146"/>
      <c r="S24" s="146"/>
      <c r="T24" s="146"/>
    </row>
    <row r="25" spans="1:258" s="142" customFormat="1" ht="13.8" x14ac:dyDescent="0.25">
      <c r="A25" s="147"/>
      <c r="B25" s="258"/>
      <c r="C25" s="514" t="s">
        <v>301</v>
      </c>
      <c r="D25" s="514"/>
      <c r="E25" s="514"/>
      <c r="F25" s="514"/>
      <c r="G25" s="514"/>
      <c r="H25" s="514"/>
      <c r="I25" s="514"/>
      <c r="J25" s="514"/>
      <c r="K25" s="514"/>
      <c r="L25" s="514"/>
      <c r="M25" s="514"/>
      <c r="N25" s="514"/>
      <c r="O25" s="514"/>
      <c r="P25" s="143"/>
      <c r="Q25" s="143"/>
      <c r="R25" s="143"/>
      <c r="S25" s="143"/>
      <c r="T25" s="143"/>
    </row>
    <row r="26" spans="1:258" s="142" customFormat="1" ht="13.8" x14ac:dyDescent="0.25">
      <c r="A26" s="147"/>
      <c r="B26" s="258"/>
      <c r="C26" s="514" t="s">
        <v>302</v>
      </c>
      <c r="D26" s="514"/>
      <c r="E26" s="514"/>
      <c r="F26" s="514"/>
      <c r="G26" s="514"/>
      <c r="H26" s="514"/>
      <c r="I26" s="514"/>
      <c r="J26" s="514"/>
      <c r="K26" s="514"/>
      <c r="L26" s="514"/>
      <c r="M26" s="514"/>
      <c r="N26" s="514"/>
      <c r="O26" s="514"/>
      <c r="P26" s="143"/>
      <c r="Q26" s="143"/>
      <c r="R26" s="143"/>
      <c r="S26" s="143"/>
      <c r="T26" s="143"/>
    </row>
    <row r="27" spans="1:258" ht="13.8" x14ac:dyDescent="0.25">
      <c r="A27" s="140"/>
      <c r="B27" s="258"/>
      <c r="C27" s="514" t="s">
        <v>303</v>
      </c>
      <c r="D27" s="514"/>
      <c r="E27" s="514"/>
      <c r="F27" s="514"/>
      <c r="G27" s="514"/>
      <c r="H27" s="514"/>
      <c r="I27" s="514"/>
      <c r="J27" s="514"/>
      <c r="K27" s="514"/>
      <c r="L27" s="514"/>
      <c r="M27" s="514"/>
      <c r="N27" s="514"/>
      <c r="O27" s="514"/>
      <c r="P27" s="146"/>
      <c r="Q27" s="2"/>
      <c r="R27" s="199"/>
      <c r="S27" s="199"/>
      <c r="T27" s="199"/>
      <c r="U27" s="199"/>
      <c r="V27" s="199"/>
      <c r="W27" s="199"/>
      <c r="X27" s="199"/>
      <c r="Y27" s="199"/>
      <c r="Z27" s="199"/>
      <c r="AA27" s="199"/>
      <c r="AB27" s="199"/>
      <c r="AC27" s="199"/>
      <c r="AD27" s="199"/>
      <c r="AE27" s="199"/>
      <c r="AF27" s="199"/>
      <c r="AG27" s="199"/>
      <c r="AH27" s="199"/>
      <c r="AI27" s="199"/>
      <c r="AJ27" s="199"/>
      <c r="AK27" s="199"/>
      <c r="AL27" s="199"/>
      <c r="AM27" s="199"/>
      <c r="AN27" s="199"/>
      <c r="AO27" s="199"/>
      <c r="AP27" s="199"/>
      <c r="AQ27" s="199"/>
      <c r="AR27" s="199"/>
      <c r="AS27" s="199"/>
      <c r="AT27" s="199"/>
      <c r="AU27" s="199"/>
      <c r="AV27" s="199"/>
      <c r="AW27" s="199"/>
      <c r="AX27" s="199"/>
      <c r="AY27" s="199"/>
      <c r="AZ27" s="199"/>
      <c r="BA27" s="199"/>
      <c r="BB27" s="199"/>
      <c r="BC27" s="199"/>
      <c r="BD27" s="199"/>
      <c r="BE27" s="199"/>
      <c r="BF27" s="199"/>
      <c r="BG27" s="199"/>
      <c r="BH27" s="199"/>
      <c r="BI27" s="199"/>
      <c r="BJ27" s="199"/>
      <c r="BK27" s="199"/>
      <c r="BL27" s="199"/>
      <c r="BM27" s="199"/>
      <c r="BN27" s="199"/>
      <c r="BO27" s="199"/>
      <c r="BP27" s="199"/>
      <c r="BQ27" s="199"/>
      <c r="BR27" s="199"/>
      <c r="BS27" s="199"/>
      <c r="BT27" s="199"/>
      <c r="BU27" s="199"/>
      <c r="BV27" s="199"/>
      <c r="BW27" s="199"/>
      <c r="BX27" s="199"/>
      <c r="BY27" s="199"/>
      <c r="BZ27" s="199"/>
      <c r="CA27" s="199"/>
      <c r="CB27" s="199"/>
      <c r="CC27" s="199"/>
      <c r="CD27" s="199"/>
      <c r="CE27" s="199"/>
      <c r="CF27" s="199"/>
      <c r="CG27" s="199"/>
      <c r="CH27" s="199"/>
      <c r="CI27" s="199"/>
      <c r="CJ27" s="199"/>
      <c r="CK27" s="199"/>
      <c r="CL27" s="199"/>
      <c r="CM27" s="199"/>
      <c r="CN27" s="199"/>
      <c r="CO27" s="199"/>
      <c r="CP27" s="199"/>
      <c r="CQ27" s="199"/>
      <c r="CR27" s="199"/>
      <c r="CS27" s="199"/>
      <c r="CT27" s="199"/>
      <c r="CU27" s="199"/>
      <c r="CV27" s="199"/>
      <c r="CW27" s="199"/>
      <c r="CX27" s="199"/>
      <c r="CY27" s="199"/>
      <c r="CZ27" s="199"/>
      <c r="DA27" s="199"/>
      <c r="DB27" s="199"/>
      <c r="DC27" s="199"/>
      <c r="DD27" s="199"/>
      <c r="DE27" s="199"/>
      <c r="DF27" s="199"/>
      <c r="DG27" s="199"/>
      <c r="DH27" s="199"/>
      <c r="DI27" s="199"/>
      <c r="DJ27" s="199"/>
      <c r="DK27" s="199"/>
      <c r="DL27" s="199"/>
      <c r="DM27" s="199"/>
      <c r="DN27" s="199"/>
      <c r="DO27" s="199"/>
      <c r="DP27" s="199"/>
      <c r="DQ27" s="199"/>
      <c r="DR27" s="199"/>
      <c r="DS27" s="199"/>
      <c r="DT27" s="199"/>
      <c r="DU27" s="199"/>
      <c r="DV27" s="199"/>
      <c r="DW27" s="199"/>
      <c r="DX27" s="199"/>
      <c r="DY27" s="199"/>
      <c r="DZ27" s="199"/>
      <c r="EA27" s="199"/>
      <c r="EB27" s="199"/>
      <c r="EC27" s="199"/>
      <c r="ED27" s="199"/>
      <c r="EE27" s="199"/>
      <c r="EF27" s="199"/>
      <c r="EG27" s="199"/>
      <c r="EH27" s="199"/>
      <c r="EI27" s="199"/>
      <c r="EJ27" s="199"/>
      <c r="EK27" s="199"/>
      <c r="EL27" s="199"/>
      <c r="EM27" s="199"/>
      <c r="EN27" s="199"/>
      <c r="EO27" s="199"/>
      <c r="EP27" s="199"/>
      <c r="EQ27" s="199"/>
      <c r="ER27" s="199"/>
      <c r="ES27" s="199"/>
      <c r="ET27" s="199"/>
      <c r="EU27" s="199"/>
      <c r="EV27" s="199"/>
      <c r="EW27" s="199"/>
      <c r="EX27" s="199"/>
      <c r="EY27" s="199"/>
      <c r="EZ27" s="199"/>
      <c r="FA27" s="199"/>
      <c r="FB27" s="199"/>
      <c r="FC27" s="199"/>
      <c r="FD27" s="199"/>
      <c r="FE27" s="199"/>
      <c r="FF27" s="199"/>
      <c r="FG27" s="199"/>
      <c r="FH27" s="199"/>
      <c r="FI27" s="199"/>
      <c r="FJ27" s="199"/>
      <c r="FK27" s="199"/>
      <c r="FL27" s="199"/>
      <c r="FM27" s="199"/>
      <c r="FN27" s="199"/>
      <c r="FO27" s="199"/>
      <c r="FP27" s="199"/>
      <c r="FQ27" s="199"/>
      <c r="FR27" s="199"/>
      <c r="FS27" s="199"/>
      <c r="FT27" s="199"/>
      <c r="FU27" s="199"/>
      <c r="FV27" s="199"/>
      <c r="FW27" s="199"/>
      <c r="FX27" s="199"/>
      <c r="FY27" s="199"/>
      <c r="FZ27" s="199"/>
      <c r="GA27" s="199"/>
      <c r="GB27" s="199"/>
      <c r="GC27" s="199"/>
      <c r="GD27" s="199"/>
      <c r="GE27" s="199"/>
      <c r="GF27" s="199"/>
      <c r="GG27" s="199"/>
      <c r="GH27" s="199"/>
      <c r="GI27" s="199"/>
      <c r="GJ27" s="199"/>
      <c r="GK27" s="199"/>
      <c r="GL27" s="199"/>
      <c r="GM27" s="199"/>
      <c r="GN27" s="199"/>
      <c r="GO27" s="199"/>
      <c r="GP27" s="199"/>
      <c r="GQ27" s="199"/>
      <c r="GR27" s="199"/>
      <c r="GS27" s="199"/>
      <c r="GT27" s="199"/>
      <c r="GU27" s="199"/>
      <c r="GV27" s="199"/>
      <c r="GW27" s="199"/>
      <c r="GX27" s="199"/>
      <c r="GY27" s="199"/>
      <c r="GZ27" s="199"/>
      <c r="HA27" s="199"/>
      <c r="HB27" s="199"/>
      <c r="HC27" s="199"/>
      <c r="HD27" s="199"/>
      <c r="HE27" s="199"/>
      <c r="HF27" s="199"/>
      <c r="HG27" s="199"/>
      <c r="HH27" s="199"/>
      <c r="HI27" s="199"/>
      <c r="HJ27" s="199"/>
      <c r="HK27" s="199"/>
      <c r="HL27" s="199"/>
      <c r="HM27" s="199"/>
      <c r="HN27" s="199"/>
      <c r="HO27" s="199"/>
      <c r="HP27" s="199"/>
      <c r="HQ27" s="199"/>
      <c r="HR27" s="199"/>
      <c r="HS27" s="199"/>
      <c r="HT27" s="199"/>
      <c r="HU27" s="199"/>
      <c r="HV27" s="199"/>
      <c r="HW27" s="199"/>
      <c r="HX27" s="199"/>
      <c r="HY27" s="199"/>
      <c r="HZ27" s="199"/>
      <c r="IA27" s="199"/>
      <c r="IB27" s="199"/>
      <c r="IC27" s="199"/>
      <c r="ID27" s="199"/>
      <c r="IE27" s="199"/>
      <c r="IF27" s="199"/>
      <c r="IG27" s="199"/>
      <c r="IH27" s="199"/>
      <c r="II27" s="199"/>
      <c r="IJ27" s="199"/>
      <c r="IK27" s="199"/>
      <c r="IL27" s="199"/>
      <c r="IM27" s="199"/>
      <c r="IN27" s="199"/>
      <c r="IO27" s="199"/>
      <c r="IP27" s="199"/>
      <c r="IQ27" s="199"/>
      <c r="IR27" s="199"/>
      <c r="IS27" s="199"/>
      <c r="IT27" s="199"/>
      <c r="IU27" s="199"/>
      <c r="IV27" s="199"/>
      <c r="IW27" s="199"/>
      <c r="IX27" s="199"/>
    </row>
    <row r="28" spans="1:258" s="140" customFormat="1" ht="13.2" customHeight="1" x14ac:dyDescent="0.25">
      <c r="B28" s="258"/>
      <c r="C28" s="260"/>
      <c r="D28" s="260"/>
      <c r="E28" s="260"/>
      <c r="F28" s="260"/>
      <c r="G28" s="260"/>
      <c r="H28" s="139"/>
      <c r="I28" s="139"/>
      <c r="J28" s="139"/>
      <c r="K28" s="138"/>
      <c r="L28" s="146"/>
      <c r="M28" s="146"/>
      <c r="N28" s="146"/>
      <c r="O28" s="146"/>
      <c r="P28" s="146"/>
      <c r="Q28" s="146"/>
      <c r="R28" s="146"/>
      <c r="S28" s="146"/>
    </row>
    <row r="29" spans="1:258" s="140" customFormat="1" ht="13.2" customHeight="1" x14ac:dyDescent="0.25">
      <c r="A29" s="261" t="s">
        <v>284</v>
      </c>
      <c r="F29" s="516"/>
      <c r="G29" s="516"/>
      <c r="H29" s="516"/>
      <c r="I29" s="139"/>
      <c r="J29" s="139"/>
      <c r="K29" s="138"/>
      <c r="L29" s="146"/>
      <c r="M29" s="146"/>
      <c r="N29" s="146"/>
      <c r="O29" s="146"/>
      <c r="P29" s="146"/>
      <c r="Q29" s="146"/>
      <c r="R29" s="146"/>
      <c r="S29" s="146"/>
    </row>
    <row r="30" spans="1:258" s="142" customFormat="1" ht="57" customHeight="1" x14ac:dyDescent="0.25">
      <c r="A30" s="147"/>
      <c r="B30" s="262"/>
      <c r="C30" s="511" t="s">
        <v>187</v>
      </c>
      <c r="D30" s="511"/>
      <c r="E30" s="511"/>
      <c r="F30" s="512"/>
      <c r="G30" s="260"/>
      <c r="H30" s="139"/>
      <c r="I30" s="139"/>
      <c r="J30" s="139"/>
      <c r="K30" s="141"/>
      <c r="L30" s="143"/>
      <c r="M30" s="143"/>
      <c r="N30" s="143"/>
      <c r="O30" s="143"/>
      <c r="P30" s="143"/>
      <c r="Q30" s="143"/>
      <c r="R30" s="143"/>
      <c r="S30" s="143"/>
    </row>
    <row r="31" spans="1:258" s="142" customFormat="1" ht="17.399999999999999" x14ac:dyDescent="0.25">
      <c r="A31" s="147"/>
      <c r="B31" s="262"/>
      <c r="C31" s="263"/>
      <c r="D31" s="263"/>
      <c r="E31" s="263"/>
      <c r="F31" s="263"/>
      <c r="G31" s="260"/>
      <c r="H31" s="139"/>
      <c r="I31" s="139"/>
      <c r="J31" s="139"/>
      <c r="K31" s="141"/>
      <c r="L31" s="143"/>
      <c r="M31" s="143"/>
      <c r="N31" s="143"/>
      <c r="O31" s="143"/>
      <c r="P31" s="143"/>
      <c r="Q31" s="143"/>
      <c r="R31" s="143"/>
      <c r="S31" s="143"/>
    </row>
    <row r="32" spans="1:258" s="142" customFormat="1" ht="17.399999999999999" x14ac:dyDescent="0.25">
      <c r="A32" s="147"/>
      <c r="B32" s="264"/>
      <c r="C32" s="263"/>
      <c r="D32" s="263"/>
      <c r="E32" s="263"/>
      <c r="F32" s="263"/>
      <c r="G32" s="260"/>
      <c r="H32" s="139"/>
      <c r="I32" s="139"/>
      <c r="J32" s="139"/>
      <c r="K32" s="143"/>
      <c r="L32" s="143"/>
      <c r="M32" s="143"/>
      <c r="N32" s="143"/>
      <c r="O32" s="143"/>
      <c r="P32" s="143"/>
      <c r="Q32" s="143"/>
      <c r="R32" s="143"/>
      <c r="S32" s="143"/>
    </row>
    <row r="33" spans="1:255" x14ac:dyDescent="0.25">
      <c r="A33" s="261" t="s">
        <v>285</v>
      </c>
      <c r="C33" s="265"/>
      <c r="D33" s="265"/>
      <c r="E33" s="266"/>
      <c r="F33" s="513"/>
      <c r="G33" s="513"/>
      <c r="K33" s="19"/>
      <c r="L33" s="19"/>
      <c r="N33" s="21"/>
      <c r="Q33" s="2"/>
      <c r="R33" s="2"/>
      <c r="IG33"/>
      <c r="IH33"/>
      <c r="II33"/>
      <c r="IJ33"/>
      <c r="IK33"/>
      <c r="IL33"/>
      <c r="IM33"/>
      <c r="IN33"/>
      <c r="IO33"/>
      <c r="IP33"/>
      <c r="IQ33"/>
      <c r="IR33"/>
      <c r="IS33"/>
      <c r="IT33"/>
      <c r="IU33"/>
    </row>
    <row r="34" spans="1:255" ht="13.8" x14ac:dyDescent="0.25">
      <c r="B34" s="262"/>
      <c r="C34" s="511" t="s">
        <v>187</v>
      </c>
      <c r="D34" s="511"/>
      <c r="E34" s="511"/>
      <c r="F34" s="512"/>
      <c r="G34" s="260"/>
      <c r="K34" s="19"/>
      <c r="L34" s="19"/>
      <c r="N34" s="21"/>
      <c r="Q34" s="2"/>
      <c r="R34" s="2"/>
      <c r="IG34"/>
      <c r="IH34"/>
      <c r="II34"/>
      <c r="IJ34"/>
      <c r="IK34"/>
      <c r="IL34"/>
      <c r="IM34"/>
      <c r="IN34"/>
      <c r="IO34"/>
      <c r="IP34"/>
      <c r="IQ34"/>
      <c r="IR34"/>
      <c r="IS34"/>
      <c r="IT34"/>
      <c r="IU34"/>
    </row>
    <row r="35" spans="1:255" ht="13.8" x14ac:dyDescent="0.25">
      <c r="B35" s="261" t="s">
        <v>286</v>
      </c>
      <c r="C35" s="267"/>
      <c r="D35" s="268"/>
      <c r="E35" s="268"/>
      <c r="F35" s="261"/>
      <c r="G35" s="260"/>
      <c r="K35" s="19"/>
      <c r="L35" s="19"/>
      <c r="N35" s="21"/>
      <c r="Q35" s="2"/>
      <c r="R35" s="2"/>
      <c r="IG35"/>
      <c r="IH35"/>
      <c r="II35"/>
      <c r="IJ35"/>
      <c r="IK35"/>
      <c r="IL35"/>
      <c r="IM35"/>
      <c r="IN35"/>
      <c r="IO35"/>
      <c r="IP35"/>
      <c r="IQ35"/>
      <c r="IR35"/>
      <c r="IS35"/>
      <c r="IT35"/>
      <c r="IU35"/>
    </row>
  </sheetData>
  <mergeCells count="18">
    <mergeCell ref="A1:R1"/>
    <mergeCell ref="A2:R2"/>
    <mergeCell ref="A8:A9"/>
    <mergeCell ref="B8:B9"/>
    <mergeCell ref="C8:C9"/>
    <mergeCell ref="D8:D9"/>
    <mergeCell ref="E8:E9"/>
    <mergeCell ref="F8:K8"/>
    <mergeCell ref="L8:P8"/>
    <mergeCell ref="F33:G33"/>
    <mergeCell ref="C34:F34"/>
    <mergeCell ref="C23:P23"/>
    <mergeCell ref="C25:O25"/>
    <mergeCell ref="C26:O26"/>
    <mergeCell ref="C27:O27"/>
    <mergeCell ref="F29:H29"/>
    <mergeCell ref="C30:F30"/>
    <mergeCell ref="C24:P24"/>
  </mergeCells>
  <conditionalFormatting sqref="D13:D14">
    <cfRule type="cellIs" dxfId="1" priority="9" stopIfTrue="1" operator="equal">
      <formula>0</formula>
    </cfRule>
    <cfRule type="expression" dxfId="0" priority="10" stopIfTrue="1">
      <formula>"#DIV/0!"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8</vt:i4>
      </vt:variant>
      <vt:variant>
        <vt:lpstr>Diapazoni ar nosaukumiem</vt:lpstr>
      </vt:variant>
      <vt:variant>
        <vt:i4>4</vt:i4>
      </vt:variant>
    </vt:vector>
  </HeadingPairs>
  <TitlesOfParts>
    <vt:vector size="12" baseType="lpstr">
      <vt:lpstr>KOPTĀME</vt:lpstr>
      <vt:lpstr>KOPSAVILKUMS</vt:lpstr>
      <vt:lpstr>4-0 UKT 4.kārta</vt:lpstr>
      <vt:lpstr>4-1 SPK1 4. kārta</vt:lpstr>
      <vt:lpstr>4-2 BK 4. kārta</vt:lpstr>
      <vt:lpstr>4-3 KSS 4. kārta</vt:lpstr>
      <vt:lpstr>4-4 EL-VAS 4. kārta</vt:lpstr>
      <vt:lpstr>4-5 DOP 4. kārta</vt:lpstr>
      <vt:lpstr>'4-2 BK 4. kārta'!Drukas_apgabals</vt:lpstr>
      <vt:lpstr>'4-3 KSS 4. kārta'!Drukas_apgabals</vt:lpstr>
      <vt:lpstr>'4-4 EL-VAS 4. kārta'!Drukas_apgabals</vt:lpstr>
      <vt:lpstr>KOPSAVILKUMS!Drukas_apgabals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Eva</dc:creator>
  <cp:keywords/>
  <dc:description/>
  <cp:lastModifiedBy>Zane Zaķe</cp:lastModifiedBy>
  <cp:revision>0</cp:revision>
  <dcterms:created xsi:type="dcterms:W3CDTF">2022-09-16T06:26:01Z</dcterms:created>
  <dcterms:modified xsi:type="dcterms:W3CDTF">2024-06-13T12:19:14Z</dcterms:modified>
</cp:coreProperties>
</file>