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4-MI_Ekas_cokola_atjaunosana\Nolikums_ar_pielikumiem\"/>
    </mc:Choice>
  </mc:AlternateContent>
  <xr:revisionPtr revIDLastSave="0" documentId="13_ncr:1_{8BBCBE70-ABBC-4B8A-A017-E3FBFA31A3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.pielikums Darbu apjomi" sheetId="8" r:id="rId1"/>
    <sheet name="10.pielikums Finanšu piedāvājum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3" i="8" l="1"/>
  <c r="E57" i="8"/>
  <c r="E60" i="8" s="1"/>
  <c r="E51" i="8"/>
  <c r="E52" i="8" s="1"/>
  <c r="E47" i="8"/>
  <c r="E49" i="8" s="1"/>
  <c r="E43" i="8"/>
  <c r="E44" i="8" s="1"/>
  <c r="E36" i="8"/>
  <c r="E35" i="8"/>
  <c r="E37" i="8" s="1"/>
  <c r="E32" i="8"/>
  <c r="E33" i="8" s="1"/>
  <c r="E34" i="8" s="1"/>
  <c r="E31" i="8"/>
  <c r="E54" i="8" s="1"/>
  <c r="E55" i="8" s="1"/>
  <c r="E30" i="8"/>
  <c r="E38" i="8" l="1"/>
  <c r="E42" i="8" s="1"/>
  <c r="E53" i="8"/>
  <c r="E45" i="8"/>
  <c r="E39" i="8"/>
  <c r="E48" i="8"/>
  <c r="E58" i="8"/>
  <c r="E40" i="8"/>
  <c r="E59" i="8"/>
  <c r="E41" i="8"/>
  <c r="C16" i="8" l="1"/>
  <c r="D9" i="8"/>
</calcChain>
</file>

<file path=xl/sharedStrings.xml><?xml version="1.0" encoding="utf-8"?>
<sst xmlns="http://schemas.openxmlformats.org/spreadsheetml/2006/main" count="185" uniqueCount="131">
  <si>
    <t>(Darba veids vai konstruktīvā elementa nosaukums)</t>
  </si>
  <si>
    <t>Vienības izmaksas</t>
  </si>
  <si>
    <t>Kopā uz visu apjomu</t>
  </si>
  <si>
    <t>Nr.p.k.</t>
  </si>
  <si>
    <t>Kods</t>
  </si>
  <si>
    <t xml:space="preserve">                             Darba nosaukums</t>
  </si>
  <si>
    <t>Mērvienība</t>
  </si>
  <si>
    <t>Daudzums</t>
  </si>
  <si>
    <t>Laika norma  (c/h).</t>
  </si>
  <si>
    <t>Darbietilpība     (c/h)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</si>
  <si>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</si>
  <si>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</si>
  <si>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</si>
  <si>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</si>
  <si>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</si>
  <si>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</si>
  <si>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</si>
  <si>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</si>
  <si>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</si>
  <si>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</si>
  <si>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</si>
  <si>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</si>
  <si>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</si>
  <si>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</si>
  <si>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</si>
  <si>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</si>
  <si>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 xml:space="preserve">Objekta nosaukums :                           </t>
  </si>
  <si>
    <t xml:space="preserve">Objekta adrese :                                  </t>
  </si>
  <si>
    <t>Darba        samaksas likme(EUR/h)</t>
  </si>
  <si>
    <t>Darba alga      (EUR)</t>
  </si>
  <si>
    <t>Mehānismi      (EUR)</t>
  </si>
  <si>
    <t>Kopā (EUR)</t>
  </si>
  <si>
    <t>Summa (EUR)</t>
  </si>
  <si>
    <t>(paraksts un tā atšifrējums)</t>
  </si>
  <si>
    <t>Būvizstrādājumi        (EUR)</t>
  </si>
  <si>
    <t>m</t>
  </si>
  <si>
    <t xml:space="preserve">Sagatavoja:                                                                   </t>
  </si>
  <si>
    <t>Būvlaukuma organizācija</t>
  </si>
  <si>
    <t>Būvdarbi</t>
  </si>
  <si>
    <t>Daudzdzīvokļu dzīvojamās mājas ēkas cokola atjaunošana</t>
  </si>
  <si>
    <t>Būvniecības žoga uzstādīšana, noma</t>
  </si>
  <si>
    <t>t.m</t>
  </si>
  <si>
    <t>Strādnieku sadzīves konteinera uzstādīšana, noma</t>
  </si>
  <si>
    <t>gab</t>
  </si>
  <si>
    <t>Jūras konteinera uzstādīšana, noma</t>
  </si>
  <si>
    <t>Ugunsdzēsības stends</t>
  </si>
  <si>
    <t>Būvmateriālu pagaidu novietnes izbūve</t>
  </si>
  <si>
    <t>Biotualetes uzstādīšana, noma</t>
  </si>
  <si>
    <t>Būvtāfele</t>
  </si>
  <si>
    <t>Brīdinājuma zīmes</t>
  </si>
  <si>
    <t>Teritorijas sakopšana pēc būvdarbu veikšanas</t>
  </si>
  <si>
    <t xml:space="preserve">objekts </t>
  </si>
  <si>
    <t>Izmaksas par elektroenerģiju un ūdeni</t>
  </si>
  <si>
    <t>kompl</t>
  </si>
  <si>
    <t>Būvgružu savākšana, utilizācija</t>
  </si>
  <si>
    <t>Esošās apmales demontāža</t>
  </si>
  <si>
    <t>m2</t>
  </si>
  <si>
    <t>Grunts izstrāde no cokola apmales, nogādāšana uz atbērtni</t>
  </si>
  <si>
    <t>m3</t>
  </si>
  <si>
    <t>Hidroizolācijas uzklāšana divās kārtās</t>
  </si>
  <si>
    <t>Atlas univarsālā bituma mastika 2 kārtās (blīvums 1.1 g/cm³, 0.5 kg/m² katrs slānis)</t>
  </si>
  <si>
    <t>kg</t>
  </si>
  <si>
    <t>Geomembrānas ieklāšana</t>
  </si>
  <si>
    <t>Vēdināšanas profils  ISOSTUD, stiprinājumi, dībeļi</t>
  </si>
  <si>
    <t>Ģeomembrāna</t>
  </si>
  <si>
    <t>Pamatu gruntēšana un siltināšana</t>
  </si>
  <si>
    <t>grunts</t>
  </si>
  <si>
    <t>līmjava</t>
  </si>
  <si>
    <t>dībeļi</t>
  </si>
  <si>
    <t>Virsmas armēšana</t>
  </si>
  <si>
    <t>armējamā java</t>
  </si>
  <si>
    <t>pvc siets 160 g/m2</t>
  </si>
  <si>
    <t>pvc stūri</t>
  </si>
  <si>
    <t>Virsmas armēšana 2. kārtā</t>
  </si>
  <si>
    <t xml:space="preserve">Virsmas gruntēšana un dekoratīvā apmetuma uzklāšana </t>
  </si>
  <si>
    <t>tonēts dekoratīvais apmetums</t>
  </si>
  <si>
    <t>Pamatu aizbēršana ar vidēji rupju smilti, blietējot pa 20 cm kārtām</t>
  </si>
  <si>
    <t>vidēji rupja smilts</t>
  </si>
  <si>
    <t>Betona bortapmales montāža</t>
  </si>
  <si>
    <t>Betona apmales betonēšana</t>
  </si>
  <si>
    <t>Šķembu slānis, frakcija 0-40 mm, 100 mm</t>
  </si>
  <si>
    <t>Siets ∅6 AI100x100 mm</t>
  </si>
  <si>
    <t>Betons C25/30, XC4</t>
  </si>
  <si>
    <t>Betona sūknis</t>
  </si>
  <si>
    <t>objekts</t>
  </si>
  <si>
    <t>Skārda lāseņa montāža</t>
  </si>
  <si>
    <t>Drenāžas noslēgtapa, D100</t>
  </si>
  <si>
    <t>Drenāžas aka, SOK315/110</t>
  </si>
  <si>
    <t>Plūsmas pretvārsts, D100</t>
  </si>
  <si>
    <t>Dalīta kabeļu aizsargcaurule EVOCAB SPLIT N750 OD110</t>
  </si>
  <si>
    <t>Esošās drenāžas caurules demontāža, D150</t>
  </si>
  <si>
    <t>Esošās drenāžas akas demontāža</t>
  </si>
  <si>
    <t>Cauruļvadu fasondaļas</t>
  </si>
  <si>
    <t>Montāžas komplekts</t>
  </si>
  <si>
    <t>Kopā:</t>
  </si>
  <si>
    <t>Transporta izmaksas:</t>
  </si>
  <si>
    <t>Tiešās izmaksas kopā, t.sk. darba devēja sociālais nodoklis 23,59%</t>
  </si>
  <si>
    <t>Virsizdevumi:</t>
  </si>
  <si>
    <t>Darbuzņēmēja peļņa:</t>
  </si>
  <si>
    <t>Kopā bez PVN:</t>
  </si>
  <si>
    <t>PVN</t>
  </si>
  <si>
    <t>Pavisam kopā:</t>
  </si>
  <si>
    <t>t.sk.darba aizsardzība</t>
  </si>
  <si>
    <r>
      <t>m</t>
    </r>
    <r>
      <rPr>
        <vertAlign val="superscript"/>
        <sz val="10"/>
        <rFont val="Arial"/>
        <family val="2"/>
      </rPr>
      <t>2</t>
    </r>
  </si>
  <si>
    <r>
      <t xml:space="preserve">Drenāžas caurule ar kokosa pārklājumu, </t>
    </r>
    <r>
      <rPr>
        <sz val="10"/>
        <rFont val="Calibri"/>
        <family val="2"/>
      </rPr>
      <t>Ø</t>
    </r>
    <r>
      <rPr>
        <sz val="10"/>
        <rFont val="Arial"/>
        <family val="2"/>
      </rPr>
      <t>110/100</t>
    </r>
  </si>
  <si>
    <t>Virsmas sagatavošana siltināšanai (bojātā apmetuma nokalšana, plaisu aizdare)</t>
  </si>
  <si>
    <t>Ekstrudētais putupolistirols, 100mm, λ≤0,037 W/mK</t>
  </si>
  <si>
    <t>Cinkots skārda lāsenis, !250 mm, b=0,5 mm</t>
  </si>
  <si>
    <t>Ventilācijas restes montāža</t>
  </si>
  <si>
    <t>Metāla ventilācijas reste VR-1, 250x560 mm,</t>
  </si>
  <si>
    <t>Uzmavu caurule RIGID MULTI PP-3 PP SN8 OD110</t>
  </si>
  <si>
    <t>Mālkalnes pr. 37, Ogre</t>
  </si>
  <si>
    <t>Piezīme: būvdarbu apjomi aprēķināti 2023. gadā, pamatojoties uz SIA "Siltie Nami" izstrādātās daudzdzīvokļu dzīvojamās mājas cokola  atjaunošanas projekta risinājumiem</t>
  </si>
  <si>
    <r>
      <t xml:space="preserve">Piedāvājumā visas izmaksas ir jāuzrāda ar ne vairāk kā 2 (divām) decimālzīmēm aiz komata un </t>
    </r>
    <r>
      <rPr>
        <b/>
        <u/>
        <sz val="14"/>
        <color rgb="FFFF0000"/>
        <rFont val="Times New Roman"/>
        <family val="1"/>
      </rPr>
      <t>aprēķinos katrā Excel tabulas šūnā pielietojot skaitļu noapaļošanas funkciju “Round”</t>
    </r>
    <r>
      <rPr>
        <sz val="14"/>
        <color rgb="FFFF0000"/>
        <rFont val="Times New Roman"/>
        <family val="1"/>
      </rPr>
      <t>.</t>
    </r>
  </si>
  <si>
    <t xml:space="preserve">Darbu apjomi (Lokālā tāme) </t>
  </si>
  <si>
    <t>7.pielikums
iepirkuma “Ēkas cokola atjaunošana”, 
iepirkuma identifikācijas Nr.SIAON 2024/4-MI, 
Nolikumam</t>
  </si>
  <si>
    <t xml:space="preserve">FINANŠU PIEDĀVĀJUMS </t>
  </si>
  <si>
    <t>Nr. p. k.</t>
  </si>
  <si>
    <t>Dzīvojamās mājas adrese Ogrē</t>
  </si>
  <si>
    <t>Darbu nosaukums</t>
  </si>
  <si>
    <t>Pretendenta piedāvātā līgumcena, EUR bez PVN</t>
  </si>
  <si>
    <t>Mālkalnes prospekts 37</t>
  </si>
  <si>
    <t>Daudzdzīvokļu dzīvojamās ēkas cokola atjaunošana</t>
  </si>
  <si>
    <t>Līguma summa kopā, Eur bez PVN</t>
  </si>
  <si>
    <t>PVN__%</t>
  </si>
  <si>
    <t>Summa kopā, Eur ar PVN</t>
  </si>
  <si>
    <t>Paraksts: __________________________________</t>
  </si>
  <si>
    <t>Vārds, uzvārds: ____________________________</t>
  </si>
  <si>
    <t>Amats: ___________________________________</t>
  </si>
  <si>
    <t xml:space="preserve"> ____________________(pretendenta nosaukums, reģistrācijas nr.) piedāvājam veikt iepirkumā “Ēkas cokola atjaunošana”, iepirkuma identifikācijas Nr.SIAON 2024/4-MI  minētos darbus, saskaņā ar iepirkuma Nolikumu un tā pielikumiem, tajā noteiktajā laikā un veidā par šādu līgumcenu:</t>
  </si>
  <si>
    <t>10.pielikums
iepirkuma “Ēkas cokola atjaunošana”, 
iepirkuma identifikācijas Nr.SIAON 2024/4-MI,
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</si>
</sst>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"/>
    <numFmt numFmtId="165" formatCode="[$-809]General"/>
    <numFmt numFmtId="166" formatCode="0.00;;"/>
    <numFmt numFmtId="167" formatCode="#,##0.00_ ;\-#,##0.00\ "/>
  </numFmts>
  <fonts count="32" x14ac:knownFonts="1">
    <font>
      <sz val="10"/>
      <name val="Arial"/>
      <charset val="186"/>
    </font>
    <font>
      <b/>
      <sz val="11"/>
      <name val="Arial"/>
      <family val="2"/>
      <charset val="186"/>
    </font>
    <font>
      <sz val="10"/>
      <name val="Helv"/>
    </font>
    <font>
      <b/>
      <sz val="10"/>
      <name val="Arial"/>
      <family val="2"/>
    </font>
    <font>
      <vertAlign val="superscript"/>
      <sz val="12"/>
      <name val="Arial"/>
      <family val="2"/>
      <charset val="186"/>
    </font>
    <font>
      <sz val="12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10"/>
      <name val="Arial"/>
      <family val="2"/>
    </font>
    <font>
      <b/>
      <sz val="10"/>
      <name val="Arial"/>
      <family val="2"/>
      <charset val="204"/>
    </font>
    <font>
      <sz val="10"/>
      <name val="Arial"/>
      <family val="2"/>
      <charset val="1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sz val="11"/>
      <color rgb="FF000000"/>
      <name val="Calibri"/>
      <family val="2"/>
      <charset val="186"/>
    </font>
    <font>
      <i/>
      <sz val="10"/>
      <name val="Arial"/>
      <family val="2"/>
      <charset val="204"/>
    </font>
    <font>
      <sz val="10"/>
      <color theme="1"/>
      <name val="Arial"/>
      <family val="2"/>
      <charset val="186"/>
    </font>
    <font>
      <b/>
      <sz val="11"/>
      <name val="Arial"/>
      <family val="2"/>
    </font>
    <font>
      <b/>
      <i/>
      <sz val="11"/>
      <name val="Arial"/>
      <family val="2"/>
    </font>
    <font>
      <sz val="10.5"/>
      <name val="Arial"/>
      <family val="2"/>
      <charset val="186"/>
    </font>
    <font>
      <sz val="10.5"/>
      <color theme="1"/>
      <name val="Arial"/>
      <family val="2"/>
      <charset val="186"/>
    </font>
    <font>
      <b/>
      <sz val="10.5"/>
      <name val="Arial"/>
      <family val="2"/>
      <charset val="186"/>
    </font>
    <font>
      <b/>
      <sz val="10.5"/>
      <color theme="1"/>
      <name val="Arial"/>
      <family val="2"/>
      <charset val="186"/>
    </font>
    <font>
      <vertAlign val="superscript"/>
      <sz val="10"/>
      <name val="Arial"/>
      <family val="2"/>
    </font>
    <font>
      <sz val="10"/>
      <name val="Calibri"/>
      <family val="2"/>
    </font>
    <font>
      <sz val="14"/>
      <color rgb="FFFF0000"/>
      <name val="Times New Roman"/>
      <family val="1"/>
    </font>
    <font>
      <b/>
      <u/>
      <sz val="14"/>
      <color rgb="FFFF0000"/>
      <name val="Times New Roman"/>
      <family val="1"/>
    </font>
    <font>
      <sz val="12"/>
      <name val="Times New Roman"/>
      <family val="1"/>
    </font>
    <font>
      <i/>
      <sz val="1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10" fillId="0" borderId="0"/>
    <xf numFmtId="0" fontId="6" fillId="0" borderId="0"/>
    <xf numFmtId="165" fontId="13" fillId="0" borderId="0" applyBorder="0" applyProtection="0"/>
    <xf numFmtId="0" fontId="6" fillId="0" borderId="0"/>
    <xf numFmtId="43" fontId="15" fillId="0" borderId="10">
      <alignment horizontal="center" vertical="center" readingOrder="2"/>
    </xf>
    <xf numFmtId="43" fontId="19" fillId="0" borderId="0">
      <alignment horizontal="center" vertical="center" readingOrder="2"/>
    </xf>
    <xf numFmtId="43" fontId="21" fillId="3" borderId="0">
      <alignment horizontal="center" vertical="center" readingOrder="2"/>
    </xf>
  </cellStyleXfs>
  <cellXfs count="104">
    <xf numFmtId="0" fontId="0" fillId="0" borderId="0" xfId="0"/>
    <xf numFmtId="0" fontId="6" fillId="0" borderId="0" xfId="0" applyFont="1"/>
    <xf numFmtId="2" fontId="7" fillId="0" borderId="0" xfId="0" applyNumberFormat="1" applyFont="1" applyAlignment="1">
      <alignment horizontal="center"/>
    </xf>
    <xf numFmtId="0" fontId="7" fillId="0" borderId="0" xfId="0" applyFont="1"/>
    <xf numFmtId="0" fontId="8" fillId="0" borderId="1" xfId="0" applyFont="1" applyBorder="1"/>
    <xf numFmtId="0" fontId="8" fillId="0" borderId="3" xfId="0" applyFont="1" applyBorder="1" applyAlignment="1">
      <alignment horizontal="center" vertical="center" textRotation="90"/>
    </xf>
    <xf numFmtId="0" fontId="8" fillId="0" borderId="3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textRotation="90" wrapText="1"/>
    </xf>
    <xf numFmtId="49" fontId="8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5" xfId="0" applyFont="1" applyBorder="1"/>
    <xf numFmtId="0" fontId="6" fillId="0" borderId="0" xfId="0" applyFont="1" applyAlignment="1">
      <alignment horizontal="center"/>
    </xf>
    <xf numFmtId="0" fontId="2" fillId="0" borderId="0" xfId="0" applyFont="1"/>
    <xf numFmtId="2" fontId="8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9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11" fillId="0" borderId="7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4" fontId="12" fillId="0" borderId="8" xfId="2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0" fillId="0" borderId="0" xfId="0" applyAlignment="1">
      <alignment vertical="center" wrapText="1"/>
    </xf>
    <xf numFmtId="166" fontId="8" fillId="0" borderId="2" xfId="0" applyNumberFormat="1" applyFont="1" applyBorder="1" applyAlignment="1">
      <alignment vertical="top" wrapText="1"/>
    </xf>
    <xf numFmtId="166" fontId="8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67" fontId="6" fillId="0" borderId="10" xfId="6" applyNumberFormat="1" applyFont="1">
      <alignment horizontal="center" vertical="center" readingOrder="2"/>
    </xf>
    <xf numFmtId="0" fontId="18" fillId="0" borderId="0" xfId="0" applyFont="1" applyAlignment="1">
      <alignment horizontal="center" vertical="center"/>
    </xf>
    <xf numFmtId="0" fontId="18" fillId="0" borderId="0" xfId="0" applyFont="1"/>
    <xf numFmtId="164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43" fontId="18" fillId="0" borderId="0" xfId="7" applyFont="1">
      <alignment horizontal="center" vertical="center" readingOrder="2"/>
    </xf>
    <xf numFmtId="0" fontId="20" fillId="2" borderId="0" xfId="0" applyFont="1" applyFill="1"/>
    <xf numFmtId="0" fontId="18" fillId="2" borderId="0" xfId="0" applyFont="1" applyFill="1" applyAlignment="1">
      <alignment horizontal="center" vertical="center"/>
    </xf>
    <xf numFmtId="43" fontId="20" fillId="3" borderId="0" xfId="8" applyFont="1">
      <alignment horizontal="center" vertical="center" readingOrder="2"/>
    </xf>
    <xf numFmtId="1" fontId="18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0" fontId="20" fillId="4" borderId="0" xfId="0" applyFont="1" applyFill="1"/>
    <xf numFmtId="0" fontId="18" fillId="4" borderId="0" xfId="0" applyFont="1" applyFill="1" applyAlignment="1">
      <alignment horizontal="center" vertical="center"/>
    </xf>
    <xf numFmtId="43" fontId="20" fillId="4" borderId="0" xfId="8" applyFont="1" applyFill="1">
      <alignment horizontal="center" vertical="center" readingOrder="2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right" wrapText="1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horizontal="right"/>
    </xf>
    <xf numFmtId="0" fontId="8" fillId="0" borderId="2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166" fontId="8" fillId="0" borderId="13" xfId="0" applyNumberFormat="1" applyFont="1" applyBorder="1" applyAlignment="1">
      <alignment horizontal="center" vertical="center" wrapText="1"/>
    </xf>
    <xf numFmtId="166" fontId="6" fillId="0" borderId="13" xfId="0" applyNumberFormat="1" applyFont="1" applyBorder="1" applyAlignment="1">
      <alignment horizontal="center" vertical="center" wrapText="1"/>
    </xf>
    <xf numFmtId="166" fontId="8" fillId="0" borderId="13" xfId="0" applyNumberFormat="1" applyFont="1" applyBorder="1" applyAlignment="1">
      <alignment horizontal="center"/>
    </xf>
    <xf numFmtId="0" fontId="8" fillId="0" borderId="3" xfId="0" applyFont="1" applyBorder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0" fontId="0" fillId="0" borderId="6" xfId="0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/>
    </xf>
    <xf numFmtId="2" fontId="6" fillId="0" borderId="5" xfId="1" applyNumberFormat="1" applyBorder="1" applyAlignment="1">
      <alignment horizontal="left"/>
    </xf>
    <xf numFmtId="0" fontId="7" fillId="0" borderId="12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26" fillId="0" borderId="0" xfId="0" applyFont="1"/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28" fillId="4" borderId="2" xfId="0" applyFont="1" applyFill="1" applyBorder="1" applyAlignment="1">
      <alignment horizontal="center" vertical="center" wrapText="1"/>
    </xf>
    <xf numFmtId="0" fontId="31" fillId="4" borderId="2" xfId="0" applyFont="1" applyFill="1" applyBorder="1" applyAlignment="1">
      <alignment horizontal="center" vertical="center" wrapText="1"/>
    </xf>
    <xf numFmtId="0" fontId="31" fillId="4" borderId="2" xfId="0" applyFont="1" applyFill="1" applyBorder="1" applyAlignment="1">
      <alignment vertical="center" wrapText="1"/>
    </xf>
    <xf numFmtId="2" fontId="28" fillId="0" borderId="2" xfId="0" applyNumberFormat="1" applyFont="1" applyBorder="1" applyAlignment="1">
      <alignment horizontal="center" vertical="center" wrapText="1"/>
    </xf>
    <xf numFmtId="0" fontId="31" fillId="4" borderId="2" xfId="0" applyFont="1" applyFill="1" applyBorder="1" applyAlignment="1">
      <alignment horizontal="right" vertical="center" wrapText="1"/>
    </xf>
    <xf numFmtId="0" fontId="28" fillId="4" borderId="2" xfId="0" applyFont="1" applyFill="1" applyBorder="1" applyAlignment="1">
      <alignment horizontal="right" vertical="center" wrapText="1"/>
    </xf>
    <xf numFmtId="2" fontId="30" fillId="0" borderId="2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</cellXfs>
  <cellStyles count="9">
    <cellStyle name="Comma [0] 3 2 2" xfId="7" xr:uid="{F72AA311-A01D-45EC-AC3A-E67BD91424B1}"/>
    <cellStyle name="Comma [0] 3 2 2 2" xfId="8" xr:uid="{16BBAD24-89D0-4E40-A0AB-8F277736F944}"/>
    <cellStyle name="Comma [0] 3 2 3 2 2" xfId="6" xr:uid="{F0B2C008-DE2B-4289-94C3-7FFBEDD09862}"/>
    <cellStyle name="Excel Built-in Normal" xfId="4" xr:uid="{32451963-F55F-43EF-A020-80FF5B0CE367}"/>
    <cellStyle name="Normal 2" xfId="3" xr:uid="{72CF8B1E-5763-4A35-B9FF-32E5F28DE3B6}"/>
    <cellStyle name="Normal_Kazino kazino tauers klub" xfId="1" xr:uid="{00000000-0005-0000-0000-000001000000}"/>
    <cellStyle name="Parasts" xfId="0" builtinId="0"/>
    <cellStyle name="Style 1" xfId="2" xr:uid="{A521EF78-5826-4082-82CB-06C31F394213}"/>
    <cellStyle name="Обычный_33. OZOLNIEKU NOVADA DOME_OZO SKOLA_TELPU, GAITENU, KAPNU TELPU REMONTS_TAME_VADIMS_2011_02_25_melnraksts" xfId="5" xr:uid="{48013268-B1A3-4500-BA61-18699A7B7BF6}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F1DDA-9B1A-404A-9EB5-455BD891DEF4}">
  <dimension ref="A1:Q93"/>
  <sheetViews>
    <sheetView tabSelected="1" workbookViewId="0">
      <selection activeCell="S30" sqref="S30"/>
    </sheetView>
  </sheetViews>
  <sheetFormatPr defaultRowHeight="12.75" x14ac:dyDescent="0.2"/>
  <cols>
    <col min="1" max="1" width="4.5703125" customWidth="1"/>
    <col min="2" max="2" width="5.7109375" customWidth="1"/>
    <col min="3" max="3" width="45.5703125" customWidth="1"/>
    <col min="6" max="6" width="8.42578125" customWidth="1"/>
    <col min="7" max="7" width="9.140625" customWidth="1"/>
    <col min="8" max="8" width="8.140625" customWidth="1"/>
    <col min="9" max="10" width="8" customWidth="1"/>
    <col min="11" max="11" width="7.85546875" customWidth="1"/>
    <col min="12" max="12" width="8.28515625" customWidth="1"/>
    <col min="13" max="14" width="8.140625" customWidth="1"/>
    <col min="15" max="15" width="8.42578125" customWidth="1"/>
    <col min="16" max="16" width="10.140625" customWidth="1"/>
  </cols>
  <sheetData>
    <row r="1" spans="1:17" s="35" customFormat="1" ht="51.75" customHeight="1" x14ac:dyDescent="0.2">
      <c r="A1" s="70" t="s">
        <v>115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</row>
    <row r="2" spans="1:17" s="86" customFormat="1" ht="50.25" customHeight="1" x14ac:dyDescent="0.25">
      <c r="A2" s="85" t="s">
        <v>113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</row>
    <row r="3" spans="1:17" ht="15.75" customHeight="1" x14ac:dyDescent="0.2">
      <c r="A3" s="26"/>
      <c r="P3" s="34"/>
    </row>
    <row r="4" spans="1:17" ht="15" x14ac:dyDescent="0.25">
      <c r="A4" s="73" t="s">
        <v>114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</row>
    <row r="5" spans="1:17" ht="15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</row>
    <row r="6" spans="1:17" x14ac:dyDescent="0.2">
      <c r="A6" s="74" t="s">
        <v>39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</row>
    <row r="7" spans="1:17" ht="18" x14ac:dyDescent="0.2">
      <c r="A7" s="75" t="s">
        <v>0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</row>
    <row r="8" spans="1:17" ht="13.5" customHeight="1" x14ac:dyDescent="0.2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7" x14ac:dyDescent="0.2">
      <c r="A9" s="1" t="s">
        <v>26</v>
      </c>
      <c r="B9" s="1"/>
      <c r="C9" s="1"/>
      <c r="D9" s="1" t="str">
        <f>A6</f>
        <v>Daudzdzīvokļu dzīvojamās mājas ēkas cokola atjaunošana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7" x14ac:dyDescent="0.2">
      <c r="A10" s="1" t="s">
        <v>27</v>
      </c>
      <c r="B10" s="1"/>
      <c r="C10" s="25"/>
      <c r="D10" s="26" t="s">
        <v>111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7" ht="26.25" customHeight="1" x14ac:dyDescent="0.2">
      <c r="A11" s="72" t="s">
        <v>112</v>
      </c>
      <c r="B11" s="72"/>
      <c r="C11" s="72"/>
      <c r="D11" s="72"/>
      <c r="E11" s="72"/>
      <c r="F11" s="72"/>
      <c r="G11" s="72"/>
      <c r="H11" s="72"/>
      <c r="I11" s="72"/>
      <c r="J11" s="72"/>
      <c r="K11" s="1"/>
      <c r="L11" s="1"/>
      <c r="N11" s="3"/>
      <c r="O11" s="25"/>
      <c r="P11" s="2"/>
    </row>
    <row r="12" spans="1:17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2"/>
      <c r="N12" s="3"/>
      <c r="O12" s="1"/>
      <c r="P12" s="1"/>
    </row>
    <row r="13" spans="1:17" x14ac:dyDescent="0.2">
      <c r="A13" s="4"/>
      <c r="B13" s="4"/>
      <c r="C13" s="4"/>
      <c r="D13" s="4"/>
      <c r="E13" s="4"/>
      <c r="F13" s="77" t="s">
        <v>1</v>
      </c>
      <c r="G13" s="77"/>
      <c r="H13" s="77"/>
      <c r="I13" s="77"/>
      <c r="J13" s="77"/>
      <c r="K13" s="77"/>
      <c r="L13" s="77" t="s">
        <v>2</v>
      </c>
      <c r="M13" s="77"/>
      <c r="N13" s="77"/>
      <c r="O13" s="77"/>
      <c r="P13" s="77"/>
    </row>
    <row r="14" spans="1:17" ht="74.25" x14ac:dyDescent="0.2">
      <c r="A14" s="5" t="s">
        <v>3</v>
      </c>
      <c r="B14" s="5" t="s">
        <v>4</v>
      </c>
      <c r="C14" s="6" t="s">
        <v>5</v>
      </c>
      <c r="D14" s="5" t="s">
        <v>6</v>
      </c>
      <c r="E14" s="5" t="s">
        <v>7</v>
      </c>
      <c r="F14" s="7" t="s">
        <v>8</v>
      </c>
      <c r="G14" s="7" t="s">
        <v>28</v>
      </c>
      <c r="H14" s="7" t="s">
        <v>29</v>
      </c>
      <c r="I14" s="7" t="s">
        <v>34</v>
      </c>
      <c r="J14" s="7" t="s">
        <v>30</v>
      </c>
      <c r="K14" s="7" t="s">
        <v>31</v>
      </c>
      <c r="L14" s="7" t="s">
        <v>9</v>
      </c>
      <c r="M14" s="7" t="s">
        <v>29</v>
      </c>
      <c r="N14" s="7" t="s">
        <v>34</v>
      </c>
      <c r="O14" s="7" t="s">
        <v>30</v>
      </c>
      <c r="P14" s="7" t="s">
        <v>32</v>
      </c>
    </row>
    <row r="15" spans="1:17" x14ac:dyDescent="0.2">
      <c r="A15" s="24" t="s">
        <v>10</v>
      </c>
      <c r="B15" s="24" t="s">
        <v>11</v>
      </c>
      <c r="C15" s="24" t="s">
        <v>12</v>
      </c>
      <c r="D15" s="24" t="s">
        <v>13</v>
      </c>
      <c r="E15" s="24" t="s">
        <v>14</v>
      </c>
      <c r="F15" s="24" t="s">
        <v>15</v>
      </c>
      <c r="G15" s="24" t="s">
        <v>16</v>
      </c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4" t="s">
        <v>23</v>
      </c>
      <c r="O15" s="24" t="s">
        <v>24</v>
      </c>
      <c r="P15" s="8" t="s">
        <v>25</v>
      </c>
    </row>
    <row r="16" spans="1:17" ht="30" x14ac:dyDescent="0.2">
      <c r="A16" s="24"/>
      <c r="B16" s="24"/>
      <c r="C16" s="38" t="str">
        <f>A6</f>
        <v>Daudzdzīvokļu dzīvojamās mājas ēkas cokola atjaunošana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8"/>
    </row>
    <row r="17" spans="1:16" ht="14.25" x14ac:dyDescent="0.2">
      <c r="A17" s="30"/>
      <c r="B17" s="31"/>
      <c r="C17" s="39" t="s">
        <v>37</v>
      </c>
      <c r="D17" s="32"/>
      <c r="E17" s="33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8"/>
    </row>
    <row r="18" spans="1:16" x14ac:dyDescent="0.2">
      <c r="A18" s="9">
        <v>1</v>
      </c>
      <c r="B18" s="9"/>
      <c r="C18" s="36" t="s">
        <v>40</v>
      </c>
      <c r="D18" s="37" t="s">
        <v>41</v>
      </c>
      <c r="E18" s="37">
        <v>217.7</v>
      </c>
      <c r="F18" s="29"/>
      <c r="G18" s="24"/>
      <c r="H18" s="24"/>
      <c r="I18" s="24"/>
      <c r="J18" s="24"/>
      <c r="K18" s="24"/>
      <c r="L18" s="24"/>
      <c r="M18" s="24"/>
      <c r="N18" s="24"/>
      <c r="O18" s="24"/>
      <c r="P18" s="8"/>
    </row>
    <row r="19" spans="1:16" x14ac:dyDescent="0.2">
      <c r="A19" s="9">
        <v>2</v>
      </c>
      <c r="B19" s="9"/>
      <c r="C19" s="36" t="s">
        <v>42</v>
      </c>
      <c r="D19" s="37" t="s">
        <v>43</v>
      </c>
      <c r="E19" s="37">
        <v>1</v>
      </c>
      <c r="F19" s="29"/>
      <c r="G19" s="24"/>
      <c r="H19" s="24"/>
      <c r="I19" s="24"/>
      <c r="J19" s="24"/>
      <c r="K19" s="24"/>
      <c r="L19" s="24"/>
      <c r="M19" s="24"/>
      <c r="N19" s="24"/>
      <c r="O19" s="24"/>
      <c r="P19" s="8"/>
    </row>
    <row r="20" spans="1:16" x14ac:dyDescent="0.2">
      <c r="A20" s="9">
        <v>3</v>
      </c>
      <c r="B20" s="9"/>
      <c r="C20" s="36" t="s">
        <v>44</v>
      </c>
      <c r="D20" s="37" t="s">
        <v>43</v>
      </c>
      <c r="E20" s="37">
        <v>1</v>
      </c>
      <c r="F20" s="29"/>
      <c r="G20" s="24"/>
      <c r="H20" s="24"/>
      <c r="I20" s="24"/>
      <c r="J20" s="24"/>
      <c r="K20" s="24"/>
      <c r="L20" s="24"/>
      <c r="M20" s="24"/>
      <c r="N20" s="24"/>
      <c r="O20" s="24"/>
      <c r="P20" s="8"/>
    </row>
    <row r="21" spans="1:16" x14ac:dyDescent="0.2">
      <c r="A21" s="9">
        <v>4</v>
      </c>
      <c r="B21" s="9"/>
      <c r="C21" s="36" t="s">
        <v>45</v>
      </c>
      <c r="D21" s="37" t="s">
        <v>43</v>
      </c>
      <c r="E21" s="37">
        <v>1</v>
      </c>
      <c r="F21" s="29"/>
      <c r="G21" s="24"/>
      <c r="H21" s="24"/>
      <c r="I21" s="24"/>
      <c r="J21" s="24"/>
      <c r="K21" s="24"/>
      <c r="L21" s="24"/>
      <c r="M21" s="24"/>
      <c r="N21" s="24"/>
      <c r="O21" s="24"/>
      <c r="P21" s="8"/>
    </row>
    <row r="22" spans="1:16" x14ac:dyDescent="0.2">
      <c r="A22" s="9">
        <v>5</v>
      </c>
      <c r="B22" s="9"/>
      <c r="C22" s="36" t="s">
        <v>46</v>
      </c>
      <c r="D22" s="37" t="s">
        <v>43</v>
      </c>
      <c r="E22" s="37">
        <v>1</v>
      </c>
      <c r="F22" s="29"/>
      <c r="G22" s="24"/>
      <c r="H22" s="24"/>
      <c r="I22" s="24"/>
      <c r="J22" s="24"/>
      <c r="K22" s="24"/>
      <c r="L22" s="24"/>
      <c r="M22" s="24"/>
      <c r="N22" s="24"/>
      <c r="O22" s="24"/>
      <c r="P22" s="8"/>
    </row>
    <row r="23" spans="1:16" x14ac:dyDescent="0.2">
      <c r="A23" s="9">
        <v>6</v>
      </c>
      <c r="B23" s="9"/>
      <c r="C23" s="36" t="s">
        <v>47</v>
      </c>
      <c r="D23" s="37" t="s">
        <v>43</v>
      </c>
      <c r="E23" s="37">
        <v>1</v>
      </c>
      <c r="F23" s="29"/>
      <c r="G23" s="24"/>
      <c r="H23" s="24"/>
      <c r="I23" s="24"/>
      <c r="J23" s="24"/>
      <c r="K23" s="24"/>
      <c r="L23" s="24"/>
      <c r="M23" s="24"/>
      <c r="N23" s="24"/>
      <c r="O23" s="24"/>
      <c r="P23" s="8"/>
    </row>
    <row r="24" spans="1:16" x14ac:dyDescent="0.2">
      <c r="A24" s="9">
        <v>7</v>
      </c>
      <c r="B24" s="9"/>
      <c r="C24" s="36" t="s">
        <v>48</v>
      </c>
      <c r="D24" s="37" t="s">
        <v>43</v>
      </c>
      <c r="E24" s="37">
        <v>1</v>
      </c>
      <c r="F24" s="29"/>
      <c r="G24" s="24"/>
      <c r="H24" s="24"/>
      <c r="I24" s="24"/>
      <c r="J24" s="24"/>
      <c r="K24" s="24"/>
      <c r="L24" s="24"/>
      <c r="M24" s="24"/>
      <c r="N24" s="24"/>
      <c r="O24" s="24"/>
      <c r="P24" s="8"/>
    </row>
    <row r="25" spans="1:16" x14ac:dyDescent="0.2">
      <c r="A25" s="9">
        <v>8</v>
      </c>
      <c r="B25" s="9"/>
      <c r="C25" s="36" t="s">
        <v>49</v>
      </c>
      <c r="D25" s="37" t="s">
        <v>43</v>
      </c>
      <c r="E25" s="37">
        <v>1</v>
      </c>
      <c r="F25" s="29"/>
      <c r="G25" s="24"/>
      <c r="H25" s="24"/>
      <c r="I25" s="24"/>
      <c r="J25" s="24"/>
      <c r="K25" s="24"/>
      <c r="L25" s="24"/>
      <c r="M25" s="24"/>
      <c r="N25" s="24"/>
      <c r="O25" s="24"/>
      <c r="P25" s="8"/>
    </row>
    <row r="26" spans="1:16" x14ac:dyDescent="0.2">
      <c r="A26" s="9">
        <v>9</v>
      </c>
      <c r="B26" s="9"/>
      <c r="C26" s="36" t="s">
        <v>50</v>
      </c>
      <c r="D26" s="37" t="s">
        <v>51</v>
      </c>
      <c r="E26" s="37">
        <v>1</v>
      </c>
      <c r="F26" s="29"/>
      <c r="G26" s="24"/>
      <c r="H26" s="24"/>
      <c r="I26" s="24"/>
      <c r="J26" s="24"/>
      <c r="K26" s="24"/>
      <c r="L26" s="24"/>
      <c r="M26" s="24"/>
      <c r="N26" s="24"/>
      <c r="O26" s="24"/>
      <c r="P26" s="8"/>
    </row>
    <row r="27" spans="1:16" x14ac:dyDescent="0.2">
      <c r="A27" s="9">
        <v>10</v>
      </c>
      <c r="B27" s="9"/>
      <c r="C27" s="36" t="s">
        <v>52</v>
      </c>
      <c r="D27" s="37" t="s">
        <v>53</v>
      </c>
      <c r="E27" s="37">
        <v>1</v>
      </c>
      <c r="F27" s="29"/>
      <c r="G27" s="24"/>
      <c r="H27" s="24"/>
      <c r="I27" s="24"/>
      <c r="J27" s="24"/>
      <c r="K27" s="24"/>
      <c r="L27" s="24"/>
      <c r="M27" s="24"/>
      <c r="N27" s="24"/>
      <c r="O27" s="24"/>
      <c r="P27" s="8"/>
    </row>
    <row r="28" spans="1:16" x14ac:dyDescent="0.2">
      <c r="A28" s="9">
        <v>11</v>
      </c>
      <c r="B28" s="9"/>
      <c r="C28" s="36" t="s">
        <v>54</v>
      </c>
      <c r="D28" s="37" t="s">
        <v>53</v>
      </c>
      <c r="E28" s="37">
        <v>1</v>
      </c>
      <c r="F28" s="29"/>
      <c r="G28" s="24"/>
      <c r="H28" s="24"/>
      <c r="I28" s="24"/>
      <c r="J28" s="24"/>
      <c r="K28" s="24"/>
      <c r="L28" s="24"/>
      <c r="M28" s="24"/>
      <c r="N28" s="24"/>
      <c r="O28" s="24"/>
      <c r="P28" s="8"/>
    </row>
    <row r="29" spans="1:16" ht="14.25" x14ac:dyDescent="0.2">
      <c r="A29" s="9"/>
      <c r="B29" s="9"/>
      <c r="C29" s="40" t="s">
        <v>38</v>
      </c>
      <c r="D29" s="9"/>
      <c r="E29" s="9"/>
      <c r="F29" s="29"/>
      <c r="G29" s="24"/>
      <c r="H29" s="24"/>
      <c r="I29" s="24"/>
      <c r="J29" s="24"/>
      <c r="K29" s="24"/>
      <c r="L29" s="24"/>
      <c r="M29" s="24"/>
      <c r="N29" s="24"/>
      <c r="O29" s="24"/>
      <c r="P29" s="8"/>
    </row>
    <row r="30" spans="1:16" x14ac:dyDescent="0.2">
      <c r="A30" s="9">
        <v>13</v>
      </c>
      <c r="B30" s="9"/>
      <c r="C30" s="55" t="s">
        <v>55</v>
      </c>
      <c r="D30" s="56" t="s">
        <v>56</v>
      </c>
      <c r="E30" s="65">
        <f>87.33*0.7</f>
        <v>61.130999999999993</v>
      </c>
      <c r="F30" s="29"/>
      <c r="G30" s="24"/>
      <c r="H30" s="24"/>
      <c r="I30" s="24"/>
      <c r="J30" s="24"/>
      <c r="K30" s="24"/>
      <c r="L30" s="24"/>
      <c r="M30" s="24"/>
      <c r="N30" s="24"/>
      <c r="O30" s="24"/>
      <c r="P30" s="8"/>
    </row>
    <row r="31" spans="1:16" ht="25.5" x14ac:dyDescent="0.2">
      <c r="A31" s="9">
        <v>14</v>
      </c>
      <c r="B31" s="9"/>
      <c r="C31" s="55" t="s">
        <v>57</v>
      </c>
      <c r="D31" s="56" t="s">
        <v>58</v>
      </c>
      <c r="E31" s="65">
        <f>87.33*1*1.6</f>
        <v>139.72800000000001</v>
      </c>
      <c r="F31" s="29"/>
      <c r="G31" s="24"/>
      <c r="H31" s="24"/>
      <c r="I31" s="24"/>
      <c r="J31" s="24"/>
      <c r="K31" s="24"/>
      <c r="L31" s="24"/>
      <c r="M31" s="24"/>
      <c r="N31" s="24"/>
      <c r="O31" s="24"/>
      <c r="P31" s="8"/>
    </row>
    <row r="32" spans="1:16" ht="25.5" x14ac:dyDescent="0.2">
      <c r="A32" s="9">
        <v>15</v>
      </c>
      <c r="B32" s="9"/>
      <c r="C32" s="55" t="s">
        <v>105</v>
      </c>
      <c r="D32" s="56" t="s">
        <v>56</v>
      </c>
      <c r="E32" s="65">
        <f>83.73*(1.58+0.55)</f>
        <v>178.3449</v>
      </c>
      <c r="F32" s="29"/>
      <c r="G32" s="24"/>
      <c r="H32" s="24"/>
      <c r="I32" s="24"/>
      <c r="J32" s="24"/>
      <c r="K32" s="24"/>
      <c r="L32" s="24"/>
      <c r="M32" s="24"/>
      <c r="N32" s="24"/>
      <c r="O32" s="24"/>
      <c r="P32" s="8"/>
    </row>
    <row r="33" spans="1:16" x14ac:dyDescent="0.2">
      <c r="A33" s="9">
        <v>16</v>
      </c>
      <c r="B33" s="9"/>
      <c r="C33" s="55" t="s">
        <v>59</v>
      </c>
      <c r="D33" s="56" t="s">
        <v>56</v>
      </c>
      <c r="E33" s="65">
        <f>E32+83.73*0.3</f>
        <v>203.4639</v>
      </c>
      <c r="F33" s="29"/>
      <c r="G33" s="24"/>
      <c r="H33" s="24"/>
      <c r="I33" s="24"/>
      <c r="J33" s="24"/>
      <c r="K33" s="24"/>
      <c r="L33" s="24"/>
      <c r="M33" s="24"/>
      <c r="N33" s="24"/>
      <c r="O33" s="24"/>
      <c r="P33" s="8"/>
    </row>
    <row r="34" spans="1:16" ht="25.5" x14ac:dyDescent="0.2">
      <c r="A34" s="9">
        <v>17</v>
      </c>
      <c r="B34" s="9"/>
      <c r="C34" s="57" t="s">
        <v>60</v>
      </c>
      <c r="D34" s="56" t="s">
        <v>61</v>
      </c>
      <c r="E34" s="65">
        <f>E33*1.5</f>
        <v>305.19585000000001</v>
      </c>
      <c r="F34" s="29"/>
      <c r="G34" s="24"/>
      <c r="H34" s="24"/>
      <c r="I34" s="24"/>
      <c r="J34" s="24"/>
      <c r="K34" s="24"/>
      <c r="L34" s="24"/>
      <c r="M34" s="24"/>
      <c r="N34" s="24"/>
      <c r="O34" s="24"/>
      <c r="P34" s="8"/>
    </row>
    <row r="35" spans="1:16" x14ac:dyDescent="0.2">
      <c r="A35" s="9">
        <v>18</v>
      </c>
      <c r="B35" s="9"/>
      <c r="C35" s="55" t="s">
        <v>62</v>
      </c>
      <c r="D35" s="56" t="s">
        <v>56</v>
      </c>
      <c r="E35" s="65">
        <f>83.73*0.3</f>
        <v>25.119</v>
      </c>
      <c r="F35" s="29"/>
      <c r="G35" s="24"/>
      <c r="H35" s="24"/>
      <c r="I35" s="24"/>
      <c r="J35" s="24"/>
      <c r="K35" s="24"/>
      <c r="L35" s="24"/>
      <c r="M35" s="24"/>
      <c r="N35" s="24"/>
      <c r="O35" s="24"/>
      <c r="P35" s="8"/>
    </row>
    <row r="36" spans="1:16" x14ac:dyDescent="0.2">
      <c r="A36" s="9">
        <v>19</v>
      </c>
      <c r="B36" s="9"/>
      <c r="C36" s="58" t="s">
        <v>63</v>
      </c>
      <c r="D36" s="9" t="s">
        <v>41</v>
      </c>
      <c r="E36" s="66">
        <f>83.73*1.1</f>
        <v>92.103000000000009</v>
      </c>
      <c r="F36" s="29"/>
      <c r="G36" s="24"/>
      <c r="H36" s="24"/>
      <c r="I36" s="24"/>
      <c r="J36" s="24"/>
      <c r="K36" s="24"/>
      <c r="L36" s="24"/>
      <c r="M36" s="24"/>
      <c r="N36" s="24"/>
      <c r="O36" s="24"/>
      <c r="P36" s="8"/>
    </row>
    <row r="37" spans="1:16" x14ac:dyDescent="0.2">
      <c r="A37" s="9">
        <v>20</v>
      </c>
      <c r="B37" s="9"/>
      <c r="C37" s="57" t="s">
        <v>64</v>
      </c>
      <c r="D37" s="56" t="s">
        <v>56</v>
      </c>
      <c r="E37" s="65">
        <f>E35*1.1</f>
        <v>27.6309</v>
      </c>
      <c r="F37" s="29"/>
      <c r="G37" s="24"/>
      <c r="H37" s="24"/>
      <c r="I37" s="24"/>
      <c r="J37" s="24"/>
      <c r="K37" s="24"/>
      <c r="L37" s="24"/>
      <c r="M37" s="24"/>
      <c r="N37" s="24"/>
      <c r="O37" s="24"/>
      <c r="P37" s="8"/>
    </row>
    <row r="38" spans="1:16" x14ac:dyDescent="0.2">
      <c r="A38" s="9">
        <v>21</v>
      </c>
      <c r="B38" s="9"/>
      <c r="C38" s="59" t="s">
        <v>65</v>
      </c>
      <c r="D38" s="56" t="s">
        <v>56</v>
      </c>
      <c r="E38" s="65">
        <f>E32-83.73*0.55</f>
        <v>132.29339999999999</v>
      </c>
      <c r="F38" s="29"/>
      <c r="G38" s="24"/>
      <c r="H38" s="24"/>
      <c r="I38" s="24"/>
      <c r="J38" s="24"/>
      <c r="K38" s="24"/>
      <c r="L38" s="24"/>
      <c r="M38" s="24"/>
      <c r="N38" s="24"/>
      <c r="O38" s="24"/>
      <c r="P38" s="8"/>
    </row>
    <row r="39" spans="1:16" x14ac:dyDescent="0.2">
      <c r="A39" s="9">
        <v>22</v>
      </c>
      <c r="B39" s="9"/>
      <c r="C39" s="60" t="s">
        <v>66</v>
      </c>
      <c r="D39" s="56" t="s">
        <v>61</v>
      </c>
      <c r="E39" s="65">
        <f>E38*0.25</f>
        <v>33.073349999999998</v>
      </c>
      <c r="F39" s="29"/>
      <c r="G39" s="24"/>
      <c r="H39" s="24"/>
      <c r="I39" s="24"/>
      <c r="J39" s="24"/>
      <c r="K39" s="24"/>
      <c r="L39" s="24"/>
      <c r="M39" s="24"/>
      <c r="N39" s="24"/>
      <c r="O39" s="24"/>
      <c r="P39" s="8"/>
    </row>
    <row r="40" spans="1:16" ht="14.25" x14ac:dyDescent="0.2">
      <c r="A40" s="9">
        <v>23</v>
      </c>
      <c r="B40" s="9"/>
      <c r="C40" s="57" t="s">
        <v>106</v>
      </c>
      <c r="D40" s="56" t="s">
        <v>103</v>
      </c>
      <c r="E40" s="65">
        <f>E38*1.1</f>
        <v>145.52274</v>
      </c>
      <c r="F40" s="29"/>
      <c r="G40" s="24"/>
      <c r="H40" s="24"/>
      <c r="I40" s="24"/>
      <c r="J40" s="24"/>
      <c r="K40" s="24"/>
      <c r="L40" s="24"/>
      <c r="M40" s="24"/>
      <c r="N40" s="24"/>
      <c r="O40" s="24"/>
      <c r="P40" s="8"/>
    </row>
    <row r="41" spans="1:16" x14ac:dyDescent="0.2">
      <c r="A41" s="9">
        <v>24</v>
      </c>
      <c r="B41" s="9"/>
      <c r="C41" s="57" t="s">
        <v>67</v>
      </c>
      <c r="D41" s="56" t="s">
        <v>61</v>
      </c>
      <c r="E41" s="65">
        <f>E38*6</f>
        <v>793.76039999999989</v>
      </c>
      <c r="F41" s="29"/>
      <c r="G41" s="24"/>
      <c r="H41" s="24"/>
      <c r="I41" s="24"/>
      <c r="J41" s="24"/>
      <c r="K41" s="24"/>
      <c r="L41" s="24"/>
      <c r="M41" s="24"/>
      <c r="N41" s="24"/>
      <c r="O41" s="24"/>
      <c r="P41" s="8"/>
    </row>
    <row r="42" spans="1:16" x14ac:dyDescent="0.2">
      <c r="A42" s="9">
        <v>25</v>
      </c>
      <c r="B42" s="9"/>
      <c r="C42" s="57" t="s">
        <v>68</v>
      </c>
      <c r="D42" s="56" t="s">
        <v>43</v>
      </c>
      <c r="E42" s="65">
        <f>E38*5</f>
        <v>661.46699999999998</v>
      </c>
      <c r="F42" s="29"/>
      <c r="G42" s="24"/>
      <c r="H42" s="24"/>
      <c r="I42" s="24"/>
      <c r="J42" s="24"/>
      <c r="K42" s="24"/>
      <c r="L42" s="24"/>
      <c r="M42" s="24"/>
      <c r="N42" s="24"/>
      <c r="O42" s="24"/>
      <c r="P42" s="8"/>
    </row>
    <row r="43" spans="1:16" x14ac:dyDescent="0.2">
      <c r="A43" s="9">
        <v>26</v>
      </c>
      <c r="B43" s="9"/>
      <c r="C43" s="55" t="s">
        <v>69</v>
      </c>
      <c r="D43" s="56" t="s">
        <v>56</v>
      </c>
      <c r="E43" s="65">
        <f>83.73*(0.58+0.3)</f>
        <v>73.682400000000001</v>
      </c>
      <c r="F43" s="22"/>
      <c r="G43" s="19"/>
      <c r="H43" s="10"/>
      <c r="I43" s="19"/>
      <c r="J43" s="19"/>
      <c r="K43" s="10"/>
      <c r="L43" s="10"/>
      <c r="M43" s="10"/>
      <c r="N43" s="19"/>
      <c r="O43" s="19"/>
      <c r="P43" s="10"/>
    </row>
    <row r="44" spans="1:16" x14ac:dyDescent="0.2">
      <c r="A44" s="9">
        <v>27</v>
      </c>
      <c r="B44" s="9"/>
      <c r="C44" s="57" t="s">
        <v>70</v>
      </c>
      <c r="D44" s="56" t="s">
        <v>61</v>
      </c>
      <c r="E44" s="65">
        <f>E43*7</f>
        <v>515.77679999999998</v>
      </c>
      <c r="F44" s="22"/>
      <c r="G44" s="19"/>
      <c r="H44" s="10"/>
      <c r="I44" s="19"/>
      <c r="J44" s="19"/>
      <c r="K44" s="10"/>
      <c r="L44" s="10"/>
      <c r="M44" s="10"/>
      <c r="N44" s="19"/>
      <c r="O44" s="19"/>
      <c r="P44" s="10"/>
    </row>
    <row r="45" spans="1:16" x14ac:dyDescent="0.2">
      <c r="A45" s="9">
        <v>28</v>
      </c>
      <c r="B45" s="9"/>
      <c r="C45" s="57" t="s">
        <v>71</v>
      </c>
      <c r="D45" s="56" t="s">
        <v>56</v>
      </c>
      <c r="E45" s="65">
        <f>E43*1.15</f>
        <v>84.734759999999994</v>
      </c>
      <c r="F45" s="22"/>
      <c r="G45" s="19"/>
      <c r="H45" s="10"/>
      <c r="I45" s="19"/>
      <c r="J45" s="19"/>
      <c r="K45" s="10"/>
      <c r="L45" s="10"/>
      <c r="M45" s="10"/>
      <c r="N45" s="19"/>
      <c r="O45" s="19"/>
      <c r="P45" s="10"/>
    </row>
    <row r="46" spans="1:16" x14ac:dyDescent="0.2">
      <c r="A46" s="9">
        <v>29</v>
      </c>
      <c r="B46" s="9"/>
      <c r="C46" s="57" t="s">
        <v>72</v>
      </c>
      <c r="D46" s="56" t="s">
        <v>35</v>
      </c>
      <c r="E46" s="65">
        <v>4.4000000000000004</v>
      </c>
      <c r="F46" s="21"/>
      <c r="G46" s="10"/>
      <c r="H46" s="10"/>
      <c r="I46" s="10"/>
      <c r="J46" s="11"/>
      <c r="K46" s="10"/>
      <c r="L46" s="10"/>
      <c r="M46" s="10"/>
      <c r="N46" s="10"/>
      <c r="O46" s="11"/>
      <c r="P46" s="10"/>
    </row>
    <row r="47" spans="1:16" x14ac:dyDescent="0.2">
      <c r="A47" s="9">
        <v>30</v>
      </c>
      <c r="B47" s="9"/>
      <c r="C47" s="55" t="s">
        <v>73</v>
      </c>
      <c r="D47" s="56" t="s">
        <v>56</v>
      </c>
      <c r="E47" s="65">
        <f>83.73*(0.58+0.3)</f>
        <v>73.682400000000001</v>
      </c>
      <c r="F47" s="21"/>
      <c r="G47" s="10"/>
      <c r="H47" s="10"/>
      <c r="I47" s="10"/>
      <c r="J47" s="11"/>
      <c r="K47" s="10"/>
      <c r="L47" s="10"/>
      <c r="M47" s="10"/>
      <c r="N47" s="10"/>
      <c r="O47" s="11"/>
      <c r="P47" s="10"/>
    </row>
    <row r="48" spans="1:16" x14ac:dyDescent="0.2">
      <c r="A48" s="9">
        <v>31</v>
      </c>
      <c r="B48" s="9"/>
      <c r="C48" s="57" t="s">
        <v>70</v>
      </c>
      <c r="D48" s="56" t="s">
        <v>61</v>
      </c>
      <c r="E48" s="65">
        <f>E47*7</f>
        <v>515.77679999999998</v>
      </c>
      <c r="F48" s="21"/>
      <c r="G48" s="10"/>
      <c r="H48" s="10"/>
      <c r="I48" s="10"/>
      <c r="J48" s="11"/>
      <c r="K48" s="10"/>
      <c r="L48" s="10"/>
      <c r="M48" s="10"/>
      <c r="N48" s="10"/>
      <c r="O48" s="11"/>
      <c r="P48" s="10"/>
    </row>
    <row r="49" spans="1:16" x14ac:dyDescent="0.2">
      <c r="A49" s="64">
        <v>32</v>
      </c>
      <c r="B49" s="64"/>
      <c r="C49" s="57" t="s">
        <v>71</v>
      </c>
      <c r="D49" s="56" t="s">
        <v>56</v>
      </c>
      <c r="E49" s="65">
        <f>E47*1.15</f>
        <v>84.734759999999994</v>
      </c>
      <c r="F49" s="21"/>
      <c r="G49" s="10"/>
      <c r="H49" s="10"/>
      <c r="I49" s="10"/>
      <c r="J49" s="11"/>
      <c r="K49" s="10"/>
      <c r="L49" s="10"/>
      <c r="M49" s="10"/>
      <c r="N49" s="10"/>
      <c r="O49" s="11"/>
      <c r="P49" s="10"/>
    </row>
    <row r="50" spans="1:16" x14ac:dyDescent="0.2">
      <c r="A50" s="64">
        <v>33</v>
      </c>
      <c r="B50" s="64"/>
      <c r="C50" s="57" t="s">
        <v>72</v>
      </c>
      <c r="D50" s="56" t="s">
        <v>35</v>
      </c>
      <c r="E50" s="65">
        <v>4.4000000000000004</v>
      </c>
      <c r="F50" s="21"/>
      <c r="G50" s="10"/>
      <c r="H50" s="10"/>
      <c r="I50" s="10"/>
      <c r="J50" s="11"/>
      <c r="K50" s="10"/>
      <c r="L50" s="10"/>
      <c r="M50" s="10"/>
      <c r="N50" s="10"/>
      <c r="O50" s="11"/>
      <c r="P50" s="10"/>
    </row>
    <row r="51" spans="1:16" ht="25.5" x14ac:dyDescent="0.2">
      <c r="A51" s="9">
        <v>34</v>
      </c>
      <c r="B51" s="9"/>
      <c r="C51" s="55" t="s">
        <v>74</v>
      </c>
      <c r="D51" s="56" t="s">
        <v>56</v>
      </c>
      <c r="E51" s="65">
        <f>83.73*0.58</f>
        <v>48.563400000000001</v>
      </c>
      <c r="F51" s="21"/>
      <c r="G51" s="10"/>
      <c r="H51" s="10"/>
      <c r="I51" s="10"/>
      <c r="J51" s="11"/>
      <c r="K51" s="10"/>
      <c r="L51" s="10"/>
      <c r="M51" s="10"/>
      <c r="N51" s="10"/>
      <c r="O51" s="11"/>
      <c r="P51" s="10"/>
    </row>
    <row r="52" spans="1:16" x14ac:dyDescent="0.2">
      <c r="A52" s="9">
        <v>35</v>
      </c>
      <c r="B52" s="9"/>
      <c r="C52" s="57" t="s">
        <v>66</v>
      </c>
      <c r="D52" s="56" t="s">
        <v>61</v>
      </c>
      <c r="E52" s="65">
        <f>E51*0.2</f>
        <v>9.7126800000000006</v>
      </c>
      <c r="F52" s="21"/>
      <c r="G52" s="10"/>
      <c r="H52" s="10"/>
      <c r="I52" s="10"/>
      <c r="J52" s="11"/>
      <c r="K52" s="10"/>
      <c r="L52" s="10"/>
      <c r="M52" s="10"/>
      <c r="N52" s="10"/>
      <c r="O52" s="11"/>
      <c r="P52" s="10"/>
    </row>
    <row r="53" spans="1:16" x14ac:dyDescent="0.2">
      <c r="A53" s="9">
        <v>36</v>
      </c>
      <c r="B53" s="9"/>
      <c r="C53" s="57" t="s">
        <v>75</v>
      </c>
      <c r="D53" s="56" t="s">
        <v>61</v>
      </c>
      <c r="E53" s="65">
        <f>E51*4</f>
        <v>194.25360000000001</v>
      </c>
      <c r="F53" s="21"/>
      <c r="G53" s="10"/>
      <c r="H53" s="10"/>
      <c r="I53" s="10"/>
      <c r="J53" s="11"/>
      <c r="K53" s="10"/>
      <c r="L53" s="10"/>
      <c r="M53" s="10"/>
      <c r="N53" s="10"/>
      <c r="O53" s="11"/>
      <c r="P53" s="10"/>
    </row>
    <row r="54" spans="1:16" ht="25.5" x14ac:dyDescent="0.2">
      <c r="A54" s="9">
        <v>37</v>
      </c>
      <c r="B54" s="9"/>
      <c r="C54" s="61" t="s">
        <v>76</v>
      </c>
      <c r="D54" s="24" t="s">
        <v>58</v>
      </c>
      <c r="E54" s="67">
        <f>E31-87.33*0.8*0.1</f>
        <v>132.74160000000001</v>
      </c>
      <c r="F54" s="21"/>
      <c r="G54" s="10"/>
      <c r="H54" s="10"/>
      <c r="I54" s="10"/>
      <c r="J54" s="11"/>
      <c r="K54" s="10"/>
      <c r="L54" s="10"/>
      <c r="M54" s="10"/>
      <c r="N54" s="10"/>
      <c r="O54" s="11"/>
      <c r="P54" s="10"/>
    </row>
    <row r="55" spans="1:16" x14ac:dyDescent="0.2">
      <c r="A55" s="9">
        <v>38</v>
      </c>
      <c r="B55" s="9"/>
      <c r="C55" s="62" t="s">
        <v>77</v>
      </c>
      <c r="D55" s="24" t="s">
        <v>58</v>
      </c>
      <c r="E55" s="67">
        <f>E54*1.15</f>
        <v>152.65284</v>
      </c>
      <c r="F55" s="21"/>
      <c r="G55" s="10"/>
      <c r="H55" s="10"/>
      <c r="I55" s="10"/>
      <c r="J55" s="11"/>
      <c r="K55" s="10"/>
      <c r="L55" s="10"/>
      <c r="M55" s="10"/>
      <c r="N55" s="10"/>
      <c r="O55" s="11"/>
      <c r="P55" s="10"/>
    </row>
    <row r="56" spans="1:16" x14ac:dyDescent="0.2">
      <c r="A56" s="9">
        <v>39</v>
      </c>
      <c r="B56" s="9"/>
      <c r="C56" s="13" t="s">
        <v>78</v>
      </c>
      <c r="D56" s="24" t="s">
        <v>41</v>
      </c>
      <c r="E56" s="67">
        <v>87.33</v>
      </c>
      <c r="F56" s="21"/>
      <c r="G56" s="10"/>
      <c r="H56" s="10"/>
      <c r="I56" s="10"/>
      <c r="J56" s="11"/>
      <c r="K56" s="10"/>
      <c r="L56" s="10"/>
      <c r="M56" s="10"/>
      <c r="N56" s="10"/>
      <c r="O56" s="11"/>
      <c r="P56" s="10"/>
    </row>
    <row r="57" spans="1:16" x14ac:dyDescent="0.2">
      <c r="A57" s="9">
        <v>40</v>
      </c>
      <c r="B57" s="9"/>
      <c r="C57" s="13" t="s">
        <v>79</v>
      </c>
      <c r="D57" s="24" t="s">
        <v>56</v>
      </c>
      <c r="E57" s="67">
        <f>E56*0.72</f>
        <v>62.877599999999994</v>
      </c>
      <c r="F57" s="21"/>
      <c r="G57" s="10"/>
      <c r="H57" s="10"/>
      <c r="I57" s="10"/>
      <c r="J57" s="11"/>
      <c r="K57" s="10"/>
      <c r="L57" s="10"/>
      <c r="M57" s="10"/>
      <c r="N57" s="10"/>
      <c r="O57" s="11"/>
      <c r="P57" s="10"/>
    </row>
    <row r="58" spans="1:16" x14ac:dyDescent="0.2">
      <c r="A58" s="9">
        <v>41</v>
      </c>
      <c r="B58" s="9"/>
      <c r="C58" s="62" t="s">
        <v>80</v>
      </c>
      <c r="D58" s="24" t="s">
        <v>58</v>
      </c>
      <c r="E58" s="67">
        <f>E57*0.1*1.3</f>
        <v>8.1740879999999994</v>
      </c>
      <c r="F58" s="21"/>
      <c r="G58" s="10"/>
      <c r="H58" s="10"/>
      <c r="I58" s="10"/>
      <c r="J58" s="11"/>
      <c r="K58" s="10"/>
      <c r="L58" s="10"/>
      <c r="M58" s="10"/>
      <c r="N58" s="10"/>
      <c r="O58" s="11"/>
      <c r="P58" s="10"/>
    </row>
    <row r="59" spans="1:16" x14ac:dyDescent="0.2">
      <c r="A59" s="9">
        <v>42</v>
      </c>
      <c r="B59" s="9"/>
      <c r="C59" s="62" t="s">
        <v>81</v>
      </c>
      <c r="D59" s="24" t="s">
        <v>56</v>
      </c>
      <c r="E59" s="67">
        <f>E57*1.25</f>
        <v>78.596999999999994</v>
      </c>
      <c r="F59" s="21"/>
      <c r="G59" s="10"/>
      <c r="H59" s="10"/>
      <c r="I59" s="10"/>
      <c r="J59" s="11"/>
      <c r="K59" s="10"/>
      <c r="L59" s="10"/>
      <c r="M59" s="10"/>
      <c r="N59" s="10"/>
      <c r="O59" s="11"/>
      <c r="P59" s="10"/>
    </row>
    <row r="60" spans="1:16" x14ac:dyDescent="0.2">
      <c r="A60" s="9">
        <v>43</v>
      </c>
      <c r="B60" s="9"/>
      <c r="C60" s="62" t="s">
        <v>82</v>
      </c>
      <c r="D60" s="24" t="s">
        <v>58</v>
      </c>
      <c r="E60" s="67">
        <f>E57*0.08*1.25</f>
        <v>6.2877600000000005</v>
      </c>
      <c r="F60" s="21"/>
      <c r="G60" s="10"/>
      <c r="H60" s="10"/>
      <c r="I60" s="10"/>
      <c r="J60" s="11"/>
      <c r="K60" s="10"/>
      <c r="L60" s="10"/>
      <c r="M60" s="10"/>
      <c r="N60" s="10"/>
      <c r="O60" s="11"/>
      <c r="P60" s="10"/>
    </row>
    <row r="61" spans="1:16" x14ac:dyDescent="0.2">
      <c r="A61" s="9">
        <v>44</v>
      </c>
      <c r="B61" s="9"/>
      <c r="C61" s="62" t="s">
        <v>83</v>
      </c>
      <c r="D61" s="24" t="s">
        <v>84</v>
      </c>
      <c r="E61" s="67">
        <v>1</v>
      </c>
      <c r="F61" s="21"/>
      <c r="G61" s="10"/>
      <c r="H61" s="10"/>
      <c r="I61" s="10"/>
      <c r="J61" s="11"/>
      <c r="K61" s="10"/>
      <c r="L61" s="10"/>
      <c r="M61" s="10"/>
      <c r="N61" s="10"/>
      <c r="O61" s="11"/>
      <c r="P61" s="10"/>
    </row>
    <row r="62" spans="1:16" x14ac:dyDescent="0.2">
      <c r="A62" s="9">
        <v>45</v>
      </c>
      <c r="B62" s="9"/>
      <c r="C62" s="13" t="s">
        <v>85</v>
      </c>
      <c r="D62" s="24" t="s">
        <v>41</v>
      </c>
      <c r="E62" s="67">
        <v>83.73</v>
      </c>
      <c r="F62" s="21"/>
      <c r="G62" s="10"/>
      <c r="H62" s="10"/>
      <c r="I62" s="10"/>
      <c r="J62" s="11"/>
      <c r="K62" s="10"/>
      <c r="L62" s="10"/>
      <c r="M62" s="10"/>
      <c r="N62" s="10"/>
      <c r="O62" s="11"/>
      <c r="P62" s="10"/>
    </row>
    <row r="63" spans="1:16" x14ac:dyDescent="0.2">
      <c r="A63" s="9">
        <v>46</v>
      </c>
      <c r="B63" s="9"/>
      <c r="C63" s="62" t="s">
        <v>107</v>
      </c>
      <c r="D63" s="24" t="s">
        <v>41</v>
      </c>
      <c r="E63" s="67">
        <f>E62*1.1</f>
        <v>92.103000000000009</v>
      </c>
      <c r="F63" s="21"/>
      <c r="G63" s="10"/>
      <c r="H63" s="10"/>
      <c r="I63" s="10"/>
      <c r="J63" s="11"/>
      <c r="K63" s="10"/>
      <c r="L63" s="10"/>
      <c r="M63" s="10"/>
      <c r="N63" s="10"/>
      <c r="O63" s="11"/>
      <c r="P63" s="10"/>
    </row>
    <row r="64" spans="1:16" x14ac:dyDescent="0.2">
      <c r="A64" s="9">
        <v>47</v>
      </c>
      <c r="B64" s="9"/>
      <c r="C64" s="12" t="s">
        <v>108</v>
      </c>
      <c r="D64" s="63" t="s">
        <v>43</v>
      </c>
      <c r="E64" s="63">
        <v>12</v>
      </c>
      <c r="F64" s="21"/>
      <c r="G64" s="10"/>
      <c r="H64" s="10"/>
      <c r="I64" s="10"/>
      <c r="J64" s="11"/>
      <c r="K64" s="10"/>
      <c r="L64" s="10"/>
      <c r="M64" s="10"/>
      <c r="N64" s="10"/>
      <c r="O64" s="11"/>
      <c r="P64" s="10"/>
    </row>
    <row r="65" spans="1:16" x14ac:dyDescent="0.2">
      <c r="A65" s="9">
        <v>48</v>
      </c>
      <c r="B65" s="9"/>
      <c r="C65" s="57" t="s">
        <v>109</v>
      </c>
      <c r="D65" s="63" t="s">
        <v>43</v>
      </c>
      <c r="E65" s="63">
        <v>12</v>
      </c>
      <c r="F65" s="21"/>
      <c r="G65" s="10"/>
      <c r="H65" s="10"/>
      <c r="I65" s="10"/>
      <c r="J65" s="11"/>
      <c r="K65" s="10"/>
      <c r="L65" s="10"/>
      <c r="M65" s="10"/>
      <c r="N65" s="10"/>
      <c r="O65" s="11"/>
      <c r="P65" s="10"/>
    </row>
    <row r="66" spans="1:16" x14ac:dyDescent="0.2">
      <c r="A66" s="9">
        <v>49</v>
      </c>
      <c r="B66" s="9"/>
      <c r="C66" s="68" t="s">
        <v>104</v>
      </c>
      <c r="D66" s="69" t="s">
        <v>35</v>
      </c>
      <c r="E66" s="69">
        <v>155</v>
      </c>
      <c r="F66" s="21"/>
      <c r="G66" s="10"/>
      <c r="H66" s="10"/>
      <c r="I66" s="10"/>
      <c r="J66" s="11"/>
      <c r="K66" s="10"/>
      <c r="L66" s="10"/>
      <c r="M66" s="10"/>
      <c r="N66" s="10"/>
      <c r="O66" s="11"/>
      <c r="P66" s="10"/>
    </row>
    <row r="67" spans="1:16" x14ac:dyDescent="0.2">
      <c r="A67" s="9">
        <v>50</v>
      </c>
      <c r="B67" s="9"/>
      <c r="C67" s="68" t="s">
        <v>86</v>
      </c>
      <c r="D67" s="69" t="s">
        <v>43</v>
      </c>
      <c r="E67" s="69">
        <v>7</v>
      </c>
      <c r="F67" s="21"/>
      <c r="G67" s="10"/>
      <c r="H67" s="10"/>
      <c r="I67" s="10"/>
      <c r="J67" s="11"/>
      <c r="K67" s="10"/>
      <c r="L67" s="10"/>
      <c r="M67" s="10"/>
      <c r="N67" s="10"/>
      <c r="O67" s="11"/>
      <c r="P67" s="10"/>
    </row>
    <row r="68" spans="1:16" x14ac:dyDescent="0.2">
      <c r="A68" s="9">
        <v>51</v>
      </c>
      <c r="B68" s="9"/>
      <c r="C68" s="68" t="s">
        <v>87</v>
      </c>
      <c r="D68" s="69" t="s">
        <v>43</v>
      </c>
      <c r="E68" s="69">
        <v>4</v>
      </c>
      <c r="F68" s="21"/>
      <c r="G68" s="10"/>
      <c r="H68" s="10"/>
      <c r="I68" s="10"/>
      <c r="J68" s="11"/>
      <c r="K68" s="10"/>
      <c r="L68" s="10"/>
      <c r="M68" s="10"/>
      <c r="N68" s="10"/>
      <c r="O68" s="11"/>
      <c r="P68" s="10"/>
    </row>
    <row r="69" spans="1:16" x14ac:dyDescent="0.2">
      <c r="A69" s="9">
        <v>52</v>
      </c>
      <c r="B69" s="9"/>
      <c r="C69" s="68" t="s">
        <v>88</v>
      </c>
      <c r="D69" s="69" t="s">
        <v>43</v>
      </c>
      <c r="E69" s="69">
        <v>6</v>
      </c>
      <c r="F69" s="21"/>
      <c r="G69" s="10"/>
      <c r="H69" s="10"/>
      <c r="I69" s="10"/>
      <c r="J69" s="11"/>
      <c r="K69" s="10"/>
      <c r="L69" s="10"/>
      <c r="M69" s="10"/>
      <c r="N69" s="10"/>
      <c r="O69" s="11"/>
      <c r="P69" s="10"/>
    </row>
    <row r="70" spans="1:16" x14ac:dyDescent="0.2">
      <c r="A70" s="9">
        <v>53</v>
      </c>
      <c r="B70" s="9"/>
      <c r="C70" s="68" t="s">
        <v>90</v>
      </c>
      <c r="D70" s="69" t="s">
        <v>35</v>
      </c>
      <c r="E70" s="69">
        <v>163</v>
      </c>
      <c r="F70" s="21"/>
      <c r="G70" s="10"/>
      <c r="H70" s="10"/>
      <c r="I70" s="10"/>
      <c r="J70" s="11"/>
      <c r="K70" s="10"/>
      <c r="L70" s="10"/>
      <c r="M70" s="10"/>
      <c r="N70" s="10"/>
      <c r="O70" s="11"/>
      <c r="P70" s="10"/>
    </row>
    <row r="71" spans="1:16" ht="25.5" x14ac:dyDescent="0.2">
      <c r="A71" s="9">
        <v>54</v>
      </c>
      <c r="B71" s="9"/>
      <c r="C71" s="68" t="s">
        <v>89</v>
      </c>
      <c r="D71" s="69" t="s">
        <v>35</v>
      </c>
      <c r="E71" s="69">
        <v>5.5</v>
      </c>
      <c r="F71" s="21"/>
      <c r="G71" s="10"/>
      <c r="H71" s="10"/>
      <c r="I71" s="10"/>
      <c r="J71" s="11"/>
      <c r="K71" s="10"/>
      <c r="L71" s="10"/>
      <c r="M71" s="10"/>
      <c r="N71" s="10"/>
      <c r="O71" s="11"/>
      <c r="P71" s="10"/>
    </row>
    <row r="72" spans="1:16" x14ac:dyDescent="0.2">
      <c r="A72" s="9">
        <v>55</v>
      </c>
      <c r="B72" s="9"/>
      <c r="C72" s="68" t="s">
        <v>110</v>
      </c>
      <c r="D72" s="69" t="s">
        <v>35</v>
      </c>
      <c r="E72" s="69">
        <v>10</v>
      </c>
      <c r="F72" s="21"/>
      <c r="G72" s="10"/>
      <c r="H72" s="10"/>
      <c r="I72" s="10"/>
      <c r="J72" s="11"/>
      <c r="K72" s="10"/>
      <c r="L72" s="10"/>
      <c r="M72" s="10"/>
      <c r="N72" s="10"/>
      <c r="O72" s="11"/>
      <c r="P72" s="10"/>
    </row>
    <row r="73" spans="1:16" x14ac:dyDescent="0.2">
      <c r="A73" s="9">
        <v>56</v>
      </c>
      <c r="B73" s="9"/>
      <c r="C73" s="68" t="s">
        <v>91</v>
      </c>
      <c r="D73" s="69" t="s">
        <v>43</v>
      </c>
      <c r="E73" s="69">
        <v>5</v>
      </c>
      <c r="F73" s="21"/>
      <c r="G73" s="10"/>
      <c r="H73" s="10"/>
      <c r="I73" s="10"/>
      <c r="J73" s="11"/>
      <c r="K73" s="10"/>
      <c r="L73" s="10"/>
      <c r="M73" s="10"/>
      <c r="N73" s="10"/>
      <c r="O73" s="11"/>
      <c r="P73" s="10"/>
    </row>
    <row r="74" spans="1:16" x14ac:dyDescent="0.2">
      <c r="A74" s="9">
        <v>57</v>
      </c>
      <c r="B74" s="9"/>
      <c r="C74" s="68" t="s">
        <v>92</v>
      </c>
      <c r="D74" s="69" t="s">
        <v>53</v>
      </c>
      <c r="E74" s="69">
        <v>1</v>
      </c>
      <c r="F74" s="21"/>
      <c r="G74" s="10"/>
      <c r="H74" s="10"/>
      <c r="I74" s="10"/>
      <c r="J74" s="11"/>
      <c r="K74" s="10"/>
      <c r="L74" s="10"/>
      <c r="M74" s="10"/>
      <c r="N74" s="10"/>
      <c r="O74" s="11"/>
      <c r="P74" s="10"/>
    </row>
    <row r="75" spans="1:16" ht="13.5" thickBot="1" x14ac:dyDescent="0.25">
      <c r="A75" s="9">
        <v>58</v>
      </c>
      <c r="B75" s="9"/>
      <c r="C75" s="68" t="s">
        <v>93</v>
      </c>
      <c r="D75" s="69" t="s">
        <v>53</v>
      </c>
      <c r="E75" s="69">
        <v>1</v>
      </c>
      <c r="F75" s="21"/>
      <c r="G75" s="10"/>
      <c r="H75" s="10"/>
      <c r="I75" s="10"/>
      <c r="J75" s="11"/>
      <c r="K75" s="10"/>
      <c r="L75" s="10"/>
      <c r="M75" s="10"/>
      <c r="N75" s="10"/>
      <c r="O75" s="11"/>
      <c r="P75" s="10"/>
    </row>
    <row r="76" spans="1:16" ht="13.5" thickBot="1" x14ac:dyDescent="0.25">
      <c r="A76" s="81" t="s">
        <v>94</v>
      </c>
      <c r="B76" s="82"/>
      <c r="C76" s="82"/>
      <c r="D76" s="82"/>
      <c r="E76" s="82"/>
      <c r="F76" s="82"/>
      <c r="G76" s="82"/>
      <c r="H76" s="82"/>
      <c r="I76" s="83"/>
      <c r="J76" s="83"/>
      <c r="K76" s="84"/>
      <c r="L76" s="41"/>
      <c r="M76" s="41"/>
      <c r="N76" s="41"/>
      <c r="O76" s="41"/>
      <c r="P76" s="41"/>
    </row>
    <row r="77" spans="1:16" ht="13.5" x14ac:dyDescent="0.2">
      <c r="A77" s="42"/>
      <c r="B77" s="42"/>
      <c r="C77" s="43" t="s">
        <v>95</v>
      </c>
      <c r="D77" s="42"/>
      <c r="E77" s="42"/>
      <c r="F77" s="44"/>
      <c r="G77" s="45"/>
      <c r="H77" s="42"/>
      <c r="I77" s="42"/>
      <c r="J77" s="42"/>
      <c r="K77" s="42"/>
      <c r="L77" s="42"/>
      <c r="M77" s="42"/>
      <c r="N77" s="42"/>
      <c r="O77" s="42"/>
      <c r="P77" s="46"/>
    </row>
    <row r="78" spans="1:16" ht="13.5" x14ac:dyDescent="0.2">
      <c r="A78" s="42"/>
      <c r="B78" s="42"/>
      <c r="C78" s="47" t="s">
        <v>96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9"/>
    </row>
    <row r="79" spans="1:16" ht="13.5" x14ac:dyDescent="0.2">
      <c r="A79" s="42"/>
      <c r="B79" s="42"/>
      <c r="C79" s="43" t="s">
        <v>97</v>
      </c>
      <c r="D79" s="42"/>
      <c r="E79" s="42"/>
      <c r="F79" s="50"/>
      <c r="G79" s="45"/>
      <c r="H79" s="42"/>
      <c r="I79" s="42"/>
      <c r="J79" s="42"/>
      <c r="K79" s="42"/>
      <c r="L79" s="42"/>
      <c r="M79" s="42"/>
      <c r="N79" s="42"/>
      <c r="O79" s="42"/>
      <c r="P79" s="46"/>
    </row>
    <row r="80" spans="1:16" ht="13.5" x14ac:dyDescent="0.2">
      <c r="A80" s="42"/>
      <c r="B80" s="42"/>
      <c r="C80" s="43" t="s">
        <v>102</v>
      </c>
      <c r="D80" s="42"/>
      <c r="E80" s="42"/>
      <c r="F80" s="50"/>
      <c r="G80" s="45"/>
      <c r="H80" s="42"/>
      <c r="I80" s="42"/>
      <c r="J80" s="42"/>
      <c r="K80" s="42"/>
      <c r="L80" s="42"/>
      <c r="M80" s="42"/>
      <c r="N80" s="42"/>
      <c r="O80" s="42"/>
      <c r="P80" s="46"/>
    </row>
    <row r="81" spans="1:16" ht="12.75" customHeight="1" x14ac:dyDescent="0.2">
      <c r="A81" s="42"/>
      <c r="B81" s="42"/>
      <c r="C81" s="43" t="s">
        <v>98</v>
      </c>
      <c r="D81" s="42"/>
      <c r="E81" s="42"/>
      <c r="F81" s="50"/>
      <c r="G81" s="45"/>
      <c r="H81" s="42"/>
      <c r="I81" s="42"/>
      <c r="J81" s="42"/>
      <c r="K81" s="42"/>
      <c r="L81" s="42"/>
      <c r="M81" s="42"/>
      <c r="N81" s="42"/>
      <c r="O81" s="42"/>
      <c r="P81" s="46"/>
    </row>
    <row r="82" spans="1:16" ht="13.5" x14ac:dyDescent="0.2">
      <c r="A82" s="42"/>
      <c r="B82" s="42"/>
      <c r="C82" s="47" t="s">
        <v>99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9"/>
    </row>
    <row r="83" spans="1:16" ht="13.5" x14ac:dyDescent="0.2">
      <c r="A83" s="42"/>
      <c r="B83" s="42"/>
      <c r="C83" s="43" t="s">
        <v>100</v>
      </c>
      <c r="D83" s="42"/>
      <c r="E83" s="42"/>
      <c r="F83" s="51"/>
      <c r="G83" s="45"/>
      <c r="H83" s="42"/>
      <c r="I83" s="42"/>
      <c r="J83" s="42"/>
      <c r="K83" s="42"/>
      <c r="L83" s="42"/>
      <c r="M83" s="42"/>
      <c r="N83" s="42"/>
      <c r="O83" s="42"/>
      <c r="P83" s="46"/>
    </row>
    <row r="84" spans="1:16" ht="13.5" x14ac:dyDescent="0.2">
      <c r="A84" s="42"/>
      <c r="B84" s="42"/>
      <c r="C84" s="47" t="s">
        <v>101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9"/>
    </row>
    <row r="85" spans="1:16" ht="13.5" x14ac:dyDescent="0.2">
      <c r="A85" s="42"/>
      <c r="B85" s="42"/>
      <c r="C85" s="52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4"/>
    </row>
    <row r="86" spans="1:16" ht="13.5" x14ac:dyDescent="0.2">
      <c r="A86" s="42"/>
      <c r="B86" s="42"/>
      <c r="C86" s="52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4"/>
    </row>
    <row r="87" spans="1:16" x14ac:dyDescent="0.2">
      <c r="A87" s="20"/>
      <c r="B87" s="78" t="s">
        <v>36</v>
      </c>
      <c r="C87" s="78"/>
      <c r="D87" s="16"/>
      <c r="E87" s="79"/>
      <c r="F87" s="79"/>
      <c r="G87" s="80"/>
      <c r="H87" s="80"/>
      <c r="I87" s="80"/>
      <c r="J87" s="80"/>
      <c r="K87" s="80"/>
      <c r="L87" s="80"/>
      <c r="M87" s="80"/>
      <c r="N87" s="80"/>
      <c r="O87" s="79"/>
      <c r="P87" s="79"/>
    </row>
    <row r="88" spans="1:16" x14ac:dyDescent="0.2">
      <c r="A88" s="14"/>
      <c r="B88" s="20"/>
      <c r="C88" s="71" t="s">
        <v>33</v>
      </c>
      <c r="D88" s="71"/>
      <c r="E88" s="71"/>
      <c r="F88" s="71"/>
      <c r="G88" s="71"/>
      <c r="J88" s="71"/>
      <c r="K88" s="71"/>
      <c r="L88" s="71"/>
      <c r="M88" s="71"/>
      <c r="N88" s="71"/>
      <c r="O88" s="71"/>
      <c r="P88" s="71"/>
    </row>
    <row r="89" spans="1:16" x14ac:dyDescent="0.2">
      <c r="A89" s="14"/>
      <c r="B89" s="15"/>
      <c r="C89" s="17"/>
      <c r="D89" s="18"/>
      <c r="E89" s="18"/>
      <c r="F89" s="18"/>
      <c r="G89" s="18"/>
      <c r="I89" s="18"/>
      <c r="J89" s="18"/>
      <c r="K89" s="18"/>
      <c r="L89" s="18"/>
      <c r="M89" s="18"/>
      <c r="N89" s="18"/>
      <c r="O89" s="18"/>
      <c r="P89" s="18"/>
    </row>
    <row r="90" spans="1:16" x14ac:dyDescent="0.2">
      <c r="A90" s="1"/>
      <c r="B90" s="15"/>
    </row>
    <row r="91" spans="1:16" x14ac:dyDescent="0.2">
      <c r="A91" s="17"/>
      <c r="B91" s="1"/>
    </row>
    <row r="92" spans="1:16" x14ac:dyDescent="0.2">
      <c r="A92" s="1"/>
      <c r="B92" s="1"/>
    </row>
    <row r="93" spans="1:16" x14ac:dyDescent="0.2">
      <c r="B93" s="1"/>
    </row>
  </sheetData>
  <mergeCells count="16">
    <mergeCell ref="A1:P1"/>
    <mergeCell ref="A2:Q2"/>
    <mergeCell ref="A4:P4"/>
    <mergeCell ref="C88:G88"/>
    <mergeCell ref="J88:N88"/>
    <mergeCell ref="O88:P88"/>
    <mergeCell ref="A11:J11"/>
    <mergeCell ref="A6:P6"/>
    <mergeCell ref="A7:P7"/>
    <mergeCell ref="F13:K13"/>
    <mergeCell ref="L13:P13"/>
    <mergeCell ref="B87:C87"/>
    <mergeCell ref="E87:F87"/>
    <mergeCell ref="G87:N87"/>
    <mergeCell ref="O87:P87"/>
    <mergeCell ref="A76:K76"/>
  </mergeCells>
  <conditionalFormatting sqref="C18:E28">
    <cfRule type="cellIs" dxfId="2" priority="4" operator="equal">
      <formula>0</formula>
    </cfRule>
  </conditionalFormatting>
  <conditionalFormatting sqref="C36:E36">
    <cfRule type="cellIs" dxfId="1" priority="3" operator="equal">
      <formula>0</formula>
    </cfRule>
  </conditionalFormatting>
  <conditionalFormatting sqref="C64:E65">
    <cfRule type="cellIs" dxfId="0" priority="1" operator="equal">
      <formula>0</formula>
    </cfRule>
  </conditionalFormatting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5C278-DFDE-400A-825C-9F71D9947EA7}">
  <dimension ref="A1:O14"/>
  <sheetViews>
    <sheetView workbookViewId="0">
      <selection activeCell="G5" sqref="G5"/>
    </sheetView>
  </sheetViews>
  <sheetFormatPr defaultRowHeight="12.75" x14ac:dyDescent="0.2"/>
  <cols>
    <col min="1" max="1" width="2.7109375" style="90" customWidth="1"/>
    <col min="2" max="2" width="9.140625" style="91"/>
    <col min="3" max="3" width="23.5703125" style="90" customWidth="1"/>
    <col min="4" max="4" width="67" style="90" customWidth="1"/>
    <col min="5" max="5" width="15.28515625" style="90" customWidth="1"/>
    <col min="6" max="16384" width="9.140625" style="90"/>
  </cols>
  <sheetData>
    <row r="1" spans="1:15" s="89" customFormat="1" ht="55.5" customHeight="1" x14ac:dyDescent="0.2">
      <c r="A1" s="87" t="s">
        <v>130</v>
      </c>
      <c r="B1" s="87"/>
      <c r="C1" s="87"/>
      <c r="D1" s="87"/>
      <c r="E1" s="87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x14ac:dyDescent="0.2">
      <c r="B2" s="90"/>
      <c r="C2" s="91"/>
      <c r="E2" s="91"/>
      <c r="F2" s="92"/>
    </row>
    <row r="3" spans="1:15" x14ac:dyDescent="0.2">
      <c r="B3" s="93" t="s">
        <v>116</v>
      </c>
      <c r="C3" s="93"/>
      <c r="D3" s="93"/>
      <c r="E3" s="93"/>
    </row>
    <row r="4" spans="1:15" x14ac:dyDescent="0.2">
      <c r="B4" s="90"/>
      <c r="C4" s="94"/>
      <c r="E4" s="91"/>
    </row>
    <row r="5" spans="1:15" ht="50.25" customHeight="1" x14ac:dyDescent="0.2">
      <c r="B5" s="95" t="s">
        <v>129</v>
      </c>
      <c r="C5" s="95"/>
      <c r="D5" s="95"/>
      <c r="E5" s="95"/>
    </row>
    <row r="6" spans="1:15" ht="51" x14ac:dyDescent="0.2">
      <c r="B6" s="96" t="s">
        <v>117</v>
      </c>
      <c r="C6" s="96" t="s">
        <v>118</v>
      </c>
      <c r="D6" s="96" t="s">
        <v>119</v>
      </c>
      <c r="E6" s="96" t="s">
        <v>120</v>
      </c>
    </row>
    <row r="7" spans="1:15" x14ac:dyDescent="0.2">
      <c r="B7" s="97">
        <v>1</v>
      </c>
      <c r="C7" s="98" t="s">
        <v>121</v>
      </c>
      <c r="D7" s="98" t="s">
        <v>122</v>
      </c>
      <c r="E7" s="99"/>
    </row>
    <row r="8" spans="1:15" x14ac:dyDescent="0.2">
      <c r="B8" s="100" t="s">
        <v>123</v>
      </c>
      <c r="C8" s="100"/>
      <c r="D8" s="100"/>
      <c r="E8" s="99"/>
    </row>
    <row r="9" spans="1:15" x14ac:dyDescent="0.2">
      <c r="B9" s="100" t="s">
        <v>124</v>
      </c>
      <c r="C9" s="100"/>
      <c r="D9" s="100"/>
      <c r="E9" s="99"/>
    </row>
    <row r="10" spans="1:15" x14ac:dyDescent="0.2">
      <c r="B10" s="101" t="s">
        <v>125</v>
      </c>
      <c r="C10" s="101"/>
      <c r="D10" s="101"/>
      <c r="E10" s="102"/>
    </row>
    <row r="12" spans="1:15" x14ac:dyDescent="0.2">
      <c r="C12" s="103" t="s">
        <v>126</v>
      </c>
      <c r="D12" s="103"/>
    </row>
    <row r="13" spans="1:15" x14ac:dyDescent="0.2">
      <c r="C13" s="103" t="s">
        <v>127</v>
      </c>
      <c r="D13" s="103"/>
    </row>
    <row r="14" spans="1:15" x14ac:dyDescent="0.2">
      <c r="C14" s="103" t="s">
        <v>128</v>
      </c>
      <c r="D14" s="103"/>
    </row>
  </sheetData>
  <mergeCells count="9">
    <mergeCell ref="C12:D12"/>
    <mergeCell ref="C13:D13"/>
    <mergeCell ref="C14:D14"/>
    <mergeCell ref="A1:E1"/>
    <mergeCell ref="B3:E3"/>
    <mergeCell ref="B5:E5"/>
    <mergeCell ref="B8:D8"/>
    <mergeCell ref="B9:D9"/>
    <mergeCell ref="B10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7.pielikums Darbu apjomi</vt:lpstr>
      <vt:lpstr>10.pielikums Finanšu piedāvājum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Oļegs Lomako</dc:creator>
  <cp:lastModifiedBy>Lolita Romaņenko</cp:lastModifiedBy>
  <cp:lastPrinted>2022-01-31T09:38:20Z</cp:lastPrinted>
  <dcterms:created xsi:type="dcterms:W3CDTF">2012-01-25T07:34:35Z</dcterms:created>
  <dcterms:modified xsi:type="dcterms:W3CDTF">2024-02-24T14:41:27Z</dcterms:modified>
</cp:coreProperties>
</file>