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PersonInfo\IVD\IEPIRKUMI\ATKLATI_KONKURSI\2024\RŪ-2024_36 Kanalizācijas sūkņu piegāde (IF)\NOLIKUMS_SPSIL\"/>
    </mc:Choice>
  </mc:AlternateContent>
  <xr:revisionPtr revIDLastSave="0" documentId="13_ncr:1_{80575BEE-3E0A-46A5-BB73-AA4246A5B004}" xr6:coauthVersionLast="47" xr6:coauthVersionMax="47" xr10:uidLastSave="{00000000-0000-0000-0000-000000000000}"/>
  <bookViews>
    <workbookView xWindow="-120" yWindow="-120" windowWidth="29040" windowHeight="17640" activeTab="2" xr2:uid="{1E4C18F0-4D98-4E36-ADA9-9E60CAB3A103}"/>
  </bookViews>
  <sheets>
    <sheet name="1.daļa" sheetId="6" r:id="rId1"/>
    <sheet name="2.daļa" sheetId="7" r:id="rId2"/>
    <sheet name="3.daļa"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6" l="1"/>
  <c r="G18" i="6"/>
  <c r="G17" i="6"/>
  <c r="G16" i="6"/>
  <c r="G15" i="6"/>
  <c r="G30" i="7"/>
  <c r="G29" i="7"/>
  <c r="G28" i="7"/>
  <c r="G27" i="7"/>
  <c r="G26" i="7"/>
  <c r="G25" i="7"/>
  <c r="G23" i="7"/>
  <c r="G22" i="7"/>
  <c r="G21" i="7"/>
  <c r="G20" i="7"/>
  <c r="G19" i="7"/>
  <c r="G18" i="7"/>
  <c r="G24" i="8"/>
  <c r="G23" i="8"/>
  <c r="G22" i="8"/>
  <c r="G21" i="8"/>
  <c r="G20" i="8" s="1"/>
  <c r="G19" i="8"/>
  <c r="G18" i="8"/>
  <c r="G17" i="8"/>
  <c r="G16" i="8"/>
  <c r="F44" i="8"/>
  <c r="F43" i="8"/>
  <c r="F42" i="8"/>
  <c r="F41" i="8"/>
  <c r="G37" i="8"/>
  <c r="G36" i="8"/>
  <c r="F36" i="8"/>
  <c r="E36" i="8"/>
  <c r="D36" i="8"/>
  <c r="G34" i="8"/>
  <c r="F34" i="8"/>
  <c r="E34" i="8"/>
  <c r="D34" i="8"/>
  <c r="I42" i="7"/>
  <c r="H42" i="7"/>
  <c r="G42" i="7"/>
  <c r="F42" i="7"/>
  <c r="E42" i="7"/>
  <c r="D42" i="7"/>
  <c r="I43" i="7" s="1"/>
  <c r="G31" i="7" s="1"/>
  <c r="I40" i="7"/>
  <c r="H40" i="7"/>
  <c r="G40" i="7"/>
  <c r="F40" i="7"/>
  <c r="E40" i="7"/>
  <c r="D40" i="7"/>
  <c r="F52" i="7"/>
  <c r="F51" i="7"/>
  <c r="F50" i="7"/>
  <c r="F49" i="7"/>
  <c r="F48" i="7"/>
  <c r="F47" i="7"/>
  <c r="D24" i="8"/>
  <c r="D23" i="8"/>
  <c r="D22" i="8"/>
  <c r="D21" i="8"/>
  <c r="D30" i="7"/>
  <c r="D29" i="7"/>
  <c r="D28" i="7"/>
  <c r="D27" i="7"/>
  <c r="D26" i="7"/>
  <c r="D25" i="7"/>
  <c r="C44" i="8"/>
  <c r="C43" i="8"/>
  <c r="C42" i="8"/>
  <c r="C41" i="8"/>
  <c r="G35" i="8"/>
  <c r="F35" i="8"/>
  <c r="E35" i="8"/>
  <c r="D35" i="8"/>
  <c r="G29" i="8"/>
  <c r="F29" i="8"/>
  <c r="E29" i="8"/>
  <c r="D29" i="8"/>
  <c r="C24" i="8"/>
  <c r="C23" i="8"/>
  <c r="C22" i="8"/>
  <c r="C21" i="8"/>
  <c r="C52" i="7"/>
  <c r="C51" i="7"/>
  <c r="C50" i="7"/>
  <c r="C49" i="7"/>
  <c r="C48" i="7"/>
  <c r="C47" i="7"/>
  <c r="I41" i="7"/>
  <c r="H41" i="7"/>
  <c r="G41" i="7"/>
  <c r="F41" i="7"/>
  <c r="E41" i="7"/>
  <c r="D41" i="7"/>
  <c r="I35" i="7"/>
  <c r="H35" i="7"/>
  <c r="G35" i="7"/>
  <c r="F35" i="7"/>
  <c r="E35" i="7"/>
  <c r="D35" i="7"/>
  <c r="C30" i="7"/>
  <c r="C29" i="7"/>
  <c r="C28" i="7"/>
  <c r="C27" i="7"/>
  <c r="C26" i="7"/>
  <c r="C25" i="7"/>
  <c r="G24" i="7" l="1"/>
  <c r="G17" i="7"/>
  <c r="G32" i="7" s="1"/>
  <c r="G15" i="8"/>
  <c r="G25" i="8"/>
  <c r="G26" i="8" s="1"/>
  <c r="F46" i="7"/>
  <c r="F40" i="8"/>
</calcChain>
</file>

<file path=xl/sharedStrings.xml><?xml version="1.0" encoding="utf-8"?>
<sst xmlns="http://schemas.openxmlformats.org/spreadsheetml/2006/main" count="209" uniqueCount="60">
  <si>
    <t>Nr.p.k.</t>
  </si>
  <si>
    <t>Nosaukums</t>
  </si>
  <si>
    <t>Summa kopā, EUR bez PVN</t>
  </si>
  <si>
    <t>Kanalizācijas sūknis</t>
  </si>
  <si>
    <t>&lt;…&gt;</t>
  </si>
  <si>
    <t>Vecā sūkņa demontāža, jauna sūkņa uzstādīšana un pieslēgšana, tai skaitā uzstādīšanas aprīkojums (pamati, savienojuma pēdas, vadulas, utt.)</t>
  </si>
  <si>
    <t>Sūkņa tehnisko apkopju izmaksas garantijas periodā*</t>
  </si>
  <si>
    <t>Mērvienība</t>
  </si>
  <si>
    <t>gab</t>
  </si>
  <si>
    <t>kWh/1000m3</t>
  </si>
  <si>
    <t>komp.</t>
  </si>
  <si>
    <t>* Sūkņa tehnisko apkopju izmaksas garantijas periodā:</t>
  </si>
  <si>
    <t>Apkopes</t>
  </si>
  <si>
    <t>Tehniskās apkopes cena, EUR bez PVN</t>
  </si>
  <si>
    <t>Pirmā apkope 1 (vienam) sūknim</t>
  </si>
  <si>
    <t>Otrā apkope 1 (vienam) sūknim</t>
  </si>
  <si>
    <t>Kopā tehnisko apkopju izmaksas 1 (vienam) sūknim, EUR bez PVN:</t>
  </si>
  <si>
    <t>Skaits</t>
  </si>
  <si>
    <t>2.daļa</t>
  </si>
  <si>
    <t>I. Kanalizācijas sūkņu stacija Gaileņu ielā 1 k-1, Rīgā</t>
  </si>
  <si>
    <t>II. Kanalizācijas sūkņu stacija Mangaļu prospektā 50A, Rīgā</t>
  </si>
  <si>
    <t>III. Kanalizācijas sūkņu stacija Ulbrokas ielā 13, Rīgā</t>
  </si>
  <si>
    <t>IV. Kanalizācijas sūkņu stacija Palsas iela 39, Rīgā</t>
  </si>
  <si>
    <t>V. Kanalizācijas sūkņu stacija Zalves ielā 99, Rīgā</t>
  </si>
  <si>
    <t>VI. Kanalizācijas sūkņu stacija Ojāra Vācieša ielā 87, Rīgā</t>
  </si>
  <si>
    <t>&lt;…&gt; </t>
  </si>
  <si>
    <r>
      <t>Teorētiskās garantētais energopatēriņa patēriņš, kas rodas vienam sūknim pārsūknējot 1000 m</t>
    </r>
    <r>
      <rPr>
        <vertAlign val="superscript"/>
        <sz val="10"/>
        <color theme="1"/>
        <rFont val="Calibri"/>
        <family val="2"/>
        <charset val="186"/>
        <scheme val="minor"/>
      </rPr>
      <t>3</t>
    </r>
    <r>
      <rPr>
        <sz val="10"/>
        <color theme="1"/>
        <rFont val="Calibri"/>
        <family val="2"/>
        <charset val="186"/>
        <scheme val="minor"/>
      </rPr>
      <t>/notekūdeņu (</t>
    </r>
    <r>
      <rPr>
        <sz val="10"/>
        <color rgb="FF000000"/>
        <rFont val="Calibri"/>
        <family val="2"/>
        <charset val="186"/>
        <scheme val="minor"/>
      </rPr>
      <t>pieņemtais aprēķina blīvums 998 kg/m3)</t>
    </r>
    <r>
      <rPr>
        <sz val="10"/>
        <color theme="1"/>
        <rFont val="Calibri"/>
        <family val="2"/>
        <charset val="186"/>
        <scheme val="minor"/>
      </rPr>
      <t xml:space="preserve"> </t>
    </r>
    <r>
      <rPr>
        <sz val="10"/>
        <color rgb="FF000000"/>
        <rFont val="Calibri"/>
        <family val="2"/>
        <charset val="186"/>
        <scheme val="minor"/>
      </rPr>
      <t>pārsūknēšanai darba punktā un fiksētā vides temperatūrā (+5</t>
    </r>
    <r>
      <rPr>
        <vertAlign val="superscript"/>
        <sz val="10"/>
        <color rgb="FF000000"/>
        <rFont val="Calibri"/>
        <family val="2"/>
        <charset val="186"/>
        <scheme val="minor"/>
      </rPr>
      <t>o</t>
    </r>
    <r>
      <rPr>
        <sz val="10"/>
        <color rgb="FF000000"/>
        <rFont val="Calibri"/>
        <family val="2"/>
        <charset val="186"/>
        <scheme val="minor"/>
      </rPr>
      <t>C)</t>
    </r>
  </si>
  <si>
    <t>Kopā tehnisko apkopju izmaksas visiem sūkņiem kopā, EUR bez PVN:</t>
  </si>
  <si>
    <t>Cena par vienību, EUR bez PVN</t>
  </si>
  <si>
    <t>Pavisam kopā, EUR bez PVN</t>
  </si>
  <si>
    <t>Daudzums</t>
  </si>
  <si>
    <t>Vidējais svērtais iepirkuma daļas sūkņu elektroenerģijas patēriņš</t>
  </si>
  <si>
    <t>Sūkņu veicamā darba īpatsvars (no kopējā pārsūknējamā notekūdeņu daudzuma)</t>
  </si>
  <si>
    <r>
      <t>Teorētiskās garantētais energopatēriņa patēriņš, kas rodas vienam sūknim pārsūknējot 1000 m</t>
    </r>
    <r>
      <rPr>
        <b/>
        <vertAlign val="superscript"/>
        <sz val="10"/>
        <color theme="1"/>
        <rFont val="Calibri"/>
        <family val="2"/>
        <charset val="186"/>
        <scheme val="minor"/>
      </rPr>
      <t>3</t>
    </r>
    <r>
      <rPr>
        <b/>
        <sz val="10"/>
        <color theme="1"/>
        <rFont val="Calibri"/>
        <family val="2"/>
        <charset val="186"/>
        <scheme val="minor"/>
      </rPr>
      <t>/notekūdeņu (</t>
    </r>
    <r>
      <rPr>
        <b/>
        <sz val="10"/>
        <color rgb="FF000000"/>
        <rFont val="Calibri"/>
        <family val="2"/>
        <charset val="186"/>
        <scheme val="minor"/>
      </rPr>
      <t>pieņemtais aprēķina blīvums 998 kg/m3)</t>
    </r>
    <r>
      <rPr>
        <b/>
        <sz val="10"/>
        <color theme="1"/>
        <rFont val="Calibri"/>
        <family val="2"/>
        <charset val="186"/>
        <scheme val="minor"/>
      </rPr>
      <t xml:space="preserve"> </t>
    </r>
    <r>
      <rPr>
        <b/>
        <sz val="10"/>
        <color rgb="FF000000"/>
        <rFont val="Calibri"/>
        <family val="2"/>
        <charset val="186"/>
        <scheme val="minor"/>
      </rPr>
      <t>pārsūknēšanai darba punktā un fiksētā vides temperatūrā (+5</t>
    </r>
    <r>
      <rPr>
        <b/>
        <vertAlign val="superscript"/>
        <sz val="10"/>
        <color rgb="FF000000"/>
        <rFont val="Calibri"/>
        <family val="2"/>
        <charset val="186"/>
        <scheme val="minor"/>
      </rPr>
      <t>o</t>
    </r>
    <r>
      <rPr>
        <b/>
        <sz val="10"/>
        <color rgb="FF000000"/>
        <rFont val="Calibri"/>
        <family val="2"/>
        <charset val="186"/>
        <scheme val="minor"/>
      </rPr>
      <t>C)</t>
    </r>
  </si>
  <si>
    <t>Slapjā izpildījuma (iegremdējamie) sūkņi:</t>
  </si>
  <si>
    <t>I.Kanalizācijas sūkņu stacija Mūkusalas ielā 84, Rīgā</t>
  </si>
  <si>
    <t>II.Kanalizācijas sūkņu stacija Eksporta ielā 16A, Rīgā</t>
  </si>
  <si>
    <t>III. Kanalizācijas sūkņu stacija Jāņa Dāliņa ielā 6B, Rīgā</t>
  </si>
  <si>
    <t>IV.Kanalizācijas sūkņu stacija Mārkalnes ielā 22, Rīgā</t>
  </si>
  <si>
    <t>Sūkņu skaits, gab:</t>
  </si>
  <si>
    <t>Sūkņu veicamā darba īpatsvars (no kopējā pārsūknējamā notekūdeņu daudzuma), %</t>
  </si>
  <si>
    <t>Cena par vienību, EUR bez PVN`</t>
  </si>
  <si>
    <t>3.1.pielikums</t>
  </si>
  <si>
    <t>Finanšu piedāvājuma veidne 1.iepirkuma daļai</t>
  </si>
  <si>
    <t>FINANŠU PIEDĀVĀJUMS</t>
  </si>
  <si>
    <t>1.iepirkuma daļai “Viena kanalizācijas sūkņa piegāde KSS Ilzenes ielā 1E, Rīgā”</t>
  </si>
  <si>
    <t>Ar šo &lt;pretendenta nosaukums, reģ.Nr.&gt;, iesniedzot finanšu piedāvājumu atklātam konkursam “Kanalizācijas sūkņu piegāde” (identifikācijas Nr.RŪ-RŪ-2024/36; turpmāk – atklāts konkurss), &lt;iepirkuma daļas numurs un nosaukums&gt;, piedāvā piegādāt kanalizācijas sūkni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uzstādīšanu un tehnisko apkopju veikšanu garantijas periodā, garantijas nodrošināšanu, darbinieku algas, transporta izmaksas, nodevas, izņemot pievienotās vērtības nodokli (turpmāk – PVN) un ietver pilnas izmaksas ar visiem riskiem, tai skaitā iespējamo sadārdzinājumu:</t>
  </si>
  <si>
    <t>&lt;Pretendenta nosaukums un reģistrācijas numurs&gt;</t>
  </si>
  <si>
    <t>&lt;Pretendenta paraksttiesīgās vai pilnvarotās personas vārds, uzvārds, amats&gt;</t>
  </si>
  <si>
    <t>&lt;Paraksts&gt;</t>
  </si>
  <si>
    <t>&lt;Datums, vieta&gt;</t>
  </si>
  <si>
    <t>3.2.pielikums</t>
  </si>
  <si>
    <t>Finanšu piedāvājuma veidne 2.iepirkuma daļai</t>
  </si>
  <si>
    <t>Ar šo &lt;pretendenta nosaukums, reģ.Nr.&gt;, iesniedzot finanšu piedāvājumu atklātam konkursam “Kanalizācijas sūkņu piegāde” (identifikācijas Nr.RŪ-RŪ-2024/36; turpmāk – atklāts konkurss), &lt;iepirkuma daļas numurs un nosaukums&gt;, piedāvā piegādāt 12 slapjā izpildījuma (iegremdējamos)  sūkņus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uzstādīšanu un tehnisko apkopju veikšanu garantijas periodā, garantijas nodrošināšanu, darbinieku algas, transporta izmaksas, nodevas, izņemot pievienotās vērtības nodokli (turpmāk – PVN) un ietver pilnas izmaksas ar visiem riskiem, tai skaitā iespējamo sadārdzinājumu:</t>
  </si>
  <si>
    <t>3.3.pielikums</t>
  </si>
  <si>
    <t>Finanšu piedāvājuma veidne 3.iepirkuma daļai</t>
  </si>
  <si>
    <t>Ar šo &lt;pretendenta nosaukums, reģ.Nr.&gt;, iesniedzot finanšu piedāvājumu atklātam konkursam “Kanalizācijas sūkņu piegāde” (identifikācijas Nr.RŪ-RŪ-2024/36; turpmāk – atklāts konkurss), &lt;iepirkuma daļas numurs un nosaukums&gt;, piedāvā piegādāt (9) deviņus sausā izpildījuma sūkņus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uzstādīšanu un tehnisko apkopju veikšanu garantijas periodā, garantijas nodrošināšanu, darbinieku algas, transporta izmaksas, nodevas, izņemot pievienotās vērtības nodokli (turpmāk – PVN) un ietver pilnas izmaksas ar visiem riskiem, tai skaitā iespējamo sadārdzinājumu:</t>
  </si>
  <si>
    <t>2.iepirkuma daļai “Slapjā izpildījuma (iegremdējamo) sūkņu piegāde”</t>
  </si>
  <si>
    <t>3.iepirkuma daļai “Sausā izpildījuma sūkņu piegāde”</t>
  </si>
  <si>
    <t>Sausā izpildījuma sūkņi: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</si>
</sst>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
  </numFmts>
  <fonts count="12" x14ac:knownFonts="1">
    <font>
      <sz val="11"/>
      <color theme="1"/>
      <name val="Calibri"/>
      <family val="2"/>
      <charset val="186"/>
      <scheme val="minor"/>
    </font>
    <font>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10"/>
      <color rgb="FF000000"/>
      <name val="Calibri"/>
      <family val="2"/>
      <charset val="186"/>
      <scheme val="minor"/>
    </font>
    <font>
      <vertAlign val="superscript"/>
      <sz val="10"/>
      <color rgb="FF000000"/>
      <name val="Calibri"/>
      <family val="2"/>
      <charset val="186"/>
      <scheme val="minor"/>
    </font>
    <font>
      <b/>
      <sz val="10"/>
      <color theme="1"/>
      <name val="Calibri"/>
      <family val="2"/>
      <charset val="186"/>
      <scheme val="minor"/>
    </font>
    <font>
      <sz val="10"/>
      <color rgb="FFFF0000"/>
      <name val="Calibri"/>
      <family val="2"/>
      <charset val="186"/>
      <scheme val="minor"/>
    </font>
    <font>
      <sz val="8"/>
      <name val="Calibri"/>
      <family val="2"/>
      <charset val="186"/>
      <scheme val="minor"/>
    </font>
    <font>
      <b/>
      <vertAlign val="superscript"/>
      <sz val="10"/>
      <color theme="1"/>
      <name val="Calibri"/>
      <family val="2"/>
      <charset val="186"/>
      <scheme val="minor"/>
    </font>
    <font>
      <b/>
      <sz val="10"/>
      <color rgb="FF000000"/>
      <name val="Calibri"/>
      <family val="2"/>
      <charset val="186"/>
      <scheme val="minor"/>
    </font>
    <font>
      <b/>
      <vertAlign val="superscript"/>
      <sz val="10"/>
      <color rgb="FF000000"/>
      <name val="Calibri"/>
      <family val="2"/>
      <charset val="186"/>
      <scheme val="minor"/>
    </font>
  </fonts>
  <fills count="5">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
      <patternFill patternType="solid">
        <fgColor theme="0" tint="-4.9989318521683403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96">
    <xf numFmtId="0" fontId="0" fillId="0" borderId="0" xfId="0"/>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3" xfId="0" applyFont="1" applyBorder="1"/>
    <xf numFmtId="0" fontId="2" fillId="0" borderId="1" xfId="0" applyFont="1" applyBorder="1" applyAlignment="1">
      <alignment horizontal="left" vertical="center" wrapText="1"/>
    </xf>
    <xf numFmtId="0" fontId="6" fillId="0" borderId="0" xfId="0" applyFont="1"/>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Fill="1"/>
    <xf numFmtId="0" fontId="2" fillId="0" borderId="0" xfId="0" applyFont="1" applyAlignment="1">
      <alignment horizontal="center"/>
    </xf>
    <xf numFmtId="0" fontId="6" fillId="3" borderId="0" xfId="0" applyFont="1" applyFill="1" applyAlignment="1">
      <alignment horizontal="center"/>
    </xf>
    <xf numFmtId="0" fontId="2" fillId="0" borderId="2" xfId="0" applyFont="1" applyBorder="1" applyAlignment="1">
      <alignment horizontal="center" vertical="center"/>
    </xf>
    <xf numFmtId="0" fontId="6" fillId="0" borderId="1" xfId="0" applyFont="1" applyBorder="1" applyAlignment="1">
      <alignment horizontal="right" vertical="center"/>
    </xf>
    <xf numFmtId="0" fontId="6" fillId="0" borderId="1" xfId="0" applyFont="1" applyBorder="1" applyAlignment="1">
      <alignment horizontal="center" vertical="center" wrapText="1"/>
    </xf>
    <xf numFmtId="0" fontId="2" fillId="0" borderId="1" xfId="0" applyFont="1" applyFill="1" applyBorder="1" applyAlignment="1">
      <alignment vertical="center" wrapText="1"/>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6" fillId="0" borderId="0" xfId="0" applyFont="1" applyAlignment="1">
      <alignment horizontal="right"/>
    </xf>
    <xf numFmtId="43" fontId="6" fillId="0" borderId="0" xfId="1" applyFont="1" applyBorder="1"/>
    <xf numFmtId="0" fontId="6" fillId="4" borderId="1" xfId="0" applyFont="1" applyFill="1" applyBorder="1" applyAlignment="1">
      <alignment horizontal="center" vertical="center" wrapText="1"/>
    </xf>
    <xf numFmtId="0" fontId="6" fillId="4" borderId="2" xfId="0" applyFont="1" applyFill="1" applyBorder="1" applyAlignment="1">
      <alignment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43" fontId="6" fillId="4" borderId="1" xfId="1" applyFont="1" applyFill="1" applyBorder="1" applyAlignment="1">
      <alignment horizontal="center" vertical="center" wrapText="1"/>
    </xf>
    <xf numFmtId="0" fontId="6" fillId="4" borderId="2" xfId="0" applyFont="1" applyFill="1" applyBorder="1" applyAlignment="1">
      <alignment horizontal="left" vertical="center" wrapText="1"/>
    </xf>
    <xf numFmtId="0" fontId="2" fillId="0" borderId="5" xfId="0" applyFont="1" applyBorder="1" applyAlignment="1">
      <alignment horizontal="left" vertical="center" wrapText="1" indent="2"/>
    </xf>
    <xf numFmtId="0" fontId="2" fillId="0" borderId="7" xfId="0" applyFont="1" applyBorder="1" applyAlignment="1">
      <alignment horizontal="left" vertical="center" wrapText="1" indent="2"/>
    </xf>
    <xf numFmtId="0" fontId="2" fillId="0" borderId="6" xfId="0" applyFont="1" applyBorder="1" applyAlignment="1">
      <alignment horizontal="left" vertical="center" wrapText="1" indent="2"/>
    </xf>
    <xf numFmtId="0" fontId="2" fillId="0" borderId="0" xfId="0" applyFont="1" applyAlignment="1">
      <alignment horizontal="right"/>
    </xf>
    <xf numFmtId="43" fontId="6" fillId="4" borderId="1" xfId="1" applyFont="1" applyFill="1" applyBorder="1"/>
    <xf numFmtId="0" fontId="2" fillId="0" borderId="5" xfId="0" applyFont="1" applyFill="1" applyBorder="1" applyAlignment="1">
      <alignment vertical="center" wrapText="1"/>
    </xf>
    <xf numFmtId="0" fontId="2" fillId="0" borderId="7" xfId="0" applyFont="1" applyFill="1" applyBorder="1" applyAlignment="1">
      <alignment vertical="center" wrapText="1"/>
    </xf>
    <xf numFmtId="0" fontId="2" fillId="0" borderId="6" xfId="0" applyFont="1" applyFill="1" applyBorder="1" applyAlignment="1">
      <alignment vertical="center" wrapText="1"/>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9" fontId="6" fillId="4" borderId="3" xfId="2" applyFont="1" applyFill="1" applyBorder="1" applyAlignment="1">
      <alignment horizontal="center" vertical="center"/>
    </xf>
    <xf numFmtId="164" fontId="6" fillId="4" borderId="4" xfId="0" applyNumberFormat="1" applyFont="1" applyFill="1" applyBorder="1" applyAlignment="1">
      <alignment horizontal="center" vertical="center" wrapText="1"/>
    </xf>
    <xf numFmtId="0" fontId="7" fillId="0" borderId="0" xfId="0" applyFont="1" applyAlignment="1">
      <alignment horizontal="left" vertical="center" wrapText="1"/>
    </xf>
    <xf numFmtId="1" fontId="2" fillId="0" borderId="0" xfId="0" applyNumberFormat="1" applyFont="1"/>
    <xf numFmtId="43" fontId="2" fillId="0" borderId="0" xfId="1" applyFont="1"/>
    <xf numFmtId="0" fontId="7" fillId="0" borderId="0" xfId="0" applyFont="1" applyFill="1" applyAlignment="1">
      <alignment horizontal="left" vertical="center" wrapText="1"/>
    </xf>
    <xf numFmtId="43" fontId="2" fillId="0" borderId="0" xfId="1" applyFont="1" applyFill="1"/>
    <xf numFmtId="1" fontId="2" fillId="0" borderId="0" xfId="0" applyNumberFormat="1" applyFont="1" applyFill="1"/>
    <xf numFmtId="165" fontId="0" fillId="0" borderId="0" xfId="0" applyNumberFormat="1" applyFill="1" applyBorder="1"/>
    <xf numFmtId="0" fontId="7" fillId="0" borderId="0" xfId="0" applyFont="1" applyAlignment="1">
      <alignment vertical="center" wrapText="1"/>
    </xf>
    <xf numFmtId="0" fontId="2" fillId="0" borderId="0" xfId="0" applyFont="1" applyAlignment="1">
      <alignment horizontal="centerContinuous"/>
    </xf>
    <xf numFmtId="0" fontId="6" fillId="0" borderId="0" xfId="0" applyFont="1" applyAlignment="1">
      <alignment horizontal="centerContinuous"/>
    </xf>
    <xf numFmtId="0" fontId="2" fillId="0" borderId="0" xfId="0" applyFont="1" applyAlignment="1">
      <alignment horizontal="left"/>
    </xf>
    <xf numFmtId="9" fontId="2" fillId="0" borderId="5" xfId="2" applyFont="1" applyFill="1" applyBorder="1" applyAlignment="1">
      <alignment horizontal="center" vertical="center"/>
    </xf>
    <xf numFmtId="9" fontId="2" fillId="0" borderId="7" xfId="2" applyFont="1" applyFill="1" applyBorder="1" applyAlignment="1">
      <alignment horizontal="center" vertical="center"/>
    </xf>
    <xf numFmtId="9" fontId="2" fillId="0" borderId="6" xfId="2" applyFont="1" applyFill="1" applyBorder="1" applyAlignment="1">
      <alignment horizontal="center" vertical="center"/>
    </xf>
    <xf numFmtId="164" fontId="2" fillId="0" borderId="5" xfId="1" applyNumberFormat="1" applyFont="1" applyBorder="1" applyAlignment="1">
      <alignment horizontal="right"/>
    </xf>
    <xf numFmtId="164" fontId="2" fillId="0" borderId="7" xfId="1" applyNumberFormat="1" applyFont="1" applyBorder="1" applyAlignment="1">
      <alignment horizontal="right"/>
    </xf>
    <xf numFmtId="164" fontId="2" fillId="0" borderId="6" xfId="1" applyNumberFormat="1" applyFont="1" applyBorder="1" applyAlignment="1">
      <alignment horizontal="right"/>
    </xf>
    <xf numFmtId="43" fontId="6" fillId="0" borderId="8" xfId="1" applyFont="1" applyBorder="1" applyAlignment="1">
      <alignment horizontal="center" vertical="center" wrapText="1"/>
    </xf>
    <xf numFmtId="43" fontId="6" fillId="0" borderId="9" xfId="1" applyFont="1" applyBorder="1" applyAlignment="1">
      <alignment horizontal="center" vertical="center" wrapText="1"/>
    </xf>
    <xf numFmtId="43" fontId="6" fillId="0" borderId="10" xfId="1" applyFont="1" applyBorder="1" applyAlignment="1">
      <alignment horizontal="center" vertical="center" wrapText="1"/>
    </xf>
    <xf numFmtId="43" fontId="2" fillId="0" borderId="11" xfId="1" applyFont="1" applyBorder="1" applyAlignment="1">
      <alignment horizontal="center" vertical="center" wrapText="1"/>
    </xf>
    <xf numFmtId="43" fontId="2" fillId="0" borderId="12" xfId="1" applyFont="1" applyBorder="1" applyAlignment="1">
      <alignment horizontal="center" vertical="center" wrapText="1"/>
    </xf>
    <xf numFmtId="43" fontId="2" fillId="0" borderId="13" xfId="1" applyFont="1" applyBorder="1" applyAlignment="1">
      <alignment horizontal="center" vertical="center" wrapText="1"/>
    </xf>
    <xf numFmtId="43" fontId="2" fillId="0" borderId="14" xfId="1" applyFont="1" applyBorder="1" applyAlignment="1">
      <alignment horizontal="center" vertical="center" wrapText="1"/>
    </xf>
    <xf numFmtId="43" fontId="2" fillId="0" borderId="15" xfId="1" applyFont="1" applyBorder="1" applyAlignment="1">
      <alignment horizontal="center" vertical="center" wrapText="1"/>
    </xf>
    <xf numFmtId="43" fontId="2" fillId="0" borderId="16" xfId="1" applyFont="1" applyBorder="1" applyAlignment="1">
      <alignment horizontal="center" vertical="center" wrapText="1"/>
    </xf>
    <xf numFmtId="43" fontId="2" fillId="0" borderId="17" xfId="1" applyFont="1" applyBorder="1" applyAlignment="1">
      <alignment horizontal="center" vertical="center" wrapText="1"/>
    </xf>
    <xf numFmtId="43" fontId="2" fillId="0" borderId="18" xfId="1" applyFont="1" applyBorder="1" applyAlignment="1">
      <alignment horizontal="center" vertical="center" wrapText="1"/>
    </xf>
    <xf numFmtId="43" fontId="2" fillId="0" borderId="19" xfId="1" applyFont="1" applyBorder="1" applyAlignment="1">
      <alignment horizontal="center" vertical="center" wrapText="1"/>
    </xf>
    <xf numFmtId="43" fontId="6" fillId="4" borderId="3" xfId="1" applyFont="1" applyFill="1" applyBorder="1" applyAlignment="1">
      <alignment horizontal="center" vertical="center" wrapText="1"/>
    </xf>
    <xf numFmtId="43" fontId="2" fillId="0" borderId="5" xfId="1" applyFont="1" applyBorder="1" applyAlignment="1">
      <alignment horizontal="center" vertical="center" wrapText="1"/>
    </xf>
    <xf numFmtId="43" fontId="2" fillId="0" borderId="7" xfId="1" applyFont="1" applyBorder="1" applyAlignment="1">
      <alignment horizontal="center" vertical="center" wrapText="1"/>
    </xf>
    <xf numFmtId="43" fontId="2" fillId="0" borderId="6" xfId="1" applyFont="1" applyBorder="1" applyAlignment="1">
      <alignment horizontal="center" vertical="center" wrapText="1"/>
    </xf>
    <xf numFmtId="43" fontId="2" fillId="0" borderId="1" xfId="1" applyFont="1" applyBorder="1" applyAlignment="1">
      <alignment horizontal="center" vertical="center" wrapText="1"/>
    </xf>
    <xf numFmtId="164" fontId="6" fillId="4" borderId="4" xfId="1" applyNumberFormat="1" applyFont="1" applyFill="1" applyBorder="1" applyAlignment="1">
      <alignment horizontal="right" vertical="center" wrapText="1"/>
    </xf>
    <xf numFmtId="43" fontId="2" fillId="0" borderId="5" xfId="1" applyFont="1" applyBorder="1" applyAlignment="1">
      <alignment horizontal="right" vertical="center" wrapText="1"/>
    </xf>
    <xf numFmtId="43" fontId="2" fillId="0" borderId="7" xfId="1" applyFont="1" applyBorder="1" applyAlignment="1">
      <alignment horizontal="right" vertical="center" wrapText="1"/>
    </xf>
    <xf numFmtId="43" fontId="2" fillId="0" borderId="6" xfId="1" applyFont="1" applyBorder="1" applyAlignment="1">
      <alignment horizontal="right" vertical="center" wrapText="1"/>
    </xf>
    <xf numFmtId="43" fontId="2" fillId="0" borderId="1" xfId="1" applyFont="1" applyBorder="1" applyAlignment="1">
      <alignment horizontal="right" vertical="center" wrapText="1"/>
    </xf>
    <xf numFmtId="43" fontId="6" fillId="0" borderId="1" xfId="1" applyFont="1" applyBorder="1" applyAlignment="1">
      <alignment horizontal="center" vertical="center" wrapText="1"/>
    </xf>
    <xf numFmtId="0" fontId="2" fillId="0" borderId="0" xfId="0" applyFont="1" applyAlignment="1">
      <alignment horizontal="justify" wrapText="1"/>
    </xf>
    <xf numFmtId="0" fontId="7" fillId="0" borderId="0" xfId="0" applyFont="1" applyAlignment="1">
      <alignment horizontal="left" vertical="center" wrapText="1"/>
    </xf>
    <xf numFmtId="0" fontId="6" fillId="2" borderId="1" xfId="0"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right" vertical="center" wrapText="1"/>
    </xf>
    <xf numFmtId="0" fontId="2" fillId="0" borderId="1" xfId="0" applyFont="1" applyBorder="1" applyAlignment="1">
      <alignment horizontal="righ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0" borderId="0" xfId="0" applyFont="1" applyFill="1" applyAlignment="1">
      <alignment horizontal="left" vertical="center" wrapText="1"/>
    </xf>
  </cellXfs>
  <cellStyles count="3">
    <cellStyle name="Komats" xfId="1" builtinId="3"/>
    <cellStyle name="Parasts" xfId="0" builtinId="0"/>
    <cellStyle name="Procenti"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93793-BF1E-420E-850A-3A51D0C4F6D2}">
  <sheetPr>
    <tabColor theme="8" tint="0.59999389629810485"/>
  </sheetPr>
  <dimension ref="B2:J34"/>
  <sheetViews>
    <sheetView showGridLines="0" zoomScaleNormal="100" workbookViewId="0"/>
  </sheetViews>
  <sheetFormatPr defaultColWidth="8.85546875" defaultRowHeight="12.75" x14ac:dyDescent="0.2"/>
  <cols>
    <col min="1" max="1" width="8.85546875" style="1"/>
    <col min="2" max="2" width="7.42578125" style="11" customWidth="1"/>
    <col min="3" max="3" width="83.7109375" style="1" customWidth="1"/>
    <col min="4" max="9" width="19.28515625" style="1" customWidth="1"/>
    <col min="10" max="16384" width="8.85546875" style="1"/>
  </cols>
  <sheetData>
    <row r="2" spans="2:7" x14ac:dyDescent="0.2">
      <c r="G2" s="19" t="s">
        <v>42</v>
      </c>
    </row>
    <row r="3" spans="2:7" x14ac:dyDescent="0.2">
      <c r="G3" s="19" t="s">
        <v>43</v>
      </c>
    </row>
    <row r="4" spans="2:7" x14ac:dyDescent="0.2">
      <c r="G4" s="19"/>
    </row>
    <row r="5" spans="2:7" x14ac:dyDescent="0.2">
      <c r="B5" s="52" t="s">
        <v>44</v>
      </c>
      <c r="C5" s="52"/>
      <c r="D5" s="52"/>
      <c r="E5" s="51"/>
      <c r="F5" s="51"/>
      <c r="G5" s="52"/>
    </row>
    <row r="6" spans="2:7" x14ac:dyDescent="0.2">
      <c r="B6" s="52" t="s">
        <v>45</v>
      </c>
      <c r="C6" s="52"/>
      <c r="D6" s="52"/>
      <c r="E6" s="51"/>
      <c r="F6" s="51"/>
      <c r="G6" s="52"/>
    </row>
    <row r="7" spans="2:7" x14ac:dyDescent="0.2">
      <c r="G7" s="19"/>
    </row>
    <row r="8" spans="2:7" x14ac:dyDescent="0.2">
      <c r="B8" s="83" t="s">
        <v>46</v>
      </c>
      <c r="C8" s="83"/>
      <c r="D8" s="83"/>
      <c r="E8" s="83"/>
      <c r="F8" s="83"/>
      <c r="G8" s="83"/>
    </row>
    <row r="9" spans="2:7" x14ac:dyDescent="0.2">
      <c r="B9" s="83"/>
      <c r="C9" s="83"/>
      <c r="D9" s="83"/>
      <c r="E9" s="83"/>
      <c r="F9" s="83"/>
      <c r="G9" s="83"/>
    </row>
    <row r="10" spans="2:7" x14ac:dyDescent="0.2">
      <c r="B10" s="83"/>
      <c r="C10" s="83"/>
      <c r="D10" s="83"/>
      <c r="E10" s="83"/>
      <c r="F10" s="83"/>
      <c r="G10" s="83"/>
    </row>
    <row r="11" spans="2:7" x14ac:dyDescent="0.2">
      <c r="B11" s="83"/>
      <c r="C11" s="83"/>
      <c r="D11" s="83"/>
      <c r="E11" s="83"/>
      <c r="F11" s="83"/>
      <c r="G11" s="83"/>
    </row>
    <row r="12" spans="2:7" x14ac:dyDescent="0.2">
      <c r="B12" s="83"/>
      <c r="C12" s="83"/>
      <c r="D12" s="83"/>
      <c r="E12" s="83"/>
      <c r="F12" s="83"/>
      <c r="G12" s="83"/>
    </row>
    <row r="14" spans="2:7" ht="25.5" x14ac:dyDescent="0.2">
      <c r="B14" s="18" t="s">
        <v>0</v>
      </c>
      <c r="C14" s="18" t="s">
        <v>1</v>
      </c>
      <c r="D14" s="18" t="s">
        <v>17</v>
      </c>
      <c r="E14" s="18" t="s">
        <v>7</v>
      </c>
      <c r="F14" s="18" t="s">
        <v>28</v>
      </c>
      <c r="G14" s="18" t="s">
        <v>2</v>
      </c>
    </row>
    <row r="15" spans="2:7" x14ac:dyDescent="0.2">
      <c r="B15" s="2">
        <v>1</v>
      </c>
      <c r="C15" s="3" t="s">
        <v>3</v>
      </c>
      <c r="D15" s="2">
        <v>1</v>
      </c>
      <c r="E15" s="2" t="s">
        <v>8</v>
      </c>
      <c r="F15" s="2" t="s">
        <v>4</v>
      </c>
      <c r="G15" s="81" t="str">
        <f>IFERROR(ROUND(D15*F15,2),"-")</f>
        <v>-</v>
      </c>
    </row>
    <row r="16" spans="2:7" ht="25.5" x14ac:dyDescent="0.2">
      <c r="B16" s="2">
        <v>2</v>
      </c>
      <c r="C16" s="3" t="s">
        <v>5</v>
      </c>
      <c r="D16" s="2">
        <v>1</v>
      </c>
      <c r="E16" s="2" t="s">
        <v>8</v>
      </c>
      <c r="F16" s="2" t="s">
        <v>4</v>
      </c>
      <c r="G16" s="81" t="str">
        <f t="shared" ref="G16:G17" si="0">IFERROR(ROUND(D16*F16,2),"-")</f>
        <v>-</v>
      </c>
    </row>
    <row r="17" spans="2:10" x14ac:dyDescent="0.2">
      <c r="B17" s="2">
        <v>3</v>
      </c>
      <c r="C17" s="5" t="s">
        <v>6</v>
      </c>
      <c r="D17" s="2">
        <v>1</v>
      </c>
      <c r="E17" s="2" t="s">
        <v>10</v>
      </c>
      <c r="F17" s="2" t="s">
        <v>4</v>
      </c>
      <c r="G17" s="81" t="str">
        <f t="shared" si="0"/>
        <v>-</v>
      </c>
    </row>
    <row r="18" spans="2:10" x14ac:dyDescent="0.2">
      <c r="B18" s="13"/>
      <c r="C18" s="4"/>
      <c r="D18" s="4"/>
      <c r="E18" s="4"/>
      <c r="F18" s="14" t="s">
        <v>2</v>
      </c>
      <c r="G18" s="76">
        <f>SUM(G15:G17)</f>
        <v>0</v>
      </c>
    </row>
    <row r="19" spans="2:10" x14ac:dyDescent="0.2">
      <c r="B19" s="17"/>
    </row>
    <row r="20" spans="2:10" x14ac:dyDescent="0.2">
      <c r="B20" s="6" t="s">
        <v>11</v>
      </c>
    </row>
    <row r="21" spans="2:10" ht="25.5" x14ac:dyDescent="0.2">
      <c r="B21" s="85" t="s">
        <v>12</v>
      </c>
      <c r="C21" s="85"/>
      <c r="D21" s="18" t="s">
        <v>13</v>
      </c>
    </row>
    <row r="22" spans="2:10" x14ac:dyDescent="0.2">
      <c r="B22" s="86" t="s">
        <v>14</v>
      </c>
      <c r="C22" s="86"/>
      <c r="D22" s="73" t="s">
        <v>4</v>
      </c>
    </row>
    <row r="23" spans="2:10" x14ac:dyDescent="0.2">
      <c r="B23" s="87" t="s">
        <v>15</v>
      </c>
      <c r="C23" s="87"/>
      <c r="D23" s="74" t="s">
        <v>4</v>
      </c>
    </row>
    <row r="24" spans="2:10" x14ac:dyDescent="0.2">
      <c r="B24" s="88" t="s">
        <v>4</v>
      </c>
      <c r="C24" s="88"/>
      <c r="D24" s="75" t="s">
        <v>4</v>
      </c>
    </row>
    <row r="25" spans="2:10" x14ac:dyDescent="0.2">
      <c r="B25" s="89" t="s">
        <v>16</v>
      </c>
      <c r="C25" s="89"/>
      <c r="D25" s="82">
        <f>SUM(D22:D24)</f>
        <v>0</v>
      </c>
    </row>
    <row r="27" spans="2:10" x14ac:dyDescent="0.2">
      <c r="D27" s="15" t="s">
        <v>7</v>
      </c>
      <c r="E27" s="15" t="s">
        <v>30</v>
      </c>
    </row>
    <row r="28" spans="2:10" ht="42.75" x14ac:dyDescent="0.2">
      <c r="B28" s="2">
        <v>4</v>
      </c>
      <c r="C28" s="16" t="s">
        <v>26</v>
      </c>
      <c r="D28" s="2" t="s">
        <v>9</v>
      </c>
      <c r="E28" s="2" t="s">
        <v>25</v>
      </c>
      <c r="I28" s="84"/>
      <c r="J28" s="84"/>
    </row>
    <row r="31" spans="2:10" x14ac:dyDescent="0.2">
      <c r="B31" s="53" t="s">
        <v>47</v>
      </c>
    </row>
    <row r="32" spans="2:10" x14ac:dyDescent="0.2">
      <c r="B32" s="53" t="s">
        <v>48</v>
      </c>
    </row>
    <row r="33" spans="2:2" x14ac:dyDescent="0.2">
      <c r="B33" s="53" t="s">
        <v>49</v>
      </c>
    </row>
    <row r="34" spans="2:2" x14ac:dyDescent="0.2">
      <c r="B34" s="53" t="s">
        <v>50</v>
      </c>
    </row>
  </sheetData>
  <mergeCells count="7">
    <mergeCell ref="B8:G12"/>
    <mergeCell ref="I28:J28"/>
    <mergeCell ref="B21:C21"/>
    <mergeCell ref="B22:C22"/>
    <mergeCell ref="B23:C23"/>
    <mergeCell ref="B24:C24"/>
    <mergeCell ref="B25:C25"/>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6885E-22A9-48EF-9A63-010CCF513ECC}">
  <sheetPr>
    <tabColor theme="8" tint="0.59999389629810485"/>
  </sheetPr>
  <dimension ref="B2:J59"/>
  <sheetViews>
    <sheetView showGridLines="0" zoomScaleNormal="100" workbookViewId="0">
      <selection activeCell="B8" sqref="B8:G12"/>
    </sheetView>
  </sheetViews>
  <sheetFormatPr defaultColWidth="8.85546875" defaultRowHeight="12.75" x14ac:dyDescent="0.2"/>
  <cols>
    <col min="1" max="1" width="8.85546875" style="1"/>
    <col min="2" max="2" width="7.42578125" style="11" customWidth="1"/>
    <col min="3" max="3" width="91.140625" style="1" customWidth="1"/>
    <col min="4" max="9" width="19.28515625" style="1" customWidth="1"/>
    <col min="10" max="16384" width="8.85546875" style="1"/>
  </cols>
  <sheetData>
    <row r="2" spans="2:7" x14ac:dyDescent="0.2">
      <c r="G2" s="19" t="s">
        <v>51</v>
      </c>
    </row>
    <row r="3" spans="2:7" x14ac:dyDescent="0.2">
      <c r="G3" s="19" t="s">
        <v>52</v>
      </c>
    </row>
    <row r="4" spans="2:7" x14ac:dyDescent="0.2">
      <c r="G4" s="19"/>
    </row>
    <row r="5" spans="2:7" x14ac:dyDescent="0.2">
      <c r="B5" s="52" t="s">
        <v>44</v>
      </c>
      <c r="C5" s="52"/>
      <c r="D5" s="52"/>
      <c r="E5" s="51"/>
      <c r="F5" s="51"/>
      <c r="G5" s="52"/>
    </row>
    <row r="6" spans="2:7" x14ac:dyDescent="0.2">
      <c r="B6" s="52" t="s">
        <v>57</v>
      </c>
      <c r="C6" s="52"/>
      <c r="D6" s="52"/>
      <c r="E6" s="51"/>
      <c r="F6" s="51"/>
      <c r="G6" s="52"/>
    </row>
    <row r="7" spans="2:7" x14ac:dyDescent="0.2">
      <c r="G7" s="19"/>
    </row>
    <row r="8" spans="2:7" x14ac:dyDescent="0.2">
      <c r="B8" s="83" t="s">
        <v>53</v>
      </c>
      <c r="C8" s="83"/>
      <c r="D8" s="83"/>
      <c r="E8" s="83"/>
      <c r="F8" s="83"/>
      <c r="G8" s="83"/>
    </row>
    <row r="9" spans="2:7" x14ac:dyDescent="0.2">
      <c r="B9" s="83"/>
      <c r="C9" s="83"/>
      <c r="D9" s="83"/>
      <c r="E9" s="83"/>
      <c r="F9" s="83"/>
      <c r="G9" s="83"/>
    </row>
    <row r="10" spans="2:7" x14ac:dyDescent="0.2">
      <c r="B10" s="83"/>
      <c r="C10" s="83"/>
      <c r="D10" s="83"/>
      <c r="E10" s="83"/>
      <c r="F10" s="83"/>
      <c r="G10" s="83"/>
    </row>
    <row r="11" spans="2:7" x14ac:dyDescent="0.2">
      <c r="B11" s="83"/>
      <c r="C11" s="83"/>
      <c r="D11" s="83"/>
      <c r="E11" s="83"/>
      <c r="F11" s="83"/>
      <c r="G11" s="83"/>
    </row>
    <row r="12" spans="2:7" x14ac:dyDescent="0.2">
      <c r="B12" s="83"/>
      <c r="C12" s="83"/>
      <c r="D12" s="83"/>
      <c r="E12" s="83"/>
      <c r="F12" s="83"/>
      <c r="G12" s="83"/>
    </row>
    <row r="14" spans="2:7" x14ac:dyDescent="0.2">
      <c r="B14" s="12" t="s">
        <v>18</v>
      </c>
    </row>
    <row r="16" spans="2:7" ht="25.5" x14ac:dyDescent="0.2">
      <c r="B16" s="18" t="s">
        <v>0</v>
      </c>
      <c r="C16" s="18" t="s">
        <v>1</v>
      </c>
      <c r="D16" s="18" t="s">
        <v>17</v>
      </c>
      <c r="E16" s="18" t="s">
        <v>7</v>
      </c>
      <c r="F16" s="18" t="s">
        <v>41</v>
      </c>
      <c r="G16" s="18" t="s">
        <v>2</v>
      </c>
    </row>
    <row r="17" spans="2:7" x14ac:dyDescent="0.2">
      <c r="B17" s="21">
        <v>1</v>
      </c>
      <c r="C17" s="22" t="s">
        <v>34</v>
      </c>
      <c r="D17" s="23"/>
      <c r="E17" s="23"/>
      <c r="F17" s="24"/>
      <c r="G17" s="25">
        <f>SUM(G18:G23)</f>
        <v>0</v>
      </c>
    </row>
    <row r="18" spans="2:7" x14ac:dyDescent="0.2">
      <c r="B18" s="7">
        <v>1.1000000000000001</v>
      </c>
      <c r="C18" s="27" t="s">
        <v>19</v>
      </c>
      <c r="D18" s="7">
        <v>2</v>
      </c>
      <c r="E18" s="7" t="s">
        <v>8</v>
      </c>
      <c r="F18" s="73" t="s">
        <v>4</v>
      </c>
      <c r="G18" s="78" t="str">
        <f t="shared" ref="G18:G23" si="0">IFERROR(ROUND(D18*F18,2),"-")</f>
        <v>-</v>
      </c>
    </row>
    <row r="19" spans="2:7" x14ac:dyDescent="0.2">
      <c r="B19" s="9">
        <v>1.2</v>
      </c>
      <c r="C19" s="28" t="s">
        <v>20</v>
      </c>
      <c r="D19" s="9">
        <v>2</v>
      </c>
      <c r="E19" s="9" t="s">
        <v>8</v>
      </c>
      <c r="F19" s="74" t="s">
        <v>4</v>
      </c>
      <c r="G19" s="79" t="str">
        <f t="shared" si="0"/>
        <v>-</v>
      </c>
    </row>
    <row r="20" spans="2:7" x14ac:dyDescent="0.2">
      <c r="B20" s="9">
        <v>1.3</v>
      </c>
      <c r="C20" s="28" t="s">
        <v>21</v>
      </c>
      <c r="D20" s="9">
        <v>2</v>
      </c>
      <c r="E20" s="9" t="s">
        <v>8</v>
      </c>
      <c r="F20" s="74" t="s">
        <v>4</v>
      </c>
      <c r="G20" s="79" t="str">
        <f t="shared" si="0"/>
        <v>-</v>
      </c>
    </row>
    <row r="21" spans="2:7" x14ac:dyDescent="0.2">
      <c r="B21" s="9">
        <v>1.4</v>
      </c>
      <c r="C21" s="28" t="s">
        <v>22</v>
      </c>
      <c r="D21" s="9">
        <v>2</v>
      </c>
      <c r="E21" s="9" t="s">
        <v>8</v>
      </c>
      <c r="F21" s="74" t="s">
        <v>4</v>
      </c>
      <c r="G21" s="79" t="str">
        <f t="shared" si="0"/>
        <v>-</v>
      </c>
    </row>
    <row r="22" spans="2:7" x14ac:dyDescent="0.2">
      <c r="B22" s="9">
        <v>1.5</v>
      </c>
      <c r="C22" s="28" t="s">
        <v>23</v>
      </c>
      <c r="D22" s="9">
        <v>2</v>
      </c>
      <c r="E22" s="9" t="s">
        <v>8</v>
      </c>
      <c r="F22" s="74" t="s">
        <v>4</v>
      </c>
      <c r="G22" s="79" t="str">
        <f t="shared" si="0"/>
        <v>-</v>
      </c>
    </row>
    <row r="23" spans="2:7" x14ac:dyDescent="0.2">
      <c r="B23" s="8">
        <v>1.6</v>
      </c>
      <c r="C23" s="29" t="s">
        <v>24</v>
      </c>
      <c r="D23" s="8">
        <v>2</v>
      </c>
      <c r="E23" s="8" t="s">
        <v>8</v>
      </c>
      <c r="F23" s="75" t="s">
        <v>4</v>
      </c>
      <c r="G23" s="80" t="str">
        <f t="shared" si="0"/>
        <v>-</v>
      </c>
    </row>
    <row r="24" spans="2:7" ht="25.5" x14ac:dyDescent="0.2">
      <c r="B24" s="21">
        <v>2</v>
      </c>
      <c r="C24" s="22" t="s">
        <v>5</v>
      </c>
      <c r="D24" s="23"/>
      <c r="E24" s="23"/>
      <c r="F24" s="24"/>
      <c r="G24" s="25">
        <f>SUM(G25:G30)</f>
        <v>0</v>
      </c>
    </row>
    <row r="25" spans="2:7" x14ac:dyDescent="0.2">
      <c r="B25" s="7">
        <v>1.1000000000000001</v>
      </c>
      <c r="C25" s="27" t="str">
        <f>C18</f>
        <v>I. Kanalizācijas sūkņu stacija Gaileņu ielā 1 k-1, Rīgā</v>
      </c>
      <c r="D25" s="7">
        <f>D18</f>
        <v>2</v>
      </c>
      <c r="E25" s="7" t="s">
        <v>8</v>
      </c>
      <c r="F25" s="73" t="s">
        <v>4</v>
      </c>
      <c r="G25" s="78" t="str">
        <f t="shared" ref="G25:G30" si="1">IFERROR(ROUND(D25*F25,2),"-")</f>
        <v>-</v>
      </c>
    </row>
    <row r="26" spans="2:7" x14ac:dyDescent="0.2">
      <c r="B26" s="9">
        <v>1.2</v>
      </c>
      <c r="C26" s="28" t="str">
        <f t="shared" ref="C26:D30" si="2">C19</f>
        <v>II. Kanalizācijas sūkņu stacija Mangaļu prospektā 50A, Rīgā</v>
      </c>
      <c r="D26" s="9">
        <f t="shared" si="2"/>
        <v>2</v>
      </c>
      <c r="E26" s="9" t="s">
        <v>8</v>
      </c>
      <c r="F26" s="74" t="s">
        <v>4</v>
      </c>
      <c r="G26" s="79" t="str">
        <f t="shared" si="1"/>
        <v>-</v>
      </c>
    </row>
    <row r="27" spans="2:7" x14ac:dyDescent="0.2">
      <c r="B27" s="9">
        <v>1.3</v>
      </c>
      <c r="C27" s="28" t="str">
        <f t="shared" si="2"/>
        <v>III. Kanalizācijas sūkņu stacija Ulbrokas ielā 13, Rīgā</v>
      </c>
      <c r="D27" s="9">
        <f t="shared" si="2"/>
        <v>2</v>
      </c>
      <c r="E27" s="9" t="s">
        <v>8</v>
      </c>
      <c r="F27" s="74" t="s">
        <v>4</v>
      </c>
      <c r="G27" s="79" t="str">
        <f t="shared" si="1"/>
        <v>-</v>
      </c>
    </row>
    <row r="28" spans="2:7" x14ac:dyDescent="0.2">
      <c r="B28" s="9">
        <v>1.4</v>
      </c>
      <c r="C28" s="28" t="str">
        <f t="shared" si="2"/>
        <v>IV. Kanalizācijas sūkņu stacija Palsas iela 39, Rīgā</v>
      </c>
      <c r="D28" s="9">
        <f t="shared" si="2"/>
        <v>2</v>
      </c>
      <c r="E28" s="9" t="s">
        <v>8</v>
      </c>
      <c r="F28" s="74" t="s">
        <v>4</v>
      </c>
      <c r="G28" s="79" t="str">
        <f t="shared" si="1"/>
        <v>-</v>
      </c>
    </row>
    <row r="29" spans="2:7" x14ac:dyDescent="0.2">
      <c r="B29" s="9">
        <v>1.5</v>
      </c>
      <c r="C29" s="28" t="str">
        <f t="shared" si="2"/>
        <v>V. Kanalizācijas sūkņu stacija Zalves ielā 99, Rīgā</v>
      </c>
      <c r="D29" s="9">
        <f t="shared" si="2"/>
        <v>2</v>
      </c>
      <c r="E29" s="9" t="s">
        <v>8</v>
      </c>
      <c r="F29" s="74" t="s">
        <v>4</v>
      </c>
      <c r="G29" s="79" t="str">
        <f t="shared" si="1"/>
        <v>-</v>
      </c>
    </row>
    <row r="30" spans="2:7" x14ac:dyDescent="0.2">
      <c r="B30" s="8">
        <v>1.6</v>
      </c>
      <c r="C30" s="29" t="str">
        <f t="shared" si="2"/>
        <v>VI. Kanalizācijas sūkņu stacija Ojāra Vācieša ielā 87, Rīgā</v>
      </c>
      <c r="D30" s="8">
        <f t="shared" si="2"/>
        <v>2</v>
      </c>
      <c r="E30" s="8" t="s">
        <v>8</v>
      </c>
      <c r="F30" s="75" t="s">
        <v>4</v>
      </c>
      <c r="G30" s="80" t="str">
        <f t="shared" si="1"/>
        <v>-</v>
      </c>
    </row>
    <row r="31" spans="2:7" x14ac:dyDescent="0.2">
      <c r="B31" s="21">
        <v>3</v>
      </c>
      <c r="C31" s="26" t="s">
        <v>6</v>
      </c>
      <c r="D31" s="23"/>
      <c r="E31" s="23"/>
      <c r="F31" s="23"/>
      <c r="G31" s="25">
        <f>I43</f>
        <v>0</v>
      </c>
    </row>
    <row r="32" spans="2:7" x14ac:dyDescent="0.2">
      <c r="B32" s="13"/>
      <c r="C32" s="4"/>
      <c r="D32" s="4"/>
      <c r="E32" s="4"/>
      <c r="F32" s="14" t="s">
        <v>2</v>
      </c>
      <c r="G32" s="76">
        <f>SUM(G17,G24,G31)</f>
        <v>0</v>
      </c>
    </row>
    <row r="33" spans="2:10" x14ac:dyDescent="0.2">
      <c r="B33" s="17"/>
    </row>
    <row r="34" spans="2:10" x14ac:dyDescent="0.2">
      <c r="B34" s="6" t="s">
        <v>11</v>
      </c>
      <c r="D34" s="85" t="s">
        <v>13</v>
      </c>
      <c r="E34" s="85"/>
      <c r="F34" s="85"/>
      <c r="G34" s="85"/>
      <c r="H34" s="85"/>
      <c r="I34" s="85"/>
    </row>
    <row r="35" spans="2:10" ht="38.25" x14ac:dyDescent="0.2">
      <c r="B35" s="85" t="s">
        <v>12</v>
      </c>
      <c r="C35" s="85"/>
      <c r="D35" s="35" t="str">
        <f>C18</f>
        <v>I. Kanalizācijas sūkņu stacija Gaileņu ielā 1 k-1, Rīgā</v>
      </c>
      <c r="E35" s="36" t="str">
        <f>C19</f>
        <v>II. Kanalizācijas sūkņu stacija Mangaļu prospektā 50A, Rīgā</v>
      </c>
      <c r="F35" s="36" t="str">
        <f>C20</f>
        <v>III. Kanalizācijas sūkņu stacija Ulbrokas ielā 13, Rīgā</v>
      </c>
      <c r="G35" s="36" t="str">
        <f>C21</f>
        <v>IV. Kanalizācijas sūkņu stacija Palsas iela 39, Rīgā</v>
      </c>
      <c r="H35" s="36" t="str">
        <f>C22</f>
        <v>V. Kanalizācijas sūkņu stacija Zalves ielā 99, Rīgā</v>
      </c>
      <c r="I35" s="37" t="str">
        <f>C23</f>
        <v>VI. Kanalizācijas sūkņu stacija Ojāra Vācieša ielā 87, Rīgā</v>
      </c>
    </row>
    <row r="36" spans="2:10" x14ac:dyDescent="0.2">
      <c r="B36" s="86" t="s">
        <v>14</v>
      </c>
      <c r="C36" s="86"/>
      <c r="D36" s="63" t="s">
        <v>4</v>
      </c>
      <c r="E36" s="64" t="s">
        <v>4</v>
      </c>
      <c r="F36" s="64" t="s">
        <v>4</v>
      </c>
      <c r="G36" s="64" t="s">
        <v>4</v>
      </c>
      <c r="H36" s="64" t="s">
        <v>4</v>
      </c>
      <c r="I36" s="65" t="s">
        <v>4</v>
      </c>
    </row>
    <row r="37" spans="2:10" x14ac:dyDescent="0.2">
      <c r="B37" s="87" t="s">
        <v>15</v>
      </c>
      <c r="C37" s="87"/>
      <c r="D37" s="66" t="s">
        <v>4</v>
      </c>
      <c r="E37" s="67" t="s">
        <v>4</v>
      </c>
      <c r="F37" s="67" t="s">
        <v>4</v>
      </c>
      <c r="G37" s="67" t="s">
        <v>4</v>
      </c>
      <c r="H37" s="67" t="s">
        <v>4</v>
      </c>
      <c r="I37" s="68" t="s">
        <v>4</v>
      </c>
    </row>
    <row r="38" spans="2:10" x14ac:dyDescent="0.2">
      <c r="B38" s="87" t="s">
        <v>4</v>
      </c>
      <c r="C38" s="87"/>
      <c r="D38" s="66" t="s">
        <v>4</v>
      </c>
      <c r="E38" s="67" t="s">
        <v>4</v>
      </c>
      <c r="F38" s="67" t="s">
        <v>4</v>
      </c>
      <c r="G38" s="67" t="s">
        <v>4</v>
      </c>
      <c r="H38" s="67" t="s">
        <v>4</v>
      </c>
      <c r="I38" s="68" t="s">
        <v>4</v>
      </c>
    </row>
    <row r="39" spans="2:10" x14ac:dyDescent="0.2">
      <c r="B39" s="88" t="s">
        <v>4</v>
      </c>
      <c r="C39" s="88"/>
      <c r="D39" s="69" t="s">
        <v>4</v>
      </c>
      <c r="E39" s="70" t="s">
        <v>4</v>
      </c>
      <c r="F39" s="70" t="s">
        <v>4</v>
      </c>
      <c r="G39" s="70" t="s">
        <v>4</v>
      </c>
      <c r="H39" s="70" t="s">
        <v>4</v>
      </c>
      <c r="I39" s="71" t="s">
        <v>4</v>
      </c>
    </row>
    <row r="40" spans="2:10" x14ac:dyDescent="0.2">
      <c r="B40" s="90" t="s">
        <v>16</v>
      </c>
      <c r="C40" s="90"/>
      <c r="D40" s="60">
        <f>SUM(D36:D39)</f>
        <v>0</v>
      </c>
      <c r="E40" s="61">
        <f t="shared" ref="E40:I40" si="3">SUM(E36:E39)</f>
        <v>0</v>
      </c>
      <c r="F40" s="61">
        <f t="shared" si="3"/>
        <v>0</v>
      </c>
      <c r="G40" s="61">
        <f t="shared" si="3"/>
        <v>0</v>
      </c>
      <c r="H40" s="61">
        <f t="shared" si="3"/>
        <v>0</v>
      </c>
      <c r="I40" s="62">
        <f t="shared" si="3"/>
        <v>0</v>
      </c>
    </row>
    <row r="41" spans="2:10" x14ac:dyDescent="0.2">
      <c r="B41" s="91" t="s">
        <v>39</v>
      </c>
      <c r="C41" s="91"/>
      <c r="D41" s="38">
        <f>D18</f>
        <v>2</v>
      </c>
      <c r="E41" s="39">
        <f>D19</f>
        <v>2</v>
      </c>
      <c r="F41" s="39">
        <f>D20</f>
        <v>2</v>
      </c>
      <c r="G41" s="39">
        <f>D21</f>
        <v>2</v>
      </c>
      <c r="H41" s="39">
        <f>D22</f>
        <v>2</v>
      </c>
      <c r="I41" s="40">
        <f>D23</f>
        <v>2</v>
      </c>
    </row>
    <row r="42" spans="2:10" x14ac:dyDescent="0.2">
      <c r="B42" s="90" t="s">
        <v>27</v>
      </c>
      <c r="C42" s="90"/>
      <c r="D42" s="60">
        <f>ROUND(D40*D41,2)</f>
        <v>0</v>
      </c>
      <c r="E42" s="61">
        <f t="shared" ref="E42:I42" si="4">ROUND(E40*E41,2)</f>
        <v>0</v>
      </c>
      <c r="F42" s="61">
        <f t="shared" si="4"/>
        <v>0</v>
      </c>
      <c r="G42" s="61">
        <f t="shared" si="4"/>
        <v>0</v>
      </c>
      <c r="H42" s="61">
        <f t="shared" si="4"/>
        <v>0</v>
      </c>
      <c r="I42" s="62">
        <f t="shared" si="4"/>
        <v>0</v>
      </c>
    </row>
    <row r="43" spans="2:10" x14ac:dyDescent="0.2">
      <c r="B43" s="30"/>
      <c r="C43" s="30"/>
      <c r="H43" s="19" t="s">
        <v>29</v>
      </c>
      <c r="I43" s="31">
        <f>SUM(D42:I42)</f>
        <v>0</v>
      </c>
    </row>
    <row r="44" spans="2:10" x14ac:dyDescent="0.2">
      <c r="H44" s="19"/>
      <c r="I44" s="20"/>
    </row>
    <row r="45" spans="2:10" ht="63.75" x14ac:dyDescent="0.2">
      <c r="D45" s="18" t="s">
        <v>9</v>
      </c>
      <c r="E45" s="18" t="s">
        <v>32</v>
      </c>
      <c r="F45" s="18" t="s">
        <v>31</v>
      </c>
    </row>
    <row r="46" spans="2:10" ht="30" x14ac:dyDescent="0.2">
      <c r="B46" s="21">
        <v>4</v>
      </c>
      <c r="C46" s="22" t="s">
        <v>33</v>
      </c>
      <c r="D46" s="23"/>
      <c r="E46" s="41"/>
      <c r="F46" s="42">
        <f>SUM(F47:F52)</f>
        <v>0</v>
      </c>
      <c r="G46" s="50"/>
      <c r="H46" s="50"/>
    </row>
    <row r="47" spans="2:10" x14ac:dyDescent="0.2">
      <c r="B47" s="7">
        <v>1.1000000000000001</v>
      </c>
      <c r="C47" s="32" t="str">
        <f>C18</f>
        <v>I. Kanalizācijas sūkņu stacija Gaileņu ielā 1 k-1, Rīgā</v>
      </c>
      <c r="D47" s="7" t="s">
        <v>4</v>
      </c>
      <c r="E47" s="54">
        <v>0.06</v>
      </c>
      <c r="F47" s="57" t="str">
        <f>IFERROR(D47*E47,"-")</f>
        <v>-</v>
      </c>
      <c r="G47" s="43"/>
      <c r="H47" s="43"/>
      <c r="I47" s="45"/>
      <c r="J47" s="44"/>
    </row>
    <row r="48" spans="2:10" x14ac:dyDescent="0.2">
      <c r="B48" s="9">
        <v>1.2</v>
      </c>
      <c r="C48" s="33" t="str">
        <f t="shared" ref="C48:C52" si="5">C19</f>
        <v>II. Kanalizācijas sūkņu stacija Mangaļu prospektā 50A, Rīgā</v>
      </c>
      <c r="D48" s="9" t="s">
        <v>4</v>
      </c>
      <c r="E48" s="55">
        <v>0.06</v>
      </c>
      <c r="F48" s="58" t="str">
        <f t="shared" ref="F48:F52" si="6">IFERROR(D48*E48,"-")</f>
        <v>-</v>
      </c>
      <c r="G48" s="43"/>
      <c r="H48" s="43"/>
      <c r="I48" s="45"/>
      <c r="J48" s="44"/>
    </row>
    <row r="49" spans="2:10" x14ac:dyDescent="0.2">
      <c r="B49" s="9">
        <v>1.3</v>
      </c>
      <c r="C49" s="33" t="str">
        <f t="shared" si="5"/>
        <v>III. Kanalizācijas sūkņu stacija Ulbrokas ielā 13, Rīgā</v>
      </c>
      <c r="D49" s="9" t="s">
        <v>4</v>
      </c>
      <c r="E49" s="55">
        <v>0.19</v>
      </c>
      <c r="F49" s="58" t="str">
        <f t="shared" si="6"/>
        <v>-</v>
      </c>
      <c r="G49" s="43"/>
      <c r="H49" s="43"/>
      <c r="I49" s="45"/>
      <c r="J49" s="44"/>
    </row>
    <row r="50" spans="2:10" x14ac:dyDescent="0.2">
      <c r="B50" s="9">
        <v>1.4</v>
      </c>
      <c r="C50" s="33" t="str">
        <f t="shared" si="5"/>
        <v>IV. Kanalizācijas sūkņu stacija Palsas iela 39, Rīgā</v>
      </c>
      <c r="D50" s="9" t="s">
        <v>4</v>
      </c>
      <c r="E50" s="55">
        <v>0.11</v>
      </c>
      <c r="F50" s="58" t="str">
        <f t="shared" si="6"/>
        <v>-</v>
      </c>
      <c r="G50" s="43"/>
      <c r="H50" s="43"/>
      <c r="I50" s="45"/>
      <c r="J50" s="44"/>
    </row>
    <row r="51" spans="2:10" x14ac:dyDescent="0.2">
      <c r="B51" s="9">
        <v>1.5</v>
      </c>
      <c r="C51" s="33" t="str">
        <f t="shared" si="5"/>
        <v>V. Kanalizācijas sūkņu stacija Zalves ielā 99, Rīgā</v>
      </c>
      <c r="D51" s="9" t="s">
        <v>4</v>
      </c>
      <c r="E51" s="55">
        <v>0.09</v>
      </c>
      <c r="F51" s="58" t="str">
        <f t="shared" si="6"/>
        <v>-</v>
      </c>
      <c r="G51" s="43"/>
      <c r="H51" s="43"/>
      <c r="I51" s="45"/>
      <c r="J51" s="44"/>
    </row>
    <row r="52" spans="2:10" x14ac:dyDescent="0.2">
      <c r="B52" s="8">
        <v>1.6</v>
      </c>
      <c r="C52" s="34" t="str">
        <f t="shared" si="5"/>
        <v>VI. Kanalizācijas sūkņu stacija Ojāra Vācieša ielā 87, Rīgā</v>
      </c>
      <c r="D52" s="8" t="s">
        <v>4</v>
      </c>
      <c r="E52" s="56">
        <v>0.49</v>
      </c>
      <c r="F52" s="59" t="str">
        <f t="shared" si="6"/>
        <v>-</v>
      </c>
      <c r="G52" s="43"/>
      <c r="H52" s="43"/>
      <c r="I52" s="45"/>
      <c r="J52" s="44"/>
    </row>
    <row r="53" spans="2:10" x14ac:dyDescent="0.2">
      <c r="I53" s="45"/>
    </row>
    <row r="56" spans="2:10" x14ac:dyDescent="0.2">
      <c r="B56" s="53" t="s">
        <v>47</v>
      </c>
    </row>
    <row r="57" spans="2:10" x14ac:dyDescent="0.2">
      <c r="B57" s="53" t="s">
        <v>48</v>
      </c>
    </row>
    <row r="58" spans="2:10" x14ac:dyDescent="0.2">
      <c r="B58" s="53" t="s">
        <v>49</v>
      </c>
    </row>
    <row r="59" spans="2:10" x14ac:dyDescent="0.2">
      <c r="B59" s="53" t="s">
        <v>50</v>
      </c>
    </row>
  </sheetData>
  <mergeCells count="10">
    <mergeCell ref="B8:G12"/>
    <mergeCell ref="B40:C40"/>
    <mergeCell ref="B41:C41"/>
    <mergeCell ref="B42:C42"/>
    <mergeCell ref="D34:I34"/>
    <mergeCell ref="B35:C35"/>
    <mergeCell ref="B36:C36"/>
    <mergeCell ref="B37:C37"/>
    <mergeCell ref="B38:C38"/>
    <mergeCell ref="B39:C3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16675-3438-4D72-ACA6-51B9AC4F96A3}">
  <sheetPr>
    <tabColor theme="8" tint="0.59999389629810485"/>
  </sheetPr>
  <dimension ref="B2:K50"/>
  <sheetViews>
    <sheetView showGridLines="0" tabSelected="1" zoomScaleNormal="100" workbookViewId="0">
      <selection activeCell="C15" sqref="C15"/>
    </sheetView>
  </sheetViews>
  <sheetFormatPr defaultColWidth="8.85546875" defaultRowHeight="12.75" x14ac:dyDescent="0.2"/>
  <cols>
    <col min="1" max="1" width="8.85546875" style="1"/>
    <col min="2" max="2" width="7.42578125" style="11" customWidth="1"/>
    <col min="3" max="3" width="91.140625" style="1" customWidth="1"/>
    <col min="4" max="9" width="19.28515625" style="1" customWidth="1"/>
    <col min="10" max="16384" width="8.85546875" style="1"/>
  </cols>
  <sheetData>
    <row r="2" spans="2:7" x14ac:dyDescent="0.2">
      <c r="G2" s="19" t="s">
        <v>54</v>
      </c>
    </row>
    <row r="3" spans="2:7" x14ac:dyDescent="0.2">
      <c r="G3" s="19" t="s">
        <v>55</v>
      </c>
    </row>
    <row r="4" spans="2:7" x14ac:dyDescent="0.2">
      <c r="G4" s="19"/>
    </row>
    <row r="5" spans="2:7" x14ac:dyDescent="0.2">
      <c r="B5" s="52" t="s">
        <v>44</v>
      </c>
      <c r="C5" s="52"/>
      <c r="D5" s="52"/>
      <c r="E5" s="51"/>
      <c r="F5" s="51"/>
      <c r="G5" s="52"/>
    </row>
    <row r="6" spans="2:7" x14ac:dyDescent="0.2">
      <c r="B6" s="52" t="s">
        <v>58</v>
      </c>
      <c r="C6" s="52"/>
      <c r="D6" s="52"/>
      <c r="E6" s="51"/>
      <c r="F6" s="51"/>
      <c r="G6" s="52"/>
    </row>
    <row r="7" spans="2:7" x14ac:dyDescent="0.2">
      <c r="G7" s="19"/>
    </row>
    <row r="8" spans="2:7" x14ac:dyDescent="0.2">
      <c r="B8" s="83" t="s">
        <v>56</v>
      </c>
      <c r="C8" s="83"/>
      <c r="D8" s="83"/>
      <c r="E8" s="83"/>
      <c r="F8" s="83"/>
      <c r="G8" s="83"/>
    </row>
    <row r="9" spans="2:7" x14ac:dyDescent="0.2">
      <c r="B9" s="83"/>
      <c r="C9" s="83"/>
      <c r="D9" s="83"/>
      <c r="E9" s="83"/>
      <c r="F9" s="83"/>
      <c r="G9" s="83"/>
    </row>
    <row r="10" spans="2:7" x14ac:dyDescent="0.2">
      <c r="B10" s="83"/>
      <c r="C10" s="83"/>
      <c r="D10" s="83"/>
      <c r="E10" s="83"/>
      <c r="F10" s="83"/>
      <c r="G10" s="83"/>
    </row>
    <row r="11" spans="2:7" x14ac:dyDescent="0.2">
      <c r="B11" s="83"/>
      <c r="C11" s="83"/>
      <c r="D11" s="83"/>
      <c r="E11" s="83"/>
      <c r="F11" s="83"/>
      <c r="G11" s="83"/>
    </row>
    <row r="12" spans="2:7" x14ac:dyDescent="0.2">
      <c r="B12" s="83"/>
      <c r="C12" s="83"/>
      <c r="D12" s="83"/>
      <c r="E12" s="83"/>
      <c r="F12" s="83"/>
      <c r="G12" s="83"/>
    </row>
    <row r="14" spans="2:7" ht="25.5" x14ac:dyDescent="0.2">
      <c r="B14" s="18" t="s">
        <v>0</v>
      </c>
      <c r="C14" s="18" t="s">
        <v>1</v>
      </c>
      <c r="D14" s="18" t="s">
        <v>17</v>
      </c>
      <c r="E14" s="18" t="s">
        <v>7</v>
      </c>
      <c r="F14" s="18" t="s">
        <v>28</v>
      </c>
      <c r="G14" s="18" t="s">
        <v>2</v>
      </c>
    </row>
    <row r="15" spans="2:7" x14ac:dyDescent="0.2">
      <c r="B15" s="21">
        <v>1</v>
      </c>
      <c r="C15" s="22" t="s">
        <v>59</v>
      </c>
      <c r="D15" s="23"/>
      <c r="E15" s="23"/>
      <c r="F15" s="24"/>
      <c r="G15" s="25">
        <f>SUM(G16:G19)</f>
        <v>0</v>
      </c>
    </row>
    <row r="16" spans="2:7" x14ac:dyDescent="0.2">
      <c r="B16" s="7">
        <v>1.1000000000000001</v>
      </c>
      <c r="C16" s="27" t="s">
        <v>35</v>
      </c>
      <c r="D16" s="7">
        <v>3</v>
      </c>
      <c r="E16" s="7" t="s">
        <v>8</v>
      </c>
      <c r="F16" s="73" t="s">
        <v>4</v>
      </c>
      <c r="G16" s="78" t="str">
        <f>IFERROR(ROUND(D16*F16,2),"-")</f>
        <v>-</v>
      </c>
    </row>
    <row r="17" spans="2:7" x14ac:dyDescent="0.2">
      <c r="B17" s="9">
        <v>1.2</v>
      </c>
      <c r="C17" s="28" t="s">
        <v>36</v>
      </c>
      <c r="D17" s="9">
        <v>2</v>
      </c>
      <c r="E17" s="9" t="s">
        <v>8</v>
      </c>
      <c r="F17" s="74" t="s">
        <v>4</v>
      </c>
      <c r="G17" s="79" t="str">
        <f t="shared" ref="G17:G19" si="0">IFERROR(ROUND(D17*F17,2),"-")</f>
        <v>-</v>
      </c>
    </row>
    <row r="18" spans="2:7" x14ac:dyDescent="0.2">
      <c r="B18" s="9">
        <v>1.3</v>
      </c>
      <c r="C18" s="28" t="s">
        <v>37</v>
      </c>
      <c r="D18" s="9">
        <v>2</v>
      </c>
      <c r="E18" s="9" t="s">
        <v>8</v>
      </c>
      <c r="F18" s="74" t="s">
        <v>4</v>
      </c>
      <c r="G18" s="79" t="str">
        <f t="shared" si="0"/>
        <v>-</v>
      </c>
    </row>
    <row r="19" spans="2:7" x14ac:dyDescent="0.2">
      <c r="B19" s="9">
        <v>1.4</v>
      </c>
      <c r="C19" s="28" t="s">
        <v>38</v>
      </c>
      <c r="D19" s="9">
        <v>2</v>
      </c>
      <c r="E19" s="9" t="s">
        <v>8</v>
      </c>
      <c r="F19" s="74" t="s">
        <v>4</v>
      </c>
      <c r="G19" s="79" t="str">
        <f t="shared" si="0"/>
        <v>-</v>
      </c>
    </row>
    <row r="20" spans="2:7" ht="25.5" x14ac:dyDescent="0.2">
      <c r="B20" s="21">
        <v>2</v>
      </c>
      <c r="C20" s="22" t="s">
        <v>5</v>
      </c>
      <c r="D20" s="23"/>
      <c r="E20" s="23"/>
      <c r="F20" s="24"/>
      <c r="G20" s="25">
        <f>SUM(G21:G24)</f>
        <v>0</v>
      </c>
    </row>
    <row r="21" spans="2:7" x14ac:dyDescent="0.2">
      <c r="B21" s="7">
        <v>1.1000000000000001</v>
      </c>
      <c r="C21" s="27" t="str">
        <f t="shared" ref="C21:D24" si="1">C16</f>
        <v>I.Kanalizācijas sūkņu stacija Mūkusalas ielā 84, Rīgā</v>
      </c>
      <c r="D21" s="7">
        <f t="shared" si="1"/>
        <v>3</v>
      </c>
      <c r="E21" s="7" t="s">
        <v>8</v>
      </c>
      <c r="F21" s="73" t="s">
        <v>4</v>
      </c>
      <c r="G21" s="78" t="str">
        <f t="shared" ref="G21:G24" si="2">IFERROR(ROUND(D21*F21,2),"-")</f>
        <v>-</v>
      </c>
    </row>
    <row r="22" spans="2:7" x14ac:dyDescent="0.2">
      <c r="B22" s="9">
        <v>1.2</v>
      </c>
      <c r="C22" s="28" t="str">
        <f t="shared" si="1"/>
        <v>II.Kanalizācijas sūkņu stacija Eksporta ielā 16A, Rīgā</v>
      </c>
      <c r="D22" s="9">
        <f t="shared" si="1"/>
        <v>2</v>
      </c>
      <c r="E22" s="9" t="s">
        <v>8</v>
      </c>
      <c r="F22" s="74" t="s">
        <v>4</v>
      </c>
      <c r="G22" s="79" t="str">
        <f t="shared" si="2"/>
        <v>-</v>
      </c>
    </row>
    <row r="23" spans="2:7" x14ac:dyDescent="0.2">
      <c r="B23" s="9">
        <v>1.3</v>
      </c>
      <c r="C23" s="28" t="str">
        <f t="shared" si="1"/>
        <v>III. Kanalizācijas sūkņu stacija Jāņa Dāliņa ielā 6B, Rīgā</v>
      </c>
      <c r="D23" s="9">
        <f t="shared" si="1"/>
        <v>2</v>
      </c>
      <c r="E23" s="9" t="s">
        <v>8</v>
      </c>
      <c r="F23" s="74" t="s">
        <v>4</v>
      </c>
      <c r="G23" s="79" t="str">
        <f t="shared" si="2"/>
        <v>-</v>
      </c>
    </row>
    <row r="24" spans="2:7" x14ac:dyDescent="0.2">
      <c r="B24" s="9">
        <v>1.4</v>
      </c>
      <c r="C24" s="28" t="str">
        <f t="shared" si="1"/>
        <v>IV.Kanalizācijas sūkņu stacija Mārkalnes ielā 22, Rīgā</v>
      </c>
      <c r="D24" s="9">
        <f t="shared" si="1"/>
        <v>2</v>
      </c>
      <c r="E24" s="9" t="s">
        <v>8</v>
      </c>
      <c r="F24" s="74" t="s">
        <v>4</v>
      </c>
      <c r="G24" s="79" t="str">
        <f t="shared" si="2"/>
        <v>-</v>
      </c>
    </row>
    <row r="25" spans="2:7" x14ac:dyDescent="0.2">
      <c r="B25" s="21">
        <v>3</v>
      </c>
      <c r="C25" s="26" t="s">
        <v>6</v>
      </c>
      <c r="D25" s="23"/>
      <c r="E25" s="23"/>
      <c r="F25" s="23"/>
      <c r="G25" s="25">
        <f>G37</f>
        <v>0</v>
      </c>
    </row>
    <row r="26" spans="2:7" x14ac:dyDescent="0.2">
      <c r="B26" s="13"/>
      <c r="C26" s="4"/>
      <c r="D26" s="4"/>
      <c r="E26" s="4"/>
      <c r="F26" s="14" t="s">
        <v>2</v>
      </c>
      <c r="G26" s="76">
        <f>SUM(G15,G20,G25)</f>
        <v>0</v>
      </c>
    </row>
    <row r="27" spans="2:7" x14ac:dyDescent="0.2">
      <c r="B27" s="17"/>
    </row>
    <row r="28" spans="2:7" ht="13.9" customHeight="1" x14ac:dyDescent="0.2">
      <c r="B28" s="6" t="s">
        <v>11</v>
      </c>
      <c r="D28" s="92" t="s">
        <v>13</v>
      </c>
      <c r="E28" s="93"/>
      <c r="F28" s="93"/>
      <c r="G28" s="94"/>
    </row>
    <row r="29" spans="2:7" ht="38.25" x14ac:dyDescent="0.2">
      <c r="B29" s="85" t="s">
        <v>12</v>
      </c>
      <c r="C29" s="85"/>
      <c r="D29" s="35" t="str">
        <f>C16</f>
        <v>I.Kanalizācijas sūkņu stacija Mūkusalas ielā 84, Rīgā</v>
      </c>
      <c r="E29" s="36" t="str">
        <f>C17</f>
        <v>II.Kanalizācijas sūkņu stacija Eksporta ielā 16A, Rīgā</v>
      </c>
      <c r="F29" s="36" t="str">
        <f>C18</f>
        <v>III. Kanalizācijas sūkņu stacija Jāņa Dāliņa ielā 6B, Rīgā</v>
      </c>
      <c r="G29" s="37" t="str">
        <f>C19</f>
        <v>IV.Kanalizācijas sūkņu stacija Mārkalnes ielā 22, Rīgā</v>
      </c>
    </row>
    <row r="30" spans="2:7" x14ac:dyDescent="0.2">
      <c r="B30" s="86" t="s">
        <v>14</v>
      </c>
      <c r="C30" s="86"/>
      <c r="D30" s="63" t="s">
        <v>4</v>
      </c>
      <c r="E30" s="64" t="s">
        <v>4</v>
      </c>
      <c r="F30" s="64" t="s">
        <v>4</v>
      </c>
      <c r="G30" s="65" t="s">
        <v>4</v>
      </c>
    </row>
    <row r="31" spans="2:7" x14ac:dyDescent="0.2">
      <c r="B31" s="87" t="s">
        <v>15</v>
      </c>
      <c r="C31" s="87"/>
      <c r="D31" s="66" t="s">
        <v>4</v>
      </c>
      <c r="E31" s="67" t="s">
        <v>4</v>
      </c>
      <c r="F31" s="67" t="s">
        <v>4</v>
      </c>
      <c r="G31" s="68" t="s">
        <v>4</v>
      </c>
    </row>
    <row r="32" spans="2:7" x14ac:dyDescent="0.2">
      <c r="B32" s="87" t="s">
        <v>4</v>
      </c>
      <c r="C32" s="87"/>
      <c r="D32" s="66" t="s">
        <v>4</v>
      </c>
      <c r="E32" s="67" t="s">
        <v>4</v>
      </c>
      <c r="F32" s="67" t="s">
        <v>4</v>
      </c>
      <c r="G32" s="68" t="s">
        <v>4</v>
      </c>
    </row>
    <row r="33" spans="2:11" x14ac:dyDescent="0.2">
      <c r="B33" s="88" t="s">
        <v>4</v>
      </c>
      <c r="C33" s="88"/>
      <c r="D33" s="69" t="s">
        <v>4</v>
      </c>
      <c r="E33" s="70" t="s">
        <v>4</v>
      </c>
      <c r="F33" s="70" t="s">
        <v>4</v>
      </c>
      <c r="G33" s="71" t="s">
        <v>4</v>
      </c>
    </row>
    <row r="34" spans="2:11" x14ac:dyDescent="0.2">
      <c r="B34" s="90" t="s">
        <v>16</v>
      </c>
      <c r="C34" s="90"/>
      <c r="D34" s="60">
        <f>SUM(D30:D33)</f>
        <v>0</v>
      </c>
      <c r="E34" s="61">
        <f t="shared" ref="E34:G34" si="3">SUM(E30:E33)</f>
        <v>0</v>
      </c>
      <c r="F34" s="61">
        <f t="shared" si="3"/>
        <v>0</v>
      </c>
      <c r="G34" s="62">
        <f t="shared" si="3"/>
        <v>0</v>
      </c>
    </row>
    <row r="35" spans="2:11" x14ac:dyDescent="0.2">
      <c r="B35" s="91" t="s">
        <v>39</v>
      </c>
      <c r="C35" s="91"/>
      <c r="D35" s="38">
        <f>D16</f>
        <v>3</v>
      </c>
      <c r="E35" s="39">
        <f>D17</f>
        <v>2</v>
      </c>
      <c r="F35" s="39">
        <f>D18</f>
        <v>2</v>
      </c>
      <c r="G35" s="40">
        <f>D19</f>
        <v>2</v>
      </c>
    </row>
    <row r="36" spans="2:11" x14ac:dyDescent="0.2">
      <c r="B36" s="90" t="s">
        <v>27</v>
      </c>
      <c r="C36" s="90"/>
      <c r="D36" s="60">
        <f>ROUND(D34*D35,2)</f>
        <v>0</v>
      </c>
      <c r="E36" s="61">
        <f t="shared" ref="E36:G36" si="4">ROUND(E34*E35,2)</f>
        <v>0</v>
      </c>
      <c r="F36" s="61">
        <f t="shared" si="4"/>
        <v>0</v>
      </c>
      <c r="G36" s="62">
        <f t="shared" si="4"/>
        <v>0</v>
      </c>
    </row>
    <row r="37" spans="2:11" x14ac:dyDescent="0.2">
      <c r="B37" s="30"/>
      <c r="C37" s="30"/>
      <c r="F37" s="19" t="s">
        <v>29</v>
      </c>
      <c r="G37" s="31">
        <f>SUM(D36:G36)</f>
        <v>0</v>
      </c>
    </row>
    <row r="38" spans="2:11" x14ac:dyDescent="0.2">
      <c r="H38" s="19"/>
      <c r="I38" s="20"/>
    </row>
    <row r="39" spans="2:11" ht="63.75" x14ac:dyDescent="0.2">
      <c r="D39" s="18" t="s">
        <v>9</v>
      </c>
      <c r="E39" s="18" t="s">
        <v>40</v>
      </c>
      <c r="F39" s="18" t="s">
        <v>31</v>
      </c>
    </row>
    <row r="40" spans="2:11" ht="30" x14ac:dyDescent="0.2">
      <c r="B40" s="21">
        <v>4</v>
      </c>
      <c r="C40" s="22" t="s">
        <v>33</v>
      </c>
      <c r="D40" s="72"/>
      <c r="E40" s="41"/>
      <c r="F40" s="77">
        <f>SUM(F41:F44)</f>
        <v>0</v>
      </c>
      <c r="G40" s="95"/>
      <c r="H40" s="95"/>
      <c r="I40" s="10"/>
      <c r="J40" s="10"/>
      <c r="K40" s="10"/>
    </row>
    <row r="41" spans="2:11" ht="15" x14ac:dyDescent="0.25">
      <c r="B41" s="7">
        <v>1.1000000000000001</v>
      </c>
      <c r="C41" s="32" t="str">
        <f>C16</f>
        <v>I.Kanalizācijas sūkņu stacija Mūkusalas ielā 84, Rīgā</v>
      </c>
      <c r="D41" s="73" t="s">
        <v>4</v>
      </c>
      <c r="E41" s="54">
        <v>0.66</v>
      </c>
      <c r="F41" s="57" t="str">
        <f t="shared" ref="F41:F44" si="5">IFERROR(D41*E41,"-")</f>
        <v>-</v>
      </c>
      <c r="G41" s="46"/>
      <c r="H41" s="49"/>
      <c r="I41" s="47"/>
      <c r="J41" s="48"/>
      <c r="K41" s="10"/>
    </row>
    <row r="42" spans="2:11" ht="15" x14ac:dyDescent="0.25">
      <c r="B42" s="9">
        <v>1.2</v>
      </c>
      <c r="C42" s="33" t="str">
        <f>C17</f>
        <v>II.Kanalizācijas sūkņu stacija Eksporta ielā 16A, Rīgā</v>
      </c>
      <c r="D42" s="74" t="s">
        <v>4</v>
      </c>
      <c r="E42" s="55">
        <v>0.17</v>
      </c>
      <c r="F42" s="58" t="str">
        <f t="shared" si="5"/>
        <v>-</v>
      </c>
      <c r="G42" s="46"/>
      <c r="H42" s="49"/>
      <c r="I42" s="47"/>
      <c r="J42" s="48"/>
      <c r="K42" s="10"/>
    </row>
    <row r="43" spans="2:11" ht="15" x14ac:dyDescent="0.25">
      <c r="B43" s="9">
        <v>1.3</v>
      </c>
      <c r="C43" s="33" t="str">
        <f>C18</f>
        <v>III. Kanalizācijas sūkņu stacija Jāņa Dāliņa ielā 6B, Rīgā</v>
      </c>
      <c r="D43" s="74" t="s">
        <v>4</v>
      </c>
      <c r="E43" s="55">
        <v>0.06</v>
      </c>
      <c r="F43" s="58" t="str">
        <f t="shared" si="5"/>
        <v>-</v>
      </c>
      <c r="G43" s="46"/>
      <c r="H43" s="49"/>
      <c r="I43" s="47"/>
      <c r="J43" s="48"/>
      <c r="K43" s="10"/>
    </row>
    <row r="44" spans="2:11" ht="15" x14ac:dyDescent="0.25">
      <c r="B44" s="8">
        <v>1.4</v>
      </c>
      <c r="C44" s="34" t="str">
        <f>C19</f>
        <v>IV.Kanalizācijas sūkņu stacija Mārkalnes ielā 22, Rīgā</v>
      </c>
      <c r="D44" s="75" t="s">
        <v>4</v>
      </c>
      <c r="E44" s="56">
        <v>0.11</v>
      </c>
      <c r="F44" s="59" t="str">
        <f t="shared" si="5"/>
        <v>-</v>
      </c>
      <c r="G44" s="46"/>
      <c r="H44" s="49"/>
      <c r="I44" s="47"/>
      <c r="J44" s="48"/>
      <c r="K44" s="10"/>
    </row>
    <row r="45" spans="2:11" x14ac:dyDescent="0.2">
      <c r="G45" s="10"/>
      <c r="H45" s="10"/>
      <c r="I45" s="47"/>
      <c r="J45" s="48"/>
      <c r="K45" s="10"/>
    </row>
    <row r="46" spans="2:11" x14ac:dyDescent="0.2">
      <c r="G46" s="10"/>
      <c r="H46" s="10"/>
      <c r="I46" s="10"/>
      <c r="J46" s="10"/>
      <c r="K46" s="10"/>
    </row>
    <row r="47" spans="2:11" x14ac:dyDescent="0.2">
      <c r="B47" s="53" t="s">
        <v>47</v>
      </c>
      <c r="G47" s="10"/>
      <c r="H47" s="10"/>
      <c r="I47" s="10"/>
      <c r="J47" s="10"/>
      <c r="K47" s="10"/>
    </row>
    <row r="48" spans="2:11" x14ac:dyDescent="0.2">
      <c r="B48" s="53" t="s">
        <v>48</v>
      </c>
    </row>
    <row r="49" spans="2:2" x14ac:dyDescent="0.2">
      <c r="B49" s="53" t="s">
        <v>49</v>
      </c>
    </row>
    <row r="50" spans="2:2" x14ac:dyDescent="0.2">
      <c r="B50" s="53" t="s">
        <v>50</v>
      </c>
    </row>
  </sheetData>
  <mergeCells count="11">
    <mergeCell ref="G40:H40"/>
    <mergeCell ref="B29:C29"/>
    <mergeCell ref="B30:C30"/>
    <mergeCell ref="B31:C31"/>
    <mergeCell ref="B32:C32"/>
    <mergeCell ref="B33:C33"/>
    <mergeCell ref="B8:G12"/>
    <mergeCell ref="D28:G28"/>
    <mergeCell ref="B34:C34"/>
    <mergeCell ref="B35:C35"/>
    <mergeCell ref="B36:C36"/>
  </mergeCells>
  <pageMargins left="0.7" right="0.7" top="0.75" bottom="0.75" header="0.3" footer="0.3"/>
  <pageSetup paperSize="9" orientation="portrait" r:id="rId1"/>
  <ignoredErrors>
    <ignoredError sqref="G2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1.daļa</vt:lpstr>
      <vt:lpstr>2.daļa</vt:lpstr>
      <vt:lpstr>3.daļa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Armands Rezgalis</dc:creator>
  <cp:lastModifiedBy>Inga Frolova</cp:lastModifiedBy>
  <dcterms:created xsi:type="dcterms:W3CDTF">2024-04-23T06:08:19Z</dcterms:created>
  <dcterms:modified xsi:type="dcterms:W3CDTF">2024-05-08T07:37:56Z</dcterms:modified>
</cp:coreProperties>
</file>