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filterPrivacy="1"/>
  <xr:revisionPtr revIDLastSave="0" documentId="13_ncr:1_{798CCA3F-C1CC-4C60-9BC4-81906A0248CF}" xr6:coauthVersionLast="47" xr6:coauthVersionMax="47" xr10:uidLastSave="{00000000-0000-0000-0000-000000000000}"/>
  <bookViews>
    <workbookView xWindow="-120" yWindow="-120" windowWidth="29040" windowHeight="15840" tabRatio="601" xr2:uid="{00000000-000D-0000-FFFF-FFFF00000000}"/>
  </bookViews>
  <sheets>
    <sheet name="Balvu iestādes" sheetId="5" r:id="rId1"/>
  </sheets>
  <definedNames>
    <definedName name="_xlnm._FilterDatabase" localSheetId="0" hidden="1">'Balvu iestādes'!$A$8:$X$75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5" i="5" l="1"/>
  <c r="F82" i="5"/>
  <c r="F80" i="5"/>
  <c r="F79" i="5"/>
  <c r="F78" i="5"/>
  <c r="U67" i="5"/>
  <c r="S67" i="5"/>
  <c r="I67" i="5"/>
  <c r="X66" i="5"/>
  <c r="V66" i="5"/>
  <c r="U66" i="5"/>
  <c r="S66" i="5"/>
  <c r="L66" i="5"/>
  <c r="K66" i="5"/>
  <c r="I66" i="5"/>
  <c r="D66" i="5"/>
  <c r="X65" i="5"/>
  <c r="V65" i="5"/>
  <c r="U65" i="5"/>
  <c r="T65" i="5"/>
  <c r="S65" i="5"/>
  <c r="M65" i="5"/>
  <c r="L65" i="5"/>
  <c r="K65" i="5"/>
  <c r="I65" i="5"/>
  <c r="H65" i="5"/>
  <c r="X64" i="5"/>
  <c r="V64" i="5"/>
  <c r="U64" i="5"/>
  <c r="T64" i="5"/>
  <c r="S64" i="5"/>
  <c r="M64" i="5"/>
  <c r="L64" i="5"/>
  <c r="K64" i="5"/>
  <c r="I64" i="5"/>
  <c r="H64" i="5"/>
  <c r="G64" i="5"/>
  <c r="X63" i="5"/>
  <c r="V63" i="5"/>
  <c r="U63" i="5"/>
  <c r="T63" i="5"/>
  <c r="S63" i="5"/>
  <c r="M63" i="5"/>
  <c r="L63" i="5"/>
  <c r="K63" i="5"/>
  <c r="I63" i="5"/>
  <c r="H63" i="5"/>
  <c r="G63" i="5"/>
  <c r="X62" i="5"/>
  <c r="V62" i="5"/>
  <c r="U62" i="5"/>
  <c r="T62" i="5"/>
  <c r="S62" i="5"/>
  <c r="M62" i="5"/>
  <c r="L62" i="5"/>
  <c r="K62" i="5"/>
  <c r="I62" i="5"/>
  <c r="H62" i="5"/>
  <c r="X61" i="5"/>
  <c r="V61" i="5"/>
  <c r="U61" i="5"/>
  <c r="T61" i="5"/>
  <c r="S61" i="5"/>
  <c r="M61" i="5"/>
  <c r="L61" i="5"/>
  <c r="K61" i="5"/>
  <c r="I61" i="5"/>
  <c r="H61" i="5"/>
  <c r="G61" i="5"/>
  <c r="X60" i="5"/>
  <c r="V60" i="5"/>
  <c r="U60" i="5"/>
  <c r="T60" i="5"/>
  <c r="S60" i="5"/>
  <c r="M60" i="5"/>
  <c r="K60" i="5"/>
  <c r="I60" i="5"/>
  <c r="H60" i="5"/>
  <c r="G60" i="5"/>
  <c r="X59" i="5"/>
  <c r="V59" i="5"/>
  <c r="U59" i="5"/>
  <c r="T59" i="5"/>
  <c r="S59" i="5"/>
  <c r="M59" i="5"/>
  <c r="L59" i="5"/>
  <c r="K59" i="5"/>
  <c r="I59" i="5"/>
  <c r="H59" i="5"/>
  <c r="X58" i="5"/>
  <c r="V58" i="5"/>
  <c r="U58" i="5"/>
  <c r="T58" i="5"/>
  <c r="S58" i="5"/>
  <c r="M58" i="5"/>
  <c r="L58" i="5"/>
  <c r="K58" i="5"/>
  <c r="I58" i="5"/>
  <c r="H58" i="5"/>
  <c r="X57" i="5"/>
  <c r="V57" i="5"/>
  <c r="U57" i="5"/>
  <c r="T57" i="5"/>
  <c r="S57" i="5"/>
  <c r="M57" i="5"/>
  <c r="L57" i="5"/>
  <c r="K57" i="5"/>
  <c r="I57" i="5"/>
  <c r="H57" i="5"/>
  <c r="G57" i="5"/>
  <c r="X56" i="5"/>
  <c r="V56" i="5"/>
  <c r="U56" i="5"/>
  <c r="T56" i="5"/>
  <c r="S56" i="5"/>
  <c r="M56" i="5"/>
  <c r="L56" i="5"/>
  <c r="K56" i="5"/>
  <c r="I56" i="5"/>
  <c r="H56" i="5"/>
  <c r="G56" i="5"/>
  <c r="X55" i="5"/>
  <c r="V55" i="5"/>
  <c r="U55" i="5"/>
  <c r="T55" i="5"/>
  <c r="S55" i="5"/>
  <c r="M55" i="5"/>
  <c r="L55" i="5"/>
  <c r="K55" i="5"/>
  <c r="I55" i="5"/>
  <c r="H55" i="5"/>
  <c r="X54" i="5"/>
  <c r="V54" i="5"/>
  <c r="U54" i="5"/>
  <c r="T54" i="5"/>
  <c r="S54" i="5"/>
  <c r="M54" i="5"/>
  <c r="L54" i="5"/>
  <c r="K54" i="5"/>
  <c r="I54" i="5"/>
  <c r="H54" i="5"/>
  <c r="G54" i="5"/>
  <c r="X53" i="5"/>
  <c r="V53" i="5"/>
  <c r="U53" i="5"/>
  <c r="T53" i="5"/>
  <c r="S53" i="5"/>
  <c r="M53" i="5"/>
  <c r="L53" i="5"/>
  <c r="K53" i="5"/>
  <c r="I53" i="5"/>
  <c r="H53" i="5"/>
  <c r="G53" i="5"/>
  <c r="X52" i="5"/>
  <c r="V52" i="5"/>
  <c r="U52" i="5"/>
  <c r="T52" i="5"/>
  <c r="S52" i="5"/>
  <c r="M52" i="5"/>
  <c r="L52" i="5"/>
  <c r="K52" i="5"/>
  <c r="I52" i="5"/>
  <c r="H52" i="5"/>
  <c r="X51" i="5"/>
  <c r="V51" i="5"/>
  <c r="U51" i="5"/>
  <c r="T51" i="5"/>
  <c r="S51" i="5"/>
  <c r="M51" i="5"/>
  <c r="L51" i="5"/>
  <c r="K51" i="5"/>
  <c r="I51" i="5"/>
  <c r="H51" i="5"/>
  <c r="G51" i="5"/>
  <c r="X50" i="5"/>
  <c r="V50" i="5"/>
  <c r="U50" i="5"/>
  <c r="T50" i="5"/>
  <c r="S50" i="5"/>
  <c r="M50" i="5"/>
  <c r="L50" i="5"/>
  <c r="K50" i="5"/>
  <c r="I50" i="5"/>
  <c r="H50" i="5"/>
  <c r="G50" i="5"/>
  <c r="X49" i="5"/>
  <c r="V49" i="5"/>
  <c r="U49" i="5"/>
  <c r="T49" i="5"/>
  <c r="S49" i="5"/>
  <c r="M49" i="5"/>
  <c r="L49" i="5"/>
  <c r="K49" i="5"/>
  <c r="I49" i="5"/>
  <c r="H49" i="5"/>
  <c r="G49" i="5"/>
  <c r="X48" i="5"/>
  <c r="V48" i="5"/>
  <c r="U48" i="5"/>
  <c r="T48" i="5"/>
  <c r="S48" i="5"/>
  <c r="M48" i="5"/>
  <c r="L48" i="5"/>
  <c r="K48" i="5"/>
  <c r="I48" i="5"/>
  <c r="H48" i="5"/>
  <c r="G48" i="5"/>
  <c r="X47" i="5"/>
  <c r="V47" i="5"/>
  <c r="U47" i="5"/>
  <c r="T47" i="5"/>
  <c r="S47" i="5"/>
  <c r="M47" i="5"/>
  <c r="L47" i="5"/>
  <c r="K47" i="5"/>
  <c r="I47" i="5"/>
  <c r="H47" i="5"/>
  <c r="G47" i="5"/>
  <c r="X46" i="5"/>
  <c r="V46" i="5"/>
  <c r="U46" i="5"/>
  <c r="T46" i="5"/>
  <c r="S46" i="5"/>
  <c r="M46" i="5"/>
  <c r="L46" i="5"/>
  <c r="K46" i="5"/>
  <c r="I46" i="5"/>
  <c r="H46" i="5"/>
  <c r="X45" i="5"/>
  <c r="V45" i="5"/>
  <c r="U45" i="5"/>
  <c r="T45" i="5"/>
  <c r="S45" i="5"/>
  <c r="M45" i="5"/>
  <c r="L45" i="5"/>
  <c r="K45" i="5"/>
  <c r="I45" i="5"/>
  <c r="H45" i="5"/>
  <c r="G45" i="5"/>
  <c r="X44" i="5"/>
  <c r="V44" i="5"/>
  <c r="U44" i="5"/>
  <c r="T44" i="5"/>
  <c r="S44" i="5"/>
  <c r="M44" i="5"/>
  <c r="L44" i="5"/>
  <c r="K44" i="5"/>
  <c r="I44" i="5"/>
  <c r="H44" i="5"/>
  <c r="G44" i="5"/>
  <c r="X43" i="5"/>
  <c r="V43" i="5"/>
  <c r="U43" i="5"/>
  <c r="T43" i="5"/>
  <c r="S43" i="5"/>
  <c r="M43" i="5"/>
  <c r="L43" i="5"/>
  <c r="K43" i="5"/>
  <c r="I43" i="5"/>
  <c r="H43" i="5"/>
  <c r="G43" i="5"/>
  <c r="X42" i="5"/>
  <c r="V42" i="5"/>
  <c r="U42" i="5"/>
  <c r="T42" i="5"/>
  <c r="S42" i="5"/>
  <c r="M42" i="5"/>
  <c r="L42" i="5"/>
  <c r="K42" i="5"/>
  <c r="I42" i="5"/>
  <c r="H42" i="5"/>
  <c r="G42" i="5"/>
  <c r="X41" i="5"/>
  <c r="V41" i="5"/>
  <c r="U41" i="5"/>
  <c r="T41" i="5"/>
  <c r="S41" i="5"/>
  <c r="M41" i="5"/>
  <c r="L41" i="5"/>
  <c r="K41" i="5"/>
  <c r="I41" i="5"/>
  <c r="H41" i="5"/>
  <c r="X40" i="5"/>
  <c r="V40" i="5"/>
  <c r="U40" i="5"/>
  <c r="T40" i="5"/>
  <c r="S40" i="5"/>
  <c r="M40" i="5"/>
  <c r="L40" i="5"/>
  <c r="K40" i="5"/>
  <c r="I40" i="5"/>
  <c r="H40" i="5"/>
  <c r="X39" i="5"/>
  <c r="V39" i="5"/>
  <c r="U39" i="5"/>
  <c r="T39" i="5"/>
  <c r="S39" i="5"/>
  <c r="M39" i="5"/>
  <c r="L39" i="5"/>
  <c r="K39" i="5"/>
  <c r="I39" i="5"/>
  <c r="H39" i="5"/>
  <c r="G39" i="5"/>
  <c r="X38" i="5"/>
  <c r="V38" i="5"/>
  <c r="U38" i="5"/>
  <c r="T38" i="5"/>
  <c r="S38" i="5"/>
  <c r="M38" i="5"/>
  <c r="K38" i="5"/>
  <c r="I38" i="5"/>
  <c r="H38" i="5"/>
  <c r="G38" i="5"/>
  <c r="X37" i="5"/>
  <c r="V37" i="5"/>
  <c r="U37" i="5"/>
  <c r="T37" i="5"/>
  <c r="S37" i="5"/>
  <c r="M37" i="5"/>
  <c r="L37" i="5"/>
  <c r="K37" i="5"/>
  <c r="I37" i="5"/>
  <c r="H37" i="5"/>
  <c r="G37" i="5"/>
  <c r="X36" i="5"/>
  <c r="V36" i="5"/>
  <c r="U36" i="5"/>
  <c r="T36" i="5"/>
  <c r="S36" i="5"/>
  <c r="M36" i="5"/>
  <c r="L36" i="5"/>
  <c r="K36" i="5"/>
  <c r="I36" i="5"/>
  <c r="H36" i="5"/>
  <c r="X35" i="5"/>
  <c r="V35" i="5"/>
  <c r="U35" i="5"/>
  <c r="T35" i="5"/>
  <c r="S35" i="5"/>
  <c r="M35" i="5"/>
  <c r="L35" i="5"/>
  <c r="K35" i="5"/>
  <c r="I35" i="5"/>
  <c r="H35" i="5"/>
  <c r="X34" i="5"/>
  <c r="V34" i="5"/>
  <c r="U34" i="5"/>
  <c r="T34" i="5"/>
  <c r="S34" i="5"/>
  <c r="M34" i="5"/>
  <c r="L34" i="5"/>
  <c r="K34" i="5"/>
  <c r="I34" i="5"/>
  <c r="H34" i="5"/>
  <c r="X33" i="5"/>
  <c r="V33" i="5"/>
  <c r="U33" i="5"/>
  <c r="T33" i="5"/>
  <c r="S33" i="5"/>
  <c r="M33" i="5"/>
  <c r="L33" i="5"/>
  <c r="K33" i="5"/>
  <c r="I33" i="5"/>
  <c r="H33" i="5"/>
  <c r="G33" i="5"/>
  <c r="X32" i="5"/>
  <c r="V32" i="5"/>
  <c r="U32" i="5"/>
  <c r="T32" i="5"/>
  <c r="S32" i="5"/>
  <c r="M32" i="5"/>
  <c r="L32" i="5"/>
  <c r="K32" i="5"/>
  <c r="I32" i="5"/>
  <c r="H32" i="5"/>
  <c r="G32" i="5"/>
  <c r="X31" i="5"/>
  <c r="V31" i="5"/>
  <c r="U31" i="5"/>
  <c r="T31" i="5"/>
  <c r="S31" i="5"/>
  <c r="M31" i="5"/>
  <c r="L31" i="5"/>
  <c r="K31" i="5"/>
  <c r="I31" i="5"/>
  <c r="H31" i="5"/>
  <c r="G31" i="5"/>
  <c r="X30" i="5"/>
  <c r="V30" i="5"/>
  <c r="U30" i="5"/>
  <c r="T30" i="5"/>
  <c r="S30" i="5"/>
  <c r="M30" i="5"/>
  <c r="L30" i="5"/>
  <c r="K30" i="5"/>
  <c r="I30" i="5"/>
  <c r="H30" i="5"/>
  <c r="G30" i="5"/>
  <c r="X29" i="5"/>
  <c r="V29" i="5"/>
  <c r="U29" i="5"/>
  <c r="T29" i="5"/>
  <c r="S29" i="5"/>
  <c r="M29" i="5"/>
  <c r="L29" i="5"/>
  <c r="K29" i="5"/>
  <c r="I29" i="5"/>
  <c r="H29" i="5"/>
  <c r="G29" i="5"/>
  <c r="X28" i="5"/>
  <c r="V28" i="5"/>
  <c r="U28" i="5"/>
  <c r="T28" i="5"/>
  <c r="S28" i="5"/>
  <c r="M28" i="5"/>
  <c r="L28" i="5"/>
  <c r="K28" i="5"/>
  <c r="I28" i="5"/>
  <c r="H28" i="5"/>
  <c r="X27" i="5"/>
  <c r="V27" i="5"/>
  <c r="U27" i="5"/>
  <c r="T27" i="5"/>
  <c r="S27" i="5"/>
  <c r="M27" i="5"/>
  <c r="L27" i="5"/>
  <c r="K27" i="5"/>
  <c r="I27" i="5"/>
  <c r="H27" i="5"/>
  <c r="X26" i="5"/>
  <c r="V26" i="5"/>
  <c r="U26" i="5"/>
  <c r="T26" i="5"/>
  <c r="S26" i="5"/>
  <c r="M26" i="5"/>
  <c r="L26" i="5"/>
  <c r="K26" i="5"/>
  <c r="I26" i="5"/>
  <c r="H26" i="5"/>
  <c r="G26" i="5"/>
  <c r="X25" i="5"/>
  <c r="V25" i="5"/>
  <c r="U25" i="5"/>
  <c r="T25" i="5"/>
  <c r="S25" i="5"/>
  <c r="M25" i="5"/>
  <c r="L25" i="5"/>
  <c r="K25" i="5"/>
  <c r="I25" i="5"/>
  <c r="H25" i="5"/>
  <c r="G25" i="5"/>
  <c r="X24" i="5"/>
  <c r="V24" i="5"/>
  <c r="U24" i="5"/>
  <c r="T24" i="5"/>
  <c r="S24" i="5"/>
  <c r="M24" i="5"/>
  <c r="K24" i="5"/>
  <c r="I24" i="5"/>
  <c r="H24" i="5"/>
  <c r="G24" i="5"/>
  <c r="X23" i="5"/>
  <c r="V23" i="5"/>
  <c r="U23" i="5"/>
  <c r="T23" i="5"/>
  <c r="S23" i="5"/>
  <c r="M23" i="5"/>
  <c r="L23" i="5"/>
  <c r="K23" i="5"/>
  <c r="I23" i="5"/>
  <c r="H23" i="5"/>
  <c r="G23" i="5"/>
  <c r="X22" i="5"/>
  <c r="V22" i="5"/>
  <c r="U22" i="5"/>
  <c r="T22" i="5"/>
  <c r="S22" i="5"/>
  <c r="M22" i="5"/>
  <c r="L22" i="5"/>
  <c r="K22" i="5"/>
  <c r="I22" i="5"/>
  <c r="H22" i="5"/>
  <c r="X21" i="5"/>
  <c r="V21" i="5"/>
  <c r="U21" i="5"/>
  <c r="T21" i="5"/>
  <c r="S21" i="5"/>
  <c r="M21" i="5"/>
  <c r="L21" i="5"/>
  <c r="K21" i="5"/>
  <c r="I21" i="5"/>
  <c r="H21" i="5"/>
  <c r="X20" i="5"/>
  <c r="V20" i="5"/>
  <c r="U20" i="5"/>
  <c r="T20" i="5"/>
  <c r="S20" i="5"/>
  <c r="M20" i="5"/>
  <c r="L20" i="5"/>
  <c r="K20" i="5"/>
  <c r="I20" i="5"/>
  <c r="H20" i="5"/>
  <c r="G20" i="5"/>
  <c r="X19" i="5"/>
  <c r="V19" i="5"/>
  <c r="U19" i="5"/>
  <c r="T19" i="5"/>
  <c r="S19" i="5"/>
  <c r="M19" i="5"/>
  <c r="L19" i="5"/>
  <c r="K19" i="5"/>
  <c r="I19" i="5"/>
  <c r="H19" i="5"/>
  <c r="G19" i="5"/>
  <c r="X18" i="5"/>
  <c r="V18" i="5"/>
  <c r="U18" i="5"/>
  <c r="T18" i="5"/>
  <c r="S18" i="5"/>
  <c r="M18" i="5"/>
  <c r="L18" i="5"/>
  <c r="K18" i="5"/>
  <c r="I18" i="5"/>
  <c r="H18" i="5"/>
  <c r="G18" i="5"/>
  <c r="X17" i="5"/>
  <c r="V17" i="5"/>
  <c r="U17" i="5"/>
  <c r="T17" i="5"/>
  <c r="S17" i="5"/>
  <c r="M17" i="5"/>
  <c r="L17" i="5"/>
  <c r="K17" i="5"/>
  <c r="I17" i="5"/>
  <c r="H17" i="5"/>
  <c r="X16" i="5"/>
  <c r="V16" i="5"/>
  <c r="U16" i="5"/>
  <c r="T16" i="5"/>
  <c r="S16" i="5"/>
  <c r="M16" i="5"/>
  <c r="L16" i="5"/>
  <c r="K16" i="5"/>
  <c r="I16" i="5"/>
  <c r="H16" i="5"/>
  <c r="X15" i="5"/>
  <c r="V15" i="5"/>
  <c r="U15" i="5"/>
  <c r="T15" i="5"/>
  <c r="S15" i="5"/>
  <c r="M15" i="5"/>
  <c r="L15" i="5"/>
  <c r="K15" i="5"/>
  <c r="I15" i="5"/>
  <c r="H15" i="5"/>
  <c r="G15" i="5"/>
  <c r="X14" i="5"/>
  <c r="V14" i="5"/>
  <c r="U14" i="5"/>
  <c r="T14" i="5"/>
  <c r="S14" i="5"/>
  <c r="M14" i="5"/>
  <c r="L14" i="5"/>
  <c r="K14" i="5"/>
  <c r="I14" i="5"/>
  <c r="H14" i="5"/>
  <c r="X13" i="5"/>
  <c r="V13" i="5"/>
  <c r="U13" i="5"/>
  <c r="T13" i="5"/>
  <c r="S13" i="5"/>
  <c r="M13" i="5"/>
  <c r="L13" i="5"/>
  <c r="K13" i="5"/>
  <c r="I13" i="5"/>
  <c r="H13" i="5"/>
  <c r="G13" i="5"/>
  <c r="X12" i="5"/>
  <c r="V12" i="5"/>
  <c r="U12" i="5"/>
  <c r="T12" i="5"/>
  <c r="S12" i="5"/>
  <c r="M12" i="5"/>
  <c r="L12" i="5"/>
  <c r="K12" i="5"/>
  <c r="I12" i="5"/>
  <c r="H12" i="5"/>
  <c r="X11" i="5"/>
  <c r="V11" i="5"/>
  <c r="U11" i="5"/>
  <c r="T11" i="5"/>
  <c r="S11" i="5"/>
  <c r="M11" i="5"/>
  <c r="L11" i="5"/>
  <c r="K11" i="5"/>
  <c r="I11" i="5"/>
  <c r="H11" i="5"/>
  <c r="G11" i="5"/>
  <c r="X10" i="5"/>
  <c r="V10" i="5"/>
  <c r="U10" i="5"/>
  <c r="T10" i="5"/>
  <c r="S10" i="5"/>
  <c r="M10" i="5"/>
  <c r="L10" i="5"/>
  <c r="K10" i="5"/>
  <c r="I10" i="5"/>
  <c r="H10" i="5"/>
  <c r="G10" i="5"/>
</calcChain>
</file>

<file path=xl/sharedStrings.xml><?xml version="1.0" encoding="utf-8"?>
<sst xmlns="http://schemas.openxmlformats.org/spreadsheetml/2006/main" count="247" uniqueCount="108">
  <si>
    <t>Esošā situācija</t>
  </si>
  <si>
    <t>Jauno gaismekļu skaits, gab.</t>
  </si>
  <si>
    <t>Piedāvātais gaismeklis</t>
  </si>
  <si>
    <t>Pēc gaismekļu nomaiņas elektroenerģijas patēriņš gada laikā, kWh</t>
  </si>
  <si>
    <t>LED gaismekļu vienības cena bez PVN, EUR</t>
  </si>
  <si>
    <t>LED gaismekļu kopējā cena bez PVN, EUR</t>
  </si>
  <si>
    <t>Nr.</t>
  </si>
  <si>
    <t>Objekta adrese</t>
  </si>
  <si>
    <t>Esošais gasimeklis vai spuldzes</t>
  </si>
  <si>
    <t>Esošo gaismekļu skaits gab</t>
  </si>
  <si>
    <t>Gaismekļa spuldzes tips</t>
  </si>
  <si>
    <t>Pašreizējā gaismekļa nominālā jauda,             W</t>
  </si>
  <si>
    <t>Pašreizējā gaismekļa elektroenerģijas zudumi transformatorā,      W</t>
  </si>
  <si>
    <t>Pašreizējā gaismekļa uzstādītā jauda,              W</t>
  </si>
  <si>
    <t>Kopējā pašreizējo gaismsmekļu jauda, t.sk. zudumi      W</t>
  </si>
  <si>
    <t>Gaismekļu izmantošanas  laiks gadā, h</t>
  </si>
  <si>
    <t>Elektroenerģijas patēriņš gada laikā, kWh</t>
  </si>
  <si>
    <t>Gaismekļu izmantošanas laiks, stundas gadā, h</t>
  </si>
  <si>
    <t>LED gaismekļa tips, ražotājs, modelis</t>
  </si>
  <si>
    <t>Tehniskā specifikācija</t>
  </si>
  <si>
    <t xml:space="preserve">LED (gaismas diodes). Gaismas krāsas temperatūra, K </t>
  </si>
  <si>
    <t>LED gaismekļa kopējā jauda t.sk zudumi,                  W</t>
  </si>
  <si>
    <t>LED gaismekļa efektivitāte, Lm/W</t>
  </si>
  <si>
    <t>Gaismekļu efektivitātes aprēķins, Lm/W</t>
  </si>
  <si>
    <t xml:space="preserve">LED gaismekļu gaismas plūsma kopā, Lm </t>
  </si>
  <si>
    <t>Kopējā uzstādītā LED gaismekļu jauda, t.sk. zudumi, W</t>
  </si>
  <si>
    <t>7                     (5+6)</t>
  </si>
  <si>
    <t>8                 (3x7)</t>
  </si>
  <si>
    <t>10     (8x9/1000)</t>
  </si>
  <si>
    <t>17                      (11x16)</t>
  </si>
  <si>
    <t xml:space="preserve">  19         (11x15)</t>
  </si>
  <si>
    <t>20         (12x19/1000)</t>
  </si>
  <si>
    <t>22          (11x21)</t>
  </si>
  <si>
    <t>Dienasg.</t>
  </si>
  <si>
    <t>Tabula #1</t>
  </si>
  <si>
    <t>4000K</t>
  </si>
  <si>
    <t>Tabula #5</t>
  </si>
  <si>
    <t>Tabula #2</t>
  </si>
  <si>
    <t>Kvēl.sp.</t>
  </si>
  <si>
    <t>Tabula #6</t>
  </si>
  <si>
    <t>Gaismeklis T8, 2x36W,V/A, 120cm  gaismekļa maiņa</t>
  </si>
  <si>
    <t xml:space="preserve"> </t>
  </si>
  <si>
    <t>W</t>
  </si>
  <si>
    <t>KOPĒJĀ LED gaismekļu efektivitāte, Lm/W:</t>
  </si>
  <si>
    <t>Kopā</t>
  </si>
  <si>
    <t>kW</t>
  </si>
  <si>
    <t>Vidējā gaismekļa efektivitāte, Lm/W:</t>
  </si>
  <si>
    <t xml:space="preserve"> Gaismekļa vienības cenā japaredz sekojošas izmaksas:</t>
  </si>
  <si>
    <t>1. Esošā gaismekļa vai spuldzes demontāža un utilizācija;</t>
  </si>
  <si>
    <t>2. Jaunā LED gaismekļa vai spuldzes iegādes izmaksas, piegāde līdz Objektam;</t>
  </si>
  <si>
    <t>4. Garantijas saistību izpildes izmaksas;</t>
  </si>
  <si>
    <t>5. ESCO finansējuma izmaksas;</t>
  </si>
  <si>
    <t>6. Citas administratīvās izmaksas un nodokļi</t>
  </si>
  <si>
    <t xml:space="preserve">PIEDĀVĀJUMA VĒRTĒŠANAS kritēriji: </t>
  </si>
  <si>
    <t>Lm/W</t>
  </si>
  <si>
    <t>EUR</t>
  </si>
  <si>
    <t>Elektroenerģijas patēriņa samazinājums pēc projekta:</t>
  </si>
  <si>
    <t>MWh</t>
  </si>
  <si>
    <r>
      <t>(elektroenerģijas patēriņa samazinājums pēc projekta īstenošanas = "</t>
    </r>
    <r>
      <rPr>
        <b/>
        <i/>
        <sz val="12"/>
        <rFont val="Times New Roman"/>
        <family val="1"/>
        <charset val="186"/>
      </rPr>
      <t>kopējais esošais</t>
    </r>
    <r>
      <rPr>
        <i/>
        <sz val="12"/>
        <rFont val="Times New Roman"/>
        <family val="1"/>
        <charset val="186"/>
      </rPr>
      <t xml:space="preserve"> elektroenerģijas patēriņš gada laikā, kWh" - "</t>
    </r>
    <r>
      <rPr>
        <b/>
        <i/>
        <sz val="12"/>
        <rFont val="Times New Roman"/>
        <family val="1"/>
        <charset val="186"/>
      </rPr>
      <t xml:space="preserve">kopējais pēc gaismekļu nomaiņas </t>
    </r>
    <r>
      <rPr>
        <i/>
        <sz val="12"/>
        <rFont val="Times New Roman"/>
        <family val="1"/>
        <charset val="186"/>
      </rPr>
      <t>elektroenerģijas patēriņš gada laikā, kWh")</t>
    </r>
  </si>
  <si>
    <t>Pakalpojuma sniegšanas termiņš:</t>
  </si>
  <si>
    <t>kalendārie mēneši</t>
  </si>
  <si>
    <t>Ikmēneša maksājums izpildītājam:</t>
  </si>
  <si>
    <t>EUR/mēnesī (bez PVN)</t>
  </si>
  <si>
    <t>Gaismeklis T8, 2x18W,V/A, 120cm  gaismekļa maiņa</t>
  </si>
  <si>
    <t>Gaismeklis T8, 2x10W,V/A, 120cm  gaismekļa maiņa</t>
  </si>
  <si>
    <t>Gaismeklis ar E27 40W, V/A, gaismekļa maiņa</t>
  </si>
  <si>
    <t xml:space="preserve">LED </t>
  </si>
  <si>
    <t>Gaismeklis ar E27 40W, V/A, spuldžu maiņa</t>
  </si>
  <si>
    <t>Gaismeklis ar E27 9W, V/A, spuldžu maiņa</t>
  </si>
  <si>
    <t>Gaismeklis T8, 2x18W, Iebūvēts, 30x60cm  gaismekļa maiņa</t>
  </si>
  <si>
    <t>Gaismeklis T8, 4x18W,V/A,60x60cm gaismekļa maiņa</t>
  </si>
  <si>
    <t>Gaismeklis T8, 4x18W,Iebūvēts,60x60cm gaismekļa maiņa</t>
  </si>
  <si>
    <t>Gaismeklis T8, 4x10W,V/A,60x60cm gaismekļa maiņa</t>
  </si>
  <si>
    <t>Gaismeklis T8, 4x10W,Iebūvēts,60x60cm gaismekļa maiņa</t>
  </si>
  <si>
    <t>Gaismeklis T8, 1x36W,V/A, 120cm, spuldžu maiņa</t>
  </si>
  <si>
    <t>Gaismeklis MH/LED/NA,1x300W,V/A,IP44, gaismekļa maiņa</t>
  </si>
  <si>
    <t>MH.</t>
  </si>
  <si>
    <t>Gaismeklis T8, 2x58W,V/A, 150cm  gaismekļa maiņa</t>
  </si>
  <si>
    <t>Gaismeklis T8, 2x16W,V/A, 120cm  gaismekļa maiņa</t>
  </si>
  <si>
    <t>Gaismeklis T8, 2x18W,V/A, 60cm  gaismekļa maiņa</t>
  </si>
  <si>
    <t>Gaismeklis T8, 6x18W,V/A,60x60cm gaismekļa maiņa</t>
  </si>
  <si>
    <t>Gaismeklis ar E27 4,5W, V/A, spuldžu maiņa</t>
  </si>
  <si>
    <t>Gaismeklis MH/LED/NA,1x400W,V/A,IP44, gaismekļa maiņa</t>
  </si>
  <si>
    <t>Tabula #4</t>
  </si>
  <si>
    <t>Tabula #7</t>
  </si>
  <si>
    <t>Tabula #3</t>
  </si>
  <si>
    <t>Tabula #9</t>
  </si>
  <si>
    <t>Gaismeklis T8, 2x18W, V/A, 30x60cm  gaismekļa maiņa</t>
  </si>
  <si>
    <t xml:space="preserve">3. Jaunā LED gaismekļa vai spuldzes montāžas izmaksas, kas ieskaita pilnīgi visas ar to saistītās izmaksas: darbs un materiāli, palīgierīces to montāžai, stiprinājumi, atbilstoši vadi un kabeļi līdz 1m garumam uz vienu gaismekli (attiecās uz vietām, kur tas tehniski ir nepieciešams), </t>
  </si>
  <si>
    <t>potenciālās apkārtējās vides bojājumu novēršanas izmaksas.</t>
  </si>
  <si>
    <t>Tabula #10</t>
  </si>
  <si>
    <t>Tabula #8</t>
  </si>
  <si>
    <t>Gaismeklis ar 4xE27 9W, V/A, gaismekļa maiņa</t>
  </si>
  <si>
    <t>Tabula #11</t>
  </si>
  <si>
    <t>Adreses :  Balvu novads, skatīt ''Objektu adreses''.</t>
  </si>
  <si>
    <t xml:space="preserve">Nr.1. Piedāvāto preču efektivitātes kritērijs (Lm/W) (vidējā gaismekļa efektivitāte): </t>
  </si>
  <si>
    <t>Nr.2. Piedāvātā preču  “Kopējā uzstādītā LED gaismekļu jauda, t.sk. zudumi kW:</t>
  </si>
  <si>
    <t>Nr.3. Piedāvātā kopējā līgumcena EUR, bez PVN:</t>
  </si>
  <si>
    <t xml:space="preserve">Vidējo gaismekļa un spuldžu  efektivitāti aprēķina kā svērto aritmētisko vidējo: ((gaismekļa/spuldžu  Lm/W * gaismekļu/spuldžu skaits) + (nākamā gaismekļa/spuldžu Lm/W * gaismekļu skaits) + (...)) / 1747, kas ir kopējais gaismekļu skaits. </t>
  </si>
  <si>
    <t>Tehniskais  un finanšu piedāvājums</t>
  </si>
  <si>
    <t>Baltinavas vidusskola, Kārsavas iela 22, Baltinava, Baltinavas pag., Balvu nov., LV-4594</t>
  </si>
  <si>
    <t>Balvu sporta skolas peldbaseins, Dārza iela 2, Balvi, Balvu nov., LV-4501</t>
  </si>
  <si>
    <t>Tilžas pamatskola, Raiņa iela 15, Tilža, Tilžas pag., Balvu nov., LV-4572</t>
  </si>
  <si>
    <t xml:space="preserve"> Stacijas pamatskola, Skolas iela 12, Kubuli, Kubulu pag., Balvu nov., LV-4566</t>
  </si>
  <si>
    <t>Balvu profesionālā un vispārizglītojošā vidusskola, Vidzemes iela 26, Balvi, Balvu nov., LV-4501</t>
  </si>
  <si>
    <t>nolikuma 6.pielikums</t>
  </si>
  <si>
    <t>Atklāta konkursa BNP 2024/31 AK</t>
  </si>
  <si>
    <t>Darbu nosaukums: Energoservisa pakalpojuma sniegšana energoefektivitātes pasākumu ieviešanai Balvu novada pašvaldības izglītības iestādēs, veicot iekštelpu gaismekļu nomaiņu uz LED.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</si>
</sst>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8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4"/>
      <color rgb="FFC00000"/>
      <name val="Times New Roman"/>
      <family val="1"/>
      <charset val="186"/>
    </font>
    <font>
      <b/>
      <i/>
      <sz val="12"/>
      <color rgb="FFC00000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rgb="FFC0000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name val="Helv"/>
      <family val="2"/>
    </font>
    <font>
      <sz val="8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58800012207406E-2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rgb="FFFF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9">
    <xf numFmtId="0" fontId="0" fillId="0" borderId="0"/>
    <xf numFmtId="0" fontId="1" fillId="0" borderId="0"/>
    <xf numFmtId="0" fontId="21" fillId="0" borderId="0"/>
    <xf numFmtId="9" fontId="21" fillId="0" borderId="0" applyFont="0" applyFill="0" applyBorder="0" applyAlignment="0" applyProtection="0"/>
    <xf numFmtId="0" fontId="1" fillId="0" borderId="0"/>
    <xf numFmtId="0" fontId="21" fillId="0" borderId="0"/>
    <xf numFmtId="0" fontId="14" fillId="0" borderId="0"/>
    <xf numFmtId="0" fontId="1" fillId="0" borderId="0"/>
    <xf numFmtId="9" fontId="21" fillId="0" borderId="0" applyFont="0" applyFill="0" applyBorder="0" applyAlignment="0" applyProtection="0"/>
  </cellStyleXfs>
  <cellXfs count="218">
    <xf numFmtId="0" fontId="0" fillId="0" borderId="0" xfId="0"/>
    <xf numFmtId="0" fontId="4" fillId="5" borderId="27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2" fontId="4" fillId="0" borderId="3" xfId="0" applyNumberFormat="1" applyFont="1" applyBorder="1" applyAlignment="1" applyProtection="1">
      <alignment horizontal="center" vertical="center" wrapText="1"/>
      <protection locked="0"/>
    </xf>
    <xf numFmtId="1" fontId="2" fillId="0" borderId="2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 applyProtection="1">
      <alignment horizontal="center" vertical="center"/>
      <protection locked="0"/>
    </xf>
    <xf numFmtId="1" fontId="2" fillId="0" borderId="5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4" fillId="3" borderId="0" xfId="0" applyFont="1" applyFill="1" applyAlignment="1" applyProtection="1">
      <alignment vertical="center" wrapText="1"/>
      <protection locked="0"/>
    </xf>
    <xf numFmtId="2" fontId="7" fillId="3" borderId="6" xfId="0" applyNumberFormat="1" applyFont="1" applyFill="1" applyBorder="1" applyAlignment="1" applyProtection="1">
      <alignment horizontal="left" vertical="center"/>
      <protection locked="0"/>
    </xf>
    <xf numFmtId="2" fontId="6" fillId="3" borderId="6" xfId="0" applyNumberFormat="1" applyFont="1" applyFill="1" applyBorder="1" applyAlignment="1">
      <alignment horizontal="right" vertical="center"/>
    </xf>
    <xf numFmtId="2" fontId="8" fillId="3" borderId="6" xfId="0" applyNumberFormat="1" applyFont="1" applyFill="1" applyBorder="1" applyAlignment="1">
      <alignment horizontal="left" vertical="center"/>
    </xf>
    <xf numFmtId="2" fontId="7" fillId="3" borderId="7" xfId="0" applyNumberFormat="1" applyFont="1" applyFill="1" applyBorder="1" applyAlignment="1" applyProtection="1">
      <alignment horizontal="left" vertical="center"/>
      <protection locked="0"/>
    </xf>
    <xf numFmtId="2" fontId="6" fillId="3" borderId="7" xfId="0" applyNumberFormat="1" applyFont="1" applyFill="1" applyBorder="1" applyAlignment="1">
      <alignment horizontal="right" vertical="center"/>
    </xf>
    <xf numFmtId="4" fontId="6" fillId="3" borderId="7" xfId="0" applyNumberFormat="1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left"/>
    </xf>
    <xf numFmtId="0" fontId="9" fillId="3" borderId="8" xfId="0" applyFont="1" applyFill="1" applyBorder="1" applyAlignment="1">
      <alignment horizontal="right"/>
    </xf>
    <xf numFmtId="2" fontId="10" fillId="3" borderId="8" xfId="0" applyNumberFormat="1" applyFont="1" applyFill="1" applyBorder="1" applyAlignment="1">
      <alignment horizontal="left" vertical="center"/>
    </xf>
    <xf numFmtId="0" fontId="7" fillId="3" borderId="6" xfId="0" applyFont="1" applyFill="1" applyBorder="1" applyAlignment="1" applyProtection="1">
      <alignment horizontal="left"/>
      <protection locked="0"/>
    </xf>
    <xf numFmtId="0" fontId="9" fillId="3" borderId="6" xfId="0" applyFont="1" applyFill="1" applyBorder="1" applyAlignment="1" applyProtection="1">
      <alignment horizontal="right"/>
      <protection locked="0"/>
    </xf>
    <xf numFmtId="1" fontId="12" fillId="3" borderId="6" xfId="0" applyNumberFormat="1" applyFont="1" applyFill="1" applyBorder="1" applyAlignment="1">
      <alignment horizontal="center" vertical="center"/>
    </xf>
    <xf numFmtId="2" fontId="10" fillId="3" borderId="6" xfId="0" applyNumberFormat="1" applyFont="1" applyFill="1" applyBorder="1" applyAlignment="1">
      <alignment horizontal="left" vertical="center"/>
    </xf>
    <xf numFmtId="3" fontId="12" fillId="3" borderId="6" xfId="0" applyNumberFormat="1" applyFont="1" applyFill="1" applyBorder="1" applyAlignment="1">
      <alignment horizontal="center" vertical="center"/>
    </xf>
    <xf numFmtId="0" fontId="7" fillId="0" borderId="0" xfId="0" applyFont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1" fontId="4" fillId="0" borderId="12" xfId="0" applyNumberFormat="1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textRotation="90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5" borderId="15" xfId="0" applyFont="1" applyFill="1" applyBorder="1" applyAlignment="1" applyProtection="1">
      <alignment horizontal="center" vertical="center" wrapText="1"/>
      <protection locked="0"/>
    </xf>
    <xf numFmtId="2" fontId="6" fillId="3" borderId="0" xfId="0" applyNumberFormat="1" applyFont="1" applyFill="1" applyAlignment="1">
      <alignment horizontal="left" vertical="center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5" borderId="10" xfId="0" applyFont="1" applyFill="1" applyBorder="1" applyAlignment="1" applyProtection="1">
      <alignment horizontal="center" vertical="center" wrapText="1"/>
      <protection locked="0"/>
    </xf>
    <xf numFmtId="0" fontId="4" fillId="2" borderId="17" xfId="0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0" fontId="16" fillId="0" borderId="0" xfId="0" applyFont="1" applyAlignment="1" applyProtection="1">
      <alignment horizontal="left"/>
      <protection locked="0"/>
    </xf>
    <xf numFmtId="0" fontId="4" fillId="0" borderId="21" xfId="0" applyFont="1" applyBorder="1" applyAlignment="1" applyProtection="1">
      <alignment horizontal="left" vertical="top" wrapText="1"/>
      <protection locked="0"/>
    </xf>
    <xf numFmtId="0" fontId="4" fillId="0" borderId="22" xfId="0" applyFont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18" fillId="0" borderId="0" xfId="0" applyFont="1"/>
    <xf numFmtId="0" fontId="2" fillId="3" borderId="0" xfId="0" applyFont="1" applyFill="1" applyAlignment="1" applyProtection="1">
      <alignment horizontal="left"/>
      <protection locked="0"/>
    </xf>
    <xf numFmtId="0" fontId="2" fillId="3" borderId="0" xfId="0" applyFont="1" applyFill="1" applyProtection="1">
      <protection locked="0"/>
    </xf>
    <xf numFmtId="0" fontId="2" fillId="3" borderId="0" xfId="0" applyFont="1" applyFill="1" applyAlignment="1" applyProtection="1">
      <alignment horizontal="right"/>
      <protection locked="0"/>
    </xf>
    <xf numFmtId="0" fontId="2" fillId="3" borderId="8" xfId="0" applyFont="1" applyFill="1" applyBorder="1"/>
    <xf numFmtId="0" fontId="2" fillId="3" borderId="6" xfId="0" applyFont="1" applyFill="1" applyBorder="1" applyProtection="1">
      <protection locked="0"/>
    </xf>
    <xf numFmtId="0" fontId="2" fillId="3" borderId="6" xfId="0" applyFont="1" applyFill="1" applyBorder="1" applyAlignment="1" applyProtection="1">
      <alignment horizontal="left"/>
      <protection locked="0"/>
    </xf>
    <xf numFmtId="0" fontId="2" fillId="0" borderId="24" xfId="0" applyFont="1" applyBorder="1" applyAlignment="1">
      <alignment horizontal="left" vertical="center" wrapText="1"/>
    </xf>
    <xf numFmtId="0" fontId="4" fillId="0" borderId="25" xfId="0" applyFont="1" applyBorder="1" applyAlignment="1" applyProtection="1">
      <alignment horizontal="center" vertical="center"/>
      <protection locked="0"/>
    </xf>
    <xf numFmtId="1" fontId="4" fillId="0" borderId="20" xfId="0" applyNumberFormat="1" applyFont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 applyProtection="1">
      <alignment horizontal="center" vertical="center" wrapText="1"/>
      <protection locked="0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1" fontId="2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3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2" fillId="4" borderId="33" xfId="0" applyFont="1" applyFill="1" applyBorder="1" applyAlignment="1" applyProtection="1">
      <alignment horizontal="center" vertical="center" wrapText="1"/>
      <protection locked="0"/>
    </xf>
    <xf numFmtId="1" fontId="2" fillId="0" borderId="33" xfId="0" applyNumberFormat="1" applyFont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 wrapText="1"/>
    </xf>
    <xf numFmtId="0" fontId="4" fillId="0" borderId="34" xfId="0" applyFont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/>
      <protection locked="0"/>
    </xf>
    <xf numFmtId="0" fontId="2" fillId="0" borderId="36" xfId="0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17" fillId="0" borderId="17" xfId="0" applyFont="1" applyBorder="1" applyAlignment="1" applyProtection="1">
      <alignment horizontal="center" vertical="center" wrapText="1"/>
      <protection locked="0"/>
    </xf>
    <xf numFmtId="1" fontId="2" fillId="0" borderId="39" xfId="0" applyNumberFormat="1" applyFont="1" applyBorder="1" applyAlignment="1">
      <alignment horizontal="center" vertical="center"/>
    </xf>
    <xf numFmtId="1" fontId="2" fillId="0" borderId="40" xfId="0" applyNumberFormat="1" applyFont="1" applyBorder="1" applyAlignment="1">
      <alignment horizontal="center" vertical="center"/>
    </xf>
    <xf numFmtId="1" fontId="2" fillId="0" borderId="41" xfId="0" applyNumberFormat="1" applyFont="1" applyBorder="1" applyAlignment="1">
      <alignment horizontal="center" vertical="center"/>
    </xf>
    <xf numFmtId="1" fontId="2" fillId="0" borderId="42" xfId="0" applyNumberFormat="1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4" fillId="5" borderId="20" xfId="0" applyFont="1" applyFill="1" applyBorder="1" applyAlignment="1" applyProtection="1">
      <alignment horizontal="center" vertical="center" wrapText="1"/>
      <protection locked="0"/>
    </xf>
    <xf numFmtId="0" fontId="2" fillId="5" borderId="35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5" borderId="46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5" borderId="47" xfId="0" applyFont="1" applyFill="1" applyBorder="1" applyAlignment="1" applyProtection="1">
      <alignment horizontal="center" vertical="center" wrapText="1"/>
      <protection locked="0"/>
    </xf>
    <xf numFmtId="2" fontId="3" fillId="4" borderId="48" xfId="0" applyNumberFormat="1" applyFont="1" applyFill="1" applyBorder="1" applyAlignment="1" applyProtection="1">
      <alignment horizontal="center" vertical="center"/>
      <protection locked="0"/>
    </xf>
    <xf numFmtId="2" fontId="3" fillId="4" borderId="49" xfId="0" applyNumberFormat="1" applyFont="1" applyFill="1" applyBorder="1" applyAlignment="1" applyProtection="1">
      <alignment horizontal="center" vertical="center"/>
      <protection locked="0"/>
    </xf>
    <xf numFmtId="2" fontId="3" fillId="4" borderId="50" xfId="0" applyNumberFormat="1" applyFont="1" applyFill="1" applyBorder="1" applyAlignment="1" applyProtection="1">
      <alignment horizontal="center" vertical="center"/>
      <protection locked="0"/>
    </xf>
    <xf numFmtId="2" fontId="3" fillId="4" borderId="51" xfId="0" applyNumberFormat="1" applyFont="1" applyFill="1" applyBorder="1" applyAlignment="1" applyProtection="1">
      <alignment horizontal="center" vertical="center"/>
      <protection locked="0"/>
    </xf>
    <xf numFmtId="2" fontId="3" fillId="4" borderId="52" xfId="0" applyNumberFormat="1" applyFont="1" applyFill="1" applyBorder="1" applyAlignment="1" applyProtection="1">
      <alignment horizontal="center" vertical="center"/>
      <protection locked="0"/>
    </xf>
    <xf numFmtId="1" fontId="2" fillId="5" borderId="31" xfId="0" applyNumberFormat="1" applyFont="1" applyFill="1" applyBorder="1" applyAlignment="1">
      <alignment horizontal="center" vertical="center" wrapText="1"/>
    </xf>
    <xf numFmtId="1" fontId="2" fillId="5" borderId="29" xfId="0" applyNumberFormat="1" applyFont="1" applyFill="1" applyBorder="1" applyAlignment="1">
      <alignment horizontal="center" vertical="center" wrapText="1"/>
    </xf>
    <xf numFmtId="1" fontId="2" fillId="5" borderId="30" xfId="0" applyNumberFormat="1" applyFont="1" applyFill="1" applyBorder="1" applyAlignment="1">
      <alignment horizontal="center" vertical="center" wrapText="1"/>
    </xf>
    <xf numFmtId="1" fontId="2" fillId="5" borderId="28" xfId="0" applyNumberFormat="1" applyFont="1" applyFill="1" applyBorder="1" applyAlignment="1">
      <alignment horizontal="center" vertical="center" wrapText="1"/>
    </xf>
    <xf numFmtId="1" fontId="2" fillId="5" borderId="32" xfId="0" applyNumberFormat="1" applyFont="1" applyFill="1" applyBorder="1" applyAlignment="1">
      <alignment horizontal="center" vertical="center" wrapText="1"/>
    </xf>
    <xf numFmtId="0" fontId="4" fillId="2" borderId="53" xfId="0" applyFont="1" applyFill="1" applyBorder="1" applyAlignment="1" applyProtection="1">
      <alignment horizontal="center" vertical="center" wrapText="1"/>
      <protection locked="0"/>
    </xf>
    <xf numFmtId="2" fontId="3" fillId="2" borderId="54" xfId="0" applyNumberFormat="1" applyFont="1" applyFill="1" applyBorder="1" applyAlignment="1" applyProtection="1">
      <alignment horizontal="center" vertical="center"/>
      <protection locked="0"/>
    </xf>
    <xf numFmtId="2" fontId="3" fillId="2" borderId="24" xfId="0" applyNumberFormat="1" applyFont="1" applyFill="1" applyBorder="1" applyAlignment="1" applyProtection="1">
      <alignment horizontal="center" vertical="center"/>
      <protection locked="0"/>
    </xf>
    <xf numFmtId="2" fontId="3" fillId="2" borderId="55" xfId="0" applyNumberFormat="1" applyFont="1" applyFill="1" applyBorder="1" applyAlignment="1" applyProtection="1">
      <alignment horizontal="center" vertical="center"/>
      <protection locked="0"/>
    </xf>
    <xf numFmtId="2" fontId="3" fillId="2" borderId="56" xfId="0" applyNumberFormat="1" applyFont="1" applyFill="1" applyBorder="1" applyAlignment="1" applyProtection="1">
      <alignment horizontal="center" vertical="center"/>
      <protection locked="0"/>
    </xf>
    <xf numFmtId="2" fontId="3" fillId="2" borderId="57" xfId="0" applyNumberFormat="1" applyFont="1" applyFill="1" applyBorder="1" applyAlignment="1" applyProtection="1">
      <alignment horizontal="center" vertical="center"/>
      <protection locked="0"/>
    </xf>
    <xf numFmtId="2" fontId="3" fillId="7" borderId="39" xfId="0" applyNumberFormat="1" applyFont="1" applyFill="1" applyBorder="1" applyAlignment="1" applyProtection="1">
      <alignment horizontal="center" vertical="center"/>
      <protection locked="0"/>
    </xf>
    <xf numFmtId="2" fontId="3" fillId="7" borderId="40" xfId="0" applyNumberFormat="1" applyFont="1" applyFill="1" applyBorder="1" applyAlignment="1" applyProtection="1">
      <alignment horizontal="center" vertical="center"/>
      <protection locked="0"/>
    </xf>
    <xf numFmtId="2" fontId="3" fillId="7" borderId="41" xfId="0" applyNumberFormat="1" applyFont="1" applyFill="1" applyBorder="1" applyAlignment="1" applyProtection="1">
      <alignment horizontal="center" vertical="center"/>
      <protection locked="0"/>
    </xf>
    <xf numFmtId="2" fontId="3" fillId="7" borderId="58" xfId="0" applyNumberFormat="1" applyFont="1" applyFill="1" applyBorder="1" applyAlignment="1" applyProtection="1">
      <alignment horizontal="center" vertical="center"/>
      <protection locked="0"/>
    </xf>
    <xf numFmtId="2" fontId="3" fillId="7" borderId="42" xfId="0" applyNumberFormat="1" applyFont="1" applyFill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 textRotation="90" wrapText="1"/>
      <protection locked="0"/>
    </xf>
    <xf numFmtId="2" fontId="2" fillId="2" borderId="54" xfId="0" applyNumberFormat="1" applyFont="1" applyFill="1" applyBorder="1" applyAlignment="1">
      <alignment horizontal="center" vertical="center"/>
    </xf>
    <xf numFmtId="2" fontId="2" fillId="2" borderId="24" xfId="0" applyNumberFormat="1" applyFont="1" applyFill="1" applyBorder="1" applyAlignment="1">
      <alignment horizontal="center" vertical="center"/>
    </xf>
    <xf numFmtId="2" fontId="2" fillId="2" borderId="55" xfId="0" applyNumberFormat="1" applyFont="1" applyFill="1" applyBorder="1" applyAlignment="1">
      <alignment horizontal="center" vertical="center"/>
    </xf>
    <xf numFmtId="2" fontId="2" fillId="2" borderId="56" xfId="0" applyNumberFormat="1" applyFont="1" applyFill="1" applyBorder="1" applyAlignment="1">
      <alignment horizontal="center" vertical="center"/>
    </xf>
    <xf numFmtId="2" fontId="2" fillId="2" borderId="57" xfId="0" applyNumberFormat="1" applyFont="1" applyFill="1" applyBorder="1" applyAlignment="1">
      <alignment horizontal="center" vertical="center"/>
    </xf>
    <xf numFmtId="0" fontId="2" fillId="5" borderId="35" xfId="0" applyFont="1" applyFill="1" applyBorder="1" applyAlignment="1" applyProtection="1">
      <alignment horizontal="center" vertical="center" wrapText="1"/>
      <protection locked="0"/>
    </xf>
    <xf numFmtId="0" fontId="2" fillId="5" borderId="36" xfId="0" applyFont="1" applyFill="1" applyBorder="1" applyAlignment="1" applyProtection="1">
      <alignment horizontal="center" vertical="center" wrapText="1"/>
      <protection locked="0"/>
    </xf>
    <xf numFmtId="0" fontId="2" fillId="5" borderId="37" xfId="0" applyFont="1" applyFill="1" applyBorder="1" applyAlignment="1" applyProtection="1">
      <alignment horizontal="center" vertical="center" wrapText="1"/>
      <protection locked="0"/>
    </xf>
    <xf numFmtId="0" fontId="2" fillId="5" borderId="38" xfId="0" applyFont="1" applyFill="1" applyBorder="1" applyAlignment="1" applyProtection="1">
      <alignment horizontal="center" vertical="center" wrapText="1"/>
      <protection locked="0"/>
    </xf>
    <xf numFmtId="0" fontId="2" fillId="5" borderId="46" xfId="0" applyFont="1" applyFill="1" applyBorder="1" applyAlignment="1" applyProtection="1">
      <alignment horizontal="center" vertical="center" wrapText="1"/>
      <protection locked="0"/>
    </xf>
    <xf numFmtId="0" fontId="2" fillId="5" borderId="31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4" fillId="0" borderId="0" xfId="1" applyFont="1" applyAlignment="1" applyProtection="1">
      <alignment horizontal="center" vertical="center"/>
      <protection locked="0"/>
    </xf>
    <xf numFmtId="1" fontId="4" fillId="0" borderId="5" xfId="0" applyNumberFormat="1" applyFont="1" applyBorder="1" applyAlignment="1">
      <alignment horizontal="center" vertical="center" wrapText="1"/>
    </xf>
    <xf numFmtId="1" fontId="2" fillId="0" borderId="28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1" fontId="2" fillId="0" borderId="58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2" fillId="0" borderId="33" xfId="0" applyFont="1" applyBorder="1" applyAlignment="1" applyProtection="1">
      <alignment horizontal="center" vertical="center" wrapText="1"/>
      <protection locked="0"/>
    </xf>
    <xf numFmtId="0" fontId="2" fillId="0" borderId="33" xfId="0" applyFont="1" applyBorder="1" applyAlignment="1">
      <alignment horizontal="center" vertical="center" wrapText="1"/>
    </xf>
    <xf numFmtId="1" fontId="2" fillId="0" borderId="31" xfId="0" applyNumberFormat="1" applyFont="1" applyBorder="1" applyAlignment="1">
      <alignment horizontal="center" vertical="center"/>
    </xf>
    <xf numFmtId="1" fontId="2" fillId="0" borderId="29" xfId="0" applyNumberFormat="1" applyFont="1" applyBorder="1" applyAlignment="1">
      <alignment horizontal="center" vertical="center"/>
    </xf>
    <xf numFmtId="1" fontId="2" fillId="0" borderId="30" xfId="0" applyNumberFormat="1" applyFont="1" applyBorder="1" applyAlignment="1">
      <alignment horizontal="center" vertical="center"/>
    </xf>
    <xf numFmtId="1" fontId="2" fillId="0" borderId="3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left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" fontId="9" fillId="6" borderId="8" xfId="0" applyNumberFormat="1" applyFont="1" applyFill="1" applyBorder="1" applyAlignment="1">
      <alignment horizontal="center" vertical="center"/>
    </xf>
    <xf numFmtId="0" fontId="16" fillId="0" borderId="0" xfId="0" applyFont="1" applyAlignment="1" applyProtection="1">
      <alignment horizontal="right" vertical="center"/>
      <protection locked="0"/>
    </xf>
    <xf numFmtId="0" fontId="13" fillId="8" borderId="6" xfId="5" applyFont="1" applyFill="1" applyBorder="1" applyAlignment="1" applyProtection="1">
      <alignment horizontal="left"/>
      <protection locked="0"/>
    </xf>
    <xf numFmtId="0" fontId="11" fillId="3" borderId="22" xfId="0" applyFont="1" applyFill="1" applyBorder="1" applyAlignment="1">
      <alignment horizontal="left" vertical="top" wrapText="1"/>
    </xf>
    <xf numFmtId="49" fontId="8" fillId="8" borderId="6" xfId="5" applyNumberFormat="1" applyFont="1" applyFill="1" applyBorder="1" applyAlignment="1" applyProtection="1">
      <alignment horizontal="left" wrapText="1"/>
      <protection locked="0"/>
    </xf>
    <xf numFmtId="0" fontId="15" fillId="2" borderId="0" xfId="6" applyFont="1" applyFill="1" applyAlignment="1" applyProtection="1">
      <alignment horizontal="center" vertical="center"/>
      <protection locked="0"/>
    </xf>
    <xf numFmtId="0" fontId="19" fillId="2" borderId="59" xfId="0" applyFont="1" applyFill="1" applyBorder="1" applyAlignment="1" applyProtection="1">
      <alignment horizontal="center" vertical="center" wrapText="1"/>
      <protection locked="0"/>
    </xf>
    <xf numFmtId="0" fontId="19" fillId="2" borderId="60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0" fillId="2" borderId="19" xfId="0" applyFont="1" applyFill="1" applyBorder="1" applyAlignment="1" applyProtection="1">
      <alignment horizontal="center" vertical="center" wrapText="1"/>
      <protection locked="0"/>
    </xf>
    <xf numFmtId="0" fontId="20" fillId="2" borderId="62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25" xfId="0" applyFont="1" applyBorder="1" applyAlignment="1" applyProtection="1">
      <alignment horizontal="center" vertical="center" wrapText="1"/>
      <protection locked="0"/>
    </xf>
    <xf numFmtId="0" fontId="4" fillId="0" borderId="63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2" borderId="25" xfId="0" applyFont="1" applyFill="1" applyBorder="1" applyAlignment="1" applyProtection="1">
      <alignment horizontal="center" vertical="center" wrapText="1"/>
      <protection locked="0"/>
    </xf>
    <xf numFmtId="0" fontId="4" fillId="2" borderId="63" xfId="0" applyFont="1" applyFill="1" applyBorder="1" applyAlignment="1" applyProtection="1">
      <alignment horizontal="center" vertical="center" wrapText="1"/>
      <protection locked="0"/>
    </xf>
    <xf numFmtId="0" fontId="4" fillId="5" borderId="27" xfId="0" applyFont="1" applyFill="1" applyBorder="1" applyAlignment="1" applyProtection="1">
      <alignment horizontal="center" vertical="center" wrapText="1"/>
      <protection locked="0"/>
    </xf>
    <xf numFmtId="0" fontId="4" fillId="5" borderId="64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4" fillId="0" borderId="64" xfId="0" applyFont="1" applyBorder="1" applyAlignment="1" applyProtection="1">
      <alignment horizontal="center" vertical="center" wrapText="1"/>
      <protection locked="0"/>
    </xf>
    <xf numFmtId="0" fontId="19" fillId="2" borderId="18" xfId="0" applyFont="1" applyFill="1" applyBorder="1" applyAlignment="1" applyProtection="1">
      <alignment horizontal="center" vertical="center" wrapText="1"/>
      <protection locked="0"/>
    </xf>
    <xf numFmtId="0" fontId="19" fillId="2" borderId="19" xfId="0" applyFont="1" applyFill="1" applyBorder="1" applyAlignment="1" applyProtection="1">
      <alignment horizontal="center" vertical="center" wrapText="1"/>
      <protection locked="0"/>
    </xf>
    <xf numFmtId="0" fontId="19" fillId="2" borderId="29" xfId="0" applyFont="1" applyFill="1" applyBorder="1" applyAlignment="1" applyProtection="1">
      <alignment horizontal="center" vertical="center" wrapText="1"/>
      <protection locked="0"/>
    </xf>
    <xf numFmtId="0" fontId="19" fillId="2" borderId="30" xfId="0" applyFont="1" applyFill="1" applyBorder="1" applyAlignment="1" applyProtection="1">
      <alignment horizontal="center" vertical="center" wrapText="1"/>
      <protection locked="0"/>
    </xf>
    <xf numFmtId="0" fontId="20" fillId="2" borderId="14" xfId="0" applyFont="1" applyFill="1" applyBorder="1" applyAlignment="1" applyProtection="1">
      <alignment horizontal="center" vertical="center" wrapText="1"/>
      <protection locked="0"/>
    </xf>
    <xf numFmtId="0" fontId="20" fillId="2" borderId="6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right" vertical="center"/>
      <protection locked="0"/>
    </xf>
  </cellXfs>
  <cellStyles count="9">
    <cellStyle name="Normal" xfId="0" builtinId="0"/>
    <cellStyle name="Normal 2" xfId="1" xr:uid="{00000000-0005-0000-0000-000006000000}"/>
    <cellStyle name="Normal 2 2" xfId="4" xr:uid="{00000000-0005-0000-0000-000009000000}"/>
    <cellStyle name="Normal 3" xfId="5" xr:uid="{00000000-0005-0000-0000-00000A000000}"/>
    <cellStyle name="Parasts 2" xfId="2" xr:uid="{00000000-0005-0000-0000-000007000000}"/>
    <cellStyle name="Percent 2" xfId="8" xr:uid="{00000000-0005-0000-0000-00000D000000}"/>
    <cellStyle name="Procenti 2" xfId="3" xr:uid="{00000000-0005-0000-0000-000008000000}"/>
    <cellStyle name="Style 1" xfId="6" xr:uid="{00000000-0005-0000-0000-00000B000000}"/>
    <cellStyle name="Обычный 4" xfId="7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0"/>
  <sheetViews>
    <sheetView tabSelected="1" zoomScale="106" zoomScaleNormal="106" workbookViewId="0">
      <selection activeCell="K5" sqref="K5"/>
    </sheetView>
  </sheetViews>
  <sheetFormatPr defaultRowHeight="12.75" x14ac:dyDescent="0.2"/>
  <cols>
    <col min="1" max="1" width="5.42578125" style="65" customWidth="1"/>
    <col min="2" max="2" width="11" style="65" customWidth="1"/>
    <col min="3" max="3" width="52.42578125" style="66" customWidth="1"/>
    <col min="4" max="4" width="9.42578125" style="5" customWidth="1"/>
    <col min="5" max="5" width="18.140625" style="5" customWidth="1"/>
    <col min="6" max="6" width="15" style="5" customWidth="1"/>
    <col min="7" max="7" width="10.140625" style="5" customWidth="1"/>
    <col min="8" max="8" width="9.140625" style="5" customWidth="1"/>
    <col min="9" max="9" width="10.5703125" style="5" customWidth="1"/>
    <col min="10" max="10" width="9.85546875" style="5" customWidth="1"/>
    <col min="11" max="11" width="11.5703125" style="5" customWidth="1"/>
    <col min="12" max="12" width="11.85546875" style="5" customWidth="1"/>
    <col min="13" max="13" width="11.42578125" style="5" customWidth="1"/>
    <col min="14" max="14" width="26.5703125" style="67" customWidth="1"/>
    <col min="15" max="15" width="11.42578125" style="67" customWidth="1"/>
    <col min="16" max="16" width="12.42578125" style="67" customWidth="1"/>
    <col min="17" max="17" width="10.85546875" style="5" customWidth="1"/>
    <col min="18" max="18" width="10.42578125" style="5" customWidth="1"/>
    <col min="19" max="19" width="11.5703125" style="5" customWidth="1"/>
    <col min="20" max="20" width="10.42578125" style="5" customWidth="1"/>
    <col min="21" max="21" width="10.5703125" style="67" customWidth="1"/>
    <col min="22" max="22" width="16.42578125" style="5" customWidth="1"/>
    <col min="23" max="23" width="10.42578125" style="5" customWidth="1"/>
    <col min="24" max="24" width="11" style="67" customWidth="1"/>
    <col min="25" max="253" width="9.140625" style="67"/>
    <col min="254" max="254" width="6.85546875" style="67" customWidth="1"/>
    <col min="255" max="255" width="42.140625" style="67" customWidth="1"/>
    <col min="256" max="256" width="11.140625" style="67" customWidth="1"/>
    <col min="257" max="257" width="31.42578125" style="67" customWidth="1"/>
    <col min="258" max="258" width="8.5703125" style="67" customWidth="1"/>
    <col min="259" max="260" width="11" style="67" customWidth="1"/>
    <col min="261" max="261" width="15.42578125" style="67" customWidth="1"/>
    <col min="262" max="262" width="13.5703125" style="67" customWidth="1"/>
    <col min="263" max="263" width="30.140625" style="67" customWidth="1"/>
    <col min="264" max="264" width="6.5703125" style="67" customWidth="1"/>
    <col min="265" max="265" width="13.42578125" style="67" customWidth="1"/>
    <col min="266" max="266" width="13.5703125" style="67" customWidth="1"/>
    <col min="267" max="267" width="14.85546875" style="67" customWidth="1"/>
    <col min="268" max="268" width="12.85546875" style="67" customWidth="1"/>
    <col min="269" max="269" width="9.140625" style="67"/>
    <col min="270" max="271" width="0" style="67" hidden="1" customWidth="1"/>
    <col min="272" max="509" width="9.140625" style="67"/>
    <col min="510" max="510" width="6.85546875" style="67" customWidth="1"/>
    <col min="511" max="511" width="42.140625" style="67" customWidth="1"/>
    <col min="512" max="512" width="11.140625" style="67" customWidth="1"/>
    <col min="513" max="513" width="31.42578125" style="67" customWidth="1"/>
    <col min="514" max="514" width="8.5703125" style="67" customWidth="1"/>
    <col min="515" max="516" width="11" style="67" customWidth="1"/>
    <col min="517" max="517" width="15.42578125" style="67" customWidth="1"/>
    <col min="518" max="518" width="13.5703125" style="67" customWidth="1"/>
    <col min="519" max="519" width="30.140625" style="67" customWidth="1"/>
    <col min="520" max="520" width="6.5703125" style="67" customWidth="1"/>
    <col min="521" max="521" width="13.42578125" style="67" customWidth="1"/>
    <col min="522" max="522" width="13.5703125" style="67" customWidth="1"/>
    <col min="523" max="523" width="14.85546875" style="67" customWidth="1"/>
    <col min="524" max="524" width="12.85546875" style="67" customWidth="1"/>
    <col min="525" max="525" width="9.140625" style="67"/>
    <col min="526" max="527" width="0" style="67" hidden="1" customWidth="1"/>
    <col min="528" max="765" width="9.140625" style="67"/>
    <col min="766" max="766" width="6.85546875" style="67" customWidth="1"/>
    <col min="767" max="767" width="42.140625" style="67" customWidth="1"/>
    <col min="768" max="768" width="11.140625" style="67" customWidth="1"/>
    <col min="769" max="769" width="31.42578125" style="67" customWidth="1"/>
    <col min="770" max="770" width="8.5703125" style="67" customWidth="1"/>
    <col min="771" max="772" width="11" style="67" customWidth="1"/>
    <col min="773" max="773" width="15.42578125" style="67" customWidth="1"/>
    <col min="774" max="774" width="13.5703125" style="67" customWidth="1"/>
    <col min="775" max="775" width="30.140625" style="67" customWidth="1"/>
    <col min="776" max="776" width="6.5703125" style="67" customWidth="1"/>
    <col min="777" max="777" width="13.42578125" style="67" customWidth="1"/>
    <col min="778" max="778" width="13.5703125" style="67" customWidth="1"/>
    <col min="779" max="779" width="14.85546875" style="67" customWidth="1"/>
    <col min="780" max="780" width="12.85546875" style="67" customWidth="1"/>
    <col min="781" max="781" width="9.140625" style="67"/>
    <col min="782" max="783" width="0" style="67" hidden="1" customWidth="1"/>
    <col min="784" max="1021" width="9.140625" style="67"/>
    <col min="1022" max="1022" width="6.85546875" style="67" customWidth="1"/>
    <col min="1023" max="1023" width="42.140625" style="67" customWidth="1"/>
    <col min="1024" max="1024" width="11.140625" style="67" customWidth="1"/>
    <col min="1025" max="1025" width="31.42578125" style="67" customWidth="1"/>
    <col min="1026" max="1026" width="8.5703125" style="67" customWidth="1"/>
    <col min="1027" max="1028" width="11" style="67" customWidth="1"/>
    <col min="1029" max="1029" width="15.42578125" style="67" customWidth="1"/>
    <col min="1030" max="1030" width="13.5703125" style="67" customWidth="1"/>
    <col min="1031" max="1031" width="30.140625" style="67" customWidth="1"/>
    <col min="1032" max="1032" width="6.5703125" style="67" customWidth="1"/>
    <col min="1033" max="1033" width="13.42578125" style="67" customWidth="1"/>
    <col min="1034" max="1034" width="13.5703125" style="67" customWidth="1"/>
    <col min="1035" max="1035" width="14.85546875" style="67" customWidth="1"/>
    <col min="1036" max="1036" width="12.85546875" style="67" customWidth="1"/>
    <col min="1037" max="1037" width="9.140625" style="67"/>
    <col min="1038" max="1039" width="0" style="67" hidden="1" customWidth="1"/>
    <col min="1040" max="1277" width="9.140625" style="67"/>
    <col min="1278" max="1278" width="6.85546875" style="67" customWidth="1"/>
    <col min="1279" max="1279" width="42.140625" style="67" customWidth="1"/>
    <col min="1280" max="1280" width="11.140625" style="67" customWidth="1"/>
    <col min="1281" max="1281" width="31.42578125" style="67" customWidth="1"/>
    <col min="1282" max="1282" width="8.5703125" style="67" customWidth="1"/>
    <col min="1283" max="1284" width="11" style="67" customWidth="1"/>
    <col min="1285" max="1285" width="15.42578125" style="67" customWidth="1"/>
    <col min="1286" max="1286" width="13.5703125" style="67" customWidth="1"/>
    <col min="1287" max="1287" width="30.140625" style="67" customWidth="1"/>
    <col min="1288" max="1288" width="6.5703125" style="67" customWidth="1"/>
    <col min="1289" max="1289" width="13.42578125" style="67" customWidth="1"/>
    <col min="1290" max="1290" width="13.5703125" style="67" customWidth="1"/>
    <col min="1291" max="1291" width="14.85546875" style="67" customWidth="1"/>
    <col min="1292" max="1292" width="12.85546875" style="67" customWidth="1"/>
    <col min="1293" max="1293" width="9.140625" style="67"/>
    <col min="1294" max="1295" width="0" style="67" hidden="1" customWidth="1"/>
    <col min="1296" max="1533" width="9.140625" style="67"/>
    <col min="1534" max="1534" width="6.85546875" style="67" customWidth="1"/>
    <col min="1535" max="1535" width="42.140625" style="67" customWidth="1"/>
    <col min="1536" max="1536" width="11.140625" style="67" customWidth="1"/>
    <col min="1537" max="1537" width="31.42578125" style="67" customWidth="1"/>
    <col min="1538" max="1538" width="8.5703125" style="67" customWidth="1"/>
    <col min="1539" max="1540" width="11" style="67" customWidth="1"/>
    <col min="1541" max="1541" width="15.42578125" style="67" customWidth="1"/>
    <col min="1542" max="1542" width="13.5703125" style="67" customWidth="1"/>
    <col min="1543" max="1543" width="30.140625" style="67" customWidth="1"/>
    <col min="1544" max="1544" width="6.5703125" style="67" customWidth="1"/>
    <col min="1545" max="1545" width="13.42578125" style="67" customWidth="1"/>
    <col min="1546" max="1546" width="13.5703125" style="67" customWidth="1"/>
    <col min="1547" max="1547" width="14.85546875" style="67" customWidth="1"/>
    <col min="1548" max="1548" width="12.85546875" style="67" customWidth="1"/>
    <col min="1549" max="1549" width="9.140625" style="67"/>
    <col min="1550" max="1551" width="0" style="67" hidden="1" customWidth="1"/>
    <col min="1552" max="1789" width="9.140625" style="67"/>
    <col min="1790" max="1790" width="6.85546875" style="67" customWidth="1"/>
    <col min="1791" max="1791" width="42.140625" style="67" customWidth="1"/>
    <col min="1792" max="1792" width="11.140625" style="67" customWidth="1"/>
    <col min="1793" max="1793" width="31.42578125" style="67" customWidth="1"/>
    <col min="1794" max="1794" width="8.5703125" style="67" customWidth="1"/>
    <col min="1795" max="1796" width="11" style="67" customWidth="1"/>
    <col min="1797" max="1797" width="15.42578125" style="67" customWidth="1"/>
    <col min="1798" max="1798" width="13.5703125" style="67" customWidth="1"/>
    <col min="1799" max="1799" width="30.140625" style="67" customWidth="1"/>
    <col min="1800" max="1800" width="6.5703125" style="67" customWidth="1"/>
    <col min="1801" max="1801" width="13.42578125" style="67" customWidth="1"/>
    <col min="1802" max="1802" width="13.5703125" style="67" customWidth="1"/>
    <col min="1803" max="1803" width="14.85546875" style="67" customWidth="1"/>
    <col min="1804" max="1804" width="12.85546875" style="67" customWidth="1"/>
    <col min="1805" max="1805" width="9.140625" style="67"/>
    <col min="1806" max="1807" width="0" style="67" hidden="1" customWidth="1"/>
    <col min="1808" max="2045" width="9.140625" style="67"/>
    <col min="2046" max="2046" width="6.85546875" style="67" customWidth="1"/>
    <col min="2047" max="2047" width="42.140625" style="67" customWidth="1"/>
    <col min="2048" max="2048" width="11.140625" style="67" customWidth="1"/>
    <col min="2049" max="2049" width="31.42578125" style="67" customWidth="1"/>
    <col min="2050" max="2050" width="8.5703125" style="67" customWidth="1"/>
    <col min="2051" max="2052" width="11" style="67" customWidth="1"/>
    <col min="2053" max="2053" width="15.42578125" style="67" customWidth="1"/>
    <col min="2054" max="2054" width="13.5703125" style="67" customWidth="1"/>
    <col min="2055" max="2055" width="30.140625" style="67" customWidth="1"/>
    <col min="2056" max="2056" width="6.5703125" style="67" customWidth="1"/>
    <col min="2057" max="2057" width="13.42578125" style="67" customWidth="1"/>
    <col min="2058" max="2058" width="13.5703125" style="67" customWidth="1"/>
    <col min="2059" max="2059" width="14.85546875" style="67" customWidth="1"/>
    <col min="2060" max="2060" width="12.85546875" style="67" customWidth="1"/>
    <col min="2061" max="2061" width="9.140625" style="67"/>
    <col min="2062" max="2063" width="0" style="67" hidden="1" customWidth="1"/>
    <col min="2064" max="2301" width="9.140625" style="67"/>
    <col min="2302" max="2302" width="6.85546875" style="67" customWidth="1"/>
    <col min="2303" max="2303" width="42.140625" style="67" customWidth="1"/>
    <col min="2304" max="2304" width="11.140625" style="67" customWidth="1"/>
    <col min="2305" max="2305" width="31.42578125" style="67" customWidth="1"/>
    <col min="2306" max="2306" width="8.5703125" style="67" customWidth="1"/>
    <col min="2307" max="2308" width="11" style="67" customWidth="1"/>
    <col min="2309" max="2309" width="15.42578125" style="67" customWidth="1"/>
    <col min="2310" max="2310" width="13.5703125" style="67" customWidth="1"/>
    <col min="2311" max="2311" width="30.140625" style="67" customWidth="1"/>
    <col min="2312" max="2312" width="6.5703125" style="67" customWidth="1"/>
    <col min="2313" max="2313" width="13.42578125" style="67" customWidth="1"/>
    <col min="2314" max="2314" width="13.5703125" style="67" customWidth="1"/>
    <col min="2315" max="2315" width="14.85546875" style="67" customWidth="1"/>
    <col min="2316" max="2316" width="12.85546875" style="67" customWidth="1"/>
    <col min="2317" max="2317" width="9.140625" style="67"/>
    <col min="2318" max="2319" width="0" style="67" hidden="1" customWidth="1"/>
    <col min="2320" max="2557" width="9.140625" style="67"/>
    <col min="2558" max="2558" width="6.85546875" style="67" customWidth="1"/>
    <col min="2559" max="2559" width="42.140625" style="67" customWidth="1"/>
    <col min="2560" max="2560" width="11.140625" style="67" customWidth="1"/>
    <col min="2561" max="2561" width="31.42578125" style="67" customWidth="1"/>
    <col min="2562" max="2562" width="8.5703125" style="67" customWidth="1"/>
    <col min="2563" max="2564" width="11" style="67" customWidth="1"/>
    <col min="2565" max="2565" width="15.42578125" style="67" customWidth="1"/>
    <col min="2566" max="2566" width="13.5703125" style="67" customWidth="1"/>
    <col min="2567" max="2567" width="30.140625" style="67" customWidth="1"/>
    <col min="2568" max="2568" width="6.5703125" style="67" customWidth="1"/>
    <col min="2569" max="2569" width="13.42578125" style="67" customWidth="1"/>
    <col min="2570" max="2570" width="13.5703125" style="67" customWidth="1"/>
    <col min="2571" max="2571" width="14.85546875" style="67" customWidth="1"/>
    <col min="2572" max="2572" width="12.85546875" style="67" customWidth="1"/>
    <col min="2573" max="2573" width="9.140625" style="67"/>
    <col min="2574" max="2575" width="0" style="67" hidden="1" customWidth="1"/>
    <col min="2576" max="2813" width="9.140625" style="67"/>
    <col min="2814" max="2814" width="6.85546875" style="67" customWidth="1"/>
    <col min="2815" max="2815" width="42.140625" style="67" customWidth="1"/>
    <col min="2816" max="2816" width="11.140625" style="67" customWidth="1"/>
    <col min="2817" max="2817" width="31.42578125" style="67" customWidth="1"/>
    <col min="2818" max="2818" width="8.5703125" style="67" customWidth="1"/>
    <col min="2819" max="2820" width="11" style="67" customWidth="1"/>
    <col min="2821" max="2821" width="15.42578125" style="67" customWidth="1"/>
    <col min="2822" max="2822" width="13.5703125" style="67" customWidth="1"/>
    <col min="2823" max="2823" width="30.140625" style="67" customWidth="1"/>
    <col min="2824" max="2824" width="6.5703125" style="67" customWidth="1"/>
    <col min="2825" max="2825" width="13.42578125" style="67" customWidth="1"/>
    <col min="2826" max="2826" width="13.5703125" style="67" customWidth="1"/>
    <col min="2827" max="2827" width="14.85546875" style="67" customWidth="1"/>
    <col min="2828" max="2828" width="12.85546875" style="67" customWidth="1"/>
    <col min="2829" max="2829" width="9.140625" style="67"/>
    <col min="2830" max="2831" width="0" style="67" hidden="1" customWidth="1"/>
    <col min="2832" max="3069" width="9.140625" style="67"/>
    <col min="3070" max="3070" width="6.85546875" style="67" customWidth="1"/>
    <col min="3071" max="3071" width="42.140625" style="67" customWidth="1"/>
    <col min="3072" max="3072" width="11.140625" style="67" customWidth="1"/>
    <col min="3073" max="3073" width="31.42578125" style="67" customWidth="1"/>
    <col min="3074" max="3074" width="8.5703125" style="67" customWidth="1"/>
    <col min="3075" max="3076" width="11" style="67" customWidth="1"/>
    <col min="3077" max="3077" width="15.42578125" style="67" customWidth="1"/>
    <col min="3078" max="3078" width="13.5703125" style="67" customWidth="1"/>
    <col min="3079" max="3079" width="30.140625" style="67" customWidth="1"/>
    <col min="3080" max="3080" width="6.5703125" style="67" customWidth="1"/>
    <col min="3081" max="3081" width="13.42578125" style="67" customWidth="1"/>
    <col min="3082" max="3082" width="13.5703125" style="67" customWidth="1"/>
    <col min="3083" max="3083" width="14.85546875" style="67" customWidth="1"/>
    <col min="3084" max="3084" width="12.85546875" style="67" customWidth="1"/>
    <col min="3085" max="3085" width="9.140625" style="67"/>
    <col min="3086" max="3087" width="0" style="67" hidden="1" customWidth="1"/>
    <col min="3088" max="3325" width="9.140625" style="67"/>
    <col min="3326" max="3326" width="6.85546875" style="67" customWidth="1"/>
    <col min="3327" max="3327" width="42.140625" style="67" customWidth="1"/>
    <col min="3328" max="3328" width="11.140625" style="67" customWidth="1"/>
    <col min="3329" max="3329" width="31.42578125" style="67" customWidth="1"/>
    <col min="3330" max="3330" width="8.5703125" style="67" customWidth="1"/>
    <col min="3331" max="3332" width="11" style="67" customWidth="1"/>
    <col min="3333" max="3333" width="15.42578125" style="67" customWidth="1"/>
    <col min="3334" max="3334" width="13.5703125" style="67" customWidth="1"/>
    <col min="3335" max="3335" width="30.140625" style="67" customWidth="1"/>
    <col min="3336" max="3336" width="6.5703125" style="67" customWidth="1"/>
    <col min="3337" max="3337" width="13.42578125" style="67" customWidth="1"/>
    <col min="3338" max="3338" width="13.5703125" style="67" customWidth="1"/>
    <col min="3339" max="3339" width="14.85546875" style="67" customWidth="1"/>
    <col min="3340" max="3340" width="12.85546875" style="67" customWidth="1"/>
    <col min="3341" max="3341" width="9.140625" style="67"/>
    <col min="3342" max="3343" width="0" style="67" hidden="1" customWidth="1"/>
    <col min="3344" max="3581" width="9.140625" style="67"/>
    <col min="3582" max="3582" width="6.85546875" style="67" customWidth="1"/>
    <col min="3583" max="3583" width="42.140625" style="67" customWidth="1"/>
    <col min="3584" max="3584" width="11.140625" style="67" customWidth="1"/>
    <col min="3585" max="3585" width="31.42578125" style="67" customWidth="1"/>
    <col min="3586" max="3586" width="8.5703125" style="67" customWidth="1"/>
    <col min="3587" max="3588" width="11" style="67" customWidth="1"/>
    <col min="3589" max="3589" width="15.42578125" style="67" customWidth="1"/>
    <col min="3590" max="3590" width="13.5703125" style="67" customWidth="1"/>
    <col min="3591" max="3591" width="30.140625" style="67" customWidth="1"/>
    <col min="3592" max="3592" width="6.5703125" style="67" customWidth="1"/>
    <col min="3593" max="3593" width="13.42578125" style="67" customWidth="1"/>
    <col min="3594" max="3594" width="13.5703125" style="67" customWidth="1"/>
    <col min="3595" max="3595" width="14.85546875" style="67" customWidth="1"/>
    <col min="3596" max="3596" width="12.85546875" style="67" customWidth="1"/>
    <col min="3597" max="3597" width="9.140625" style="67"/>
    <col min="3598" max="3599" width="0" style="67" hidden="1" customWidth="1"/>
    <col min="3600" max="3837" width="9.140625" style="67"/>
    <col min="3838" max="3838" width="6.85546875" style="67" customWidth="1"/>
    <col min="3839" max="3839" width="42.140625" style="67" customWidth="1"/>
    <col min="3840" max="3840" width="11.140625" style="67" customWidth="1"/>
    <col min="3841" max="3841" width="31.42578125" style="67" customWidth="1"/>
    <col min="3842" max="3842" width="8.5703125" style="67" customWidth="1"/>
    <col min="3843" max="3844" width="11" style="67" customWidth="1"/>
    <col min="3845" max="3845" width="15.42578125" style="67" customWidth="1"/>
    <col min="3846" max="3846" width="13.5703125" style="67" customWidth="1"/>
    <col min="3847" max="3847" width="30.140625" style="67" customWidth="1"/>
    <col min="3848" max="3848" width="6.5703125" style="67" customWidth="1"/>
    <col min="3849" max="3849" width="13.42578125" style="67" customWidth="1"/>
    <col min="3850" max="3850" width="13.5703125" style="67" customWidth="1"/>
    <col min="3851" max="3851" width="14.85546875" style="67" customWidth="1"/>
    <col min="3852" max="3852" width="12.85546875" style="67" customWidth="1"/>
    <col min="3853" max="3853" width="9.140625" style="67"/>
    <col min="3854" max="3855" width="0" style="67" hidden="1" customWidth="1"/>
    <col min="3856" max="4093" width="9.140625" style="67"/>
    <col min="4094" max="4094" width="6.85546875" style="67" customWidth="1"/>
    <col min="4095" max="4095" width="42.140625" style="67" customWidth="1"/>
    <col min="4096" max="4096" width="11.140625" style="67" customWidth="1"/>
    <col min="4097" max="4097" width="31.42578125" style="67" customWidth="1"/>
    <col min="4098" max="4098" width="8.5703125" style="67" customWidth="1"/>
    <col min="4099" max="4100" width="11" style="67" customWidth="1"/>
    <col min="4101" max="4101" width="15.42578125" style="67" customWidth="1"/>
    <col min="4102" max="4102" width="13.5703125" style="67" customWidth="1"/>
    <col min="4103" max="4103" width="30.140625" style="67" customWidth="1"/>
    <col min="4104" max="4104" width="6.5703125" style="67" customWidth="1"/>
    <col min="4105" max="4105" width="13.42578125" style="67" customWidth="1"/>
    <col min="4106" max="4106" width="13.5703125" style="67" customWidth="1"/>
    <col min="4107" max="4107" width="14.85546875" style="67" customWidth="1"/>
    <col min="4108" max="4108" width="12.85546875" style="67" customWidth="1"/>
    <col min="4109" max="4109" width="9.140625" style="67"/>
    <col min="4110" max="4111" width="0" style="67" hidden="1" customWidth="1"/>
    <col min="4112" max="4349" width="9.140625" style="67"/>
    <col min="4350" max="4350" width="6.85546875" style="67" customWidth="1"/>
    <col min="4351" max="4351" width="42.140625" style="67" customWidth="1"/>
    <col min="4352" max="4352" width="11.140625" style="67" customWidth="1"/>
    <col min="4353" max="4353" width="31.42578125" style="67" customWidth="1"/>
    <col min="4354" max="4354" width="8.5703125" style="67" customWidth="1"/>
    <col min="4355" max="4356" width="11" style="67" customWidth="1"/>
    <col min="4357" max="4357" width="15.42578125" style="67" customWidth="1"/>
    <col min="4358" max="4358" width="13.5703125" style="67" customWidth="1"/>
    <col min="4359" max="4359" width="30.140625" style="67" customWidth="1"/>
    <col min="4360" max="4360" width="6.5703125" style="67" customWidth="1"/>
    <col min="4361" max="4361" width="13.42578125" style="67" customWidth="1"/>
    <col min="4362" max="4362" width="13.5703125" style="67" customWidth="1"/>
    <col min="4363" max="4363" width="14.85546875" style="67" customWidth="1"/>
    <col min="4364" max="4364" width="12.85546875" style="67" customWidth="1"/>
    <col min="4365" max="4365" width="9.140625" style="67"/>
    <col min="4366" max="4367" width="0" style="67" hidden="1" customWidth="1"/>
    <col min="4368" max="4605" width="9.140625" style="67"/>
    <col min="4606" max="4606" width="6.85546875" style="67" customWidth="1"/>
    <col min="4607" max="4607" width="42.140625" style="67" customWidth="1"/>
    <col min="4608" max="4608" width="11.140625" style="67" customWidth="1"/>
    <col min="4609" max="4609" width="31.42578125" style="67" customWidth="1"/>
    <col min="4610" max="4610" width="8.5703125" style="67" customWidth="1"/>
    <col min="4611" max="4612" width="11" style="67" customWidth="1"/>
    <col min="4613" max="4613" width="15.42578125" style="67" customWidth="1"/>
    <col min="4614" max="4614" width="13.5703125" style="67" customWidth="1"/>
    <col min="4615" max="4615" width="30.140625" style="67" customWidth="1"/>
    <col min="4616" max="4616" width="6.5703125" style="67" customWidth="1"/>
    <col min="4617" max="4617" width="13.42578125" style="67" customWidth="1"/>
    <col min="4618" max="4618" width="13.5703125" style="67" customWidth="1"/>
    <col min="4619" max="4619" width="14.85546875" style="67" customWidth="1"/>
    <col min="4620" max="4620" width="12.85546875" style="67" customWidth="1"/>
    <col min="4621" max="4621" width="9.140625" style="67"/>
    <col min="4622" max="4623" width="0" style="67" hidden="1" customWidth="1"/>
    <col min="4624" max="4861" width="9.140625" style="67"/>
    <col min="4862" max="4862" width="6.85546875" style="67" customWidth="1"/>
    <col min="4863" max="4863" width="42.140625" style="67" customWidth="1"/>
    <col min="4864" max="4864" width="11.140625" style="67" customWidth="1"/>
    <col min="4865" max="4865" width="31.42578125" style="67" customWidth="1"/>
    <col min="4866" max="4866" width="8.5703125" style="67" customWidth="1"/>
    <col min="4867" max="4868" width="11" style="67" customWidth="1"/>
    <col min="4869" max="4869" width="15.42578125" style="67" customWidth="1"/>
    <col min="4870" max="4870" width="13.5703125" style="67" customWidth="1"/>
    <col min="4871" max="4871" width="30.140625" style="67" customWidth="1"/>
    <col min="4872" max="4872" width="6.5703125" style="67" customWidth="1"/>
    <col min="4873" max="4873" width="13.42578125" style="67" customWidth="1"/>
    <col min="4874" max="4874" width="13.5703125" style="67" customWidth="1"/>
    <col min="4875" max="4875" width="14.85546875" style="67" customWidth="1"/>
    <col min="4876" max="4876" width="12.85546875" style="67" customWidth="1"/>
    <col min="4877" max="4877" width="9.140625" style="67"/>
    <col min="4878" max="4879" width="0" style="67" hidden="1" customWidth="1"/>
    <col min="4880" max="5117" width="9.140625" style="67"/>
    <col min="5118" max="5118" width="6.85546875" style="67" customWidth="1"/>
    <col min="5119" max="5119" width="42.140625" style="67" customWidth="1"/>
    <col min="5120" max="5120" width="11.140625" style="67" customWidth="1"/>
    <col min="5121" max="5121" width="31.42578125" style="67" customWidth="1"/>
    <col min="5122" max="5122" width="8.5703125" style="67" customWidth="1"/>
    <col min="5123" max="5124" width="11" style="67" customWidth="1"/>
    <col min="5125" max="5125" width="15.42578125" style="67" customWidth="1"/>
    <col min="5126" max="5126" width="13.5703125" style="67" customWidth="1"/>
    <col min="5127" max="5127" width="30.140625" style="67" customWidth="1"/>
    <col min="5128" max="5128" width="6.5703125" style="67" customWidth="1"/>
    <col min="5129" max="5129" width="13.42578125" style="67" customWidth="1"/>
    <col min="5130" max="5130" width="13.5703125" style="67" customWidth="1"/>
    <col min="5131" max="5131" width="14.85546875" style="67" customWidth="1"/>
    <col min="5132" max="5132" width="12.85546875" style="67" customWidth="1"/>
    <col min="5133" max="5133" width="9.140625" style="67"/>
    <col min="5134" max="5135" width="0" style="67" hidden="1" customWidth="1"/>
    <col min="5136" max="5373" width="9.140625" style="67"/>
    <col min="5374" max="5374" width="6.85546875" style="67" customWidth="1"/>
    <col min="5375" max="5375" width="42.140625" style="67" customWidth="1"/>
    <col min="5376" max="5376" width="11.140625" style="67" customWidth="1"/>
    <col min="5377" max="5377" width="31.42578125" style="67" customWidth="1"/>
    <col min="5378" max="5378" width="8.5703125" style="67" customWidth="1"/>
    <col min="5379" max="5380" width="11" style="67" customWidth="1"/>
    <col min="5381" max="5381" width="15.42578125" style="67" customWidth="1"/>
    <col min="5382" max="5382" width="13.5703125" style="67" customWidth="1"/>
    <col min="5383" max="5383" width="30.140625" style="67" customWidth="1"/>
    <col min="5384" max="5384" width="6.5703125" style="67" customWidth="1"/>
    <col min="5385" max="5385" width="13.42578125" style="67" customWidth="1"/>
    <col min="5386" max="5386" width="13.5703125" style="67" customWidth="1"/>
    <col min="5387" max="5387" width="14.85546875" style="67" customWidth="1"/>
    <col min="5388" max="5388" width="12.85546875" style="67" customWidth="1"/>
    <col min="5389" max="5389" width="9.140625" style="67"/>
    <col min="5390" max="5391" width="0" style="67" hidden="1" customWidth="1"/>
    <col min="5392" max="5629" width="9.140625" style="67"/>
    <col min="5630" max="5630" width="6.85546875" style="67" customWidth="1"/>
    <col min="5631" max="5631" width="42.140625" style="67" customWidth="1"/>
    <col min="5632" max="5632" width="11.140625" style="67" customWidth="1"/>
    <col min="5633" max="5633" width="31.42578125" style="67" customWidth="1"/>
    <col min="5634" max="5634" width="8.5703125" style="67" customWidth="1"/>
    <col min="5635" max="5636" width="11" style="67" customWidth="1"/>
    <col min="5637" max="5637" width="15.42578125" style="67" customWidth="1"/>
    <col min="5638" max="5638" width="13.5703125" style="67" customWidth="1"/>
    <col min="5639" max="5639" width="30.140625" style="67" customWidth="1"/>
    <col min="5640" max="5640" width="6.5703125" style="67" customWidth="1"/>
    <col min="5641" max="5641" width="13.42578125" style="67" customWidth="1"/>
    <col min="5642" max="5642" width="13.5703125" style="67" customWidth="1"/>
    <col min="5643" max="5643" width="14.85546875" style="67" customWidth="1"/>
    <col min="5644" max="5644" width="12.85546875" style="67" customWidth="1"/>
    <col min="5645" max="5645" width="9.140625" style="67"/>
    <col min="5646" max="5647" width="0" style="67" hidden="1" customWidth="1"/>
    <col min="5648" max="5885" width="9.140625" style="67"/>
    <col min="5886" max="5886" width="6.85546875" style="67" customWidth="1"/>
    <col min="5887" max="5887" width="42.140625" style="67" customWidth="1"/>
    <col min="5888" max="5888" width="11.140625" style="67" customWidth="1"/>
    <col min="5889" max="5889" width="31.42578125" style="67" customWidth="1"/>
    <col min="5890" max="5890" width="8.5703125" style="67" customWidth="1"/>
    <col min="5891" max="5892" width="11" style="67" customWidth="1"/>
    <col min="5893" max="5893" width="15.42578125" style="67" customWidth="1"/>
    <col min="5894" max="5894" width="13.5703125" style="67" customWidth="1"/>
    <col min="5895" max="5895" width="30.140625" style="67" customWidth="1"/>
    <col min="5896" max="5896" width="6.5703125" style="67" customWidth="1"/>
    <col min="5897" max="5897" width="13.42578125" style="67" customWidth="1"/>
    <col min="5898" max="5898" width="13.5703125" style="67" customWidth="1"/>
    <col min="5899" max="5899" width="14.85546875" style="67" customWidth="1"/>
    <col min="5900" max="5900" width="12.85546875" style="67" customWidth="1"/>
    <col min="5901" max="5901" width="9.140625" style="67"/>
    <col min="5902" max="5903" width="0" style="67" hidden="1" customWidth="1"/>
    <col min="5904" max="6141" width="9.140625" style="67"/>
    <col min="6142" max="6142" width="6.85546875" style="67" customWidth="1"/>
    <col min="6143" max="6143" width="42.140625" style="67" customWidth="1"/>
    <col min="6144" max="6144" width="11.140625" style="67" customWidth="1"/>
    <col min="6145" max="6145" width="31.42578125" style="67" customWidth="1"/>
    <col min="6146" max="6146" width="8.5703125" style="67" customWidth="1"/>
    <col min="6147" max="6148" width="11" style="67" customWidth="1"/>
    <col min="6149" max="6149" width="15.42578125" style="67" customWidth="1"/>
    <col min="6150" max="6150" width="13.5703125" style="67" customWidth="1"/>
    <col min="6151" max="6151" width="30.140625" style="67" customWidth="1"/>
    <col min="6152" max="6152" width="6.5703125" style="67" customWidth="1"/>
    <col min="6153" max="6153" width="13.42578125" style="67" customWidth="1"/>
    <col min="6154" max="6154" width="13.5703125" style="67" customWidth="1"/>
    <col min="6155" max="6155" width="14.85546875" style="67" customWidth="1"/>
    <col min="6156" max="6156" width="12.85546875" style="67" customWidth="1"/>
    <col min="6157" max="6157" width="9.140625" style="67"/>
    <col min="6158" max="6159" width="0" style="67" hidden="1" customWidth="1"/>
    <col min="6160" max="6397" width="9.140625" style="67"/>
    <col min="6398" max="6398" width="6.85546875" style="67" customWidth="1"/>
    <col min="6399" max="6399" width="42.140625" style="67" customWidth="1"/>
    <col min="6400" max="6400" width="11.140625" style="67" customWidth="1"/>
    <col min="6401" max="6401" width="31.42578125" style="67" customWidth="1"/>
    <col min="6402" max="6402" width="8.5703125" style="67" customWidth="1"/>
    <col min="6403" max="6404" width="11" style="67" customWidth="1"/>
    <col min="6405" max="6405" width="15.42578125" style="67" customWidth="1"/>
    <col min="6406" max="6406" width="13.5703125" style="67" customWidth="1"/>
    <col min="6407" max="6407" width="30.140625" style="67" customWidth="1"/>
    <col min="6408" max="6408" width="6.5703125" style="67" customWidth="1"/>
    <col min="6409" max="6409" width="13.42578125" style="67" customWidth="1"/>
    <col min="6410" max="6410" width="13.5703125" style="67" customWidth="1"/>
    <col min="6411" max="6411" width="14.85546875" style="67" customWidth="1"/>
    <col min="6412" max="6412" width="12.85546875" style="67" customWidth="1"/>
    <col min="6413" max="6413" width="9.140625" style="67"/>
    <col min="6414" max="6415" width="0" style="67" hidden="1" customWidth="1"/>
    <col min="6416" max="6653" width="9.140625" style="67"/>
    <col min="6654" max="6654" width="6.85546875" style="67" customWidth="1"/>
    <col min="6655" max="6655" width="42.140625" style="67" customWidth="1"/>
    <col min="6656" max="6656" width="11.140625" style="67" customWidth="1"/>
    <col min="6657" max="6657" width="31.42578125" style="67" customWidth="1"/>
    <col min="6658" max="6658" width="8.5703125" style="67" customWidth="1"/>
    <col min="6659" max="6660" width="11" style="67" customWidth="1"/>
    <col min="6661" max="6661" width="15.42578125" style="67" customWidth="1"/>
    <col min="6662" max="6662" width="13.5703125" style="67" customWidth="1"/>
    <col min="6663" max="6663" width="30.140625" style="67" customWidth="1"/>
    <col min="6664" max="6664" width="6.5703125" style="67" customWidth="1"/>
    <col min="6665" max="6665" width="13.42578125" style="67" customWidth="1"/>
    <col min="6666" max="6666" width="13.5703125" style="67" customWidth="1"/>
    <col min="6667" max="6667" width="14.85546875" style="67" customWidth="1"/>
    <col min="6668" max="6668" width="12.85546875" style="67" customWidth="1"/>
    <col min="6669" max="6669" width="9.140625" style="67"/>
    <col min="6670" max="6671" width="0" style="67" hidden="1" customWidth="1"/>
    <col min="6672" max="6909" width="9.140625" style="67"/>
    <col min="6910" max="6910" width="6.85546875" style="67" customWidth="1"/>
    <col min="6911" max="6911" width="42.140625" style="67" customWidth="1"/>
    <col min="6912" max="6912" width="11.140625" style="67" customWidth="1"/>
    <col min="6913" max="6913" width="31.42578125" style="67" customWidth="1"/>
    <col min="6914" max="6914" width="8.5703125" style="67" customWidth="1"/>
    <col min="6915" max="6916" width="11" style="67" customWidth="1"/>
    <col min="6917" max="6917" width="15.42578125" style="67" customWidth="1"/>
    <col min="6918" max="6918" width="13.5703125" style="67" customWidth="1"/>
    <col min="6919" max="6919" width="30.140625" style="67" customWidth="1"/>
    <col min="6920" max="6920" width="6.5703125" style="67" customWidth="1"/>
    <col min="6921" max="6921" width="13.42578125" style="67" customWidth="1"/>
    <col min="6922" max="6922" width="13.5703125" style="67" customWidth="1"/>
    <col min="6923" max="6923" width="14.85546875" style="67" customWidth="1"/>
    <col min="6924" max="6924" width="12.85546875" style="67" customWidth="1"/>
    <col min="6925" max="6925" width="9.140625" style="67"/>
    <col min="6926" max="6927" width="0" style="67" hidden="1" customWidth="1"/>
    <col min="6928" max="7165" width="9.140625" style="67"/>
    <col min="7166" max="7166" width="6.85546875" style="67" customWidth="1"/>
    <col min="7167" max="7167" width="42.140625" style="67" customWidth="1"/>
    <col min="7168" max="7168" width="11.140625" style="67" customWidth="1"/>
    <col min="7169" max="7169" width="31.42578125" style="67" customWidth="1"/>
    <col min="7170" max="7170" width="8.5703125" style="67" customWidth="1"/>
    <col min="7171" max="7172" width="11" style="67" customWidth="1"/>
    <col min="7173" max="7173" width="15.42578125" style="67" customWidth="1"/>
    <col min="7174" max="7174" width="13.5703125" style="67" customWidth="1"/>
    <col min="7175" max="7175" width="30.140625" style="67" customWidth="1"/>
    <col min="7176" max="7176" width="6.5703125" style="67" customWidth="1"/>
    <col min="7177" max="7177" width="13.42578125" style="67" customWidth="1"/>
    <col min="7178" max="7178" width="13.5703125" style="67" customWidth="1"/>
    <col min="7179" max="7179" width="14.85546875" style="67" customWidth="1"/>
    <col min="7180" max="7180" width="12.85546875" style="67" customWidth="1"/>
    <col min="7181" max="7181" width="9.140625" style="67"/>
    <col min="7182" max="7183" width="0" style="67" hidden="1" customWidth="1"/>
    <col min="7184" max="7421" width="9.140625" style="67"/>
    <col min="7422" max="7422" width="6.85546875" style="67" customWidth="1"/>
    <col min="7423" max="7423" width="42.140625" style="67" customWidth="1"/>
    <col min="7424" max="7424" width="11.140625" style="67" customWidth="1"/>
    <col min="7425" max="7425" width="31.42578125" style="67" customWidth="1"/>
    <col min="7426" max="7426" width="8.5703125" style="67" customWidth="1"/>
    <col min="7427" max="7428" width="11" style="67" customWidth="1"/>
    <col min="7429" max="7429" width="15.42578125" style="67" customWidth="1"/>
    <col min="7430" max="7430" width="13.5703125" style="67" customWidth="1"/>
    <col min="7431" max="7431" width="30.140625" style="67" customWidth="1"/>
    <col min="7432" max="7432" width="6.5703125" style="67" customWidth="1"/>
    <col min="7433" max="7433" width="13.42578125" style="67" customWidth="1"/>
    <col min="7434" max="7434" width="13.5703125" style="67" customWidth="1"/>
    <col min="7435" max="7435" width="14.85546875" style="67" customWidth="1"/>
    <col min="7436" max="7436" width="12.85546875" style="67" customWidth="1"/>
    <col min="7437" max="7437" width="9.140625" style="67"/>
    <col min="7438" max="7439" width="0" style="67" hidden="1" customWidth="1"/>
    <col min="7440" max="7677" width="9.140625" style="67"/>
    <col min="7678" max="7678" width="6.85546875" style="67" customWidth="1"/>
    <col min="7679" max="7679" width="42.140625" style="67" customWidth="1"/>
    <col min="7680" max="7680" width="11.140625" style="67" customWidth="1"/>
    <col min="7681" max="7681" width="31.42578125" style="67" customWidth="1"/>
    <col min="7682" max="7682" width="8.5703125" style="67" customWidth="1"/>
    <col min="7683" max="7684" width="11" style="67" customWidth="1"/>
    <col min="7685" max="7685" width="15.42578125" style="67" customWidth="1"/>
    <col min="7686" max="7686" width="13.5703125" style="67" customWidth="1"/>
    <col min="7687" max="7687" width="30.140625" style="67" customWidth="1"/>
    <col min="7688" max="7688" width="6.5703125" style="67" customWidth="1"/>
    <col min="7689" max="7689" width="13.42578125" style="67" customWidth="1"/>
    <col min="7690" max="7690" width="13.5703125" style="67" customWidth="1"/>
    <col min="7691" max="7691" width="14.85546875" style="67" customWidth="1"/>
    <col min="7692" max="7692" width="12.85546875" style="67" customWidth="1"/>
    <col min="7693" max="7693" width="9.140625" style="67"/>
    <col min="7694" max="7695" width="0" style="67" hidden="1" customWidth="1"/>
    <col min="7696" max="7933" width="9.140625" style="67"/>
    <col min="7934" max="7934" width="6.85546875" style="67" customWidth="1"/>
    <col min="7935" max="7935" width="42.140625" style="67" customWidth="1"/>
    <col min="7936" max="7936" width="11.140625" style="67" customWidth="1"/>
    <col min="7937" max="7937" width="31.42578125" style="67" customWidth="1"/>
    <col min="7938" max="7938" width="8.5703125" style="67" customWidth="1"/>
    <col min="7939" max="7940" width="11" style="67" customWidth="1"/>
    <col min="7941" max="7941" width="15.42578125" style="67" customWidth="1"/>
    <col min="7942" max="7942" width="13.5703125" style="67" customWidth="1"/>
    <col min="7943" max="7943" width="30.140625" style="67" customWidth="1"/>
    <col min="7944" max="7944" width="6.5703125" style="67" customWidth="1"/>
    <col min="7945" max="7945" width="13.42578125" style="67" customWidth="1"/>
    <col min="7946" max="7946" width="13.5703125" style="67" customWidth="1"/>
    <col min="7947" max="7947" width="14.85546875" style="67" customWidth="1"/>
    <col min="7948" max="7948" width="12.85546875" style="67" customWidth="1"/>
    <col min="7949" max="7949" width="9.140625" style="67"/>
    <col min="7950" max="7951" width="0" style="67" hidden="1" customWidth="1"/>
    <col min="7952" max="8189" width="9.140625" style="67"/>
    <col min="8190" max="8190" width="6.85546875" style="67" customWidth="1"/>
    <col min="8191" max="8191" width="42.140625" style="67" customWidth="1"/>
    <col min="8192" max="8192" width="11.140625" style="67" customWidth="1"/>
    <col min="8193" max="8193" width="31.42578125" style="67" customWidth="1"/>
    <col min="8194" max="8194" width="8.5703125" style="67" customWidth="1"/>
    <col min="8195" max="8196" width="11" style="67" customWidth="1"/>
    <col min="8197" max="8197" width="15.42578125" style="67" customWidth="1"/>
    <col min="8198" max="8198" width="13.5703125" style="67" customWidth="1"/>
    <col min="8199" max="8199" width="30.140625" style="67" customWidth="1"/>
    <col min="8200" max="8200" width="6.5703125" style="67" customWidth="1"/>
    <col min="8201" max="8201" width="13.42578125" style="67" customWidth="1"/>
    <col min="8202" max="8202" width="13.5703125" style="67" customWidth="1"/>
    <col min="8203" max="8203" width="14.85546875" style="67" customWidth="1"/>
    <col min="8204" max="8204" width="12.85546875" style="67" customWidth="1"/>
    <col min="8205" max="8205" width="9.140625" style="67"/>
    <col min="8206" max="8207" width="0" style="67" hidden="1" customWidth="1"/>
    <col min="8208" max="8445" width="9.140625" style="67"/>
    <col min="8446" max="8446" width="6.85546875" style="67" customWidth="1"/>
    <col min="8447" max="8447" width="42.140625" style="67" customWidth="1"/>
    <col min="8448" max="8448" width="11.140625" style="67" customWidth="1"/>
    <col min="8449" max="8449" width="31.42578125" style="67" customWidth="1"/>
    <col min="8450" max="8450" width="8.5703125" style="67" customWidth="1"/>
    <col min="8451" max="8452" width="11" style="67" customWidth="1"/>
    <col min="8453" max="8453" width="15.42578125" style="67" customWidth="1"/>
    <col min="8454" max="8454" width="13.5703125" style="67" customWidth="1"/>
    <col min="8455" max="8455" width="30.140625" style="67" customWidth="1"/>
    <col min="8456" max="8456" width="6.5703125" style="67" customWidth="1"/>
    <col min="8457" max="8457" width="13.42578125" style="67" customWidth="1"/>
    <col min="8458" max="8458" width="13.5703125" style="67" customWidth="1"/>
    <col min="8459" max="8459" width="14.85546875" style="67" customWidth="1"/>
    <col min="8460" max="8460" width="12.85546875" style="67" customWidth="1"/>
    <col min="8461" max="8461" width="9.140625" style="67"/>
    <col min="8462" max="8463" width="0" style="67" hidden="1" customWidth="1"/>
    <col min="8464" max="8701" width="9.140625" style="67"/>
    <col min="8702" max="8702" width="6.85546875" style="67" customWidth="1"/>
    <col min="8703" max="8703" width="42.140625" style="67" customWidth="1"/>
    <col min="8704" max="8704" width="11.140625" style="67" customWidth="1"/>
    <col min="8705" max="8705" width="31.42578125" style="67" customWidth="1"/>
    <col min="8706" max="8706" width="8.5703125" style="67" customWidth="1"/>
    <col min="8707" max="8708" width="11" style="67" customWidth="1"/>
    <col min="8709" max="8709" width="15.42578125" style="67" customWidth="1"/>
    <col min="8710" max="8710" width="13.5703125" style="67" customWidth="1"/>
    <col min="8711" max="8711" width="30.140625" style="67" customWidth="1"/>
    <col min="8712" max="8712" width="6.5703125" style="67" customWidth="1"/>
    <col min="8713" max="8713" width="13.42578125" style="67" customWidth="1"/>
    <col min="8714" max="8714" width="13.5703125" style="67" customWidth="1"/>
    <col min="8715" max="8715" width="14.85546875" style="67" customWidth="1"/>
    <col min="8716" max="8716" width="12.85546875" style="67" customWidth="1"/>
    <col min="8717" max="8717" width="9.140625" style="67"/>
    <col min="8718" max="8719" width="0" style="67" hidden="1" customWidth="1"/>
    <col min="8720" max="8957" width="9.140625" style="67"/>
    <col min="8958" max="8958" width="6.85546875" style="67" customWidth="1"/>
    <col min="8959" max="8959" width="42.140625" style="67" customWidth="1"/>
    <col min="8960" max="8960" width="11.140625" style="67" customWidth="1"/>
    <col min="8961" max="8961" width="31.42578125" style="67" customWidth="1"/>
    <col min="8962" max="8962" width="8.5703125" style="67" customWidth="1"/>
    <col min="8963" max="8964" width="11" style="67" customWidth="1"/>
    <col min="8965" max="8965" width="15.42578125" style="67" customWidth="1"/>
    <col min="8966" max="8966" width="13.5703125" style="67" customWidth="1"/>
    <col min="8967" max="8967" width="30.140625" style="67" customWidth="1"/>
    <col min="8968" max="8968" width="6.5703125" style="67" customWidth="1"/>
    <col min="8969" max="8969" width="13.42578125" style="67" customWidth="1"/>
    <col min="8970" max="8970" width="13.5703125" style="67" customWidth="1"/>
    <col min="8971" max="8971" width="14.85546875" style="67" customWidth="1"/>
    <col min="8972" max="8972" width="12.85546875" style="67" customWidth="1"/>
    <col min="8973" max="8973" width="9.140625" style="67"/>
    <col min="8974" max="8975" width="0" style="67" hidden="1" customWidth="1"/>
    <col min="8976" max="9213" width="9.140625" style="67"/>
    <col min="9214" max="9214" width="6.85546875" style="67" customWidth="1"/>
    <col min="9215" max="9215" width="42.140625" style="67" customWidth="1"/>
    <col min="9216" max="9216" width="11.140625" style="67" customWidth="1"/>
    <col min="9217" max="9217" width="31.42578125" style="67" customWidth="1"/>
    <col min="9218" max="9218" width="8.5703125" style="67" customWidth="1"/>
    <col min="9219" max="9220" width="11" style="67" customWidth="1"/>
    <col min="9221" max="9221" width="15.42578125" style="67" customWidth="1"/>
    <col min="9222" max="9222" width="13.5703125" style="67" customWidth="1"/>
    <col min="9223" max="9223" width="30.140625" style="67" customWidth="1"/>
    <col min="9224" max="9224" width="6.5703125" style="67" customWidth="1"/>
    <col min="9225" max="9225" width="13.42578125" style="67" customWidth="1"/>
    <col min="9226" max="9226" width="13.5703125" style="67" customWidth="1"/>
    <col min="9227" max="9227" width="14.85546875" style="67" customWidth="1"/>
    <col min="9228" max="9228" width="12.85546875" style="67" customWidth="1"/>
    <col min="9229" max="9229" width="9.140625" style="67"/>
    <col min="9230" max="9231" width="0" style="67" hidden="1" customWidth="1"/>
    <col min="9232" max="9469" width="9.140625" style="67"/>
    <col min="9470" max="9470" width="6.85546875" style="67" customWidth="1"/>
    <col min="9471" max="9471" width="42.140625" style="67" customWidth="1"/>
    <col min="9472" max="9472" width="11.140625" style="67" customWidth="1"/>
    <col min="9473" max="9473" width="31.42578125" style="67" customWidth="1"/>
    <col min="9474" max="9474" width="8.5703125" style="67" customWidth="1"/>
    <col min="9475" max="9476" width="11" style="67" customWidth="1"/>
    <col min="9477" max="9477" width="15.42578125" style="67" customWidth="1"/>
    <col min="9478" max="9478" width="13.5703125" style="67" customWidth="1"/>
    <col min="9479" max="9479" width="30.140625" style="67" customWidth="1"/>
    <col min="9480" max="9480" width="6.5703125" style="67" customWidth="1"/>
    <col min="9481" max="9481" width="13.42578125" style="67" customWidth="1"/>
    <col min="9482" max="9482" width="13.5703125" style="67" customWidth="1"/>
    <col min="9483" max="9483" width="14.85546875" style="67" customWidth="1"/>
    <col min="9484" max="9484" width="12.85546875" style="67" customWidth="1"/>
    <col min="9485" max="9485" width="9.140625" style="67"/>
    <col min="9486" max="9487" width="0" style="67" hidden="1" customWidth="1"/>
    <col min="9488" max="9725" width="9.140625" style="67"/>
    <col min="9726" max="9726" width="6.85546875" style="67" customWidth="1"/>
    <col min="9727" max="9727" width="42.140625" style="67" customWidth="1"/>
    <col min="9728" max="9728" width="11.140625" style="67" customWidth="1"/>
    <col min="9729" max="9729" width="31.42578125" style="67" customWidth="1"/>
    <col min="9730" max="9730" width="8.5703125" style="67" customWidth="1"/>
    <col min="9731" max="9732" width="11" style="67" customWidth="1"/>
    <col min="9733" max="9733" width="15.42578125" style="67" customWidth="1"/>
    <col min="9734" max="9734" width="13.5703125" style="67" customWidth="1"/>
    <col min="9735" max="9735" width="30.140625" style="67" customWidth="1"/>
    <col min="9736" max="9736" width="6.5703125" style="67" customWidth="1"/>
    <col min="9737" max="9737" width="13.42578125" style="67" customWidth="1"/>
    <col min="9738" max="9738" width="13.5703125" style="67" customWidth="1"/>
    <col min="9739" max="9739" width="14.85546875" style="67" customWidth="1"/>
    <col min="9740" max="9740" width="12.85546875" style="67" customWidth="1"/>
    <col min="9741" max="9741" width="9.140625" style="67"/>
    <col min="9742" max="9743" width="0" style="67" hidden="1" customWidth="1"/>
    <col min="9744" max="9981" width="9.140625" style="67"/>
    <col min="9982" max="9982" width="6.85546875" style="67" customWidth="1"/>
    <col min="9983" max="9983" width="42.140625" style="67" customWidth="1"/>
    <col min="9984" max="9984" width="11.140625" style="67" customWidth="1"/>
    <col min="9985" max="9985" width="31.42578125" style="67" customWidth="1"/>
    <col min="9986" max="9986" width="8.5703125" style="67" customWidth="1"/>
    <col min="9987" max="9988" width="11" style="67" customWidth="1"/>
    <col min="9989" max="9989" width="15.42578125" style="67" customWidth="1"/>
    <col min="9990" max="9990" width="13.5703125" style="67" customWidth="1"/>
    <col min="9991" max="9991" width="30.140625" style="67" customWidth="1"/>
    <col min="9992" max="9992" width="6.5703125" style="67" customWidth="1"/>
    <col min="9993" max="9993" width="13.42578125" style="67" customWidth="1"/>
    <col min="9994" max="9994" width="13.5703125" style="67" customWidth="1"/>
    <col min="9995" max="9995" width="14.85546875" style="67" customWidth="1"/>
    <col min="9996" max="9996" width="12.85546875" style="67" customWidth="1"/>
    <col min="9997" max="9997" width="9.140625" style="67"/>
    <col min="9998" max="9999" width="0" style="67" hidden="1" customWidth="1"/>
    <col min="10000" max="10237" width="9.140625" style="67"/>
    <col min="10238" max="10238" width="6.85546875" style="67" customWidth="1"/>
    <col min="10239" max="10239" width="42.140625" style="67" customWidth="1"/>
    <col min="10240" max="10240" width="11.140625" style="67" customWidth="1"/>
    <col min="10241" max="10241" width="31.42578125" style="67" customWidth="1"/>
    <col min="10242" max="10242" width="8.5703125" style="67" customWidth="1"/>
    <col min="10243" max="10244" width="11" style="67" customWidth="1"/>
    <col min="10245" max="10245" width="15.42578125" style="67" customWidth="1"/>
    <col min="10246" max="10246" width="13.5703125" style="67" customWidth="1"/>
    <col min="10247" max="10247" width="30.140625" style="67" customWidth="1"/>
    <col min="10248" max="10248" width="6.5703125" style="67" customWidth="1"/>
    <col min="10249" max="10249" width="13.42578125" style="67" customWidth="1"/>
    <col min="10250" max="10250" width="13.5703125" style="67" customWidth="1"/>
    <col min="10251" max="10251" width="14.85546875" style="67" customWidth="1"/>
    <col min="10252" max="10252" width="12.85546875" style="67" customWidth="1"/>
    <col min="10253" max="10253" width="9.140625" style="67"/>
    <col min="10254" max="10255" width="0" style="67" hidden="1" customWidth="1"/>
    <col min="10256" max="10493" width="9.140625" style="67"/>
    <col min="10494" max="10494" width="6.85546875" style="67" customWidth="1"/>
    <col min="10495" max="10495" width="42.140625" style="67" customWidth="1"/>
    <col min="10496" max="10496" width="11.140625" style="67" customWidth="1"/>
    <col min="10497" max="10497" width="31.42578125" style="67" customWidth="1"/>
    <col min="10498" max="10498" width="8.5703125" style="67" customWidth="1"/>
    <col min="10499" max="10500" width="11" style="67" customWidth="1"/>
    <col min="10501" max="10501" width="15.42578125" style="67" customWidth="1"/>
    <col min="10502" max="10502" width="13.5703125" style="67" customWidth="1"/>
    <col min="10503" max="10503" width="30.140625" style="67" customWidth="1"/>
    <col min="10504" max="10504" width="6.5703125" style="67" customWidth="1"/>
    <col min="10505" max="10505" width="13.42578125" style="67" customWidth="1"/>
    <col min="10506" max="10506" width="13.5703125" style="67" customWidth="1"/>
    <col min="10507" max="10507" width="14.85546875" style="67" customWidth="1"/>
    <col min="10508" max="10508" width="12.85546875" style="67" customWidth="1"/>
    <col min="10509" max="10509" width="9.140625" style="67"/>
    <col min="10510" max="10511" width="0" style="67" hidden="1" customWidth="1"/>
    <col min="10512" max="10749" width="9.140625" style="67"/>
    <col min="10750" max="10750" width="6.85546875" style="67" customWidth="1"/>
    <col min="10751" max="10751" width="42.140625" style="67" customWidth="1"/>
    <col min="10752" max="10752" width="11.140625" style="67" customWidth="1"/>
    <col min="10753" max="10753" width="31.42578125" style="67" customWidth="1"/>
    <col min="10754" max="10754" width="8.5703125" style="67" customWidth="1"/>
    <col min="10755" max="10756" width="11" style="67" customWidth="1"/>
    <col min="10757" max="10757" width="15.42578125" style="67" customWidth="1"/>
    <col min="10758" max="10758" width="13.5703125" style="67" customWidth="1"/>
    <col min="10759" max="10759" width="30.140625" style="67" customWidth="1"/>
    <col min="10760" max="10760" width="6.5703125" style="67" customWidth="1"/>
    <col min="10761" max="10761" width="13.42578125" style="67" customWidth="1"/>
    <col min="10762" max="10762" width="13.5703125" style="67" customWidth="1"/>
    <col min="10763" max="10763" width="14.85546875" style="67" customWidth="1"/>
    <col min="10764" max="10764" width="12.85546875" style="67" customWidth="1"/>
    <col min="10765" max="10765" width="9.140625" style="67"/>
    <col min="10766" max="10767" width="0" style="67" hidden="1" customWidth="1"/>
    <col min="10768" max="11005" width="9.140625" style="67"/>
    <col min="11006" max="11006" width="6.85546875" style="67" customWidth="1"/>
    <col min="11007" max="11007" width="42.140625" style="67" customWidth="1"/>
    <col min="11008" max="11008" width="11.140625" style="67" customWidth="1"/>
    <col min="11009" max="11009" width="31.42578125" style="67" customWidth="1"/>
    <col min="11010" max="11010" width="8.5703125" style="67" customWidth="1"/>
    <col min="11011" max="11012" width="11" style="67" customWidth="1"/>
    <col min="11013" max="11013" width="15.42578125" style="67" customWidth="1"/>
    <col min="11014" max="11014" width="13.5703125" style="67" customWidth="1"/>
    <col min="11015" max="11015" width="30.140625" style="67" customWidth="1"/>
    <col min="11016" max="11016" width="6.5703125" style="67" customWidth="1"/>
    <col min="11017" max="11017" width="13.42578125" style="67" customWidth="1"/>
    <col min="11018" max="11018" width="13.5703125" style="67" customWidth="1"/>
    <col min="11019" max="11019" width="14.85546875" style="67" customWidth="1"/>
    <col min="11020" max="11020" width="12.85546875" style="67" customWidth="1"/>
    <col min="11021" max="11021" width="9.140625" style="67"/>
    <col min="11022" max="11023" width="0" style="67" hidden="1" customWidth="1"/>
    <col min="11024" max="11261" width="9.140625" style="67"/>
    <col min="11262" max="11262" width="6.85546875" style="67" customWidth="1"/>
    <col min="11263" max="11263" width="42.140625" style="67" customWidth="1"/>
    <col min="11264" max="11264" width="11.140625" style="67" customWidth="1"/>
    <col min="11265" max="11265" width="31.42578125" style="67" customWidth="1"/>
    <col min="11266" max="11266" width="8.5703125" style="67" customWidth="1"/>
    <col min="11267" max="11268" width="11" style="67" customWidth="1"/>
    <col min="11269" max="11269" width="15.42578125" style="67" customWidth="1"/>
    <col min="11270" max="11270" width="13.5703125" style="67" customWidth="1"/>
    <col min="11271" max="11271" width="30.140625" style="67" customWidth="1"/>
    <col min="11272" max="11272" width="6.5703125" style="67" customWidth="1"/>
    <col min="11273" max="11273" width="13.42578125" style="67" customWidth="1"/>
    <col min="11274" max="11274" width="13.5703125" style="67" customWidth="1"/>
    <col min="11275" max="11275" width="14.85546875" style="67" customWidth="1"/>
    <col min="11276" max="11276" width="12.85546875" style="67" customWidth="1"/>
    <col min="11277" max="11277" width="9.140625" style="67"/>
    <col min="11278" max="11279" width="0" style="67" hidden="1" customWidth="1"/>
    <col min="11280" max="11517" width="9.140625" style="67"/>
    <col min="11518" max="11518" width="6.85546875" style="67" customWidth="1"/>
    <col min="11519" max="11519" width="42.140625" style="67" customWidth="1"/>
    <col min="11520" max="11520" width="11.140625" style="67" customWidth="1"/>
    <col min="11521" max="11521" width="31.42578125" style="67" customWidth="1"/>
    <col min="11522" max="11522" width="8.5703125" style="67" customWidth="1"/>
    <col min="11523" max="11524" width="11" style="67" customWidth="1"/>
    <col min="11525" max="11525" width="15.42578125" style="67" customWidth="1"/>
    <col min="11526" max="11526" width="13.5703125" style="67" customWidth="1"/>
    <col min="11527" max="11527" width="30.140625" style="67" customWidth="1"/>
    <col min="11528" max="11528" width="6.5703125" style="67" customWidth="1"/>
    <col min="11529" max="11529" width="13.42578125" style="67" customWidth="1"/>
    <col min="11530" max="11530" width="13.5703125" style="67" customWidth="1"/>
    <col min="11531" max="11531" width="14.85546875" style="67" customWidth="1"/>
    <col min="11532" max="11532" width="12.85546875" style="67" customWidth="1"/>
    <col min="11533" max="11533" width="9.140625" style="67"/>
    <col min="11534" max="11535" width="0" style="67" hidden="1" customWidth="1"/>
    <col min="11536" max="11773" width="9.140625" style="67"/>
    <col min="11774" max="11774" width="6.85546875" style="67" customWidth="1"/>
    <col min="11775" max="11775" width="42.140625" style="67" customWidth="1"/>
    <col min="11776" max="11776" width="11.140625" style="67" customWidth="1"/>
    <col min="11777" max="11777" width="31.42578125" style="67" customWidth="1"/>
    <col min="11778" max="11778" width="8.5703125" style="67" customWidth="1"/>
    <col min="11779" max="11780" width="11" style="67" customWidth="1"/>
    <col min="11781" max="11781" width="15.42578125" style="67" customWidth="1"/>
    <col min="11782" max="11782" width="13.5703125" style="67" customWidth="1"/>
    <col min="11783" max="11783" width="30.140625" style="67" customWidth="1"/>
    <col min="11784" max="11784" width="6.5703125" style="67" customWidth="1"/>
    <col min="11785" max="11785" width="13.42578125" style="67" customWidth="1"/>
    <col min="11786" max="11786" width="13.5703125" style="67" customWidth="1"/>
    <col min="11787" max="11787" width="14.85546875" style="67" customWidth="1"/>
    <col min="11788" max="11788" width="12.85546875" style="67" customWidth="1"/>
    <col min="11789" max="11789" width="9.140625" style="67"/>
    <col min="11790" max="11791" width="0" style="67" hidden="1" customWidth="1"/>
    <col min="11792" max="12029" width="9.140625" style="67"/>
    <col min="12030" max="12030" width="6.85546875" style="67" customWidth="1"/>
    <col min="12031" max="12031" width="42.140625" style="67" customWidth="1"/>
    <col min="12032" max="12032" width="11.140625" style="67" customWidth="1"/>
    <col min="12033" max="12033" width="31.42578125" style="67" customWidth="1"/>
    <col min="12034" max="12034" width="8.5703125" style="67" customWidth="1"/>
    <col min="12035" max="12036" width="11" style="67" customWidth="1"/>
    <col min="12037" max="12037" width="15.42578125" style="67" customWidth="1"/>
    <col min="12038" max="12038" width="13.5703125" style="67" customWidth="1"/>
    <col min="12039" max="12039" width="30.140625" style="67" customWidth="1"/>
    <col min="12040" max="12040" width="6.5703125" style="67" customWidth="1"/>
    <col min="12041" max="12041" width="13.42578125" style="67" customWidth="1"/>
    <col min="12042" max="12042" width="13.5703125" style="67" customWidth="1"/>
    <col min="12043" max="12043" width="14.85546875" style="67" customWidth="1"/>
    <col min="12044" max="12044" width="12.85546875" style="67" customWidth="1"/>
    <col min="12045" max="12045" width="9.140625" style="67"/>
    <col min="12046" max="12047" width="0" style="67" hidden="1" customWidth="1"/>
    <col min="12048" max="12285" width="9.140625" style="67"/>
    <col min="12286" max="12286" width="6.85546875" style="67" customWidth="1"/>
    <col min="12287" max="12287" width="42.140625" style="67" customWidth="1"/>
    <col min="12288" max="12288" width="11.140625" style="67" customWidth="1"/>
    <col min="12289" max="12289" width="31.42578125" style="67" customWidth="1"/>
    <col min="12290" max="12290" width="8.5703125" style="67" customWidth="1"/>
    <col min="12291" max="12292" width="11" style="67" customWidth="1"/>
    <col min="12293" max="12293" width="15.42578125" style="67" customWidth="1"/>
    <col min="12294" max="12294" width="13.5703125" style="67" customWidth="1"/>
    <col min="12295" max="12295" width="30.140625" style="67" customWidth="1"/>
    <col min="12296" max="12296" width="6.5703125" style="67" customWidth="1"/>
    <col min="12297" max="12297" width="13.42578125" style="67" customWidth="1"/>
    <col min="12298" max="12298" width="13.5703125" style="67" customWidth="1"/>
    <col min="12299" max="12299" width="14.85546875" style="67" customWidth="1"/>
    <col min="12300" max="12300" width="12.85546875" style="67" customWidth="1"/>
    <col min="12301" max="12301" width="9.140625" style="67"/>
    <col min="12302" max="12303" width="0" style="67" hidden="1" customWidth="1"/>
    <col min="12304" max="12541" width="9.140625" style="67"/>
    <col min="12542" max="12542" width="6.85546875" style="67" customWidth="1"/>
    <col min="12543" max="12543" width="42.140625" style="67" customWidth="1"/>
    <col min="12544" max="12544" width="11.140625" style="67" customWidth="1"/>
    <col min="12545" max="12545" width="31.42578125" style="67" customWidth="1"/>
    <col min="12546" max="12546" width="8.5703125" style="67" customWidth="1"/>
    <col min="12547" max="12548" width="11" style="67" customWidth="1"/>
    <col min="12549" max="12549" width="15.42578125" style="67" customWidth="1"/>
    <col min="12550" max="12550" width="13.5703125" style="67" customWidth="1"/>
    <col min="12551" max="12551" width="30.140625" style="67" customWidth="1"/>
    <col min="12552" max="12552" width="6.5703125" style="67" customWidth="1"/>
    <col min="12553" max="12553" width="13.42578125" style="67" customWidth="1"/>
    <col min="12554" max="12554" width="13.5703125" style="67" customWidth="1"/>
    <col min="12555" max="12555" width="14.85546875" style="67" customWidth="1"/>
    <col min="12556" max="12556" width="12.85546875" style="67" customWidth="1"/>
    <col min="12557" max="12557" width="9.140625" style="67"/>
    <col min="12558" max="12559" width="0" style="67" hidden="1" customWidth="1"/>
    <col min="12560" max="12797" width="9.140625" style="67"/>
    <col min="12798" max="12798" width="6.85546875" style="67" customWidth="1"/>
    <col min="12799" max="12799" width="42.140625" style="67" customWidth="1"/>
    <col min="12800" max="12800" width="11.140625" style="67" customWidth="1"/>
    <col min="12801" max="12801" width="31.42578125" style="67" customWidth="1"/>
    <col min="12802" max="12802" width="8.5703125" style="67" customWidth="1"/>
    <col min="12803" max="12804" width="11" style="67" customWidth="1"/>
    <col min="12805" max="12805" width="15.42578125" style="67" customWidth="1"/>
    <col min="12806" max="12806" width="13.5703125" style="67" customWidth="1"/>
    <col min="12807" max="12807" width="30.140625" style="67" customWidth="1"/>
    <col min="12808" max="12808" width="6.5703125" style="67" customWidth="1"/>
    <col min="12809" max="12809" width="13.42578125" style="67" customWidth="1"/>
    <col min="12810" max="12810" width="13.5703125" style="67" customWidth="1"/>
    <col min="12811" max="12811" width="14.85546875" style="67" customWidth="1"/>
    <col min="12812" max="12812" width="12.85546875" style="67" customWidth="1"/>
    <col min="12813" max="12813" width="9.140625" style="67"/>
    <col min="12814" max="12815" width="0" style="67" hidden="1" customWidth="1"/>
    <col min="12816" max="13053" width="9.140625" style="67"/>
    <col min="13054" max="13054" width="6.85546875" style="67" customWidth="1"/>
    <col min="13055" max="13055" width="42.140625" style="67" customWidth="1"/>
    <col min="13056" max="13056" width="11.140625" style="67" customWidth="1"/>
    <col min="13057" max="13057" width="31.42578125" style="67" customWidth="1"/>
    <col min="13058" max="13058" width="8.5703125" style="67" customWidth="1"/>
    <col min="13059" max="13060" width="11" style="67" customWidth="1"/>
    <col min="13061" max="13061" width="15.42578125" style="67" customWidth="1"/>
    <col min="13062" max="13062" width="13.5703125" style="67" customWidth="1"/>
    <col min="13063" max="13063" width="30.140625" style="67" customWidth="1"/>
    <col min="13064" max="13064" width="6.5703125" style="67" customWidth="1"/>
    <col min="13065" max="13065" width="13.42578125" style="67" customWidth="1"/>
    <col min="13066" max="13066" width="13.5703125" style="67" customWidth="1"/>
    <col min="13067" max="13067" width="14.85546875" style="67" customWidth="1"/>
    <col min="13068" max="13068" width="12.85546875" style="67" customWidth="1"/>
    <col min="13069" max="13069" width="9.140625" style="67"/>
    <col min="13070" max="13071" width="0" style="67" hidden="1" customWidth="1"/>
    <col min="13072" max="13309" width="9.140625" style="67"/>
    <col min="13310" max="13310" width="6.85546875" style="67" customWidth="1"/>
    <col min="13311" max="13311" width="42.140625" style="67" customWidth="1"/>
    <col min="13312" max="13312" width="11.140625" style="67" customWidth="1"/>
    <col min="13313" max="13313" width="31.42578125" style="67" customWidth="1"/>
    <col min="13314" max="13314" width="8.5703125" style="67" customWidth="1"/>
    <col min="13315" max="13316" width="11" style="67" customWidth="1"/>
    <col min="13317" max="13317" width="15.42578125" style="67" customWidth="1"/>
    <col min="13318" max="13318" width="13.5703125" style="67" customWidth="1"/>
    <col min="13319" max="13319" width="30.140625" style="67" customWidth="1"/>
    <col min="13320" max="13320" width="6.5703125" style="67" customWidth="1"/>
    <col min="13321" max="13321" width="13.42578125" style="67" customWidth="1"/>
    <col min="13322" max="13322" width="13.5703125" style="67" customWidth="1"/>
    <col min="13323" max="13323" width="14.85546875" style="67" customWidth="1"/>
    <col min="13324" max="13324" width="12.85546875" style="67" customWidth="1"/>
    <col min="13325" max="13325" width="9.140625" style="67"/>
    <col min="13326" max="13327" width="0" style="67" hidden="1" customWidth="1"/>
    <col min="13328" max="13565" width="9.140625" style="67"/>
    <col min="13566" max="13566" width="6.85546875" style="67" customWidth="1"/>
    <col min="13567" max="13567" width="42.140625" style="67" customWidth="1"/>
    <col min="13568" max="13568" width="11.140625" style="67" customWidth="1"/>
    <col min="13569" max="13569" width="31.42578125" style="67" customWidth="1"/>
    <col min="13570" max="13570" width="8.5703125" style="67" customWidth="1"/>
    <col min="13571" max="13572" width="11" style="67" customWidth="1"/>
    <col min="13573" max="13573" width="15.42578125" style="67" customWidth="1"/>
    <col min="13574" max="13574" width="13.5703125" style="67" customWidth="1"/>
    <col min="13575" max="13575" width="30.140625" style="67" customWidth="1"/>
    <col min="13576" max="13576" width="6.5703125" style="67" customWidth="1"/>
    <col min="13577" max="13577" width="13.42578125" style="67" customWidth="1"/>
    <col min="13578" max="13578" width="13.5703125" style="67" customWidth="1"/>
    <col min="13579" max="13579" width="14.85546875" style="67" customWidth="1"/>
    <col min="13580" max="13580" width="12.85546875" style="67" customWidth="1"/>
    <col min="13581" max="13581" width="9.140625" style="67"/>
    <col min="13582" max="13583" width="0" style="67" hidden="1" customWidth="1"/>
    <col min="13584" max="13821" width="9.140625" style="67"/>
    <col min="13822" max="13822" width="6.85546875" style="67" customWidth="1"/>
    <col min="13823" max="13823" width="42.140625" style="67" customWidth="1"/>
    <col min="13824" max="13824" width="11.140625" style="67" customWidth="1"/>
    <col min="13825" max="13825" width="31.42578125" style="67" customWidth="1"/>
    <col min="13826" max="13826" width="8.5703125" style="67" customWidth="1"/>
    <col min="13827" max="13828" width="11" style="67" customWidth="1"/>
    <col min="13829" max="13829" width="15.42578125" style="67" customWidth="1"/>
    <col min="13830" max="13830" width="13.5703125" style="67" customWidth="1"/>
    <col min="13831" max="13831" width="30.140625" style="67" customWidth="1"/>
    <col min="13832" max="13832" width="6.5703125" style="67" customWidth="1"/>
    <col min="13833" max="13833" width="13.42578125" style="67" customWidth="1"/>
    <col min="13834" max="13834" width="13.5703125" style="67" customWidth="1"/>
    <col min="13835" max="13835" width="14.85546875" style="67" customWidth="1"/>
    <col min="13836" max="13836" width="12.85546875" style="67" customWidth="1"/>
    <col min="13837" max="13837" width="9.140625" style="67"/>
    <col min="13838" max="13839" width="0" style="67" hidden="1" customWidth="1"/>
    <col min="13840" max="14077" width="9.140625" style="67"/>
    <col min="14078" max="14078" width="6.85546875" style="67" customWidth="1"/>
    <col min="14079" max="14079" width="42.140625" style="67" customWidth="1"/>
    <col min="14080" max="14080" width="11.140625" style="67" customWidth="1"/>
    <col min="14081" max="14081" width="31.42578125" style="67" customWidth="1"/>
    <col min="14082" max="14082" width="8.5703125" style="67" customWidth="1"/>
    <col min="14083" max="14084" width="11" style="67" customWidth="1"/>
    <col min="14085" max="14085" width="15.42578125" style="67" customWidth="1"/>
    <col min="14086" max="14086" width="13.5703125" style="67" customWidth="1"/>
    <col min="14087" max="14087" width="30.140625" style="67" customWidth="1"/>
    <col min="14088" max="14088" width="6.5703125" style="67" customWidth="1"/>
    <col min="14089" max="14089" width="13.42578125" style="67" customWidth="1"/>
    <col min="14090" max="14090" width="13.5703125" style="67" customWidth="1"/>
    <col min="14091" max="14091" width="14.85546875" style="67" customWidth="1"/>
    <col min="14092" max="14092" width="12.85546875" style="67" customWidth="1"/>
    <col min="14093" max="14093" width="9.140625" style="67"/>
    <col min="14094" max="14095" width="0" style="67" hidden="1" customWidth="1"/>
    <col min="14096" max="14333" width="9.140625" style="67"/>
    <col min="14334" max="14334" width="6.85546875" style="67" customWidth="1"/>
    <col min="14335" max="14335" width="42.140625" style="67" customWidth="1"/>
    <col min="14336" max="14336" width="11.140625" style="67" customWidth="1"/>
    <col min="14337" max="14337" width="31.42578125" style="67" customWidth="1"/>
    <col min="14338" max="14338" width="8.5703125" style="67" customWidth="1"/>
    <col min="14339" max="14340" width="11" style="67" customWidth="1"/>
    <col min="14341" max="14341" width="15.42578125" style="67" customWidth="1"/>
    <col min="14342" max="14342" width="13.5703125" style="67" customWidth="1"/>
    <col min="14343" max="14343" width="30.140625" style="67" customWidth="1"/>
    <col min="14344" max="14344" width="6.5703125" style="67" customWidth="1"/>
    <col min="14345" max="14345" width="13.42578125" style="67" customWidth="1"/>
    <col min="14346" max="14346" width="13.5703125" style="67" customWidth="1"/>
    <col min="14347" max="14347" width="14.85546875" style="67" customWidth="1"/>
    <col min="14348" max="14348" width="12.85546875" style="67" customWidth="1"/>
    <col min="14349" max="14349" width="9.140625" style="67"/>
    <col min="14350" max="14351" width="0" style="67" hidden="1" customWidth="1"/>
    <col min="14352" max="14589" width="9.140625" style="67"/>
    <col min="14590" max="14590" width="6.85546875" style="67" customWidth="1"/>
    <col min="14591" max="14591" width="42.140625" style="67" customWidth="1"/>
    <col min="14592" max="14592" width="11.140625" style="67" customWidth="1"/>
    <col min="14593" max="14593" width="31.42578125" style="67" customWidth="1"/>
    <col min="14594" max="14594" width="8.5703125" style="67" customWidth="1"/>
    <col min="14595" max="14596" width="11" style="67" customWidth="1"/>
    <col min="14597" max="14597" width="15.42578125" style="67" customWidth="1"/>
    <col min="14598" max="14598" width="13.5703125" style="67" customWidth="1"/>
    <col min="14599" max="14599" width="30.140625" style="67" customWidth="1"/>
    <col min="14600" max="14600" width="6.5703125" style="67" customWidth="1"/>
    <col min="14601" max="14601" width="13.42578125" style="67" customWidth="1"/>
    <col min="14602" max="14602" width="13.5703125" style="67" customWidth="1"/>
    <col min="14603" max="14603" width="14.85546875" style="67" customWidth="1"/>
    <col min="14604" max="14604" width="12.85546875" style="67" customWidth="1"/>
    <col min="14605" max="14605" width="9.140625" style="67"/>
    <col min="14606" max="14607" width="0" style="67" hidden="1" customWidth="1"/>
    <col min="14608" max="14845" width="9.140625" style="67"/>
    <col min="14846" max="14846" width="6.85546875" style="67" customWidth="1"/>
    <col min="14847" max="14847" width="42.140625" style="67" customWidth="1"/>
    <col min="14848" max="14848" width="11.140625" style="67" customWidth="1"/>
    <col min="14849" max="14849" width="31.42578125" style="67" customWidth="1"/>
    <col min="14850" max="14850" width="8.5703125" style="67" customWidth="1"/>
    <col min="14851" max="14852" width="11" style="67" customWidth="1"/>
    <col min="14853" max="14853" width="15.42578125" style="67" customWidth="1"/>
    <col min="14854" max="14854" width="13.5703125" style="67" customWidth="1"/>
    <col min="14855" max="14855" width="30.140625" style="67" customWidth="1"/>
    <col min="14856" max="14856" width="6.5703125" style="67" customWidth="1"/>
    <col min="14857" max="14857" width="13.42578125" style="67" customWidth="1"/>
    <col min="14858" max="14858" width="13.5703125" style="67" customWidth="1"/>
    <col min="14859" max="14859" width="14.85546875" style="67" customWidth="1"/>
    <col min="14860" max="14860" width="12.85546875" style="67" customWidth="1"/>
    <col min="14861" max="14861" width="9.140625" style="67"/>
    <col min="14862" max="14863" width="0" style="67" hidden="1" customWidth="1"/>
    <col min="14864" max="15101" width="9.140625" style="67"/>
    <col min="15102" max="15102" width="6.85546875" style="67" customWidth="1"/>
    <col min="15103" max="15103" width="42.140625" style="67" customWidth="1"/>
    <col min="15104" max="15104" width="11.140625" style="67" customWidth="1"/>
    <col min="15105" max="15105" width="31.42578125" style="67" customWidth="1"/>
    <col min="15106" max="15106" width="8.5703125" style="67" customWidth="1"/>
    <col min="15107" max="15108" width="11" style="67" customWidth="1"/>
    <col min="15109" max="15109" width="15.42578125" style="67" customWidth="1"/>
    <col min="15110" max="15110" width="13.5703125" style="67" customWidth="1"/>
    <col min="15111" max="15111" width="30.140625" style="67" customWidth="1"/>
    <col min="15112" max="15112" width="6.5703125" style="67" customWidth="1"/>
    <col min="15113" max="15113" width="13.42578125" style="67" customWidth="1"/>
    <col min="15114" max="15114" width="13.5703125" style="67" customWidth="1"/>
    <col min="15115" max="15115" width="14.85546875" style="67" customWidth="1"/>
    <col min="15116" max="15116" width="12.85546875" style="67" customWidth="1"/>
    <col min="15117" max="15117" width="9.140625" style="67"/>
    <col min="15118" max="15119" width="0" style="67" hidden="1" customWidth="1"/>
    <col min="15120" max="15357" width="9.140625" style="67"/>
    <col min="15358" max="15358" width="6.85546875" style="67" customWidth="1"/>
    <col min="15359" max="15359" width="42.140625" style="67" customWidth="1"/>
    <col min="15360" max="15360" width="11.140625" style="67" customWidth="1"/>
    <col min="15361" max="15361" width="31.42578125" style="67" customWidth="1"/>
    <col min="15362" max="15362" width="8.5703125" style="67" customWidth="1"/>
    <col min="15363" max="15364" width="11" style="67" customWidth="1"/>
    <col min="15365" max="15365" width="15.42578125" style="67" customWidth="1"/>
    <col min="15366" max="15366" width="13.5703125" style="67" customWidth="1"/>
    <col min="15367" max="15367" width="30.140625" style="67" customWidth="1"/>
    <col min="15368" max="15368" width="6.5703125" style="67" customWidth="1"/>
    <col min="15369" max="15369" width="13.42578125" style="67" customWidth="1"/>
    <col min="15370" max="15370" width="13.5703125" style="67" customWidth="1"/>
    <col min="15371" max="15371" width="14.85546875" style="67" customWidth="1"/>
    <col min="15372" max="15372" width="12.85546875" style="67" customWidth="1"/>
    <col min="15373" max="15373" width="9.140625" style="67"/>
    <col min="15374" max="15375" width="0" style="67" hidden="1" customWidth="1"/>
    <col min="15376" max="15613" width="9.140625" style="67"/>
    <col min="15614" max="15614" width="6.85546875" style="67" customWidth="1"/>
    <col min="15615" max="15615" width="42.140625" style="67" customWidth="1"/>
    <col min="15616" max="15616" width="11.140625" style="67" customWidth="1"/>
    <col min="15617" max="15617" width="31.42578125" style="67" customWidth="1"/>
    <col min="15618" max="15618" width="8.5703125" style="67" customWidth="1"/>
    <col min="15619" max="15620" width="11" style="67" customWidth="1"/>
    <col min="15621" max="15621" width="15.42578125" style="67" customWidth="1"/>
    <col min="15622" max="15622" width="13.5703125" style="67" customWidth="1"/>
    <col min="15623" max="15623" width="30.140625" style="67" customWidth="1"/>
    <col min="15624" max="15624" width="6.5703125" style="67" customWidth="1"/>
    <col min="15625" max="15625" width="13.42578125" style="67" customWidth="1"/>
    <col min="15626" max="15626" width="13.5703125" style="67" customWidth="1"/>
    <col min="15627" max="15627" width="14.85546875" style="67" customWidth="1"/>
    <col min="15628" max="15628" width="12.85546875" style="67" customWidth="1"/>
    <col min="15629" max="15629" width="9.140625" style="67"/>
    <col min="15630" max="15631" width="0" style="67" hidden="1" customWidth="1"/>
    <col min="15632" max="15869" width="9.140625" style="67"/>
    <col min="15870" max="15870" width="6.85546875" style="67" customWidth="1"/>
    <col min="15871" max="15871" width="42.140625" style="67" customWidth="1"/>
    <col min="15872" max="15872" width="11.140625" style="67" customWidth="1"/>
    <col min="15873" max="15873" width="31.42578125" style="67" customWidth="1"/>
    <col min="15874" max="15874" width="8.5703125" style="67" customWidth="1"/>
    <col min="15875" max="15876" width="11" style="67" customWidth="1"/>
    <col min="15877" max="15877" width="15.42578125" style="67" customWidth="1"/>
    <col min="15878" max="15878" width="13.5703125" style="67" customWidth="1"/>
    <col min="15879" max="15879" width="30.140625" style="67" customWidth="1"/>
    <col min="15880" max="15880" width="6.5703125" style="67" customWidth="1"/>
    <col min="15881" max="15881" width="13.42578125" style="67" customWidth="1"/>
    <col min="15882" max="15882" width="13.5703125" style="67" customWidth="1"/>
    <col min="15883" max="15883" width="14.85546875" style="67" customWidth="1"/>
    <col min="15884" max="15884" width="12.85546875" style="67" customWidth="1"/>
    <col min="15885" max="15885" width="9.140625" style="67"/>
    <col min="15886" max="15887" width="0" style="67" hidden="1" customWidth="1"/>
    <col min="15888" max="16125" width="9.140625" style="67"/>
    <col min="16126" max="16126" width="6.85546875" style="67" customWidth="1"/>
    <col min="16127" max="16127" width="42.140625" style="67" customWidth="1"/>
    <col min="16128" max="16128" width="11.140625" style="67" customWidth="1"/>
    <col min="16129" max="16129" width="31.42578125" style="67" customWidth="1"/>
    <col min="16130" max="16130" width="8.5703125" style="67" customWidth="1"/>
    <col min="16131" max="16132" width="11" style="67" customWidth="1"/>
    <col min="16133" max="16133" width="15.42578125" style="67" customWidth="1"/>
    <col min="16134" max="16134" width="13.5703125" style="67" customWidth="1"/>
    <col min="16135" max="16135" width="30.140625" style="67" customWidth="1"/>
    <col min="16136" max="16136" width="6.5703125" style="67" customWidth="1"/>
    <col min="16137" max="16137" width="13.42578125" style="67" customWidth="1"/>
    <col min="16138" max="16138" width="13.5703125" style="67" customWidth="1"/>
    <col min="16139" max="16139" width="14.85546875" style="67" customWidth="1"/>
    <col min="16140" max="16140" width="12.85546875" style="67" customWidth="1"/>
    <col min="16141" max="16141" width="9.140625" style="67"/>
    <col min="16142" max="16143" width="0" style="67" hidden="1" customWidth="1"/>
    <col min="16144" max="16384" width="9.140625" style="67"/>
  </cols>
  <sheetData>
    <row r="1" spans="1:24" x14ac:dyDescent="0.2"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5"/>
      <c r="R1" s="67"/>
      <c r="S1" s="67"/>
      <c r="U1" s="5"/>
      <c r="V1" s="217" t="s">
        <v>106</v>
      </c>
      <c r="W1" s="217"/>
      <c r="X1" s="5"/>
    </row>
    <row r="2" spans="1:24" x14ac:dyDescent="0.2"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5"/>
      <c r="R2" s="67"/>
      <c r="S2" s="67"/>
      <c r="U2" s="5"/>
      <c r="V2" s="185" t="s">
        <v>105</v>
      </c>
      <c r="W2" s="185"/>
      <c r="X2" s="5"/>
    </row>
    <row r="3" spans="1:24" ht="23.25" x14ac:dyDescent="0.35">
      <c r="A3" s="197" t="s">
        <v>99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</row>
    <row r="4" spans="1:24" x14ac:dyDescent="0.2">
      <c r="A4" s="68" t="s">
        <v>107</v>
      </c>
      <c r="B4" s="68"/>
    </row>
    <row r="5" spans="1:24" x14ac:dyDescent="0.2">
      <c r="A5" s="68" t="s">
        <v>94</v>
      </c>
      <c r="B5" s="68"/>
    </row>
    <row r="6" spans="1:24" ht="13.5" thickBot="1" x14ac:dyDescent="0.25"/>
    <row r="7" spans="1:24" ht="15.6" customHeight="1" thickBot="1" x14ac:dyDescent="0.25">
      <c r="A7" s="69"/>
      <c r="B7" s="70"/>
      <c r="C7" s="70"/>
      <c r="D7" s="198" t="s">
        <v>0</v>
      </c>
      <c r="E7" s="199"/>
      <c r="F7" s="199"/>
      <c r="G7" s="199"/>
      <c r="H7" s="199"/>
      <c r="I7" s="199"/>
      <c r="J7" s="199"/>
      <c r="K7" s="200"/>
      <c r="L7" s="201" t="s">
        <v>1</v>
      </c>
      <c r="M7" s="203" t="s">
        <v>2</v>
      </c>
      <c r="N7" s="204"/>
      <c r="O7" s="204"/>
      <c r="P7" s="204"/>
      <c r="Q7" s="204"/>
      <c r="R7" s="204"/>
      <c r="S7" s="204"/>
      <c r="T7" s="204"/>
      <c r="U7" s="204"/>
      <c r="V7" s="205" t="s">
        <v>3</v>
      </c>
      <c r="W7" s="207" t="s">
        <v>4</v>
      </c>
      <c r="X7" s="209" t="s">
        <v>5</v>
      </c>
    </row>
    <row r="8" spans="1:24" ht="90.75" customHeight="1" thickBot="1" x14ac:dyDescent="0.25">
      <c r="A8" s="34" t="s">
        <v>6</v>
      </c>
      <c r="B8" s="61" t="s">
        <v>7</v>
      </c>
      <c r="C8" s="35" t="s">
        <v>8</v>
      </c>
      <c r="D8" s="36" t="s">
        <v>9</v>
      </c>
      <c r="E8" s="37" t="s">
        <v>10</v>
      </c>
      <c r="F8" s="38" t="s">
        <v>11</v>
      </c>
      <c r="G8" s="38" t="s">
        <v>12</v>
      </c>
      <c r="H8" s="109" t="s">
        <v>13</v>
      </c>
      <c r="I8" s="2" t="s">
        <v>14</v>
      </c>
      <c r="J8" s="87" t="s">
        <v>15</v>
      </c>
      <c r="K8" s="128" t="s">
        <v>16</v>
      </c>
      <c r="L8" s="202"/>
      <c r="M8" s="39" t="s">
        <v>17</v>
      </c>
      <c r="N8" s="40" t="s">
        <v>18</v>
      </c>
      <c r="O8" s="40" t="s">
        <v>19</v>
      </c>
      <c r="P8" s="41" t="s">
        <v>20</v>
      </c>
      <c r="Q8" s="42" t="s">
        <v>21</v>
      </c>
      <c r="R8" s="40" t="s">
        <v>22</v>
      </c>
      <c r="S8" s="54" t="s">
        <v>23</v>
      </c>
      <c r="T8" s="150" t="s">
        <v>24</v>
      </c>
      <c r="U8" s="1" t="s">
        <v>25</v>
      </c>
      <c r="V8" s="206"/>
      <c r="W8" s="208"/>
      <c r="X8" s="210"/>
    </row>
    <row r="9" spans="1:24" ht="26.25" thickBot="1" x14ac:dyDescent="0.25">
      <c r="A9" s="85">
        <v>1</v>
      </c>
      <c r="B9" s="85"/>
      <c r="C9" s="104">
        <v>2</v>
      </c>
      <c r="D9" s="4">
        <v>3</v>
      </c>
      <c r="E9" s="86">
        <v>4</v>
      </c>
      <c r="F9" s="56">
        <v>5</v>
      </c>
      <c r="G9" s="56">
        <v>6</v>
      </c>
      <c r="H9" s="110" t="s">
        <v>26</v>
      </c>
      <c r="I9" s="3" t="s">
        <v>27</v>
      </c>
      <c r="J9" s="87">
        <v>9</v>
      </c>
      <c r="K9" s="119" t="s">
        <v>28</v>
      </c>
      <c r="L9" s="56">
        <v>11</v>
      </c>
      <c r="M9" s="56">
        <v>12</v>
      </c>
      <c r="N9" s="56">
        <v>13</v>
      </c>
      <c r="O9" s="56"/>
      <c r="P9" s="42">
        <v>14</v>
      </c>
      <c r="Q9" s="42">
        <v>15</v>
      </c>
      <c r="R9" s="56">
        <v>16</v>
      </c>
      <c r="S9" s="57" t="s">
        <v>29</v>
      </c>
      <c r="T9" s="109">
        <v>18</v>
      </c>
      <c r="U9" s="1" t="s">
        <v>30</v>
      </c>
      <c r="V9" s="119" t="s">
        <v>31</v>
      </c>
      <c r="W9" s="58">
        <v>21</v>
      </c>
      <c r="X9" s="139" t="s">
        <v>32</v>
      </c>
    </row>
    <row r="10" spans="1:24" ht="15.75" customHeight="1" x14ac:dyDescent="0.2">
      <c r="A10" s="59">
        <v>1</v>
      </c>
      <c r="B10" s="211" t="s">
        <v>104</v>
      </c>
      <c r="C10" s="91" t="s">
        <v>40</v>
      </c>
      <c r="D10" s="176">
        <v>223</v>
      </c>
      <c r="E10" s="105" t="s">
        <v>33</v>
      </c>
      <c r="F10" s="14">
        <v>72</v>
      </c>
      <c r="G10" s="52">
        <f>F10*0.1</f>
        <v>7.2</v>
      </c>
      <c r="H10" s="111">
        <f>F10+G10</f>
        <v>79.2</v>
      </c>
      <c r="I10" s="115">
        <f t="shared" ref="I10:I65" si="0">D10*H10</f>
        <v>17661.600000000002</v>
      </c>
      <c r="J10" s="124">
        <v>1350</v>
      </c>
      <c r="K10" s="120">
        <f>I10*J10/1000</f>
        <v>23843.160000000003</v>
      </c>
      <c r="L10" s="167">
        <f>D10</f>
        <v>223</v>
      </c>
      <c r="M10" s="16">
        <f>J10</f>
        <v>1350</v>
      </c>
      <c r="N10" s="51"/>
      <c r="O10" s="62" t="s">
        <v>83</v>
      </c>
      <c r="P10" s="192" t="s">
        <v>35</v>
      </c>
      <c r="Q10" s="43"/>
      <c r="R10" s="129"/>
      <c r="S10" s="134">
        <f t="shared" ref="S10:S24" si="1">L10*R10</f>
        <v>0</v>
      </c>
      <c r="T10" s="151">
        <f>Q10*R10</f>
        <v>0</v>
      </c>
      <c r="U10" s="161">
        <f t="shared" ref="U10:U24" si="2">L10*Q10</f>
        <v>0</v>
      </c>
      <c r="V10" s="156">
        <f t="shared" ref="V10:V24" si="3">M10*U10/1000</f>
        <v>0</v>
      </c>
      <c r="W10" s="145"/>
      <c r="X10" s="140">
        <f>L10*W10</f>
        <v>0</v>
      </c>
    </row>
    <row r="11" spans="1:24" ht="15.75" customHeight="1" x14ac:dyDescent="0.2">
      <c r="A11" s="60">
        <v>2</v>
      </c>
      <c r="B11" s="212"/>
      <c r="C11" s="89" t="s">
        <v>63</v>
      </c>
      <c r="D11" s="177">
        <v>55</v>
      </c>
      <c r="E11" s="106" t="s">
        <v>33</v>
      </c>
      <c r="F11" s="15">
        <v>36</v>
      </c>
      <c r="G11" s="53">
        <f t="shared" ref="G11:G64" si="4">F11*0.1</f>
        <v>3.6</v>
      </c>
      <c r="H11" s="112">
        <f t="shared" ref="H11:H65" si="5">F11+G11</f>
        <v>39.6</v>
      </c>
      <c r="I11" s="116">
        <f t="shared" si="0"/>
        <v>2178</v>
      </c>
      <c r="J11" s="125">
        <v>1350</v>
      </c>
      <c r="K11" s="121">
        <f t="shared" ref="K11:K24" si="6">I11*J11/1000</f>
        <v>2940.3</v>
      </c>
      <c r="L11" s="71">
        <f t="shared" ref="L11:L65" si="7">D11</f>
        <v>55</v>
      </c>
      <c r="M11" s="9">
        <f t="shared" ref="M11:M65" si="8">J11</f>
        <v>1350</v>
      </c>
      <c r="N11" s="49"/>
      <c r="O11" s="63" t="s">
        <v>83</v>
      </c>
      <c r="P11" s="193"/>
      <c r="Q11" s="44"/>
      <c r="R11" s="130"/>
      <c r="S11" s="135">
        <f t="shared" si="1"/>
        <v>0</v>
      </c>
      <c r="T11" s="152">
        <f t="shared" ref="T11:T24" si="9">Q11*R11</f>
        <v>0</v>
      </c>
      <c r="U11" s="162">
        <f t="shared" si="2"/>
        <v>0</v>
      </c>
      <c r="V11" s="157">
        <f t="shared" si="3"/>
        <v>0</v>
      </c>
      <c r="W11" s="146"/>
      <c r="X11" s="141">
        <f>L11*W11</f>
        <v>0</v>
      </c>
    </row>
    <row r="12" spans="1:24" ht="15.75" customHeight="1" x14ac:dyDescent="0.2">
      <c r="A12" s="60">
        <v>3</v>
      </c>
      <c r="B12" s="212"/>
      <c r="C12" s="89" t="s">
        <v>64</v>
      </c>
      <c r="D12" s="177">
        <v>31</v>
      </c>
      <c r="E12" s="106" t="s">
        <v>66</v>
      </c>
      <c r="F12" s="15">
        <v>20</v>
      </c>
      <c r="G12" s="53">
        <v>0</v>
      </c>
      <c r="H12" s="112">
        <f t="shared" si="5"/>
        <v>20</v>
      </c>
      <c r="I12" s="116">
        <f t="shared" si="0"/>
        <v>620</v>
      </c>
      <c r="J12" s="125">
        <v>1350</v>
      </c>
      <c r="K12" s="121">
        <f t="shared" si="6"/>
        <v>837</v>
      </c>
      <c r="L12" s="71">
        <f t="shared" si="7"/>
        <v>31</v>
      </c>
      <c r="M12" s="9">
        <f t="shared" si="8"/>
        <v>1350</v>
      </c>
      <c r="N12" s="49"/>
      <c r="O12" s="63" t="s">
        <v>83</v>
      </c>
      <c r="P12" s="193"/>
      <c r="Q12" s="44"/>
      <c r="R12" s="130"/>
      <c r="S12" s="135">
        <f t="shared" si="1"/>
        <v>0</v>
      </c>
      <c r="T12" s="152">
        <f t="shared" si="9"/>
        <v>0</v>
      </c>
      <c r="U12" s="162">
        <f t="shared" si="2"/>
        <v>0</v>
      </c>
      <c r="V12" s="157">
        <f t="shared" si="3"/>
        <v>0</v>
      </c>
      <c r="W12" s="146"/>
      <c r="X12" s="141">
        <f t="shared" ref="X12:X24" si="10">L12*W12</f>
        <v>0</v>
      </c>
    </row>
    <row r="13" spans="1:24" ht="15.75" customHeight="1" x14ac:dyDescent="0.2">
      <c r="A13" s="60">
        <v>4</v>
      </c>
      <c r="B13" s="212"/>
      <c r="C13" s="89" t="s">
        <v>67</v>
      </c>
      <c r="D13" s="177">
        <v>12</v>
      </c>
      <c r="E13" s="106" t="s">
        <v>38</v>
      </c>
      <c r="F13" s="15">
        <v>40</v>
      </c>
      <c r="G13" s="53">
        <f t="shared" si="4"/>
        <v>4</v>
      </c>
      <c r="H13" s="112">
        <f t="shared" si="5"/>
        <v>44</v>
      </c>
      <c r="I13" s="116">
        <f t="shared" si="0"/>
        <v>528</v>
      </c>
      <c r="J13" s="125">
        <v>1350</v>
      </c>
      <c r="K13" s="121">
        <f t="shared" si="6"/>
        <v>712.8</v>
      </c>
      <c r="L13" s="71">
        <f t="shared" si="7"/>
        <v>12</v>
      </c>
      <c r="M13" s="9">
        <f t="shared" si="8"/>
        <v>1350</v>
      </c>
      <c r="N13" s="49"/>
      <c r="O13" s="63" t="s">
        <v>84</v>
      </c>
      <c r="P13" s="193"/>
      <c r="Q13" s="44"/>
      <c r="R13" s="130"/>
      <c r="S13" s="135">
        <f t="shared" si="1"/>
        <v>0</v>
      </c>
      <c r="T13" s="152">
        <f t="shared" si="9"/>
        <v>0</v>
      </c>
      <c r="U13" s="162">
        <f t="shared" si="2"/>
        <v>0</v>
      </c>
      <c r="V13" s="157">
        <f t="shared" si="3"/>
        <v>0</v>
      </c>
      <c r="W13" s="146"/>
      <c r="X13" s="141">
        <f t="shared" si="10"/>
        <v>0</v>
      </c>
    </row>
    <row r="14" spans="1:24" ht="15.75" customHeight="1" x14ac:dyDescent="0.2">
      <c r="A14" s="60">
        <v>5</v>
      </c>
      <c r="B14" s="212"/>
      <c r="C14" s="89" t="s">
        <v>92</v>
      </c>
      <c r="D14" s="177">
        <v>8</v>
      </c>
      <c r="E14" s="106" t="s">
        <v>66</v>
      </c>
      <c r="F14" s="15">
        <v>36</v>
      </c>
      <c r="G14" s="53">
        <v>0</v>
      </c>
      <c r="H14" s="112">
        <f t="shared" si="5"/>
        <v>36</v>
      </c>
      <c r="I14" s="116">
        <f t="shared" si="0"/>
        <v>288</v>
      </c>
      <c r="J14" s="125">
        <v>1350</v>
      </c>
      <c r="K14" s="121">
        <f t="shared" si="6"/>
        <v>388.8</v>
      </c>
      <c r="L14" s="71">
        <f t="shared" si="7"/>
        <v>8</v>
      </c>
      <c r="M14" s="9">
        <f t="shared" si="8"/>
        <v>1350</v>
      </c>
      <c r="N14" s="49"/>
      <c r="O14" s="180" t="s">
        <v>85</v>
      </c>
      <c r="P14" s="193"/>
      <c r="Q14" s="44"/>
      <c r="R14" s="130"/>
      <c r="S14" s="135">
        <f t="shared" si="1"/>
        <v>0</v>
      </c>
      <c r="T14" s="152">
        <f t="shared" si="9"/>
        <v>0</v>
      </c>
      <c r="U14" s="162">
        <f t="shared" si="2"/>
        <v>0</v>
      </c>
      <c r="V14" s="157">
        <f t="shared" si="3"/>
        <v>0</v>
      </c>
      <c r="W14" s="146"/>
      <c r="X14" s="141">
        <f t="shared" si="10"/>
        <v>0</v>
      </c>
    </row>
    <row r="15" spans="1:24" ht="15.75" customHeight="1" x14ac:dyDescent="0.2">
      <c r="A15" s="60">
        <v>6</v>
      </c>
      <c r="B15" s="213"/>
      <c r="C15" s="84" t="s">
        <v>65</v>
      </c>
      <c r="D15" s="177">
        <v>24</v>
      </c>
      <c r="E15" s="106" t="s">
        <v>38</v>
      </c>
      <c r="F15" s="15">
        <v>40</v>
      </c>
      <c r="G15" s="53">
        <f t="shared" si="4"/>
        <v>4</v>
      </c>
      <c r="H15" s="112">
        <f t="shared" si="5"/>
        <v>44</v>
      </c>
      <c r="I15" s="116">
        <f t="shared" si="0"/>
        <v>1056</v>
      </c>
      <c r="J15" s="125">
        <v>1350</v>
      </c>
      <c r="K15" s="121">
        <f t="shared" si="6"/>
        <v>1425.6</v>
      </c>
      <c r="L15" s="71">
        <f t="shared" si="7"/>
        <v>24</v>
      </c>
      <c r="M15" s="9">
        <f t="shared" si="8"/>
        <v>1350</v>
      </c>
      <c r="N15" s="49"/>
      <c r="O15" s="63" t="s">
        <v>36</v>
      </c>
      <c r="P15" s="193"/>
      <c r="Q15" s="44"/>
      <c r="R15" s="130"/>
      <c r="S15" s="135">
        <f t="shared" si="1"/>
        <v>0</v>
      </c>
      <c r="T15" s="152">
        <f t="shared" si="9"/>
        <v>0</v>
      </c>
      <c r="U15" s="162">
        <f t="shared" si="2"/>
        <v>0</v>
      </c>
      <c r="V15" s="157">
        <f t="shared" si="3"/>
        <v>0</v>
      </c>
      <c r="W15" s="146"/>
      <c r="X15" s="141">
        <f t="shared" si="10"/>
        <v>0</v>
      </c>
    </row>
    <row r="16" spans="1:24" ht="15.75" customHeight="1" x14ac:dyDescent="0.2">
      <c r="A16" s="60">
        <v>7</v>
      </c>
      <c r="B16" s="213"/>
      <c r="C16" s="84" t="s">
        <v>68</v>
      </c>
      <c r="D16" s="177">
        <v>21</v>
      </c>
      <c r="E16" s="106" t="s">
        <v>66</v>
      </c>
      <c r="F16" s="15">
        <v>9</v>
      </c>
      <c r="G16" s="53">
        <v>0</v>
      </c>
      <c r="H16" s="112">
        <f t="shared" ref="H16:H21" si="11">F16+G16</f>
        <v>9</v>
      </c>
      <c r="I16" s="116">
        <f t="shared" ref="I16:I21" si="12">D16*H16</f>
        <v>189</v>
      </c>
      <c r="J16" s="125">
        <v>1350</v>
      </c>
      <c r="K16" s="121">
        <f t="shared" ref="K16:K21" si="13">I16*J16/1000</f>
        <v>255.15</v>
      </c>
      <c r="L16" s="71">
        <f t="shared" si="7"/>
        <v>21</v>
      </c>
      <c r="M16" s="9">
        <f t="shared" si="8"/>
        <v>1350</v>
      </c>
      <c r="N16" s="49"/>
      <c r="O16" s="63" t="s">
        <v>84</v>
      </c>
      <c r="P16" s="193"/>
      <c r="Q16" s="44"/>
      <c r="R16" s="130"/>
      <c r="S16" s="135">
        <f t="shared" ref="S16:S21" si="14">L16*R16</f>
        <v>0</v>
      </c>
      <c r="T16" s="152">
        <f t="shared" ref="T16:T21" si="15">Q16*R16</f>
        <v>0</v>
      </c>
      <c r="U16" s="162">
        <f t="shared" ref="U16:U21" si="16">L16*Q16</f>
        <v>0</v>
      </c>
      <c r="V16" s="157">
        <f t="shared" ref="V16:V21" si="17">M16*U16/1000</f>
        <v>0</v>
      </c>
      <c r="W16" s="146"/>
      <c r="X16" s="141">
        <f t="shared" ref="X16:X21" si="18">L16*W16</f>
        <v>0</v>
      </c>
    </row>
    <row r="17" spans="1:24" ht="15.75" customHeight="1" x14ac:dyDescent="0.2">
      <c r="A17" s="60">
        <v>8</v>
      </c>
      <c r="B17" s="213"/>
      <c r="C17" s="84" t="s">
        <v>69</v>
      </c>
      <c r="D17" s="177">
        <v>19</v>
      </c>
      <c r="E17" s="106" t="s">
        <v>66</v>
      </c>
      <c r="F17" s="15">
        <v>22</v>
      </c>
      <c r="G17" s="53">
        <v>0</v>
      </c>
      <c r="H17" s="112">
        <f t="shared" si="11"/>
        <v>22</v>
      </c>
      <c r="I17" s="116">
        <f t="shared" si="12"/>
        <v>418</v>
      </c>
      <c r="J17" s="125">
        <v>1350</v>
      </c>
      <c r="K17" s="121">
        <f t="shared" si="13"/>
        <v>564.29999999999995</v>
      </c>
      <c r="L17" s="71">
        <f t="shared" si="7"/>
        <v>19</v>
      </c>
      <c r="M17" s="9">
        <f t="shared" si="8"/>
        <v>1350</v>
      </c>
      <c r="N17" s="49"/>
      <c r="O17" s="180" t="s">
        <v>39</v>
      </c>
      <c r="P17" s="193"/>
      <c r="Q17" s="44"/>
      <c r="R17" s="130"/>
      <c r="S17" s="135">
        <f t="shared" si="14"/>
        <v>0</v>
      </c>
      <c r="T17" s="152">
        <f t="shared" si="15"/>
        <v>0</v>
      </c>
      <c r="U17" s="162">
        <f t="shared" si="16"/>
        <v>0</v>
      </c>
      <c r="V17" s="157">
        <f t="shared" si="17"/>
        <v>0</v>
      </c>
      <c r="W17" s="146"/>
      <c r="X17" s="141">
        <f t="shared" si="18"/>
        <v>0</v>
      </c>
    </row>
    <row r="18" spans="1:24" ht="15.75" customHeight="1" x14ac:dyDescent="0.2">
      <c r="A18" s="60">
        <v>9</v>
      </c>
      <c r="B18" s="213"/>
      <c r="C18" s="84" t="s">
        <v>87</v>
      </c>
      <c r="D18" s="177">
        <v>17</v>
      </c>
      <c r="E18" s="106" t="s">
        <v>33</v>
      </c>
      <c r="F18" s="15">
        <v>36</v>
      </c>
      <c r="G18" s="53">
        <f t="shared" si="4"/>
        <v>3.6</v>
      </c>
      <c r="H18" s="112">
        <f t="shared" si="11"/>
        <v>39.6</v>
      </c>
      <c r="I18" s="116">
        <f t="shared" si="12"/>
        <v>673.2</v>
      </c>
      <c r="J18" s="125">
        <v>1350</v>
      </c>
      <c r="K18" s="121">
        <f t="shared" si="13"/>
        <v>908.82000000000016</v>
      </c>
      <c r="L18" s="71">
        <f t="shared" si="7"/>
        <v>17</v>
      </c>
      <c r="M18" s="9">
        <f t="shared" si="8"/>
        <v>1350</v>
      </c>
      <c r="N18" s="49"/>
      <c r="O18" s="180" t="s">
        <v>36</v>
      </c>
      <c r="P18" s="193"/>
      <c r="Q18" s="44"/>
      <c r="R18" s="130"/>
      <c r="S18" s="135">
        <f t="shared" si="14"/>
        <v>0</v>
      </c>
      <c r="T18" s="152">
        <f t="shared" si="15"/>
        <v>0</v>
      </c>
      <c r="U18" s="162">
        <f t="shared" si="16"/>
        <v>0</v>
      </c>
      <c r="V18" s="157">
        <f t="shared" si="17"/>
        <v>0</v>
      </c>
      <c r="W18" s="146"/>
      <c r="X18" s="141">
        <f t="shared" si="18"/>
        <v>0</v>
      </c>
    </row>
    <row r="19" spans="1:24" ht="15.75" customHeight="1" x14ac:dyDescent="0.2">
      <c r="A19" s="60">
        <v>10</v>
      </c>
      <c r="B19" s="213"/>
      <c r="C19" s="84" t="s">
        <v>70</v>
      </c>
      <c r="D19" s="177">
        <v>9</v>
      </c>
      <c r="E19" s="106" t="s">
        <v>33</v>
      </c>
      <c r="F19" s="15">
        <v>72</v>
      </c>
      <c r="G19" s="53">
        <f t="shared" si="4"/>
        <v>7.2</v>
      </c>
      <c r="H19" s="112">
        <f t="shared" si="11"/>
        <v>79.2</v>
      </c>
      <c r="I19" s="116">
        <f t="shared" si="12"/>
        <v>712.80000000000007</v>
      </c>
      <c r="J19" s="125">
        <v>1350</v>
      </c>
      <c r="K19" s="121">
        <f t="shared" si="13"/>
        <v>962.28000000000009</v>
      </c>
      <c r="L19" s="71">
        <f t="shared" si="7"/>
        <v>9</v>
      </c>
      <c r="M19" s="9">
        <f t="shared" si="8"/>
        <v>1350</v>
      </c>
      <c r="N19" s="49"/>
      <c r="O19" s="63" t="s">
        <v>85</v>
      </c>
      <c r="P19" s="193"/>
      <c r="Q19" s="44"/>
      <c r="R19" s="130"/>
      <c r="S19" s="135">
        <f t="shared" si="14"/>
        <v>0</v>
      </c>
      <c r="T19" s="152">
        <f t="shared" si="15"/>
        <v>0</v>
      </c>
      <c r="U19" s="162">
        <f t="shared" si="16"/>
        <v>0</v>
      </c>
      <c r="V19" s="157">
        <f t="shared" si="17"/>
        <v>0</v>
      </c>
      <c r="W19" s="146"/>
      <c r="X19" s="141">
        <f t="shared" si="18"/>
        <v>0</v>
      </c>
    </row>
    <row r="20" spans="1:24" ht="15.75" customHeight="1" x14ac:dyDescent="0.2">
      <c r="A20" s="60">
        <v>11</v>
      </c>
      <c r="B20" s="213"/>
      <c r="C20" s="84" t="s">
        <v>71</v>
      </c>
      <c r="D20" s="177">
        <v>47</v>
      </c>
      <c r="E20" s="106" t="s">
        <v>33</v>
      </c>
      <c r="F20" s="15">
        <v>72</v>
      </c>
      <c r="G20" s="53">
        <f t="shared" si="4"/>
        <v>7.2</v>
      </c>
      <c r="H20" s="112">
        <f t="shared" si="11"/>
        <v>79.2</v>
      </c>
      <c r="I20" s="116">
        <f t="shared" si="12"/>
        <v>3722.4</v>
      </c>
      <c r="J20" s="125">
        <v>1350</v>
      </c>
      <c r="K20" s="121">
        <f t="shared" si="13"/>
        <v>5025.24</v>
      </c>
      <c r="L20" s="71">
        <f t="shared" si="7"/>
        <v>47</v>
      </c>
      <c r="M20" s="9">
        <f t="shared" si="8"/>
        <v>1350</v>
      </c>
      <c r="N20" s="49"/>
      <c r="O20" s="63" t="s">
        <v>37</v>
      </c>
      <c r="P20" s="193"/>
      <c r="Q20" s="44"/>
      <c r="R20" s="130"/>
      <c r="S20" s="135">
        <f t="shared" si="14"/>
        <v>0</v>
      </c>
      <c r="T20" s="152">
        <f t="shared" si="15"/>
        <v>0</v>
      </c>
      <c r="U20" s="162">
        <f t="shared" si="16"/>
        <v>0</v>
      </c>
      <c r="V20" s="157">
        <f t="shared" si="17"/>
        <v>0</v>
      </c>
      <c r="W20" s="146"/>
      <c r="X20" s="141">
        <f t="shared" si="18"/>
        <v>0</v>
      </c>
    </row>
    <row r="21" spans="1:24" ht="15.75" customHeight="1" x14ac:dyDescent="0.2">
      <c r="A21" s="60">
        <v>12</v>
      </c>
      <c r="B21" s="213"/>
      <c r="C21" s="84" t="s">
        <v>72</v>
      </c>
      <c r="D21" s="177">
        <v>12</v>
      </c>
      <c r="E21" s="106" t="s">
        <v>66</v>
      </c>
      <c r="F21" s="15">
        <v>40</v>
      </c>
      <c r="G21" s="53">
        <v>0</v>
      </c>
      <c r="H21" s="112">
        <f t="shared" si="11"/>
        <v>40</v>
      </c>
      <c r="I21" s="116">
        <f t="shared" si="12"/>
        <v>480</v>
      </c>
      <c r="J21" s="125">
        <v>1350</v>
      </c>
      <c r="K21" s="121">
        <f t="shared" si="13"/>
        <v>648</v>
      </c>
      <c r="L21" s="71">
        <f t="shared" si="7"/>
        <v>12</v>
      </c>
      <c r="M21" s="9">
        <f t="shared" si="8"/>
        <v>1350</v>
      </c>
      <c r="N21" s="49"/>
      <c r="O21" s="63" t="s">
        <v>85</v>
      </c>
      <c r="P21" s="193"/>
      <c r="Q21" s="44"/>
      <c r="R21" s="130"/>
      <c r="S21" s="135">
        <f t="shared" si="14"/>
        <v>0</v>
      </c>
      <c r="T21" s="152">
        <f t="shared" si="15"/>
        <v>0</v>
      </c>
      <c r="U21" s="162">
        <f t="shared" si="16"/>
        <v>0</v>
      </c>
      <c r="V21" s="157">
        <f t="shared" si="17"/>
        <v>0</v>
      </c>
      <c r="W21" s="146"/>
      <c r="X21" s="141">
        <f t="shared" si="18"/>
        <v>0</v>
      </c>
    </row>
    <row r="22" spans="1:24" ht="15.75" customHeight="1" x14ac:dyDescent="0.2">
      <c r="A22" s="60">
        <v>13</v>
      </c>
      <c r="B22" s="213"/>
      <c r="C22" s="84" t="s">
        <v>73</v>
      </c>
      <c r="D22" s="177">
        <v>30</v>
      </c>
      <c r="E22" s="106" t="s">
        <v>66</v>
      </c>
      <c r="F22" s="15">
        <v>40</v>
      </c>
      <c r="G22" s="53">
        <v>0</v>
      </c>
      <c r="H22" s="112">
        <f t="shared" si="5"/>
        <v>40</v>
      </c>
      <c r="I22" s="116">
        <f t="shared" si="0"/>
        <v>1200</v>
      </c>
      <c r="J22" s="125">
        <v>1350</v>
      </c>
      <c r="K22" s="121">
        <f t="shared" si="6"/>
        <v>1620</v>
      </c>
      <c r="L22" s="71">
        <f t="shared" si="7"/>
        <v>30</v>
      </c>
      <c r="M22" s="9">
        <f>J22</f>
        <v>1350</v>
      </c>
      <c r="N22" s="49"/>
      <c r="O22" s="63" t="s">
        <v>37</v>
      </c>
      <c r="P22" s="193"/>
      <c r="Q22" s="44"/>
      <c r="R22" s="130"/>
      <c r="S22" s="135">
        <f t="shared" si="1"/>
        <v>0</v>
      </c>
      <c r="T22" s="152">
        <f t="shared" si="9"/>
        <v>0</v>
      </c>
      <c r="U22" s="162">
        <f t="shared" si="2"/>
        <v>0</v>
      </c>
      <c r="V22" s="157">
        <f t="shared" si="3"/>
        <v>0</v>
      </c>
      <c r="W22" s="146"/>
      <c r="X22" s="141">
        <f t="shared" si="10"/>
        <v>0</v>
      </c>
    </row>
    <row r="23" spans="1:24" ht="15.75" customHeight="1" x14ac:dyDescent="0.2">
      <c r="A23" s="60">
        <v>14</v>
      </c>
      <c r="B23" s="213"/>
      <c r="C23" s="84" t="s">
        <v>74</v>
      </c>
      <c r="D23" s="177">
        <v>10</v>
      </c>
      <c r="E23" s="106" t="s">
        <v>33</v>
      </c>
      <c r="F23" s="15">
        <v>36</v>
      </c>
      <c r="G23" s="53">
        <f t="shared" si="4"/>
        <v>3.6</v>
      </c>
      <c r="H23" s="112">
        <f t="shared" si="5"/>
        <v>39.6</v>
      </c>
      <c r="I23" s="116">
        <f t="shared" si="0"/>
        <v>396</v>
      </c>
      <c r="J23" s="125">
        <v>1350</v>
      </c>
      <c r="K23" s="121">
        <f t="shared" si="6"/>
        <v>534.6</v>
      </c>
      <c r="L23" s="71">
        <f t="shared" si="7"/>
        <v>10</v>
      </c>
      <c r="M23" s="9">
        <f t="shared" si="8"/>
        <v>1350</v>
      </c>
      <c r="N23" s="49"/>
      <c r="O23" s="63" t="s">
        <v>34</v>
      </c>
      <c r="P23" s="193"/>
      <c r="Q23" s="44"/>
      <c r="R23" s="130"/>
      <c r="S23" s="135">
        <f t="shared" si="1"/>
        <v>0</v>
      </c>
      <c r="T23" s="152">
        <f t="shared" si="9"/>
        <v>0</v>
      </c>
      <c r="U23" s="162">
        <f t="shared" si="2"/>
        <v>0</v>
      </c>
      <c r="V23" s="157">
        <f t="shared" si="3"/>
        <v>0</v>
      </c>
      <c r="W23" s="146"/>
      <c r="X23" s="141">
        <f t="shared" si="10"/>
        <v>0</v>
      </c>
    </row>
    <row r="24" spans="1:24" ht="15.75" customHeight="1" thickBot="1" x14ac:dyDescent="0.25">
      <c r="A24" s="60">
        <v>15</v>
      </c>
      <c r="B24" s="214"/>
      <c r="C24" s="182" t="s">
        <v>75</v>
      </c>
      <c r="D24" s="178">
        <v>28</v>
      </c>
      <c r="E24" s="107" t="s">
        <v>76</v>
      </c>
      <c r="F24" s="12">
        <v>300</v>
      </c>
      <c r="G24" s="99">
        <f t="shared" si="4"/>
        <v>30</v>
      </c>
      <c r="H24" s="113">
        <f t="shared" si="5"/>
        <v>330</v>
      </c>
      <c r="I24" s="117">
        <f t="shared" si="0"/>
        <v>9240</v>
      </c>
      <c r="J24" s="126">
        <v>1830</v>
      </c>
      <c r="K24" s="122">
        <f t="shared" si="6"/>
        <v>16909.2</v>
      </c>
      <c r="L24" s="183">
        <v>20</v>
      </c>
      <c r="M24" s="10">
        <f t="shared" si="8"/>
        <v>1830</v>
      </c>
      <c r="N24" s="50"/>
      <c r="O24" s="63" t="s">
        <v>93</v>
      </c>
      <c r="P24" s="194"/>
      <c r="Q24" s="45"/>
      <c r="R24" s="131"/>
      <c r="S24" s="136">
        <f t="shared" si="1"/>
        <v>0</v>
      </c>
      <c r="T24" s="153">
        <f t="shared" si="9"/>
        <v>0</v>
      </c>
      <c r="U24" s="163">
        <f t="shared" si="2"/>
        <v>0</v>
      </c>
      <c r="V24" s="158">
        <f t="shared" si="3"/>
        <v>0</v>
      </c>
      <c r="W24" s="147"/>
      <c r="X24" s="142">
        <f t="shared" si="10"/>
        <v>0</v>
      </c>
    </row>
    <row r="25" spans="1:24" ht="15.75" customHeight="1" x14ac:dyDescent="0.2">
      <c r="A25" s="60">
        <v>16</v>
      </c>
      <c r="B25" s="215" t="s">
        <v>103</v>
      </c>
      <c r="C25" s="88" t="s">
        <v>77</v>
      </c>
      <c r="D25" s="168">
        <v>36</v>
      </c>
      <c r="E25" s="108" t="s">
        <v>33</v>
      </c>
      <c r="F25" s="102">
        <v>116</v>
      </c>
      <c r="G25" s="169">
        <f t="shared" si="4"/>
        <v>11.600000000000001</v>
      </c>
      <c r="H25" s="170">
        <f t="shared" ref="H25:H36" si="19">F25+G25</f>
        <v>127.6</v>
      </c>
      <c r="I25" s="171">
        <f t="shared" si="0"/>
        <v>4593.5999999999995</v>
      </c>
      <c r="J25" s="172">
        <v>1830</v>
      </c>
      <c r="K25" s="121">
        <f t="shared" ref="K25:K65" si="20">I25*J25/1000</f>
        <v>8406.2879999999986</v>
      </c>
      <c r="L25" s="173">
        <f t="shared" si="7"/>
        <v>36</v>
      </c>
      <c r="M25" s="174">
        <f t="shared" si="8"/>
        <v>1830</v>
      </c>
      <c r="N25" s="103"/>
      <c r="O25" s="175" t="s">
        <v>86</v>
      </c>
      <c r="P25" s="192" t="s">
        <v>35</v>
      </c>
      <c r="Q25" s="101"/>
      <c r="R25" s="132"/>
      <c r="S25" s="137">
        <f t="shared" ref="S25:S65" si="21">L25*R25</f>
        <v>0</v>
      </c>
      <c r="T25" s="154">
        <f t="shared" ref="T25:T65" si="22">Q25*R25</f>
        <v>0</v>
      </c>
      <c r="U25" s="164">
        <f t="shared" ref="U25" si="23">L25*Q25</f>
        <v>0</v>
      </c>
      <c r="V25" s="159">
        <f t="shared" ref="V25" si="24">M25*U25/1000</f>
        <v>0</v>
      </c>
      <c r="W25" s="148"/>
      <c r="X25" s="143">
        <f t="shared" ref="X25" si="25">L25*W25</f>
        <v>0</v>
      </c>
    </row>
    <row r="26" spans="1:24" ht="15.75" customHeight="1" x14ac:dyDescent="0.2">
      <c r="A26" s="60">
        <v>18</v>
      </c>
      <c r="B26" s="215"/>
      <c r="C26" s="89" t="s">
        <v>40</v>
      </c>
      <c r="D26" s="177">
        <v>31</v>
      </c>
      <c r="E26" s="106" t="s">
        <v>33</v>
      </c>
      <c r="F26" s="15">
        <v>72</v>
      </c>
      <c r="G26" s="53">
        <f t="shared" si="4"/>
        <v>7.2</v>
      </c>
      <c r="H26" s="112">
        <f t="shared" si="19"/>
        <v>79.2</v>
      </c>
      <c r="I26" s="116">
        <f t="shared" si="0"/>
        <v>2455.2000000000003</v>
      </c>
      <c r="J26" s="125">
        <v>1350</v>
      </c>
      <c r="K26" s="121">
        <f t="shared" si="20"/>
        <v>3314.5200000000004</v>
      </c>
      <c r="L26" s="71">
        <f t="shared" si="7"/>
        <v>31</v>
      </c>
      <c r="M26" s="9">
        <f t="shared" si="8"/>
        <v>1350</v>
      </c>
      <c r="N26" s="49"/>
      <c r="O26" s="63" t="s">
        <v>83</v>
      </c>
      <c r="P26" s="193"/>
      <c r="Q26" s="44"/>
      <c r="R26" s="130"/>
      <c r="S26" s="135">
        <f t="shared" si="21"/>
        <v>0</v>
      </c>
      <c r="T26" s="152">
        <f t="shared" si="22"/>
        <v>0</v>
      </c>
      <c r="U26" s="162">
        <f t="shared" ref="U26:U65" si="26">L26*Q26</f>
        <v>0</v>
      </c>
      <c r="V26" s="157">
        <f t="shared" ref="V26:V65" si="27">M26*U26/1000</f>
        <v>0</v>
      </c>
      <c r="W26" s="146"/>
      <c r="X26" s="141">
        <f t="shared" ref="X26:X65" si="28">L26*W26</f>
        <v>0</v>
      </c>
    </row>
    <row r="27" spans="1:24" ht="15.75" customHeight="1" x14ac:dyDescent="0.2">
      <c r="A27" s="60">
        <v>19</v>
      </c>
      <c r="B27" s="215"/>
      <c r="C27" s="89" t="s">
        <v>63</v>
      </c>
      <c r="D27" s="177">
        <v>5</v>
      </c>
      <c r="E27" s="106" t="s">
        <v>66</v>
      </c>
      <c r="F27" s="15">
        <v>36</v>
      </c>
      <c r="G27" s="53">
        <v>0</v>
      </c>
      <c r="H27" s="112">
        <f t="shared" si="19"/>
        <v>36</v>
      </c>
      <c r="I27" s="116">
        <f t="shared" si="0"/>
        <v>180</v>
      </c>
      <c r="J27" s="125">
        <v>1350</v>
      </c>
      <c r="K27" s="121">
        <f t="shared" si="20"/>
        <v>243</v>
      </c>
      <c r="L27" s="71">
        <f t="shared" si="7"/>
        <v>5</v>
      </c>
      <c r="M27" s="9">
        <f t="shared" si="8"/>
        <v>1350</v>
      </c>
      <c r="N27" s="49"/>
      <c r="O27" s="63" t="s">
        <v>83</v>
      </c>
      <c r="P27" s="193"/>
      <c r="Q27" s="44"/>
      <c r="R27" s="130"/>
      <c r="S27" s="135">
        <f t="shared" si="21"/>
        <v>0</v>
      </c>
      <c r="T27" s="152">
        <f t="shared" si="22"/>
        <v>0</v>
      </c>
      <c r="U27" s="162">
        <f t="shared" si="26"/>
        <v>0</v>
      </c>
      <c r="V27" s="157">
        <f t="shared" si="27"/>
        <v>0</v>
      </c>
      <c r="W27" s="146"/>
      <c r="X27" s="141">
        <f t="shared" si="28"/>
        <v>0</v>
      </c>
    </row>
    <row r="28" spans="1:24" ht="15.75" customHeight="1" x14ac:dyDescent="0.2">
      <c r="A28" s="60">
        <v>20</v>
      </c>
      <c r="B28" s="215"/>
      <c r="C28" s="89" t="s">
        <v>78</v>
      </c>
      <c r="D28" s="177">
        <v>3</v>
      </c>
      <c r="E28" s="106" t="s">
        <v>66</v>
      </c>
      <c r="F28" s="15">
        <v>32</v>
      </c>
      <c r="G28" s="53">
        <v>0</v>
      </c>
      <c r="H28" s="112">
        <f t="shared" si="19"/>
        <v>32</v>
      </c>
      <c r="I28" s="116">
        <f t="shared" si="0"/>
        <v>96</v>
      </c>
      <c r="J28" s="125">
        <v>1350</v>
      </c>
      <c r="K28" s="121">
        <f t="shared" si="20"/>
        <v>129.6</v>
      </c>
      <c r="L28" s="71">
        <f t="shared" si="7"/>
        <v>3</v>
      </c>
      <c r="M28" s="9">
        <f t="shared" si="8"/>
        <v>1350</v>
      </c>
      <c r="N28" s="49"/>
      <c r="O28" s="63" t="s">
        <v>83</v>
      </c>
      <c r="P28" s="193"/>
      <c r="Q28" s="44"/>
      <c r="R28" s="130"/>
      <c r="S28" s="135">
        <f t="shared" si="21"/>
        <v>0</v>
      </c>
      <c r="T28" s="152">
        <f t="shared" si="22"/>
        <v>0</v>
      </c>
      <c r="U28" s="162">
        <f t="shared" si="26"/>
        <v>0</v>
      </c>
      <c r="V28" s="157">
        <f>M28*U28/1000</f>
        <v>0</v>
      </c>
      <c r="W28" s="146"/>
      <c r="X28" s="141">
        <f t="shared" si="28"/>
        <v>0</v>
      </c>
    </row>
    <row r="29" spans="1:24" ht="15.75" customHeight="1" x14ac:dyDescent="0.2">
      <c r="A29" s="60">
        <v>21</v>
      </c>
      <c r="B29" s="215"/>
      <c r="C29" s="89" t="s">
        <v>74</v>
      </c>
      <c r="D29" s="177">
        <v>9</v>
      </c>
      <c r="E29" s="106" t="s">
        <v>33</v>
      </c>
      <c r="F29" s="15">
        <v>36</v>
      </c>
      <c r="G29" s="53">
        <f t="shared" si="4"/>
        <v>3.6</v>
      </c>
      <c r="H29" s="112">
        <f t="shared" si="19"/>
        <v>39.6</v>
      </c>
      <c r="I29" s="116">
        <f t="shared" si="0"/>
        <v>356.40000000000003</v>
      </c>
      <c r="J29" s="125">
        <v>1350</v>
      </c>
      <c r="K29" s="121">
        <f t="shared" si="20"/>
        <v>481.14000000000004</v>
      </c>
      <c r="L29" s="71">
        <f t="shared" si="7"/>
        <v>9</v>
      </c>
      <c r="M29" s="9">
        <f t="shared" si="8"/>
        <v>1350</v>
      </c>
      <c r="N29" s="49"/>
      <c r="O29" s="63" t="s">
        <v>34</v>
      </c>
      <c r="P29" s="193"/>
      <c r="Q29" s="44"/>
      <c r="R29" s="130"/>
      <c r="S29" s="135">
        <f t="shared" si="21"/>
        <v>0</v>
      </c>
      <c r="T29" s="152">
        <f t="shared" si="22"/>
        <v>0</v>
      </c>
      <c r="U29" s="162">
        <f t="shared" si="26"/>
        <v>0</v>
      </c>
      <c r="V29" s="157">
        <f t="shared" si="27"/>
        <v>0</v>
      </c>
      <c r="W29" s="146"/>
      <c r="X29" s="141">
        <f t="shared" si="28"/>
        <v>0</v>
      </c>
    </row>
    <row r="30" spans="1:24" ht="15.75" customHeight="1" x14ac:dyDescent="0.2">
      <c r="A30" s="60">
        <v>22</v>
      </c>
      <c r="B30" s="215"/>
      <c r="C30" s="89" t="s">
        <v>70</v>
      </c>
      <c r="D30" s="177">
        <v>28</v>
      </c>
      <c r="E30" s="106" t="s">
        <v>33</v>
      </c>
      <c r="F30" s="15">
        <v>72</v>
      </c>
      <c r="G30" s="53">
        <f t="shared" si="4"/>
        <v>7.2</v>
      </c>
      <c r="H30" s="112">
        <f t="shared" si="19"/>
        <v>79.2</v>
      </c>
      <c r="I30" s="116">
        <f t="shared" si="0"/>
        <v>2217.6</v>
      </c>
      <c r="J30" s="125">
        <v>1350</v>
      </c>
      <c r="K30" s="121">
        <f t="shared" si="20"/>
        <v>2993.76</v>
      </c>
      <c r="L30" s="71">
        <f t="shared" si="7"/>
        <v>28</v>
      </c>
      <c r="M30" s="9">
        <f t="shared" si="8"/>
        <v>1350</v>
      </c>
      <c r="N30" s="49"/>
      <c r="O30" s="63" t="s">
        <v>85</v>
      </c>
      <c r="P30" s="193"/>
      <c r="Q30" s="44"/>
      <c r="R30" s="130"/>
      <c r="S30" s="135">
        <f t="shared" si="21"/>
        <v>0</v>
      </c>
      <c r="T30" s="152">
        <f t="shared" si="22"/>
        <v>0</v>
      </c>
      <c r="U30" s="162">
        <f t="shared" si="26"/>
        <v>0</v>
      </c>
      <c r="V30" s="157">
        <f t="shared" si="27"/>
        <v>0</v>
      </c>
      <c r="W30" s="146"/>
      <c r="X30" s="141">
        <f t="shared" si="28"/>
        <v>0</v>
      </c>
    </row>
    <row r="31" spans="1:24" ht="15.75" customHeight="1" x14ac:dyDescent="0.2">
      <c r="A31" s="60">
        <v>23</v>
      </c>
      <c r="B31" s="215"/>
      <c r="C31" s="89" t="s">
        <v>71</v>
      </c>
      <c r="D31" s="177">
        <v>42</v>
      </c>
      <c r="E31" s="106" t="s">
        <v>33</v>
      </c>
      <c r="F31" s="15">
        <v>72</v>
      </c>
      <c r="G31" s="53">
        <f t="shared" si="4"/>
        <v>7.2</v>
      </c>
      <c r="H31" s="112">
        <f t="shared" si="19"/>
        <v>79.2</v>
      </c>
      <c r="I31" s="116">
        <f t="shared" si="0"/>
        <v>3326.4</v>
      </c>
      <c r="J31" s="125">
        <v>1350</v>
      </c>
      <c r="K31" s="121">
        <f t="shared" si="20"/>
        <v>4490.6400000000003</v>
      </c>
      <c r="L31" s="71">
        <f t="shared" si="7"/>
        <v>42</v>
      </c>
      <c r="M31" s="9">
        <f t="shared" si="8"/>
        <v>1350</v>
      </c>
      <c r="N31" s="49"/>
      <c r="O31" s="63" t="s">
        <v>37</v>
      </c>
      <c r="P31" s="193"/>
      <c r="Q31" s="44"/>
      <c r="R31" s="130"/>
      <c r="S31" s="135">
        <f t="shared" si="21"/>
        <v>0</v>
      </c>
      <c r="T31" s="152">
        <f t="shared" si="22"/>
        <v>0</v>
      </c>
      <c r="U31" s="162">
        <f t="shared" si="26"/>
        <v>0</v>
      </c>
      <c r="V31" s="157">
        <f t="shared" si="27"/>
        <v>0</v>
      </c>
      <c r="W31" s="146"/>
      <c r="X31" s="141">
        <f t="shared" si="28"/>
        <v>0</v>
      </c>
    </row>
    <row r="32" spans="1:24" ht="15.75" customHeight="1" x14ac:dyDescent="0.2">
      <c r="A32" s="60">
        <v>24</v>
      </c>
      <c r="B32" s="215"/>
      <c r="C32" s="89" t="s">
        <v>79</v>
      </c>
      <c r="D32" s="177">
        <v>5</v>
      </c>
      <c r="E32" s="106" t="s">
        <v>33</v>
      </c>
      <c r="F32" s="15">
        <v>36</v>
      </c>
      <c r="G32" s="53">
        <f t="shared" si="4"/>
        <v>3.6</v>
      </c>
      <c r="H32" s="112">
        <f t="shared" si="19"/>
        <v>39.6</v>
      </c>
      <c r="I32" s="116">
        <f t="shared" si="0"/>
        <v>198</v>
      </c>
      <c r="J32" s="125">
        <v>1350</v>
      </c>
      <c r="K32" s="121">
        <f t="shared" si="20"/>
        <v>267.3</v>
      </c>
      <c r="L32" s="71">
        <f t="shared" si="7"/>
        <v>5</v>
      </c>
      <c r="M32" s="9">
        <f t="shared" si="8"/>
        <v>1350</v>
      </c>
      <c r="N32" s="49"/>
      <c r="O32" s="63" t="s">
        <v>36</v>
      </c>
      <c r="P32" s="193"/>
      <c r="Q32" s="44"/>
      <c r="R32" s="130"/>
      <c r="S32" s="135">
        <f t="shared" si="21"/>
        <v>0</v>
      </c>
      <c r="T32" s="152">
        <f t="shared" si="22"/>
        <v>0</v>
      </c>
      <c r="U32" s="162">
        <f t="shared" si="26"/>
        <v>0</v>
      </c>
      <c r="V32" s="157">
        <f t="shared" si="27"/>
        <v>0</v>
      </c>
      <c r="W32" s="146"/>
      <c r="X32" s="141">
        <f t="shared" si="28"/>
        <v>0</v>
      </c>
    </row>
    <row r="33" spans="1:24" ht="15.75" customHeight="1" x14ac:dyDescent="0.2">
      <c r="A33" s="60">
        <v>25</v>
      </c>
      <c r="B33" s="215"/>
      <c r="C33" s="89" t="s">
        <v>65</v>
      </c>
      <c r="D33" s="177">
        <v>33</v>
      </c>
      <c r="E33" s="106" t="s">
        <v>38</v>
      </c>
      <c r="F33" s="15">
        <v>40</v>
      </c>
      <c r="G33" s="53">
        <f t="shared" si="4"/>
        <v>4</v>
      </c>
      <c r="H33" s="112">
        <f t="shared" si="19"/>
        <v>44</v>
      </c>
      <c r="I33" s="116">
        <f t="shared" si="0"/>
        <v>1452</v>
      </c>
      <c r="J33" s="125">
        <v>1350</v>
      </c>
      <c r="K33" s="121">
        <f t="shared" si="20"/>
        <v>1960.2</v>
      </c>
      <c r="L33" s="71">
        <f t="shared" si="7"/>
        <v>33</v>
      </c>
      <c r="M33" s="9">
        <f t="shared" si="8"/>
        <v>1350</v>
      </c>
      <c r="N33" s="49"/>
      <c r="O33" s="63" t="s">
        <v>36</v>
      </c>
      <c r="P33" s="193"/>
      <c r="Q33" s="44"/>
      <c r="R33" s="130"/>
      <c r="S33" s="135">
        <f t="shared" si="21"/>
        <v>0</v>
      </c>
      <c r="T33" s="152">
        <f t="shared" si="22"/>
        <v>0</v>
      </c>
      <c r="U33" s="162">
        <f t="shared" si="26"/>
        <v>0</v>
      </c>
      <c r="V33" s="157">
        <f t="shared" si="27"/>
        <v>0</v>
      </c>
      <c r="W33" s="146"/>
      <c r="X33" s="141">
        <f t="shared" si="28"/>
        <v>0</v>
      </c>
    </row>
    <row r="34" spans="1:24" ht="15.75" customHeight="1" x14ac:dyDescent="0.2">
      <c r="A34" s="60">
        <v>26</v>
      </c>
      <c r="B34" s="215"/>
      <c r="C34" s="89" t="s">
        <v>68</v>
      </c>
      <c r="D34" s="177">
        <v>1</v>
      </c>
      <c r="E34" s="106" t="s">
        <v>66</v>
      </c>
      <c r="F34" s="15">
        <v>9</v>
      </c>
      <c r="G34" s="53">
        <v>0</v>
      </c>
      <c r="H34" s="112">
        <f t="shared" si="19"/>
        <v>9</v>
      </c>
      <c r="I34" s="116">
        <f t="shared" si="0"/>
        <v>9</v>
      </c>
      <c r="J34" s="125">
        <v>1350</v>
      </c>
      <c r="K34" s="121">
        <f t="shared" si="20"/>
        <v>12.15</v>
      </c>
      <c r="L34" s="71">
        <f t="shared" si="7"/>
        <v>1</v>
      </c>
      <c r="M34" s="9">
        <f t="shared" si="8"/>
        <v>1350</v>
      </c>
      <c r="N34" s="49"/>
      <c r="O34" s="63" t="s">
        <v>84</v>
      </c>
      <c r="P34" s="193"/>
      <c r="Q34" s="44"/>
      <c r="R34" s="130"/>
      <c r="S34" s="135">
        <f t="shared" si="21"/>
        <v>0</v>
      </c>
      <c r="T34" s="152">
        <f t="shared" si="22"/>
        <v>0</v>
      </c>
      <c r="U34" s="162">
        <f t="shared" si="26"/>
        <v>0</v>
      </c>
      <c r="V34" s="157">
        <f t="shared" si="27"/>
        <v>0</v>
      </c>
      <c r="W34" s="146"/>
      <c r="X34" s="141">
        <f t="shared" si="28"/>
        <v>0</v>
      </c>
    </row>
    <row r="35" spans="1:24" ht="15.75" customHeight="1" x14ac:dyDescent="0.2">
      <c r="A35" s="60">
        <v>27</v>
      </c>
      <c r="B35" s="215"/>
      <c r="C35" s="89" t="s">
        <v>72</v>
      </c>
      <c r="D35" s="177">
        <v>6</v>
      </c>
      <c r="E35" s="106" t="s">
        <v>66</v>
      </c>
      <c r="F35" s="15">
        <v>40</v>
      </c>
      <c r="G35" s="53">
        <v>0</v>
      </c>
      <c r="H35" s="112">
        <f t="shared" si="19"/>
        <v>40</v>
      </c>
      <c r="I35" s="116">
        <f t="shared" si="0"/>
        <v>240</v>
      </c>
      <c r="J35" s="125">
        <v>1350</v>
      </c>
      <c r="K35" s="121">
        <f t="shared" si="20"/>
        <v>324</v>
      </c>
      <c r="L35" s="71">
        <f t="shared" si="7"/>
        <v>6</v>
      </c>
      <c r="M35" s="9">
        <f t="shared" si="8"/>
        <v>1350</v>
      </c>
      <c r="N35" s="49"/>
      <c r="O35" s="63" t="s">
        <v>85</v>
      </c>
      <c r="P35" s="193"/>
      <c r="Q35" s="44"/>
      <c r="R35" s="130"/>
      <c r="S35" s="135">
        <f t="shared" si="21"/>
        <v>0</v>
      </c>
      <c r="T35" s="152">
        <f t="shared" si="22"/>
        <v>0</v>
      </c>
      <c r="U35" s="162">
        <f t="shared" si="26"/>
        <v>0</v>
      </c>
      <c r="V35" s="157">
        <f t="shared" si="27"/>
        <v>0</v>
      </c>
      <c r="W35" s="146"/>
      <c r="X35" s="141">
        <f t="shared" si="28"/>
        <v>0</v>
      </c>
    </row>
    <row r="36" spans="1:24" ht="15" customHeight="1" thickBot="1" x14ac:dyDescent="0.25">
      <c r="A36" s="60">
        <v>28</v>
      </c>
      <c r="B36" s="216"/>
      <c r="C36" s="98" t="s">
        <v>73</v>
      </c>
      <c r="D36" s="178">
        <v>41</v>
      </c>
      <c r="E36" s="107" t="s">
        <v>66</v>
      </c>
      <c r="F36" s="12">
        <v>40</v>
      </c>
      <c r="G36" s="99">
        <v>0</v>
      </c>
      <c r="H36" s="113">
        <f t="shared" si="19"/>
        <v>40</v>
      </c>
      <c r="I36" s="117">
        <f t="shared" si="0"/>
        <v>1640</v>
      </c>
      <c r="J36" s="126">
        <v>1350</v>
      </c>
      <c r="K36" s="122">
        <f t="shared" si="20"/>
        <v>2214</v>
      </c>
      <c r="L36" s="72">
        <f t="shared" si="7"/>
        <v>41</v>
      </c>
      <c r="M36" s="10">
        <f t="shared" si="8"/>
        <v>1350</v>
      </c>
      <c r="N36" s="50"/>
      <c r="O36" s="64" t="s">
        <v>37</v>
      </c>
      <c r="P36" s="194"/>
      <c r="Q36" s="45"/>
      <c r="R36" s="131"/>
      <c r="S36" s="136">
        <f t="shared" si="21"/>
        <v>0</v>
      </c>
      <c r="T36" s="153">
        <f t="shared" si="22"/>
        <v>0</v>
      </c>
      <c r="U36" s="163">
        <f t="shared" si="26"/>
        <v>0</v>
      </c>
      <c r="V36" s="158">
        <f t="shared" si="27"/>
        <v>0</v>
      </c>
      <c r="W36" s="147"/>
      <c r="X36" s="142">
        <f t="shared" si="28"/>
        <v>0</v>
      </c>
    </row>
    <row r="37" spans="1:24" ht="15.75" customHeight="1" x14ac:dyDescent="0.2">
      <c r="A37" s="60">
        <v>29</v>
      </c>
      <c r="B37" s="215" t="s">
        <v>102</v>
      </c>
      <c r="C37" s="91" t="s">
        <v>77</v>
      </c>
      <c r="D37" s="177">
        <v>31</v>
      </c>
      <c r="E37" s="108" t="s">
        <v>33</v>
      </c>
      <c r="F37" s="15">
        <v>116</v>
      </c>
      <c r="G37" s="53">
        <f t="shared" si="4"/>
        <v>11.600000000000001</v>
      </c>
      <c r="H37" s="112">
        <f t="shared" si="5"/>
        <v>127.6</v>
      </c>
      <c r="I37" s="116">
        <f t="shared" si="0"/>
        <v>3955.6</v>
      </c>
      <c r="J37" s="125">
        <v>1350</v>
      </c>
      <c r="K37" s="121">
        <f t="shared" si="20"/>
        <v>5340.06</v>
      </c>
      <c r="L37" s="71">
        <f t="shared" si="7"/>
        <v>31</v>
      </c>
      <c r="M37" s="9">
        <f t="shared" si="8"/>
        <v>1350</v>
      </c>
      <c r="N37" s="49"/>
      <c r="O37" s="63" t="s">
        <v>91</v>
      </c>
      <c r="P37" s="192" t="s">
        <v>35</v>
      </c>
      <c r="Q37" s="44"/>
      <c r="R37" s="130"/>
      <c r="S37" s="135">
        <f t="shared" si="21"/>
        <v>0</v>
      </c>
      <c r="T37" s="152">
        <f t="shared" si="22"/>
        <v>0</v>
      </c>
      <c r="U37" s="162">
        <f t="shared" si="26"/>
        <v>0</v>
      </c>
      <c r="V37" s="157">
        <f t="shared" si="27"/>
        <v>0</v>
      </c>
      <c r="W37" s="146"/>
      <c r="X37" s="141">
        <f t="shared" si="28"/>
        <v>0</v>
      </c>
    </row>
    <row r="38" spans="1:24" ht="15.75" customHeight="1" x14ac:dyDescent="0.2">
      <c r="A38" s="60">
        <v>30</v>
      </c>
      <c r="B38" s="215"/>
      <c r="C38" s="89" t="s">
        <v>77</v>
      </c>
      <c r="D38" s="177">
        <v>46</v>
      </c>
      <c r="E38" s="106" t="s">
        <v>33</v>
      </c>
      <c r="F38" s="15">
        <v>116</v>
      </c>
      <c r="G38" s="53">
        <f t="shared" si="4"/>
        <v>11.600000000000001</v>
      </c>
      <c r="H38" s="112">
        <f t="shared" si="5"/>
        <v>127.6</v>
      </c>
      <c r="I38" s="116">
        <f t="shared" si="0"/>
        <v>5869.5999999999995</v>
      </c>
      <c r="J38" s="125">
        <v>1830</v>
      </c>
      <c r="K38" s="121">
        <f t="shared" si="20"/>
        <v>10741.367999999999</v>
      </c>
      <c r="L38" s="71">
        <v>10</v>
      </c>
      <c r="M38" s="9">
        <f t="shared" si="8"/>
        <v>1830</v>
      </c>
      <c r="N38" s="49"/>
      <c r="O38" s="180" t="s">
        <v>90</v>
      </c>
      <c r="P38" s="193"/>
      <c r="Q38" s="44"/>
      <c r="R38" s="130"/>
      <c r="S38" s="135">
        <f t="shared" si="21"/>
        <v>0</v>
      </c>
      <c r="T38" s="152">
        <f t="shared" si="22"/>
        <v>0</v>
      </c>
      <c r="U38" s="162">
        <f t="shared" si="26"/>
        <v>0</v>
      </c>
      <c r="V38" s="157">
        <f t="shared" si="27"/>
        <v>0</v>
      </c>
      <c r="W38" s="146"/>
      <c r="X38" s="141">
        <f t="shared" si="28"/>
        <v>0</v>
      </c>
    </row>
    <row r="39" spans="1:24" ht="15.75" customHeight="1" x14ac:dyDescent="0.2">
      <c r="A39" s="60">
        <v>31</v>
      </c>
      <c r="B39" s="215"/>
      <c r="C39" s="89" t="s">
        <v>40</v>
      </c>
      <c r="D39" s="177">
        <v>202</v>
      </c>
      <c r="E39" s="106" t="s">
        <v>33</v>
      </c>
      <c r="F39" s="15">
        <v>72</v>
      </c>
      <c r="G39" s="53">
        <f t="shared" si="4"/>
        <v>7.2</v>
      </c>
      <c r="H39" s="112">
        <f t="shared" si="5"/>
        <v>79.2</v>
      </c>
      <c r="I39" s="116">
        <f t="shared" si="0"/>
        <v>15998.400000000001</v>
      </c>
      <c r="J39" s="125">
        <v>1350</v>
      </c>
      <c r="K39" s="121">
        <f t="shared" si="20"/>
        <v>21597.840000000004</v>
      </c>
      <c r="L39" s="71">
        <f t="shared" si="7"/>
        <v>202</v>
      </c>
      <c r="M39" s="9">
        <f t="shared" si="8"/>
        <v>1350</v>
      </c>
      <c r="N39" s="49"/>
      <c r="O39" s="63" t="s">
        <v>83</v>
      </c>
      <c r="P39" s="193"/>
      <c r="Q39" s="44"/>
      <c r="R39" s="130"/>
      <c r="S39" s="135">
        <f t="shared" si="21"/>
        <v>0</v>
      </c>
      <c r="T39" s="152">
        <f t="shared" si="22"/>
        <v>0</v>
      </c>
      <c r="U39" s="162">
        <f t="shared" si="26"/>
        <v>0</v>
      </c>
      <c r="V39" s="157">
        <f t="shared" si="27"/>
        <v>0</v>
      </c>
      <c r="W39" s="146"/>
      <c r="X39" s="141">
        <f t="shared" si="28"/>
        <v>0</v>
      </c>
    </row>
    <row r="40" spans="1:24" ht="15.75" customHeight="1" x14ac:dyDescent="0.2">
      <c r="A40" s="60">
        <v>32</v>
      </c>
      <c r="B40" s="215"/>
      <c r="C40" s="89" t="s">
        <v>63</v>
      </c>
      <c r="D40" s="177">
        <v>86</v>
      </c>
      <c r="E40" s="106" t="s">
        <v>66</v>
      </c>
      <c r="F40" s="15">
        <v>36</v>
      </c>
      <c r="G40" s="53">
        <v>0</v>
      </c>
      <c r="H40" s="112">
        <f t="shared" si="5"/>
        <v>36</v>
      </c>
      <c r="I40" s="116">
        <f t="shared" si="0"/>
        <v>3096</v>
      </c>
      <c r="J40" s="125">
        <v>1350</v>
      </c>
      <c r="K40" s="121">
        <f t="shared" si="20"/>
        <v>4179.6000000000004</v>
      </c>
      <c r="L40" s="71">
        <f t="shared" si="7"/>
        <v>86</v>
      </c>
      <c r="M40" s="9">
        <f t="shared" si="8"/>
        <v>1350</v>
      </c>
      <c r="N40" s="49"/>
      <c r="O40" s="63" t="s">
        <v>83</v>
      </c>
      <c r="P40" s="193"/>
      <c r="Q40" s="44"/>
      <c r="R40" s="130"/>
      <c r="S40" s="135">
        <f t="shared" si="21"/>
        <v>0</v>
      </c>
      <c r="T40" s="152">
        <f t="shared" si="22"/>
        <v>0</v>
      </c>
      <c r="U40" s="162">
        <f t="shared" si="26"/>
        <v>0</v>
      </c>
      <c r="V40" s="157">
        <f t="shared" si="27"/>
        <v>0</v>
      </c>
      <c r="W40" s="146"/>
      <c r="X40" s="141">
        <f t="shared" si="28"/>
        <v>0</v>
      </c>
    </row>
    <row r="41" spans="1:24" ht="15.75" customHeight="1" x14ac:dyDescent="0.2">
      <c r="A41" s="60">
        <v>33</v>
      </c>
      <c r="B41" s="215"/>
      <c r="C41" s="89" t="s">
        <v>64</v>
      </c>
      <c r="D41" s="177">
        <v>13</v>
      </c>
      <c r="E41" s="106" t="s">
        <v>66</v>
      </c>
      <c r="F41" s="15">
        <v>20</v>
      </c>
      <c r="G41" s="53">
        <v>0</v>
      </c>
      <c r="H41" s="112">
        <f t="shared" ref="H41:H60" si="29">F41+G41</f>
        <v>20</v>
      </c>
      <c r="I41" s="116">
        <f t="shared" si="0"/>
        <v>260</v>
      </c>
      <c r="J41" s="125">
        <v>1350</v>
      </c>
      <c r="K41" s="121">
        <f t="shared" si="20"/>
        <v>351</v>
      </c>
      <c r="L41" s="71">
        <f t="shared" si="7"/>
        <v>13</v>
      </c>
      <c r="M41" s="9">
        <f t="shared" si="8"/>
        <v>1350</v>
      </c>
      <c r="N41" s="49"/>
      <c r="O41" s="63" t="s">
        <v>83</v>
      </c>
      <c r="P41" s="193"/>
      <c r="Q41" s="44"/>
      <c r="R41" s="130"/>
      <c r="S41" s="135">
        <f t="shared" si="21"/>
        <v>0</v>
      </c>
      <c r="T41" s="152">
        <f t="shared" si="22"/>
        <v>0</v>
      </c>
      <c r="U41" s="162">
        <f t="shared" si="26"/>
        <v>0</v>
      </c>
      <c r="V41" s="157">
        <f t="shared" si="27"/>
        <v>0</v>
      </c>
      <c r="W41" s="146"/>
      <c r="X41" s="141">
        <f t="shared" si="28"/>
        <v>0</v>
      </c>
    </row>
    <row r="42" spans="1:24" ht="15.75" customHeight="1" x14ac:dyDescent="0.2">
      <c r="A42" s="60">
        <v>34</v>
      </c>
      <c r="B42" s="215"/>
      <c r="C42" s="89" t="s">
        <v>70</v>
      </c>
      <c r="D42" s="177">
        <v>4</v>
      </c>
      <c r="E42" s="106" t="s">
        <v>33</v>
      </c>
      <c r="F42" s="15">
        <v>72</v>
      </c>
      <c r="G42" s="53">
        <f t="shared" si="4"/>
        <v>7.2</v>
      </c>
      <c r="H42" s="112">
        <f t="shared" si="29"/>
        <v>79.2</v>
      </c>
      <c r="I42" s="116">
        <f t="shared" si="0"/>
        <v>316.8</v>
      </c>
      <c r="J42" s="125">
        <v>1350</v>
      </c>
      <c r="K42" s="121">
        <f t="shared" si="20"/>
        <v>427.68</v>
      </c>
      <c r="L42" s="71">
        <f t="shared" si="7"/>
        <v>4</v>
      </c>
      <c r="M42" s="9">
        <f t="shared" si="8"/>
        <v>1350</v>
      </c>
      <c r="N42" s="49"/>
      <c r="O42" s="63" t="s">
        <v>85</v>
      </c>
      <c r="P42" s="193"/>
      <c r="Q42" s="44"/>
      <c r="R42" s="130"/>
      <c r="S42" s="135">
        <f t="shared" si="21"/>
        <v>0</v>
      </c>
      <c r="T42" s="152">
        <f t="shared" si="22"/>
        <v>0</v>
      </c>
      <c r="U42" s="162">
        <f t="shared" si="26"/>
        <v>0</v>
      </c>
      <c r="V42" s="157">
        <f t="shared" si="27"/>
        <v>0</v>
      </c>
      <c r="W42" s="146"/>
      <c r="X42" s="141">
        <f t="shared" si="28"/>
        <v>0</v>
      </c>
    </row>
    <row r="43" spans="1:24" ht="15.75" customHeight="1" x14ac:dyDescent="0.2">
      <c r="A43" s="60">
        <v>35</v>
      </c>
      <c r="B43" s="215"/>
      <c r="C43" s="89" t="s">
        <v>71</v>
      </c>
      <c r="D43" s="177">
        <v>23</v>
      </c>
      <c r="E43" s="106" t="s">
        <v>33</v>
      </c>
      <c r="F43" s="15">
        <v>72</v>
      </c>
      <c r="G43" s="53">
        <f t="shared" si="4"/>
        <v>7.2</v>
      </c>
      <c r="H43" s="112">
        <f t="shared" si="29"/>
        <v>79.2</v>
      </c>
      <c r="I43" s="116">
        <f t="shared" si="0"/>
        <v>1821.6000000000001</v>
      </c>
      <c r="J43" s="125">
        <v>1350</v>
      </c>
      <c r="K43" s="121">
        <f t="shared" si="20"/>
        <v>2459.16</v>
      </c>
      <c r="L43" s="71">
        <f t="shared" si="7"/>
        <v>23</v>
      </c>
      <c r="M43" s="9">
        <f t="shared" si="8"/>
        <v>1350</v>
      </c>
      <c r="N43" s="49"/>
      <c r="O43" s="63" t="s">
        <v>37</v>
      </c>
      <c r="P43" s="193"/>
      <c r="Q43" s="44"/>
      <c r="R43" s="130"/>
      <c r="S43" s="135">
        <f t="shared" si="21"/>
        <v>0</v>
      </c>
      <c r="T43" s="152">
        <f t="shared" si="22"/>
        <v>0</v>
      </c>
      <c r="U43" s="162">
        <f t="shared" si="26"/>
        <v>0</v>
      </c>
      <c r="V43" s="157">
        <f t="shared" si="27"/>
        <v>0</v>
      </c>
      <c r="W43" s="146"/>
      <c r="X43" s="141">
        <f t="shared" si="28"/>
        <v>0</v>
      </c>
    </row>
    <row r="44" spans="1:24" ht="15.75" customHeight="1" x14ac:dyDescent="0.2">
      <c r="A44" s="60">
        <v>36</v>
      </c>
      <c r="B44" s="215"/>
      <c r="C44" s="89" t="s">
        <v>74</v>
      </c>
      <c r="D44" s="177">
        <v>18</v>
      </c>
      <c r="E44" s="106" t="s">
        <v>33</v>
      </c>
      <c r="F44" s="15">
        <v>36</v>
      </c>
      <c r="G44" s="53">
        <f t="shared" si="4"/>
        <v>3.6</v>
      </c>
      <c r="H44" s="112">
        <f t="shared" si="29"/>
        <v>39.6</v>
      </c>
      <c r="I44" s="116">
        <f t="shared" si="0"/>
        <v>712.80000000000007</v>
      </c>
      <c r="J44" s="125">
        <v>1350</v>
      </c>
      <c r="K44" s="121">
        <f t="shared" si="20"/>
        <v>962.28000000000009</v>
      </c>
      <c r="L44" s="71">
        <f t="shared" si="7"/>
        <v>18</v>
      </c>
      <c r="M44" s="9">
        <f t="shared" si="8"/>
        <v>1350</v>
      </c>
      <c r="N44" s="49"/>
      <c r="O44" s="63" t="s">
        <v>34</v>
      </c>
      <c r="P44" s="193"/>
      <c r="Q44" s="44"/>
      <c r="R44" s="130"/>
      <c r="S44" s="135">
        <f t="shared" si="21"/>
        <v>0</v>
      </c>
      <c r="T44" s="152">
        <f t="shared" si="22"/>
        <v>0</v>
      </c>
      <c r="U44" s="162">
        <f t="shared" si="26"/>
        <v>0</v>
      </c>
      <c r="V44" s="157">
        <f t="shared" si="27"/>
        <v>0</v>
      </c>
      <c r="W44" s="146"/>
      <c r="X44" s="141">
        <f t="shared" si="28"/>
        <v>0</v>
      </c>
    </row>
    <row r="45" spans="1:24" ht="15.75" customHeight="1" x14ac:dyDescent="0.2">
      <c r="A45" s="60">
        <v>37</v>
      </c>
      <c r="B45" s="215"/>
      <c r="C45" s="89" t="s">
        <v>65</v>
      </c>
      <c r="D45" s="179">
        <v>28</v>
      </c>
      <c r="E45" s="106" t="s">
        <v>38</v>
      </c>
      <c r="F45" s="92">
        <v>40</v>
      </c>
      <c r="G45" s="100">
        <f t="shared" si="4"/>
        <v>4</v>
      </c>
      <c r="H45" s="114">
        <f t="shared" si="29"/>
        <v>44</v>
      </c>
      <c r="I45" s="118">
        <f t="shared" si="0"/>
        <v>1232</v>
      </c>
      <c r="J45" s="127">
        <v>1350</v>
      </c>
      <c r="K45" s="123">
        <f t="shared" si="20"/>
        <v>1663.2</v>
      </c>
      <c r="L45" s="93">
        <f t="shared" si="7"/>
        <v>28</v>
      </c>
      <c r="M45" s="94">
        <f t="shared" si="8"/>
        <v>1350</v>
      </c>
      <c r="N45" s="95"/>
      <c r="O45" s="96" t="s">
        <v>36</v>
      </c>
      <c r="P45" s="193"/>
      <c r="Q45" s="97"/>
      <c r="R45" s="133"/>
      <c r="S45" s="138">
        <f t="shared" si="21"/>
        <v>0</v>
      </c>
      <c r="T45" s="155">
        <f t="shared" si="22"/>
        <v>0</v>
      </c>
      <c r="U45" s="165">
        <f t="shared" si="26"/>
        <v>0</v>
      </c>
      <c r="V45" s="160">
        <f t="shared" si="27"/>
        <v>0</v>
      </c>
      <c r="W45" s="149"/>
      <c r="X45" s="144">
        <f t="shared" si="28"/>
        <v>0</v>
      </c>
    </row>
    <row r="46" spans="1:24" ht="15" customHeight="1" thickBot="1" x14ac:dyDescent="0.25">
      <c r="A46" s="60">
        <v>38</v>
      </c>
      <c r="B46" s="216"/>
      <c r="C46" s="90" t="s">
        <v>68</v>
      </c>
      <c r="D46" s="178">
        <v>21</v>
      </c>
      <c r="E46" s="107" t="s">
        <v>66</v>
      </c>
      <c r="F46" s="12">
        <v>9</v>
      </c>
      <c r="G46" s="99">
        <v>0</v>
      </c>
      <c r="H46" s="113">
        <f t="shared" si="29"/>
        <v>9</v>
      </c>
      <c r="I46" s="117">
        <f t="shared" si="0"/>
        <v>189</v>
      </c>
      <c r="J46" s="126">
        <v>1350</v>
      </c>
      <c r="K46" s="122">
        <f t="shared" si="20"/>
        <v>255.15</v>
      </c>
      <c r="L46" s="72">
        <f t="shared" si="7"/>
        <v>21</v>
      </c>
      <c r="M46" s="10">
        <f t="shared" si="8"/>
        <v>1350</v>
      </c>
      <c r="N46" s="50"/>
      <c r="O46" s="64" t="s">
        <v>84</v>
      </c>
      <c r="P46" s="194"/>
      <c r="Q46" s="45"/>
      <c r="R46" s="131"/>
      <c r="S46" s="136">
        <f t="shared" si="21"/>
        <v>0</v>
      </c>
      <c r="T46" s="153">
        <f t="shared" si="22"/>
        <v>0</v>
      </c>
      <c r="U46" s="163">
        <f t="shared" si="26"/>
        <v>0</v>
      </c>
      <c r="V46" s="158">
        <f t="shared" si="27"/>
        <v>0</v>
      </c>
      <c r="W46" s="147"/>
      <c r="X46" s="142">
        <f t="shared" si="28"/>
        <v>0</v>
      </c>
    </row>
    <row r="47" spans="1:24" ht="15.75" customHeight="1" x14ac:dyDescent="0.2">
      <c r="A47" s="60">
        <v>39</v>
      </c>
      <c r="B47" s="195" t="s">
        <v>100</v>
      </c>
      <c r="C47" s="88" t="s">
        <v>70</v>
      </c>
      <c r="D47" s="168">
        <v>84</v>
      </c>
      <c r="E47" s="108" t="s">
        <v>33</v>
      </c>
      <c r="F47" s="15">
        <v>72</v>
      </c>
      <c r="G47" s="53">
        <f t="shared" si="4"/>
        <v>7.2</v>
      </c>
      <c r="H47" s="112">
        <f t="shared" si="29"/>
        <v>79.2</v>
      </c>
      <c r="I47" s="116">
        <f t="shared" si="0"/>
        <v>6652.8</v>
      </c>
      <c r="J47" s="125">
        <v>1350</v>
      </c>
      <c r="K47" s="121">
        <f t="shared" si="20"/>
        <v>8981.2800000000007</v>
      </c>
      <c r="L47" s="71">
        <f t="shared" si="7"/>
        <v>84</v>
      </c>
      <c r="M47" s="9">
        <f t="shared" si="8"/>
        <v>1350</v>
      </c>
      <c r="N47" s="49"/>
      <c r="O47" s="63" t="s">
        <v>85</v>
      </c>
      <c r="P47" s="192" t="s">
        <v>35</v>
      </c>
      <c r="Q47" s="44"/>
      <c r="R47" s="130"/>
      <c r="S47" s="135">
        <f t="shared" si="21"/>
        <v>0</v>
      </c>
      <c r="T47" s="152">
        <f t="shared" si="22"/>
        <v>0</v>
      </c>
      <c r="U47" s="162">
        <f t="shared" si="26"/>
        <v>0</v>
      </c>
      <c r="V47" s="157">
        <f t="shared" si="27"/>
        <v>0</v>
      </c>
      <c r="W47" s="146"/>
      <c r="X47" s="141">
        <f t="shared" si="28"/>
        <v>0</v>
      </c>
    </row>
    <row r="48" spans="1:24" ht="15.75" customHeight="1" x14ac:dyDescent="0.2">
      <c r="A48" s="60">
        <v>40</v>
      </c>
      <c r="B48" s="195"/>
      <c r="C48" s="89" t="s">
        <v>71</v>
      </c>
      <c r="D48" s="177">
        <v>97</v>
      </c>
      <c r="E48" s="106" t="s">
        <v>33</v>
      </c>
      <c r="F48" s="15">
        <v>72</v>
      </c>
      <c r="G48" s="53">
        <f t="shared" si="4"/>
        <v>7.2</v>
      </c>
      <c r="H48" s="112">
        <f t="shared" si="29"/>
        <v>79.2</v>
      </c>
      <c r="I48" s="116">
        <f t="shared" si="0"/>
        <v>7682.4000000000005</v>
      </c>
      <c r="J48" s="125">
        <v>1350</v>
      </c>
      <c r="K48" s="121">
        <f t="shared" si="20"/>
        <v>10371.24</v>
      </c>
      <c r="L48" s="71">
        <f t="shared" si="7"/>
        <v>97</v>
      </c>
      <c r="M48" s="9">
        <f t="shared" si="8"/>
        <v>1350</v>
      </c>
      <c r="N48" s="49"/>
      <c r="O48" s="63" t="s">
        <v>37</v>
      </c>
      <c r="P48" s="193"/>
      <c r="Q48" s="44"/>
      <c r="R48" s="130"/>
      <c r="S48" s="135">
        <f t="shared" si="21"/>
        <v>0</v>
      </c>
      <c r="T48" s="152">
        <f t="shared" si="22"/>
        <v>0</v>
      </c>
      <c r="U48" s="162">
        <f t="shared" si="26"/>
        <v>0</v>
      </c>
      <c r="V48" s="157">
        <f t="shared" si="27"/>
        <v>0</v>
      </c>
      <c r="W48" s="146"/>
      <c r="X48" s="141">
        <f t="shared" si="28"/>
        <v>0</v>
      </c>
    </row>
    <row r="49" spans="1:24" ht="15.75" customHeight="1" x14ac:dyDescent="0.2">
      <c r="A49" s="60">
        <v>41</v>
      </c>
      <c r="B49" s="195"/>
      <c r="C49" s="89" t="s">
        <v>77</v>
      </c>
      <c r="D49" s="177">
        <v>94</v>
      </c>
      <c r="E49" s="106" t="s">
        <v>33</v>
      </c>
      <c r="F49" s="15">
        <v>116</v>
      </c>
      <c r="G49" s="53">
        <f t="shared" si="4"/>
        <v>11.600000000000001</v>
      </c>
      <c r="H49" s="112">
        <f t="shared" si="29"/>
        <v>127.6</v>
      </c>
      <c r="I49" s="116">
        <f t="shared" si="0"/>
        <v>11994.4</v>
      </c>
      <c r="J49" s="125">
        <v>1350</v>
      </c>
      <c r="K49" s="121">
        <f t="shared" si="20"/>
        <v>16192.44</v>
      </c>
      <c r="L49" s="71">
        <f t="shared" si="7"/>
        <v>94</v>
      </c>
      <c r="M49" s="9">
        <f t="shared" si="8"/>
        <v>1350</v>
      </c>
      <c r="N49" s="49"/>
      <c r="O49" s="63" t="s">
        <v>91</v>
      </c>
      <c r="P49" s="193"/>
      <c r="Q49" s="44"/>
      <c r="R49" s="130"/>
      <c r="S49" s="135">
        <f t="shared" si="21"/>
        <v>0</v>
      </c>
      <c r="T49" s="152">
        <f t="shared" si="22"/>
        <v>0</v>
      </c>
      <c r="U49" s="162">
        <f t="shared" si="26"/>
        <v>0</v>
      </c>
      <c r="V49" s="157">
        <f t="shared" si="27"/>
        <v>0</v>
      </c>
      <c r="W49" s="146"/>
      <c r="X49" s="141">
        <f t="shared" si="28"/>
        <v>0</v>
      </c>
    </row>
    <row r="50" spans="1:24" ht="15.75" customHeight="1" x14ac:dyDescent="0.2">
      <c r="A50" s="60">
        <v>42</v>
      </c>
      <c r="B50" s="195"/>
      <c r="C50" s="89" t="s">
        <v>40</v>
      </c>
      <c r="D50" s="177">
        <v>26</v>
      </c>
      <c r="E50" s="106" t="s">
        <v>33</v>
      </c>
      <c r="F50" s="15">
        <v>72</v>
      </c>
      <c r="G50" s="53">
        <f t="shared" si="4"/>
        <v>7.2</v>
      </c>
      <c r="H50" s="112">
        <f t="shared" si="29"/>
        <v>79.2</v>
      </c>
      <c r="I50" s="116">
        <f t="shared" si="0"/>
        <v>2059.2000000000003</v>
      </c>
      <c r="J50" s="125">
        <v>1350</v>
      </c>
      <c r="K50" s="121">
        <f t="shared" si="20"/>
        <v>2779.9200000000005</v>
      </c>
      <c r="L50" s="71">
        <f t="shared" si="7"/>
        <v>26</v>
      </c>
      <c r="M50" s="9">
        <f t="shared" si="8"/>
        <v>1350</v>
      </c>
      <c r="N50" s="49"/>
      <c r="O50" s="63" t="s">
        <v>83</v>
      </c>
      <c r="P50" s="193"/>
      <c r="Q50" s="44"/>
      <c r="R50" s="130"/>
      <c r="S50" s="135">
        <f t="shared" si="21"/>
        <v>0</v>
      </c>
      <c r="T50" s="152">
        <f t="shared" si="22"/>
        <v>0</v>
      </c>
      <c r="U50" s="162">
        <f t="shared" si="26"/>
        <v>0</v>
      </c>
      <c r="V50" s="157">
        <f t="shared" si="27"/>
        <v>0</v>
      </c>
      <c r="W50" s="146"/>
      <c r="X50" s="141">
        <f t="shared" si="28"/>
        <v>0</v>
      </c>
    </row>
    <row r="51" spans="1:24" ht="15.75" customHeight="1" x14ac:dyDescent="0.2">
      <c r="A51" s="60">
        <v>43</v>
      </c>
      <c r="B51" s="195"/>
      <c r="C51" s="89" t="s">
        <v>74</v>
      </c>
      <c r="D51" s="177">
        <v>9</v>
      </c>
      <c r="E51" s="106" t="s">
        <v>33</v>
      </c>
      <c r="F51" s="15">
        <v>36</v>
      </c>
      <c r="G51" s="53">
        <f t="shared" si="4"/>
        <v>3.6</v>
      </c>
      <c r="H51" s="112">
        <f t="shared" si="29"/>
        <v>39.6</v>
      </c>
      <c r="I51" s="116">
        <f t="shared" si="0"/>
        <v>356.40000000000003</v>
      </c>
      <c r="J51" s="125">
        <v>1350</v>
      </c>
      <c r="K51" s="121">
        <f t="shared" ref="K51" si="30">I51*J51/1000</f>
        <v>481.14000000000004</v>
      </c>
      <c r="L51" s="71">
        <f t="shared" ref="L51" si="31">D51</f>
        <v>9</v>
      </c>
      <c r="M51" s="9">
        <f t="shared" si="8"/>
        <v>1350</v>
      </c>
      <c r="N51" s="49"/>
      <c r="O51" s="63" t="s">
        <v>34</v>
      </c>
      <c r="P51" s="193"/>
      <c r="Q51" s="44"/>
      <c r="R51" s="130"/>
      <c r="S51" s="135">
        <f t="shared" si="21"/>
        <v>0</v>
      </c>
      <c r="T51" s="152">
        <f t="shared" si="22"/>
        <v>0</v>
      </c>
      <c r="U51" s="162">
        <f t="shared" si="26"/>
        <v>0</v>
      </c>
      <c r="V51" s="157">
        <f t="shared" si="27"/>
        <v>0</v>
      </c>
      <c r="W51" s="146"/>
      <c r="X51" s="141">
        <f t="shared" si="28"/>
        <v>0</v>
      </c>
    </row>
    <row r="52" spans="1:24" ht="15.75" customHeight="1" x14ac:dyDescent="0.2">
      <c r="A52" s="60">
        <v>44</v>
      </c>
      <c r="B52" s="195"/>
      <c r="C52" s="89" t="s">
        <v>63</v>
      </c>
      <c r="D52" s="177">
        <v>4</v>
      </c>
      <c r="E52" s="106" t="s">
        <v>66</v>
      </c>
      <c r="F52" s="15">
        <v>36</v>
      </c>
      <c r="G52" s="53">
        <v>0</v>
      </c>
      <c r="H52" s="112">
        <f t="shared" si="29"/>
        <v>36</v>
      </c>
      <c r="I52" s="116">
        <f t="shared" si="0"/>
        <v>144</v>
      </c>
      <c r="J52" s="125">
        <v>1350</v>
      </c>
      <c r="K52" s="121">
        <f t="shared" si="20"/>
        <v>194.4</v>
      </c>
      <c r="L52" s="71">
        <f t="shared" si="7"/>
        <v>4</v>
      </c>
      <c r="M52" s="9">
        <f t="shared" si="8"/>
        <v>1350</v>
      </c>
      <c r="N52" s="49"/>
      <c r="O52" s="63" t="s">
        <v>83</v>
      </c>
      <c r="P52" s="193"/>
      <c r="Q52" s="44"/>
      <c r="R52" s="130"/>
      <c r="S52" s="135">
        <f t="shared" si="21"/>
        <v>0</v>
      </c>
      <c r="T52" s="152">
        <f t="shared" si="22"/>
        <v>0</v>
      </c>
      <c r="U52" s="162">
        <f t="shared" si="26"/>
        <v>0</v>
      </c>
      <c r="V52" s="157">
        <f t="shared" si="27"/>
        <v>0</v>
      </c>
      <c r="W52" s="146"/>
      <c r="X52" s="141">
        <f t="shared" si="28"/>
        <v>0</v>
      </c>
    </row>
    <row r="53" spans="1:24" ht="15.75" customHeight="1" x14ac:dyDescent="0.2">
      <c r="A53" s="60">
        <v>45</v>
      </c>
      <c r="B53" s="195"/>
      <c r="C53" s="89" t="s">
        <v>79</v>
      </c>
      <c r="D53" s="177">
        <v>16</v>
      </c>
      <c r="E53" s="106" t="s">
        <v>33</v>
      </c>
      <c r="F53" s="15">
        <v>36</v>
      </c>
      <c r="G53" s="53">
        <f t="shared" si="4"/>
        <v>3.6</v>
      </c>
      <c r="H53" s="112">
        <f t="shared" si="29"/>
        <v>39.6</v>
      </c>
      <c r="I53" s="116">
        <f t="shared" si="0"/>
        <v>633.6</v>
      </c>
      <c r="J53" s="125">
        <v>1350</v>
      </c>
      <c r="K53" s="121">
        <f t="shared" si="20"/>
        <v>855.36</v>
      </c>
      <c r="L53" s="71">
        <f t="shared" si="7"/>
        <v>16</v>
      </c>
      <c r="M53" s="9">
        <f t="shared" si="8"/>
        <v>1350</v>
      </c>
      <c r="N53" s="49"/>
      <c r="O53" s="63" t="s">
        <v>36</v>
      </c>
      <c r="P53" s="193"/>
      <c r="Q53" s="44"/>
      <c r="R53" s="130"/>
      <c r="S53" s="135">
        <f t="shared" si="21"/>
        <v>0</v>
      </c>
      <c r="T53" s="152">
        <f t="shared" si="22"/>
        <v>0</v>
      </c>
      <c r="U53" s="162">
        <f t="shared" si="26"/>
        <v>0</v>
      </c>
      <c r="V53" s="157">
        <f t="shared" si="27"/>
        <v>0</v>
      </c>
      <c r="W53" s="146"/>
      <c r="X53" s="141">
        <f t="shared" si="28"/>
        <v>0</v>
      </c>
    </row>
    <row r="54" spans="1:24" ht="15.75" customHeight="1" x14ac:dyDescent="0.2">
      <c r="A54" s="60">
        <v>46</v>
      </c>
      <c r="B54" s="195"/>
      <c r="C54" s="89" t="s">
        <v>73</v>
      </c>
      <c r="D54" s="177">
        <v>2</v>
      </c>
      <c r="E54" s="106" t="s">
        <v>33</v>
      </c>
      <c r="F54" s="15">
        <v>40</v>
      </c>
      <c r="G54" s="53">
        <f t="shared" si="4"/>
        <v>4</v>
      </c>
      <c r="H54" s="112">
        <f t="shared" si="29"/>
        <v>44</v>
      </c>
      <c r="I54" s="116">
        <f t="shared" si="0"/>
        <v>88</v>
      </c>
      <c r="J54" s="125">
        <v>1350</v>
      </c>
      <c r="K54" s="121">
        <f t="shared" si="20"/>
        <v>118.8</v>
      </c>
      <c r="L54" s="71">
        <f t="shared" si="7"/>
        <v>2</v>
      </c>
      <c r="M54" s="9">
        <f t="shared" si="8"/>
        <v>1350</v>
      </c>
      <c r="N54" s="49"/>
      <c r="O54" s="63" t="s">
        <v>37</v>
      </c>
      <c r="P54" s="193"/>
      <c r="Q54" s="44"/>
      <c r="R54" s="130"/>
      <c r="S54" s="135">
        <f t="shared" si="21"/>
        <v>0</v>
      </c>
      <c r="T54" s="152">
        <f t="shared" si="22"/>
        <v>0</v>
      </c>
      <c r="U54" s="162">
        <f t="shared" si="26"/>
        <v>0</v>
      </c>
      <c r="V54" s="157">
        <f t="shared" si="27"/>
        <v>0</v>
      </c>
      <c r="W54" s="146"/>
      <c r="X54" s="141">
        <f t="shared" si="28"/>
        <v>0</v>
      </c>
    </row>
    <row r="55" spans="1:24" ht="15.75" customHeight="1" x14ac:dyDescent="0.2">
      <c r="A55" s="60">
        <v>47</v>
      </c>
      <c r="B55" s="195"/>
      <c r="C55" s="89" t="s">
        <v>64</v>
      </c>
      <c r="D55" s="177">
        <v>1</v>
      </c>
      <c r="E55" s="106" t="s">
        <v>66</v>
      </c>
      <c r="F55" s="15">
        <v>20</v>
      </c>
      <c r="G55" s="53">
        <v>0</v>
      </c>
      <c r="H55" s="112">
        <f t="shared" si="29"/>
        <v>20</v>
      </c>
      <c r="I55" s="116">
        <f t="shared" si="0"/>
        <v>20</v>
      </c>
      <c r="J55" s="125">
        <v>1350</v>
      </c>
      <c r="K55" s="121">
        <f t="shared" si="20"/>
        <v>27</v>
      </c>
      <c r="L55" s="71">
        <f t="shared" si="7"/>
        <v>1</v>
      </c>
      <c r="M55" s="9">
        <f t="shared" si="8"/>
        <v>1350</v>
      </c>
      <c r="N55" s="49"/>
      <c r="O55" s="63" t="s">
        <v>83</v>
      </c>
      <c r="P55" s="193"/>
      <c r="Q55" s="44"/>
      <c r="R55" s="130"/>
      <c r="S55" s="135">
        <f t="shared" si="21"/>
        <v>0</v>
      </c>
      <c r="T55" s="152">
        <f t="shared" si="22"/>
        <v>0</v>
      </c>
      <c r="U55" s="162">
        <f t="shared" si="26"/>
        <v>0</v>
      </c>
      <c r="V55" s="157">
        <f t="shared" si="27"/>
        <v>0</v>
      </c>
      <c r="W55" s="146"/>
      <c r="X55" s="141">
        <f t="shared" si="28"/>
        <v>0</v>
      </c>
    </row>
    <row r="56" spans="1:24" ht="15.75" customHeight="1" x14ac:dyDescent="0.2">
      <c r="A56" s="60">
        <v>48</v>
      </c>
      <c r="B56" s="195"/>
      <c r="C56" s="89" t="s">
        <v>80</v>
      </c>
      <c r="D56" s="177">
        <v>8</v>
      </c>
      <c r="E56" s="106" t="s">
        <v>33</v>
      </c>
      <c r="F56" s="15">
        <v>108</v>
      </c>
      <c r="G56" s="53">
        <f t="shared" si="4"/>
        <v>10.8</v>
      </c>
      <c r="H56" s="112">
        <f t="shared" si="29"/>
        <v>118.8</v>
      </c>
      <c r="I56" s="116">
        <f t="shared" si="0"/>
        <v>950.4</v>
      </c>
      <c r="J56" s="125">
        <v>1350</v>
      </c>
      <c r="K56" s="121">
        <f t="shared" si="20"/>
        <v>1283.04</v>
      </c>
      <c r="L56" s="71">
        <f t="shared" si="7"/>
        <v>8</v>
      </c>
      <c r="M56" s="9">
        <f t="shared" si="8"/>
        <v>1350</v>
      </c>
      <c r="N56" s="49"/>
      <c r="O56" s="63" t="s">
        <v>85</v>
      </c>
      <c r="P56" s="193"/>
      <c r="Q56" s="44"/>
      <c r="R56" s="130"/>
      <c r="S56" s="135">
        <f t="shared" si="21"/>
        <v>0</v>
      </c>
      <c r="T56" s="152">
        <f t="shared" si="22"/>
        <v>0</v>
      </c>
      <c r="U56" s="162">
        <f t="shared" si="26"/>
        <v>0</v>
      </c>
      <c r="V56" s="157">
        <f t="shared" si="27"/>
        <v>0</v>
      </c>
      <c r="W56" s="146"/>
      <c r="X56" s="141">
        <f t="shared" si="28"/>
        <v>0</v>
      </c>
    </row>
    <row r="57" spans="1:24" ht="15.75" customHeight="1" x14ac:dyDescent="0.2">
      <c r="A57" s="60">
        <v>49</v>
      </c>
      <c r="B57" s="195"/>
      <c r="C57" s="89" t="s">
        <v>65</v>
      </c>
      <c r="D57" s="177">
        <v>44</v>
      </c>
      <c r="E57" s="106" t="s">
        <v>38</v>
      </c>
      <c r="F57" s="15">
        <v>40</v>
      </c>
      <c r="G57" s="53">
        <f t="shared" si="4"/>
        <v>4</v>
      </c>
      <c r="H57" s="112">
        <f t="shared" si="29"/>
        <v>44</v>
      </c>
      <c r="I57" s="116">
        <f t="shared" si="0"/>
        <v>1936</v>
      </c>
      <c r="J57" s="125">
        <v>1350</v>
      </c>
      <c r="K57" s="121">
        <f t="shared" si="20"/>
        <v>2613.6</v>
      </c>
      <c r="L57" s="71">
        <f t="shared" si="7"/>
        <v>44</v>
      </c>
      <c r="M57" s="9">
        <f t="shared" si="8"/>
        <v>1350</v>
      </c>
      <c r="N57" s="49"/>
      <c r="O57" s="63" t="s">
        <v>36</v>
      </c>
      <c r="P57" s="193"/>
      <c r="Q57" s="44"/>
      <c r="R57" s="130"/>
      <c r="S57" s="135">
        <f t="shared" si="21"/>
        <v>0</v>
      </c>
      <c r="T57" s="152">
        <f t="shared" si="22"/>
        <v>0</v>
      </c>
      <c r="U57" s="162">
        <f t="shared" si="26"/>
        <v>0</v>
      </c>
      <c r="V57" s="157">
        <f t="shared" si="27"/>
        <v>0</v>
      </c>
      <c r="W57" s="146"/>
      <c r="X57" s="141">
        <f t="shared" si="28"/>
        <v>0</v>
      </c>
    </row>
    <row r="58" spans="1:24" ht="15.75" customHeight="1" x14ac:dyDescent="0.2">
      <c r="A58" s="60">
        <v>50</v>
      </c>
      <c r="B58" s="195"/>
      <c r="C58" s="89" t="s">
        <v>68</v>
      </c>
      <c r="D58" s="177">
        <v>20</v>
      </c>
      <c r="E58" s="106" t="s">
        <v>66</v>
      </c>
      <c r="F58" s="15">
        <v>9</v>
      </c>
      <c r="G58" s="53">
        <v>0</v>
      </c>
      <c r="H58" s="112">
        <f t="shared" si="29"/>
        <v>9</v>
      </c>
      <c r="I58" s="116">
        <f t="shared" si="0"/>
        <v>180</v>
      </c>
      <c r="J58" s="125">
        <v>1350</v>
      </c>
      <c r="K58" s="121">
        <f t="shared" si="20"/>
        <v>243</v>
      </c>
      <c r="L58" s="71">
        <f t="shared" si="7"/>
        <v>20</v>
      </c>
      <c r="M58" s="9">
        <f t="shared" si="8"/>
        <v>1350</v>
      </c>
      <c r="N58" s="49"/>
      <c r="O58" s="63" t="s">
        <v>84</v>
      </c>
      <c r="P58" s="193"/>
      <c r="Q58" s="44"/>
      <c r="R58" s="130"/>
      <c r="S58" s="135">
        <f t="shared" si="21"/>
        <v>0</v>
      </c>
      <c r="T58" s="152">
        <f t="shared" si="22"/>
        <v>0</v>
      </c>
      <c r="U58" s="162">
        <f t="shared" si="26"/>
        <v>0</v>
      </c>
      <c r="V58" s="157">
        <f t="shared" si="27"/>
        <v>0</v>
      </c>
      <c r="W58" s="146"/>
      <c r="X58" s="141">
        <f t="shared" si="28"/>
        <v>0</v>
      </c>
    </row>
    <row r="59" spans="1:24" ht="15.75" customHeight="1" x14ac:dyDescent="0.2">
      <c r="A59" s="60">
        <v>51</v>
      </c>
      <c r="B59" s="195"/>
      <c r="C59" s="89" t="s">
        <v>81</v>
      </c>
      <c r="D59" s="177">
        <v>24</v>
      </c>
      <c r="E59" s="106" t="s">
        <v>66</v>
      </c>
      <c r="F59" s="53">
        <v>4.5</v>
      </c>
      <c r="G59" s="53">
        <v>0</v>
      </c>
      <c r="H59" s="112">
        <f t="shared" si="29"/>
        <v>4.5</v>
      </c>
      <c r="I59" s="116">
        <f t="shared" si="0"/>
        <v>108</v>
      </c>
      <c r="J59" s="125">
        <v>1350</v>
      </c>
      <c r="K59" s="121">
        <f t="shared" si="20"/>
        <v>145.80000000000001</v>
      </c>
      <c r="L59" s="71">
        <f t="shared" si="7"/>
        <v>24</v>
      </c>
      <c r="M59" s="9">
        <f t="shared" si="8"/>
        <v>1350</v>
      </c>
      <c r="N59" s="49"/>
      <c r="O59" s="63" t="s">
        <v>84</v>
      </c>
      <c r="P59" s="193"/>
      <c r="Q59" s="44"/>
      <c r="R59" s="130"/>
      <c r="S59" s="135">
        <f t="shared" si="21"/>
        <v>0</v>
      </c>
      <c r="T59" s="152">
        <f t="shared" si="22"/>
        <v>0</v>
      </c>
      <c r="U59" s="162">
        <f t="shared" si="26"/>
        <v>0</v>
      </c>
      <c r="V59" s="157">
        <f t="shared" si="27"/>
        <v>0</v>
      </c>
      <c r="W59" s="146"/>
      <c r="X59" s="141">
        <f t="shared" si="28"/>
        <v>0</v>
      </c>
    </row>
    <row r="60" spans="1:24" ht="15.75" customHeight="1" thickBot="1" x14ac:dyDescent="0.25">
      <c r="A60" s="60">
        <v>52</v>
      </c>
      <c r="B60" s="196"/>
      <c r="C60" s="90" t="s">
        <v>82</v>
      </c>
      <c r="D60" s="178">
        <v>36</v>
      </c>
      <c r="E60" s="107" t="s">
        <v>76</v>
      </c>
      <c r="F60" s="12">
        <v>400</v>
      </c>
      <c r="G60" s="99">
        <f t="shared" si="4"/>
        <v>40</v>
      </c>
      <c r="H60" s="113">
        <f t="shared" si="29"/>
        <v>440</v>
      </c>
      <c r="I60" s="117">
        <f t="shared" si="0"/>
        <v>15840</v>
      </c>
      <c r="J60" s="126">
        <v>1830</v>
      </c>
      <c r="K60" s="122">
        <f t="shared" si="20"/>
        <v>28987.200000000001</v>
      </c>
      <c r="L60" s="72">
        <v>24</v>
      </c>
      <c r="M60" s="10">
        <f t="shared" si="8"/>
        <v>1830</v>
      </c>
      <c r="N60" s="50"/>
      <c r="O60" s="181" t="s">
        <v>93</v>
      </c>
      <c r="P60" s="194"/>
      <c r="Q60" s="45"/>
      <c r="R60" s="131"/>
      <c r="S60" s="136">
        <f t="shared" si="21"/>
        <v>0</v>
      </c>
      <c r="T60" s="153">
        <f t="shared" si="22"/>
        <v>0</v>
      </c>
      <c r="U60" s="163">
        <f t="shared" si="26"/>
        <v>0</v>
      </c>
      <c r="V60" s="158">
        <f t="shared" si="27"/>
        <v>0</v>
      </c>
      <c r="W60" s="147"/>
      <c r="X60" s="142">
        <f t="shared" si="28"/>
        <v>0</v>
      </c>
    </row>
    <row r="61" spans="1:24" ht="15.75" customHeight="1" x14ac:dyDescent="0.2">
      <c r="A61" s="60">
        <v>53</v>
      </c>
      <c r="B61" s="190" t="s">
        <v>101</v>
      </c>
      <c r="C61" s="89" t="s">
        <v>71</v>
      </c>
      <c r="D61" s="168">
        <v>35</v>
      </c>
      <c r="E61" s="108" t="s">
        <v>33</v>
      </c>
      <c r="F61" s="102">
        <v>72</v>
      </c>
      <c r="G61" s="53">
        <f t="shared" si="4"/>
        <v>7.2</v>
      </c>
      <c r="H61" s="112">
        <f t="shared" si="5"/>
        <v>79.2</v>
      </c>
      <c r="I61" s="116">
        <f t="shared" si="0"/>
        <v>2772</v>
      </c>
      <c r="J61" s="125">
        <v>1350</v>
      </c>
      <c r="K61" s="121">
        <f t="shared" si="20"/>
        <v>3742.2</v>
      </c>
      <c r="L61" s="71">
        <f t="shared" si="7"/>
        <v>35</v>
      </c>
      <c r="M61" s="9">
        <f t="shared" si="8"/>
        <v>1350</v>
      </c>
      <c r="N61" s="49"/>
      <c r="O61" s="63" t="s">
        <v>37</v>
      </c>
      <c r="P61" s="192" t="s">
        <v>35</v>
      </c>
      <c r="Q61" s="44"/>
      <c r="R61" s="130"/>
      <c r="S61" s="135">
        <f t="shared" si="21"/>
        <v>0</v>
      </c>
      <c r="T61" s="152">
        <f t="shared" si="22"/>
        <v>0</v>
      </c>
      <c r="U61" s="162">
        <f t="shared" si="26"/>
        <v>0</v>
      </c>
      <c r="V61" s="157">
        <f t="shared" si="27"/>
        <v>0</v>
      </c>
      <c r="W61" s="146"/>
      <c r="X61" s="141">
        <f t="shared" si="28"/>
        <v>0</v>
      </c>
    </row>
    <row r="62" spans="1:24" ht="15.75" customHeight="1" x14ac:dyDescent="0.2">
      <c r="A62" s="60">
        <v>54</v>
      </c>
      <c r="B62" s="190"/>
      <c r="C62" s="89" t="s">
        <v>73</v>
      </c>
      <c r="D62" s="177">
        <v>4</v>
      </c>
      <c r="E62" s="106" t="s">
        <v>66</v>
      </c>
      <c r="F62" s="15">
        <v>40</v>
      </c>
      <c r="G62" s="53">
        <v>0</v>
      </c>
      <c r="H62" s="112">
        <f t="shared" si="5"/>
        <v>40</v>
      </c>
      <c r="I62" s="116">
        <f t="shared" si="0"/>
        <v>160</v>
      </c>
      <c r="J62" s="125">
        <v>1350</v>
      </c>
      <c r="K62" s="121">
        <f t="shared" si="20"/>
        <v>216</v>
      </c>
      <c r="L62" s="71">
        <f t="shared" si="7"/>
        <v>4</v>
      </c>
      <c r="M62" s="9">
        <f t="shared" si="8"/>
        <v>1350</v>
      </c>
      <c r="N62" s="49"/>
      <c r="O62" s="63" t="s">
        <v>37</v>
      </c>
      <c r="P62" s="193"/>
      <c r="Q62" s="44"/>
      <c r="R62" s="130"/>
      <c r="S62" s="135">
        <f t="shared" si="21"/>
        <v>0</v>
      </c>
      <c r="T62" s="152">
        <f t="shared" si="22"/>
        <v>0</v>
      </c>
      <c r="U62" s="162">
        <f t="shared" si="26"/>
        <v>0</v>
      </c>
      <c r="V62" s="157">
        <f t="shared" si="27"/>
        <v>0</v>
      </c>
      <c r="W62" s="146"/>
      <c r="X62" s="141">
        <f t="shared" si="28"/>
        <v>0</v>
      </c>
    </row>
    <row r="63" spans="1:24" ht="15.75" customHeight="1" x14ac:dyDescent="0.2">
      <c r="A63" s="60">
        <v>55</v>
      </c>
      <c r="B63" s="190"/>
      <c r="C63" s="89" t="s">
        <v>40</v>
      </c>
      <c r="D63" s="177">
        <v>2</v>
      </c>
      <c r="E63" s="106" t="s">
        <v>33</v>
      </c>
      <c r="F63" s="15">
        <v>72</v>
      </c>
      <c r="G63" s="53">
        <f t="shared" si="4"/>
        <v>7.2</v>
      </c>
      <c r="H63" s="112">
        <f t="shared" si="5"/>
        <v>79.2</v>
      </c>
      <c r="I63" s="116">
        <f t="shared" si="0"/>
        <v>158.4</v>
      </c>
      <c r="J63" s="125">
        <v>1350</v>
      </c>
      <c r="K63" s="121">
        <f t="shared" si="20"/>
        <v>213.84</v>
      </c>
      <c r="L63" s="71">
        <f t="shared" si="7"/>
        <v>2</v>
      </c>
      <c r="M63" s="9">
        <f t="shared" si="8"/>
        <v>1350</v>
      </c>
      <c r="N63" s="49"/>
      <c r="O63" s="63" t="s">
        <v>83</v>
      </c>
      <c r="P63" s="193"/>
      <c r="Q63" s="44"/>
      <c r="R63" s="130"/>
      <c r="S63" s="135">
        <f t="shared" si="21"/>
        <v>0</v>
      </c>
      <c r="T63" s="152">
        <f t="shared" si="22"/>
        <v>0</v>
      </c>
      <c r="U63" s="162">
        <f t="shared" si="26"/>
        <v>0</v>
      </c>
      <c r="V63" s="157">
        <f t="shared" si="27"/>
        <v>0</v>
      </c>
      <c r="W63" s="146"/>
      <c r="X63" s="141">
        <f t="shared" si="28"/>
        <v>0</v>
      </c>
    </row>
    <row r="64" spans="1:24" ht="15.75" customHeight="1" x14ac:dyDescent="0.2">
      <c r="A64" s="60">
        <v>56</v>
      </c>
      <c r="B64" s="190"/>
      <c r="C64" s="89" t="s">
        <v>65</v>
      </c>
      <c r="D64" s="177">
        <v>27</v>
      </c>
      <c r="E64" s="106" t="s">
        <v>38</v>
      </c>
      <c r="F64" s="15">
        <v>40</v>
      </c>
      <c r="G64" s="53">
        <f t="shared" si="4"/>
        <v>4</v>
      </c>
      <c r="H64" s="112">
        <f t="shared" si="5"/>
        <v>44</v>
      </c>
      <c r="I64" s="116">
        <f t="shared" si="0"/>
        <v>1188</v>
      </c>
      <c r="J64" s="125">
        <v>1350</v>
      </c>
      <c r="K64" s="121">
        <f t="shared" si="20"/>
        <v>1603.8</v>
      </c>
      <c r="L64" s="71">
        <f t="shared" si="7"/>
        <v>27</v>
      </c>
      <c r="M64" s="9">
        <f t="shared" si="8"/>
        <v>1350</v>
      </c>
      <c r="N64" s="49"/>
      <c r="O64" s="63" t="s">
        <v>36</v>
      </c>
      <c r="P64" s="193"/>
      <c r="Q64" s="44"/>
      <c r="R64" s="130"/>
      <c r="S64" s="135">
        <f t="shared" si="21"/>
        <v>0</v>
      </c>
      <c r="T64" s="152">
        <f t="shared" si="22"/>
        <v>0</v>
      </c>
      <c r="U64" s="162">
        <f t="shared" si="26"/>
        <v>0</v>
      </c>
      <c r="V64" s="157">
        <f t="shared" si="27"/>
        <v>0</v>
      </c>
      <c r="W64" s="146"/>
      <c r="X64" s="141">
        <f t="shared" si="28"/>
        <v>0</v>
      </c>
    </row>
    <row r="65" spans="1:24" ht="15" customHeight="1" thickBot="1" x14ac:dyDescent="0.25">
      <c r="A65" s="60">
        <v>57</v>
      </c>
      <c r="B65" s="191"/>
      <c r="C65" s="90" t="s">
        <v>68</v>
      </c>
      <c r="D65" s="178">
        <v>12</v>
      </c>
      <c r="E65" s="107" t="s">
        <v>66</v>
      </c>
      <c r="F65" s="12">
        <v>9</v>
      </c>
      <c r="G65" s="99">
        <v>0</v>
      </c>
      <c r="H65" s="113">
        <f t="shared" si="5"/>
        <v>9</v>
      </c>
      <c r="I65" s="117">
        <f t="shared" si="0"/>
        <v>108</v>
      </c>
      <c r="J65" s="126">
        <v>1350</v>
      </c>
      <c r="K65" s="122">
        <f t="shared" si="20"/>
        <v>145.80000000000001</v>
      </c>
      <c r="L65" s="72">
        <f t="shared" si="7"/>
        <v>12</v>
      </c>
      <c r="M65" s="10">
        <f t="shared" si="8"/>
        <v>1350</v>
      </c>
      <c r="N65" s="50"/>
      <c r="O65" s="64" t="s">
        <v>84</v>
      </c>
      <c r="P65" s="194"/>
      <c r="Q65" s="45"/>
      <c r="R65" s="131"/>
      <c r="S65" s="136">
        <f t="shared" si="21"/>
        <v>0</v>
      </c>
      <c r="T65" s="153">
        <f t="shared" si="22"/>
        <v>0</v>
      </c>
      <c r="U65" s="163">
        <f t="shared" si="26"/>
        <v>0</v>
      </c>
      <c r="V65" s="158">
        <f t="shared" si="27"/>
        <v>0</v>
      </c>
      <c r="W65" s="147"/>
      <c r="X65" s="142">
        <f t="shared" si="28"/>
        <v>0</v>
      </c>
    </row>
    <row r="66" spans="1:24" ht="13.5" thickBot="1" x14ac:dyDescent="0.25">
      <c r="A66" s="5"/>
      <c r="B66" s="5"/>
      <c r="C66" s="6"/>
      <c r="D66" s="13">
        <f>SUM(D10:D65)</f>
        <v>1803</v>
      </c>
      <c r="E66" s="48"/>
      <c r="F66" s="48"/>
      <c r="G66" s="48"/>
      <c r="H66" s="46" t="s">
        <v>42</v>
      </c>
      <c r="I66" s="47">
        <f>SUM(I10:I65)</f>
        <v>142610.59999999998</v>
      </c>
      <c r="J66" s="48"/>
      <c r="K66" s="48">
        <f>SUM(K10:K65)</f>
        <v>209585.046</v>
      </c>
      <c r="L66" s="13">
        <f>SUM(L10:L65)</f>
        <v>1747</v>
      </c>
      <c r="N66" s="8"/>
      <c r="O66" s="8"/>
      <c r="P66" s="8"/>
      <c r="R66" s="46" t="s">
        <v>43</v>
      </c>
      <c r="S66" s="11">
        <f>SUM(S10:S65)</f>
        <v>0</v>
      </c>
      <c r="T66" s="46" t="s">
        <v>42</v>
      </c>
      <c r="U66" s="47">
        <f>SUM(U10:U65)</f>
        <v>0</v>
      </c>
      <c r="V66" s="5">
        <f>SUM(V10:V65)</f>
        <v>0</v>
      </c>
      <c r="W66" s="166" t="s">
        <v>44</v>
      </c>
      <c r="X66" s="73">
        <f>SUM(X10:X65)</f>
        <v>0</v>
      </c>
    </row>
    <row r="67" spans="1:24" ht="13.5" thickBot="1" x14ac:dyDescent="0.25">
      <c r="H67" s="46" t="s">
        <v>45</v>
      </c>
      <c r="I67" s="73">
        <f>I66/1000</f>
        <v>142.61059999999998</v>
      </c>
      <c r="J67" s="48"/>
      <c r="K67" s="48"/>
      <c r="L67" s="48"/>
      <c r="R67" s="46" t="s">
        <v>46</v>
      </c>
      <c r="S67" s="74">
        <f>S66/L66</f>
        <v>0</v>
      </c>
      <c r="T67" s="46" t="s">
        <v>45</v>
      </c>
      <c r="U67" s="73">
        <f>U66/1000</f>
        <v>0</v>
      </c>
    </row>
    <row r="68" spans="1:24" x14ac:dyDescent="0.2">
      <c r="A68" s="75" t="s">
        <v>47</v>
      </c>
      <c r="B68" s="75"/>
      <c r="H68" s="76"/>
      <c r="I68" s="48"/>
      <c r="J68" s="48"/>
      <c r="K68" s="48"/>
      <c r="L68" s="48"/>
      <c r="S68" s="46"/>
      <c r="T68" s="48"/>
    </row>
    <row r="69" spans="1:24" x14ac:dyDescent="0.2">
      <c r="A69" s="66" t="s">
        <v>48</v>
      </c>
      <c r="B69" s="66"/>
      <c r="H69" s="76"/>
      <c r="I69" s="48"/>
      <c r="J69" s="48"/>
      <c r="K69" s="48"/>
      <c r="L69" s="48"/>
      <c r="S69" s="46"/>
      <c r="T69" s="48"/>
    </row>
    <row r="70" spans="1:24" ht="15" x14ac:dyDescent="0.25">
      <c r="A70" s="66" t="s">
        <v>49</v>
      </c>
      <c r="B70" s="77"/>
      <c r="H70" s="76"/>
      <c r="I70" s="48"/>
      <c r="J70" s="48"/>
      <c r="K70" s="48"/>
      <c r="L70" s="48"/>
      <c r="S70" s="46"/>
      <c r="T70" s="48"/>
    </row>
    <row r="71" spans="1:24" x14ac:dyDescent="0.2">
      <c r="A71" s="66" t="s">
        <v>88</v>
      </c>
      <c r="B71" s="66"/>
      <c r="H71" s="76"/>
      <c r="I71" s="48"/>
      <c r="J71" s="48"/>
      <c r="K71" s="48"/>
      <c r="L71" s="48"/>
      <c r="S71" s="46"/>
      <c r="T71" s="48"/>
    </row>
    <row r="72" spans="1:24" x14ac:dyDescent="0.2">
      <c r="A72" s="66" t="s">
        <v>89</v>
      </c>
      <c r="B72" s="66"/>
      <c r="H72" s="76"/>
      <c r="I72" s="48"/>
      <c r="J72" s="48"/>
      <c r="K72" s="48"/>
      <c r="L72" s="48"/>
      <c r="S72" s="46"/>
      <c r="T72" s="48"/>
    </row>
    <row r="73" spans="1:24" x14ac:dyDescent="0.2">
      <c r="A73" s="66" t="s">
        <v>50</v>
      </c>
      <c r="B73" s="66"/>
      <c r="H73" s="76"/>
      <c r="I73" s="48"/>
      <c r="J73" s="48"/>
      <c r="K73" s="48"/>
      <c r="L73" s="48"/>
      <c r="S73" s="46"/>
      <c r="T73" s="48"/>
    </row>
    <row r="74" spans="1:24" x14ac:dyDescent="0.2">
      <c r="A74" s="66" t="s">
        <v>51</v>
      </c>
      <c r="B74" s="66"/>
      <c r="C74" s="7"/>
    </row>
    <row r="75" spans="1:24" x14ac:dyDescent="0.2">
      <c r="A75" s="66" t="s">
        <v>52</v>
      </c>
      <c r="B75" s="66"/>
      <c r="Q75" s="5" t="s">
        <v>41</v>
      </c>
    </row>
    <row r="77" spans="1:24" ht="18.75" x14ac:dyDescent="0.2">
      <c r="A77" s="17" t="s">
        <v>53</v>
      </c>
      <c r="B77" s="17"/>
      <c r="C77" s="18"/>
      <c r="D77" s="18"/>
      <c r="E77" s="18"/>
      <c r="F77" s="18"/>
      <c r="G77" s="18"/>
      <c r="H77" s="18"/>
    </row>
    <row r="78" spans="1:24" ht="18.75" x14ac:dyDescent="0.2">
      <c r="A78" s="19" t="s">
        <v>95</v>
      </c>
      <c r="B78" s="19"/>
      <c r="C78" s="19"/>
      <c r="D78" s="19"/>
      <c r="E78" s="19"/>
      <c r="F78" s="20">
        <f>S67</f>
        <v>0</v>
      </c>
      <c r="G78" s="21" t="s">
        <v>54</v>
      </c>
      <c r="H78" s="78"/>
    </row>
    <row r="79" spans="1:24" ht="18.75" x14ac:dyDescent="0.2">
      <c r="A79" s="22" t="s">
        <v>96</v>
      </c>
      <c r="B79" s="22"/>
      <c r="C79" s="22"/>
      <c r="D79" s="22"/>
      <c r="E79" s="22"/>
      <c r="F79" s="23">
        <f>U67</f>
        <v>0</v>
      </c>
      <c r="G79" s="21" t="s">
        <v>45</v>
      </c>
      <c r="H79" s="78"/>
    </row>
    <row r="80" spans="1:24" ht="18.75" x14ac:dyDescent="0.2">
      <c r="A80" s="22" t="s">
        <v>97</v>
      </c>
      <c r="B80" s="22"/>
      <c r="C80" s="22"/>
      <c r="D80" s="22"/>
      <c r="E80" s="22"/>
      <c r="F80" s="24">
        <f>X66</f>
        <v>0</v>
      </c>
      <c r="G80" s="21" t="s">
        <v>55</v>
      </c>
      <c r="H80" s="78"/>
    </row>
    <row r="81" spans="1:12" ht="15.75" x14ac:dyDescent="0.2">
      <c r="A81" s="79"/>
      <c r="B81" s="79"/>
      <c r="C81" s="79"/>
      <c r="D81" s="79"/>
      <c r="E81" s="79"/>
      <c r="F81" s="80"/>
      <c r="G81" s="55"/>
      <c r="H81" s="78"/>
    </row>
    <row r="82" spans="1:12" ht="19.5" thickBot="1" x14ac:dyDescent="0.35">
      <c r="A82" s="25"/>
      <c r="B82" s="25"/>
      <c r="C82" s="81"/>
      <c r="D82" s="25"/>
      <c r="E82" s="26" t="s">
        <v>56</v>
      </c>
      <c r="F82" s="184">
        <f>(K66-V66)/1000</f>
        <v>209.58504600000001</v>
      </c>
      <c r="G82" s="27" t="s">
        <v>57</v>
      </c>
      <c r="H82" s="78"/>
    </row>
    <row r="83" spans="1:12" ht="15.75" x14ac:dyDescent="0.2">
      <c r="A83" s="187" t="s">
        <v>58</v>
      </c>
      <c r="B83" s="187"/>
      <c r="C83" s="187"/>
      <c r="D83" s="187"/>
      <c r="E83" s="187"/>
      <c r="F83" s="187"/>
      <c r="G83" s="187"/>
      <c r="H83" s="78"/>
    </row>
    <row r="84" spans="1:12" ht="18.75" x14ac:dyDescent="0.3">
      <c r="A84" s="28"/>
      <c r="B84" s="28"/>
      <c r="C84" s="82"/>
      <c r="D84" s="28"/>
      <c r="E84" s="29" t="s">
        <v>59</v>
      </c>
      <c r="F84" s="30">
        <v>54</v>
      </c>
      <c r="G84" s="31" t="s">
        <v>60</v>
      </c>
      <c r="H84" s="83"/>
    </row>
    <row r="85" spans="1:12" ht="18.75" x14ac:dyDescent="0.3">
      <c r="A85" s="28"/>
      <c r="B85" s="28"/>
      <c r="C85" s="82"/>
      <c r="D85" s="28"/>
      <c r="E85" s="29" t="s">
        <v>61</v>
      </c>
      <c r="F85" s="32">
        <f>X66/F84</f>
        <v>0</v>
      </c>
      <c r="G85" s="31" t="s">
        <v>62</v>
      </c>
      <c r="H85" s="83"/>
    </row>
    <row r="87" spans="1:12" ht="18.75" x14ac:dyDescent="0.3">
      <c r="C87" s="67"/>
      <c r="D87" s="33"/>
      <c r="E87" s="33"/>
      <c r="F87" s="66"/>
      <c r="G87" s="66"/>
      <c r="H87" s="66"/>
      <c r="I87" s="66"/>
      <c r="J87" s="66"/>
      <c r="K87" s="66"/>
    </row>
    <row r="88" spans="1:12" ht="42" customHeight="1" x14ac:dyDescent="0.25">
      <c r="C88" s="188" t="s">
        <v>98</v>
      </c>
      <c r="D88" s="188"/>
      <c r="E88" s="188"/>
      <c r="F88" s="188"/>
      <c r="G88" s="188"/>
      <c r="H88" s="188"/>
      <c r="I88" s="188"/>
      <c r="J88" s="188"/>
      <c r="K88" s="188"/>
      <c r="L88" s="188"/>
    </row>
    <row r="89" spans="1:12" x14ac:dyDescent="0.2">
      <c r="C89" s="189"/>
      <c r="D89" s="189"/>
      <c r="E89" s="189"/>
      <c r="F89" s="189"/>
      <c r="G89" s="189"/>
      <c r="H89" s="189"/>
      <c r="I89" s="189"/>
      <c r="J89" s="189"/>
      <c r="K89" s="189"/>
      <c r="L89" s="189"/>
    </row>
    <row r="90" spans="1:12" ht="13.5" x14ac:dyDescent="0.25">
      <c r="C90" s="186"/>
      <c r="D90" s="186"/>
      <c r="E90" s="186"/>
      <c r="F90" s="67"/>
    </row>
  </sheetData>
  <autoFilter ref="A8:X75" xr:uid="{00000000-0009-0000-0000-000000000000}"/>
  <mergeCells count="23">
    <mergeCell ref="P47:P60"/>
    <mergeCell ref="B10:B24"/>
    <mergeCell ref="B37:B46"/>
    <mergeCell ref="P10:P24"/>
    <mergeCell ref="B25:B36"/>
    <mergeCell ref="P25:P36"/>
    <mergeCell ref="P37:P46"/>
    <mergeCell ref="V2:W2"/>
    <mergeCell ref="V1:W1"/>
    <mergeCell ref="C90:E90"/>
    <mergeCell ref="A83:G83"/>
    <mergeCell ref="C88:L88"/>
    <mergeCell ref="C89:L89"/>
    <mergeCell ref="B61:B65"/>
    <mergeCell ref="P61:P65"/>
    <mergeCell ref="B47:B60"/>
    <mergeCell ref="A3:X3"/>
    <mergeCell ref="D7:K7"/>
    <mergeCell ref="L7:L8"/>
    <mergeCell ref="M7:U7"/>
    <mergeCell ref="V7:V8"/>
    <mergeCell ref="W7:W8"/>
    <mergeCell ref="X7:X8"/>
  </mergeCells>
  <pageMargins left="0.7" right="0.7" top="0.75" bottom="0.75" header="0.3" footer="0.3"/>
  <pageSetup paperSize="9" scale="39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Balvu iestādes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2024-01-29T13:22:48Z</dcterms:created>
  <dcterms:modified xsi:type="dcterms:W3CDTF">2024-04-08T12:12:41Z</dcterms:modified>
  <cp:category/>
</cp:coreProperties>
</file>