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egrudule\Desktop\Dokumenti\DARBS\Iepirkumi\2024.gads\24-8 Lietus ūdens kanalizācijas - drenāžas izbūve Sila ielā, Salaspilī\Pielikumi\"/>
    </mc:Choice>
  </mc:AlternateContent>
  <bookViews>
    <workbookView xWindow="0" yWindow="0" windowWidth="28800" windowHeight="12435" tabRatio="963"/>
  </bookViews>
  <sheets>
    <sheet name="KOPT" sheetId="153" r:id="rId1"/>
    <sheet name="KOPS" sheetId="150" r:id="rId2"/>
    <sheet name="LKT" sheetId="149" r:id="rId3"/>
  </sheets>
  <definedNames>
    <definedName name="_xlnm.Print_Area" localSheetId="1">KOPS!$A$1:$H$27</definedName>
    <definedName name="_xlnm.Print_Area" localSheetId="0">KOPT!$A$1:$D$21</definedName>
    <definedName name="_xlnm.Print_Area" localSheetId="2">LKT!$A$1:$O$177</definedName>
    <definedName name="_xlnm.Print_Titles" localSheetId="1">KOPS!$8:$11</definedName>
    <definedName name="_xlnm.Print_Titles" localSheetId="0">KOPT!$7:$10</definedName>
    <definedName name="_xlnm.Print_Titles" localSheetId="2">LKT!$7:$9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5" i="149" l="1"/>
  <c r="D164" i="149"/>
  <c r="D137" i="149"/>
  <c r="D136" i="149"/>
  <c r="D93" i="149"/>
  <c r="D84" i="149"/>
  <c r="D83" i="149"/>
  <c r="D81" i="149"/>
  <c r="D80" i="149"/>
  <c r="D79" i="149"/>
  <c r="D78" i="149"/>
  <c r="D77" i="149"/>
  <c r="D76" i="149"/>
  <c r="D75" i="149"/>
  <c r="D74" i="149"/>
  <c r="D71" i="149"/>
  <c r="D73" i="149" s="1"/>
  <c r="D61" i="149"/>
  <c r="D43" i="149"/>
  <c r="D72" i="149" l="1"/>
  <c r="D44" i="149"/>
  <c r="C3" i="149" l="1"/>
  <c r="D1" i="150"/>
  <c r="A6" i="149"/>
  <c r="C2" i="149"/>
  <c r="C4" i="153"/>
  <c r="C3" i="153"/>
  <c r="A7" i="150"/>
  <c r="C1" i="149" l="1"/>
  <c r="C11" i="153"/>
</calcChain>
</file>

<file path=xl/sharedStrings.xml><?xml version="1.0" encoding="utf-8"?>
<sst xmlns="http://schemas.openxmlformats.org/spreadsheetml/2006/main" count="536" uniqueCount="371">
  <si>
    <t>KOPĀ</t>
  </si>
  <si>
    <t>Būves nosaukums:</t>
  </si>
  <si>
    <t>Objekta nosaukums:</t>
  </si>
  <si>
    <t>Objekta adrese:</t>
  </si>
  <si>
    <t>Pasūtījuma Nr.</t>
  </si>
  <si>
    <t>Nr.p.k.</t>
  </si>
  <si>
    <t>Mērvienība</t>
  </si>
  <si>
    <t>Daudzums</t>
  </si>
  <si>
    <t>Vienības izmaksas</t>
  </si>
  <si>
    <t>Laika norma (c/h)</t>
  </si>
  <si>
    <t>Darbietilpība (c/h)</t>
  </si>
  <si>
    <t>Kopā uz visu apjomu</t>
  </si>
  <si>
    <t>Kods, tāmes Nr.</t>
  </si>
  <si>
    <t>Tai skaitā</t>
  </si>
  <si>
    <t>Kopā</t>
  </si>
  <si>
    <t>PAVISAM KOPĀ</t>
  </si>
  <si>
    <t>Būves adrese:</t>
  </si>
  <si>
    <t>Objekta Nr.</t>
  </si>
  <si>
    <t>Objekta nosaukums</t>
  </si>
  <si>
    <t>Sastādīja</t>
  </si>
  <si>
    <t>t.sk. darba aizsardzībai</t>
  </si>
  <si>
    <t>PVN 21%</t>
  </si>
  <si>
    <r>
      <t>Objekta izmaksas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 xml:space="preserve">) </t>
    </r>
  </si>
  <si>
    <r>
      <t>Tāmes izmaksas (</t>
    </r>
    <r>
      <rPr>
        <i/>
        <sz val="10"/>
        <rFont val="Arial"/>
        <family val="2"/>
        <charset val="186"/>
      </rPr>
      <t>euro)</t>
    </r>
  </si>
  <si>
    <r>
      <t>Darba alga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>)</t>
    </r>
  </si>
  <si>
    <r>
      <t>Mehānismi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>)</t>
    </r>
  </si>
  <si>
    <r>
      <t>Tāmes tiešās izmaksas</t>
    </r>
    <r>
      <rPr>
        <i/>
        <sz val="11"/>
        <rFont val="Arial"/>
        <family val="2"/>
        <charset val="186"/>
      </rPr>
      <t xml:space="preserve"> euro</t>
    </r>
    <r>
      <rPr>
        <sz val="11"/>
        <rFont val="Arial"/>
        <family val="2"/>
      </rPr>
      <t xml:space="preserve"> bez PVN</t>
    </r>
  </si>
  <si>
    <t>Darba samaksas likme (euro/h)</t>
  </si>
  <si>
    <t>Darba alga (euro)</t>
  </si>
  <si>
    <t>Mehānismi (euro)</t>
  </si>
  <si>
    <t>Kopā (euro)</t>
  </si>
  <si>
    <t>Summa (euro)</t>
  </si>
  <si>
    <t>BŪVNIECĪBAS KOPTĀME</t>
  </si>
  <si>
    <t xml:space="preserve"> 1-1</t>
  </si>
  <si>
    <t>Būvizstrādājumi  (euro)</t>
  </si>
  <si>
    <r>
      <t>Būvizstrādājumi 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 xml:space="preserve">) </t>
    </r>
  </si>
  <si>
    <t>Būvdarbu nosaukums</t>
  </si>
  <si>
    <t>Būvdarbu veids vai konstruktīvā elementa nosaukums</t>
  </si>
  <si>
    <t>Pārbaudīja</t>
  </si>
  <si>
    <t>Tiešās izmaksas kopā, t. sk. darba devēja sociālais nodoklis (23,59%)</t>
  </si>
  <si>
    <t>Piezīme. Būvlaukuma izveidošanas un uzturēšanas izmaksas iekļautas virsizdevumos.</t>
  </si>
  <si>
    <t xml:space="preserve"> 2.1</t>
  </si>
  <si>
    <t xml:space="preserve"> 2.2</t>
  </si>
  <si>
    <t xml:space="preserve"> 2.3</t>
  </si>
  <si>
    <t xml:space="preserve"> 2.4</t>
  </si>
  <si>
    <t xml:space="preserve"> 2.5</t>
  </si>
  <si>
    <t xml:space="preserve"> 2.6</t>
  </si>
  <si>
    <t xml:space="preserve"> 2.7</t>
  </si>
  <si>
    <t xml:space="preserve"> 2.8</t>
  </si>
  <si>
    <t>LIETUS ŪDENS KANALIZĀCIJAS- DRENĀŽAS IZBŪVE SILA IELĀ, SALASPILĪ</t>
  </si>
  <si>
    <t>LIETUS ŪDENS KANALIZĀCIJAS- DRENĀŽAS IZBŪVE</t>
  </si>
  <si>
    <t>SILA IELA, SALASPILĪ</t>
  </si>
  <si>
    <t>Lietus kanalizācija LK1</t>
  </si>
  <si>
    <t>PP dubultsienu perforēta lietus kanalizācijas caurules ar uzmavām un blīvi OD400; H=1,0 - 1,5m,  ieguldes klase SN8; montāža un ar to saistītie darbi</t>
  </si>
  <si>
    <t>m</t>
  </si>
  <si>
    <t>PP dubultsienu perforēta lietus kanalizācijas caurules ar uzmavām un blīvi OD400; H=1,5 - 2,0m,  ieguldes klase SN8; montāža un ar to saistītie darbi</t>
  </si>
  <si>
    <t>PP dubultsienu perforēta lietus kanalizācijas caurules ar uzmavām un blīvi OD400; H=2,0 - 2,5m,  ieguldes klase SN8; montāža un ar to saistītie darbi</t>
  </si>
  <si>
    <t>PP dubultsienu perforēta lietus kanalizācijas caurules ar uzmavām un blīvi OD315; H=1,0 - 1,5m,  ieguldes klase SN8; montāža un ar to saistītie darbi</t>
  </si>
  <si>
    <t>PP dubultsienu perforēta lietus kanalizācijas caurules ar uzmavām un blīvi OD315; H=1,5 - 2,0m,  ieguldes klase SN8; montāža un ar to saistītie darbi</t>
  </si>
  <si>
    <t>PP dubultsienu perforēta lietus kanalizācijas caurules ar uzmavām un blīvi OD250; H=1,0 -1,5m,  ieguldes klase SN8; montāža un ar to saistītie darbi</t>
  </si>
  <si>
    <t>PP dubultsienu perforēta lietus kanalizācijas caurules ar uzmavām un blīvi OD250; H=1,5 -2,0m,  ieguldes klase SN8; montāža un ar to saistītie darbi</t>
  </si>
  <si>
    <t>PP dubultsienu perforēta lietus kanalizācijas caurules ar uzmavām un blīvi OD250; H=2,0 -2,5m,  ieguldes klase SN8; montāža un ar to saistītie darbi</t>
  </si>
  <si>
    <t>PP dubultsienu lietus kanalizācijas caurules ar uzmavām un blīvi OD200; H=1,5 -2,0m,  ieguldes klase SN8; montāža un ar to saistītie darbi</t>
  </si>
  <si>
    <t>PP dubultsienu lietus kanalizācijas caurules ar uzmavām un blīvi OD160; H=0,5 -1,0m,  ieguldes klase SN8; montāža un ar to saistītie darbi</t>
  </si>
  <si>
    <t>PP dubultsienu lietus kanalizācijas caurules ar uzmavām un blīvi OD160; H=1,0 -1,5m,  ieguldes klase SN8; montāža un ar to saistītie darbi</t>
  </si>
  <si>
    <t>PP dubultsienu lietus kanalizācijas caurules ar uzmavām un blīvi OD160; H=1,5 -2,0m,  ieguldes klase SN8; montāža un ar to saistītie darbi</t>
  </si>
  <si>
    <r>
      <t>Drenāžas caurule PVC OD75 ar uzmavu, ieguldes klase SN8, ar perforāciju 360</t>
    </r>
    <r>
      <rPr>
        <vertAlign val="superscript"/>
        <sz val="10"/>
        <rFont val="Arial"/>
        <family val="2"/>
        <charset val="186"/>
      </rPr>
      <t>0</t>
    </r>
    <r>
      <rPr>
        <sz val="10"/>
        <rFont val="Arial"/>
        <family val="2"/>
      </rPr>
      <t>; H=0,5 - 1,0m; montāža un ar to saistītie darbi</t>
    </r>
  </si>
  <si>
    <t xml:space="preserve">PP skataka DN560 ar 40tn ķeta rāmi un vāku, un pamatni, nosēddaļu 0,5m, H=2,5 - 3,0m; montāža un ar to saistītie darbi </t>
  </si>
  <si>
    <t>kpl</t>
  </si>
  <si>
    <t>PP skataka DN600 H=1,5-2,0m, ar ķeta lūka un vāks 40 tn, pamatne ar tekni rūpnieciski izgatavota, nosēddaļu 0,5m,  pievienojumiem, montāža</t>
  </si>
  <si>
    <t>PP skataka DN600 H=2,0-2,5m, ar ķeta lūka un vāks 40 tn, pamatne ar tekni rūpnieciski izgatavota, nosēddaļu 0,5m,  pievienojumiem, montāža</t>
  </si>
  <si>
    <t>PP skataka DN600 H=2,5-3,0m, ar ķeta lūka un vāks 40 tn, pamatne ar tekni rūpnieciski izgatavota, nosēddaļu 0,5m,  pievienojumiem, montāža</t>
  </si>
  <si>
    <t>PP skataka DN600 perofrēta ietīta velmēta hidrotehniskā ģeotekstila filtrā ar nosēddaļu 0,5m,  H=1,5-2,0m, ar ķeta rāmi un kupolveida restes vāku izbūvei ievalkā, pamatne ar tekni rūpnieciski izgatavota,  pievienojumiem, montāža</t>
  </si>
  <si>
    <t>PP skataka DN600 perofrēta ietīta velmēta hidrotehniskā ģeotekstila filtrā ar nosēddaļu 0,5m,  H=2,0-2,5m, ar ķeta rāmi un kupolveida restes vāku izbūvei ievalkā, pamatne ar tekni rūpnieciski izgatavota,  pievienojumiem, montāža</t>
  </si>
  <si>
    <t>PP skataka DN800 H=2,5-3,0m, ar ķeta lūka un vāks 40 tn, pamatne ar tekni rūpnieciski izgatavota, nosēddaļu 0,5m,  pievienojumiem, montāža</t>
  </si>
  <si>
    <t>PP skataka DN800 perofrēta ietīta velmēta hidrotehniskā ģeotekstila filtrā ar nosēddaļu 0,5m,  H=1,5-2,0m, ar ķeta rāmi un kupolveida restes vāku izbūvei ievalkā, pamatne ar tekni rūpnieciski izgatavota,  pievienojumiem, montāža</t>
  </si>
  <si>
    <t>PP skataka DN800 perofrēta ietīta velmēta hidrotehniskā ģeotekstila filtrā ar nosēddaļu 0,5m,  H=2,0-2,5m, ar ķeta rāmi un kupolveida restes vāku izbūvei ievalkā, pamatne ar tekni rūpnieciski izgatavota,  pievienojumiem, montāža</t>
  </si>
  <si>
    <t>PP skataka DN1000 H=2,0-2,5m ar nosēddaļu 0,5m, ar ķeta lūka un vāks 40 tn, pamatne ar tekni rūpnieciski izgatavota,  pievienojumiem, montāža</t>
  </si>
  <si>
    <t>PP skataka DN1000 perofrēta ietīta velmēta hidrotehniskā ģeotekstila filtrā ar nosēddaļu 0,5m,  H=1,5-2,0m, ar ķeta rāmi un kupolveida restes vāku izbūvei ievalkā, pamatne ar tekni rūpnieciski izgatavota,  pievienojumiem, montāža</t>
  </si>
  <si>
    <t>PP skataka DN1000 perofrēta ietīta velmēta hidrotehniskā ģeotekstila filtrā ar nosēddaļu 0,5m,  H=2,0-2,5m, ar ķeta rāmi un kupolveida restes vāku izbūvei ievalkā, pamatne ar tekni rūpnieciski izgatavota,  pievienojumiem, montāža</t>
  </si>
  <si>
    <t>Signālstabiņi (lietus kanalizācijas māju pieslēgumu galos)</t>
  </si>
  <si>
    <t>gb.</t>
  </si>
  <si>
    <t>Gala noslēgs ar uzmavu un gumijas blīvgredzenu caurulei OD160</t>
  </si>
  <si>
    <t>Savienojums ar esošo mājas lietus kanalizācijas izvadu OD160/100</t>
  </si>
  <si>
    <t>Savienojums ar esošo mājas lietus kanalizācijas izvadu OD160/150</t>
  </si>
  <si>
    <t>Aku vāku apbetonēšana</t>
  </si>
  <si>
    <t>skaits</t>
  </si>
  <si>
    <t>Šķērsojumi ar esošajām inženierkomunikācijām, atšurfēšana, nepārsniedzot 3m dziļumu, minimālā platība 1m², maksimālais garums 5m</t>
  </si>
  <si>
    <t>Lietus ūdens kanalizācijas tīklu trases nospraušana</t>
  </si>
  <si>
    <t>Lietus ūdens kanalizācijas tīklu CCTV inspekcija</t>
  </si>
  <si>
    <t>Drenāžas trases nospraušana</t>
  </si>
  <si>
    <t>Lietus ūdens ievalku trases nospraušana</t>
  </si>
  <si>
    <t>Zemes darbi projektēto lietus kanalizācijas tīklu LK1 darbu zonā</t>
  </si>
  <si>
    <t>Tranšejas rakšana un aizbēršana cauruļvada OD400;  montāžai (ieskaitot grunts nomaiņu virs oļu slāņiem, aizvešanu, atvešanu utt), H=1,0 - 1,5m,  Bvid=1,5 m</t>
  </si>
  <si>
    <t>Tranšejas rakšana un aizbēršana cauruļvada OD400;  montāžai (ieskaitot grunts nomaiņu virs oļu slāņiem, aizvešanu, atvešanu utt), H=1,5 - 2,0m,  Bvid=1,6 m</t>
  </si>
  <si>
    <t>Tranšejas rakšana un aizbēršana cauruļvada OD400;  montāžai (ieskaitot grunts nomaiņu virs oļu slāņiem, aizvešanu, atvešanu utt), H=2,0 - 2,5m,  Bvid=1,6 m</t>
  </si>
  <si>
    <t>Tranšejas rakšana un aizbēršana cauruļvada OD315;  montāžai (ieskaitot grunts nomaiņu virs oļu slāņiem, aizvešanu, atvešanu utt), H=1,0 - 1,5m,  Bvid=1,5 m</t>
  </si>
  <si>
    <t>Tranšejas rakšana un aizbēršana cauruļvada OD315;  montāžai (ieskaitot grunts nomaiņu virs oļu slāņiem, aizvešanu, atvešanu utt), H=1,5 - 2,0m,  Bvid=1,5 m</t>
  </si>
  <si>
    <t>Tranšejas rakšana un aizbēršana cauruļvada OD250;  montāžai (ieskaitot grunts nomaiņu virs oļu slāņiem, aizvešanu, atvešanu utt), H=1,0 - 1,5m,  Bvid=1,3 m</t>
  </si>
  <si>
    <t>Tranšejas rakšana un aizbēršana cauruļvada OD250;  montāžai (ieskaitot grunts nomaiņu virs oļu slāņiem, aizvešanu, atvešanu utt), H=1,5 - 2,0m,  Bvid=1,3 m</t>
  </si>
  <si>
    <t>Tranšejas rakšana un aizbēršana cauruļvada OD250;  montāžai (ieskaitot grunts nomaiņu virs oļu slāņiem, aizvešanu, atvešanu utt), H=2,0 - 2,5m, Bvid=1,3 m</t>
  </si>
  <si>
    <t>Tranšejas rakšana un aizbēršana cauruļvada OD200;  montāžai (ieskaitot grunts nomaiņu, aizvešanu, atvešanu utt), H=1,5 - 2,0m, Bvid=1,2 m</t>
  </si>
  <si>
    <t>Tranšejas rakšana un aizbēršana cauruļvada OD160;  montāžai (ieskaitot grunts nomaiņu, aizvešanu, atvešanu utt), H=0,5 - 1,0m, Bvid=1,2 m</t>
  </si>
  <si>
    <t>Tranšejas rakšana un aizbēršana cauruļvada OD160;  montāžai (ieskaitot grunts nomaiņu, aizvešanu, atvešanu utt), H=1,0 - 1,5m, Bvid=1,2 m</t>
  </si>
  <si>
    <t>Tranšejas rakšana un aizbēršana cauruļvada OD160;  montāžai (ieskaitot grunts nomaiņu, aizvešanu, atvešanu utt), H=1,5 - 2,0m, Bvid=1,2 m</t>
  </si>
  <si>
    <t>Tranšejas rakšana un aizbēršana  cauruļvada OD75;  montāžai (ieskaitot grunts nomaiņu, aizvešanu, atvešanu utt), H=0,5 - 1,5m,  Bvid=1,0 m</t>
  </si>
  <si>
    <t xml:space="preserve">Tranšejas sienu nostiprināšana ar metāla vairogiem (divpusēji) pie dziļuma, kas lielāks par 1,5 m. *norādīts tekošais tranšejas garums, pieņemot, ka sienas nostiprinātas abās būvgrāvja pusēs </t>
  </si>
  <si>
    <t>Minerālmateriālu maisījuma (grants/šķembu) seguma noņemšana, utilizācija un atjaunošana (saskaņā ar rasējumu LKT-9), maģistrālam cauruļvadam, B=2,0m</t>
  </si>
  <si>
    <t>Zāliena seguma noņemšana, utilizācija un atjaunošana, tai skaitā melnzeme un izlīdzināšana (hvid=10cm) slānī (saskaņā ar rasējumu LKT-9), maģistrālam cauruļvadam, B=2,0m</t>
  </si>
  <si>
    <t>Minerālmateriālu maisījuma (grants/šķembu) seguma noņemšana, utilizācija un atjaunošana (saskaņā ar rasējumu LKT-9), pievadu cauruļvadiem, B=1,5m</t>
  </si>
  <si>
    <t>Zāliena seguma noņemšana, utilizācija un atjaunošana, tai skaitā melnzeme un izlīdzināšana (hvid=10cm) slānī (saskaņā ar rasējumu LKT-9), pievadu cauruļvadiem, B=1,5m</t>
  </si>
  <si>
    <t>Esošā ceļa seguma profilēšana/ planēšana visā ielas platumā</t>
  </si>
  <si>
    <t>Betona plātnes noņemšana un atjaunošana</t>
  </si>
  <si>
    <t>Esošā betona bruģa noņemšana</t>
  </si>
  <si>
    <t>Betona bruģa atjaunošana:</t>
  </si>
  <si>
    <t>Betona bruģa</t>
  </si>
  <si>
    <t xml:space="preserve">Smilts (kf&gt;3m/dnn; h =4 cm) </t>
  </si>
  <si>
    <t xml:space="preserve">Šķembas (h = 20 cm) </t>
  </si>
  <si>
    <t xml:space="preserve">Vidēji rupja smilts (kf&gt;3m/dnn; h =30 cm) </t>
  </si>
  <si>
    <t>Frakcionēti oļi (fr. 8-16) apbēruma h=30 cm izveidei ap perforēto lietus-drenāžas caurulēm (skat rasējumu LKT-6)</t>
  </si>
  <si>
    <t xml:space="preserve">Neaustais ģeotekstils (min. stiepes stiprība 9 kN/m) ap  oļu apbērumu (ietīšanai perforēto lietus-drenāžas cauruli),  (skat rasējumu LKT-6) </t>
  </si>
  <si>
    <t>Smilts pamatnes ierīkošana zem cauruļvadiem, h=15 cm</t>
  </si>
  <si>
    <t>Lietus ūdens kanalizācijas cauruļvadu smilšu apbērums, h=30cm</t>
  </si>
  <si>
    <t>Tranšejas pamatnes pildījums (smilts) h=15 cm zem drenāžas caurules</t>
  </si>
  <si>
    <t>Esošā grāvja aizbēršana ar  pievestu grunti un visi ar to saistītie darbi</t>
  </si>
  <si>
    <t>Izrokamā grunts maģistrālā kolektora izbūvei, utilizācija, t.sk. visi ar to saistītie darbi</t>
  </si>
  <si>
    <t>Pievedamā smilts maģistrālā kolektora izbūvei</t>
  </si>
  <si>
    <t>Izrokamā grunts pievadu izbūvei, utilizācija, t.sk. visi ar to saistītie darbi</t>
  </si>
  <si>
    <t>Pievedamā smilts pievadu izbūvei</t>
  </si>
  <si>
    <t>Zāliena izveidošana esošā grāvja aizbēršanai, tai skaitā melnzeme un izlīdzināšana (hvid=10cm) slānī (saskaņā ar rasējumu LKT-10)</t>
  </si>
  <si>
    <t>Gruntsūdens līmeņa pazemināšana</t>
  </si>
  <si>
    <t>Lietus ūdens ievalku izbūve Tips 1, h=0,4m, B=1,20m, ietverot izraktās grunts izvešanu uz atbērtni un visus ar to saistītos darbus</t>
  </si>
  <si>
    <t>Lietus ūdens ievalku izbūve Tips 2, h=0,4m, B=2,0m, ietverot izraktās grunts izvešanu uz atbērtni un visus ar to saistītos darbus</t>
  </si>
  <si>
    <t>Zāliena un melnzemes izbūve ievalkā, tai skaitā izlīdzināšana hvid=10cm, Tips 1</t>
  </si>
  <si>
    <t>Zāliena un melnzemes izbūve ievalkā, tai skaitā izlīdzināšana hvid=10cm, Tips 2</t>
  </si>
  <si>
    <t>Koku nozāģēšana, celmu un sakņu izraušana, utilizācija,  t.sk. visi ar to saistītie darbi</t>
  </si>
  <si>
    <t>Krūmu nozāģēšana, celmu un sakņu izraušana, utilizācija,  t.sk. visi ar to saistītie darbi</t>
  </si>
  <si>
    <t>Esošo  košumkrūmu pārstādīšana,  t.sk. visi ar to saistītie darbi</t>
  </si>
  <si>
    <t>Lietus ūdens izlaides izbūve grāvī</t>
  </si>
  <si>
    <t>PP  dubultsienu  caurule ar gofrētu ārējo un gludu iekšu, caurteku caurule ar UV aizsardzību OD400 izlaidei; H=1,50 -2,0m,  ieguldes klase SN8; montāža un ar to saistītie darbi</t>
  </si>
  <si>
    <t>Iztekas caurules enkurojums</t>
  </si>
  <si>
    <t>Rūpnieciski izgatavota iztekas aizsargreste caurulei De400 (izlaidē)</t>
  </si>
  <si>
    <r>
      <t>m</t>
    </r>
    <r>
      <rPr>
        <vertAlign val="superscript"/>
        <sz val="10"/>
        <rFont val="Arial"/>
        <family val="2"/>
        <charset val="186"/>
      </rPr>
      <t>2</t>
    </r>
  </si>
  <si>
    <r>
      <t>m</t>
    </r>
    <r>
      <rPr>
        <vertAlign val="superscript"/>
        <sz val="10"/>
        <rFont val="Arial"/>
        <family val="2"/>
        <charset val="186"/>
      </rPr>
      <t>3</t>
    </r>
  </si>
  <si>
    <r>
      <t xml:space="preserve">Apbērums ar filtrējošu materiālu smilts vai grants ar ne lielākiem kā </t>
    </r>
    <r>
      <rPr>
        <sz val="10"/>
        <rFont val="Calibri"/>
        <family val="2"/>
        <charset val="186"/>
      </rPr>
      <t>Ø</t>
    </r>
    <r>
      <rPr>
        <sz val="10"/>
        <rFont val="Arial"/>
        <family val="2"/>
        <charset val="186"/>
      </rPr>
      <t>32 mm oļiem h=30 cm, drenāžas caurulei</t>
    </r>
  </si>
  <si>
    <r>
      <t>Lietus ūdens uztvērējakas laukakmeņu (Ø100-150mm) apbetonējums ~ 2,0 m</t>
    </r>
    <r>
      <rPr>
        <vertAlign val="superscript"/>
        <sz val="10"/>
        <rFont val="Arial"/>
        <family val="2"/>
        <charset val="186"/>
      </rPr>
      <t>2</t>
    </r>
    <r>
      <rPr>
        <sz val="10"/>
        <rFont val="Arial"/>
        <family val="2"/>
        <charset val="186"/>
      </rPr>
      <t>, C25/30 klases betons ~ 0,2 m</t>
    </r>
    <r>
      <rPr>
        <vertAlign val="superscript"/>
        <sz val="10"/>
        <rFont val="Arial"/>
        <family val="2"/>
        <charset val="186"/>
      </rPr>
      <t>3</t>
    </r>
  </si>
  <si>
    <r>
      <t>Lietus ūdens uztvērējakas laukakmeņu (Ø100-150mm) apbetonējums ~ 3,0 m</t>
    </r>
    <r>
      <rPr>
        <vertAlign val="superscript"/>
        <sz val="10"/>
        <rFont val="Arial"/>
        <family val="2"/>
        <charset val="186"/>
      </rPr>
      <t>2</t>
    </r>
    <r>
      <rPr>
        <sz val="10"/>
        <rFont val="Arial"/>
        <family val="2"/>
        <charset val="186"/>
      </rPr>
      <t>, C25/30 klases betons</t>
    </r>
  </si>
  <si>
    <t>Esošo caurteku demontāža</t>
  </si>
  <si>
    <t>Esošās PE caurtekas demontāža d300, utilizēšana un ar to saistītie darbi</t>
  </si>
  <si>
    <t>Esošās dzelzsbetona caurtekas demontāža  d400, utilizēšana un ar to saistītie darbi</t>
  </si>
  <si>
    <t>Esošās dzelzsbetona caurtekas demontāža  d500, utilizēšana un ar to saistītie darbi</t>
  </si>
  <si>
    <t>Esošās dzelzsbetona caurtekas demontāža  d600, utilizēšana un ar to saistītie darbi</t>
  </si>
  <si>
    <t>Esošās PE caurtekas demontāža  d600, utilizēšana un ar to saistītie darbi</t>
  </si>
  <si>
    <t>Esošās dzelzsbetona caurtekas demontāža  d700, utilizēšana un ar to saistītie darbi</t>
  </si>
  <si>
    <t>Esošās dzelzsbetona caurtekas demontāža  d750, utilizēšana un ar to saistītie darbi</t>
  </si>
  <si>
    <t>Esošās dzelzsbetona caurtekas demontāža  d1000, utilizēšana un ar to saistītie darbi</t>
  </si>
  <si>
    <t>Esošās dzelzsbetona caurtekas demontāža  d1200/400, utilizēšana un ar to saistītie darbi</t>
  </si>
  <si>
    <t>Izrokamā grunts esošās caurtekas demontāžai</t>
  </si>
  <si>
    <t>Pievedamā smilts esošās caurtekas demontāžai</t>
  </si>
  <si>
    <t>Betonētās akmens nogāzes demontāža, utilizēšana un ar to saistītie darbi</t>
  </si>
  <si>
    <t>Betonētās atbalstsienas demontāža,  utilizēšana un ar to saistītie darbi</t>
  </si>
  <si>
    <t>Esošā grāvja atbalstsienas demontāža (metāls), utilizācija, t.sk. visi ar to saistītie darbi</t>
  </si>
  <si>
    <t>Esošās skatakas demontāža, izrakšana, utilizēšana un ar to saistītie darbi</t>
  </si>
  <si>
    <t>Esošā cauruļvada d400 galu tamponāža un ar to saistītie darbi</t>
  </si>
  <si>
    <t>vietas</t>
  </si>
  <si>
    <t>Esošā cauruļvada d600 galu tamponāža un ar to saistītie darbi</t>
  </si>
  <si>
    <t>Esošā pašteces kanalizācijas tīkla pārbūve</t>
  </si>
  <si>
    <t>PP gludsienu kanalizācijas caurules ar uzmavām un blīvi OD160; H=2,0 - 2,5m,  ieguldes klase SN8 montāža un ar to saistītie darbi</t>
  </si>
  <si>
    <t>PP skataka ar teleskopu DN400/315, H=2,0-2,5m, komplektā ar betona gredzenu, 40tn ķeta lūku un vāku, pamatni īpašumu pievienojumiem, montāža un ar to saistītie darbi</t>
  </si>
  <si>
    <t>Savienojums ar esošo cauruļvadu OD160</t>
  </si>
  <si>
    <t>CCTV inspekcija</t>
  </si>
  <si>
    <t>Pašteces kanalizācijas trases nospraušana</t>
  </si>
  <si>
    <t>Tranšejas rakšana un aizbēršana cauruļvada OD160;  montāžai (ieskaitot grunts nomaiņu, aizvešanu, atvešanu utt), H=2,0 - 2,5m</t>
  </si>
  <si>
    <t>Smilts pamatnes ierīkošana zem sadzīves kanalizācijas cauruļvadiem, h=15 cm</t>
  </si>
  <si>
    <t>Sadzīves kanalizācijas cauruļvadu smilšu apbērums, h=15cm</t>
  </si>
  <si>
    <t>Minerālmateriālu maisījuma (grants/šķembu) seguma noņemšana, utilizācija un atjaunošana (saskaņā ar rasējumu LKT-9), pašteces kanalizācijai, B=1,5 m</t>
  </si>
  <si>
    <t>Zāliena seguma noņemšana, utilizācija un atjaunošana, tai skaitā melnzeme un izlīdzināšana (hvid=10cm) slānī (saskaņā ar rasējumu LKT-9), pašteces kanalizācijai, B=1,5 m</t>
  </si>
  <si>
    <t>Esošā ūdensvada pārbūve</t>
  </si>
  <si>
    <t xml:space="preserve">Caurules SDR17 PE100 OD32, PN10, montāža un ar to saistītie darbi </t>
  </si>
  <si>
    <t xml:space="preserve">Caurules SDR17 PE100 OD110, PN10, montāža un ar to saistītie darbi </t>
  </si>
  <si>
    <t>Esošās ūdensvada akas demontāža</t>
  </si>
  <si>
    <r>
      <t>EM līkums caurulei PE OD110,  32</t>
    </r>
    <r>
      <rPr>
        <vertAlign val="superscript"/>
        <sz val="10"/>
        <rFont val="Arial"/>
        <family val="2"/>
        <charset val="186"/>
      </rPr>
      <t>0</t>
    </r>
  </si>
  <si>
    <r>
      <t>EM līkums caurulei PE OD110,  28</t>
    </r>
    <r>
      <rPr>
        <vertAlign val="superscript"/>
        <sz val="10"/>
        <rFont val="Arial"/>
        <family val="2"/>
        <charset val="186"/>
      </rPr>
      <t>0</t>
    </r>
  </si>
  <si>
    <t>Atloka aizbīdnis DN100</t>
  </si>
  <si>
    <t>Atloku adapteris DN100</t>
  </si>
  <si>
    <t>Aizsargčaula caurulei OD110</t>
  </si>
  <si>
    <t>Betona balsti un atbalsta bloki 0,1m³, montāža</t>
  </si>
  <si>
    <t>Hidrauliskā pārbaude un dezinfekcija</t>
  </si>
  <si>
    <t>Ūdensvada trases nospraušana</t>
  </si>
  <si>
    <t>Tranšejas rakšana un aizbēršana cauruļvada OD32;  montāžai (ieskaitot grunts nomaiņu, aizvešanu, atvešanu utt), H=1,5 - 2,0m</t>
  </si>
  <si>
    <t>Zāliena seguma noņemšana, utilizācija un atjaunošana, tai skaitā melnzeme un izlīdzināšana (hvid=10cm) slānī, B=1,5m</t>
  </si>
  <si>
    <t>Minerālmateriālu maisījuma (grants/šķembu) seguma noņemšana, utilizācija un atjaunošana , B=1,5m</t>
  </si>
  <si>
    <t>Ūdensvada cauruļvadu smilšu apbērums, h=15cm</t>
  </si>
  <si>
    <t>Citi darbi</t>
  </si>
  <si>
    <t>Būvtāfeles (min izmērs 1x2m) izgatavošana, uzstādīšana (saskaņā ar Pasūtītāja izstrādātu maketu)</t>
  </si>
  <si>
    <t xml:space="preserve"> 1.1</t>
  </si>
  <si>
    <t xml:space="preserve"> 1.2</t>
  </si>
  <si>
    <t xml:space="preserve"> 1.3</t>
  </si>
  <si>
    <t xml:space="preserve"> 1.4</t>
  </si>
  <si>
    <t xml:space="preserve"> 1.5</t>
  </si>
  <si>
    <t xml:space="preserve"> 1.6</t>
  </si>
  <si>
    <t xml:space="preserve"> 1.7</t>
  </si>
  <si>
    <t xml:space="preserve"> 1.8</t>
  </si>
  <si>
    <t xml:space="preserve"> 1.9</t>
  </si>
  <si>
    <t xml:space="preserve"> 1.10</t>
  </si>
  <si>
    <t xml:space="preserve"> 1.11</t>
  </si>
  <si>
    <t xml:space="preserve"> 1.12</t>
  </si>
  <si>
    <t xml:space="preserve"> 1.13</t>
  </si>
  <si>
    <t xml:space="preserve"> 1.14</t>
  </si>
  <si>
    <t xml:space="preserve"> 1.15</t>
  </si>
  <si>
    <t xml:space="preserve"> 1.16</t>
  </si>
  <si>
    <t xml:space="preserve"> 1.17</t>
  </si>
  <si>
    <t xml:space="preserve"> 1.18</t>
  </si>
  <si>
    <t xml:space="preserve"> 1.19</t>
  </si>
  <si>
    <t xml:space="preserve"> 1.20</t>
  </si>
  <si>
    <t xml:space="preserve"> 1.21</t>
  </si>
  <si>
    <t xml:space="preserve"> 1.22</t>
  </si>
  <si>
    <t xml:space="preserve"> 1.23</t>
  </si>
  <si>
    <t xml:space="preserve"> 1.24</t>
  </si>
  <si>
    <t xml:space="preserve"> 1.25</t>
  </si>
  <si>
    <t xml:space="preserve"> 1.26</t>
  </si>
  <si>
    <t xml:space="preserve"> 1.27</t>
  </si>
  <si>
    <t xml:space="preserve"> 1.28</t>
  </si>
  <si>
    <t xml:space="preserve"> 1.29</t>
  </si>
  <si>
    <t xml:space="preserve"> 1.30</t>
  </si>
  <si>
    <t xml:space="preserve"> 1.31</t>
  </si>
  <si>
    <t xml:space="preserve"> 1.32</t>
  </si>
  <si>
    <t xml:space="preserve"> 1.33</t>
  </si>
  <si>
    <t xml:space="preserve"> 1.34</t>
  </si>
  <si>
    <t xml:space="preserve"> 1.35</t>
  </si>
  <si>
    <t xml:space="preserve"> 1.36</t>
  </si>
  <si>
    <t xml:space="preserve"> 2.9</t>
  </si>
  <si>
    <t xml:space="preserve"> 2.10</t>
  </si>
  <si>
    <t xml:space="preserve"> 2.11</t>
  </si>
  <si>
    <t xml:space="preserve"> 2.12</t>
  </si>
  <si>
    <t xml:space="preserve"> 2.13</t>
  </si>
  <si>
    <t xml:space="preserve"> 2.14</t>
  </si>
  <si>
    <t xml:space="preserve"> 2.15</t>
  </si>
  <si>
    <t xml:space="preserve"> 2.16</t>
  </si>
  <si>
    <t xml:space="preserve"> 2.17</t>
  </si>
  <si>
    <t xml:space="preserve"> 2.18</t>
  </si>
  <si>
    <t xml:space="preserve"> 2.19</t>
  </si>
  <si>
    <t xml:space="preserve"> 2.20</t>
  </si>
  <si>
    <t xml:space="preserve"> 2.21</t>
  </si>
  <si>
    <t xml:space="preserve"> 2.22</t>
  </si>
  <si>
    <t xml:space="preserve"> 2.23</t>
  </si>
  <si>
    <t xml:space="preserve"> 2.24</t>
  </si>
  <si>
    <t xml:space="preserve"> 2.25</t>
  </si>
  <si>
    <t xml:space="preserve"> 2.26</t>
  </si>
  <si>
    <t xml:space="preserve"> 2.27</t>
  </si>
  <si>
    <t xml:space="preserve"> 2.28</t>
  </si>
  <si>
    <t xml:space="preserve"> 2.29</t>
  </si>
  <si>
    <t xml:space="preserve"> 2.30</t>
  </si>
  <si>
    <t xml:space="preserve"> 2.31</t>
  </si>
  <si>
    <t xml:space="preserve"> 2.32</t>
  </si>
  <si>
    <t xml:space="preserve"> 2.33</t>
  </si>
  <si>
    <t xml:space="preserve"> 2.34</t>
  </si>
  <si>
    <t xml:space="preserve"> 2.35</t>
  </si>
  <si>
    <t xml:space="preserve"> 2.36</t>
  </si>
  <si>
    <t xml:space="preserve"> 2.37</t>
  </si>
  <si>
    <t xml:space="preserve"> 2.38</t>
  </si>
  <si>
    <t xml:space="preserve"> 2.39</t>
  </si>
  <si>
    <t xml:space="preserve"> 2.40</t>
  </si>
  <si>
    <t xml:space="preserve"> 2.41</t>
  </si>
  <si>
    <t xml:space="preserve"> 2.42</t>
  </si>
  <si>
    <t xml:space="preserve"> 2.43</t>
  </si>
  <si>
    <t xml:space="preserve"> 3.1</t>
  </si>
  <si>
    <t xml:space="preserve"> 3.2</t>
  </si>
  <si>
    <t xml:space="preserve"> 3.3</t>
  </si>
  <si>
    <t xml:space="preserve"> 3.4</t>
  </si>
  <si>
    <t xml:space="preserve"> 4.1</t>
  </si>
  <si>
    <t xml:space="preserve"> 4.2</t>
  </si>
  <si>
    <t xml:space="preserve"> 4.3</t>
  </si>
  <si>
    <t xml:space="preserve"> 4.4</t>
  </si>
  <si>
    <t xml:space="preserve"> 4.5</t>
  </si>
  <si>
    <t xml:space="preserve"> 4.6</t>
  </si>
  <si>
    <t xml:space="preserve"> 4.7</t>
  </si>
  <si>
    <t xml:space="preserve"> 4.8</t>
  </si>
  <si>
    <t xml:space="preserve"> 4.9</t>
  </si>
  <si>
    <t xml:space="preserve"> 4.10</t>
  </si>
  <si>
    <t xml:space="preserve"> 4.11</t>
  </si>
  <si>
    <t xml:space="preserve"> 4.12</t>
  </si>
  <si>
    <t xml:space="preserve"> 4.13</t>
  </si>
  <si>
    <t xml:space="preserve"> 4.14</t>
  </si>
  <si>
    <t xml:space="preserve"> 4.15</t>
  </si>
  <si>
    <t xml:space="preserve"> 4.16</t>
  </si>
  <si>
    <t xml:space="preserve"> 4.17</t>
  </si>
  <si>
    <t xml:space="preserve"> 5.1</t>
  </si>
  <si>
    <t xml:space="preserve"> 5.2</t>
  </si>
  <si>
    <t xml:space="preserve"> 5.3</t>
  </si>
  <si>
    <t xml:space="preserve"> 5.4</t>
  </si>
  <si>
    <t xml:space="preserve"> 5.5</t>
  </si>
  <si>
    <t xml:space="preserve"> 5.6</t>
  </si>
  <si>
    <t xml:space="preserve"> 6.1</t>
  </si>
  <si>
    <t xml:space="preserve"> 6.2</t>
  </si>
  <si>
    <t xml:space="preserve"> 6.3</t>
  </si>
  <si>
    <t xml:space="preserve"> 6.4</t>
  </si>
  <si>
    <t xml:space="preserve"> 6.5</t>
  </si>
  <si>
    <t xml:space="preserve"> 6.6</t>
  </si>
  <si>
    <t xml:space="preserve"> 6.7</t>
  </si>
  <si>
    <t xml:space="preserve"> 6.8</t>
  </si>
  <si>
    <t xml:space="preserve"> 6.9</t>
  </si>
  <si>
    <t xml:space="preserve"> 6.10</t>
  </si>
  <si>
    <t xml:space="preserve">Esošo zemsprieguma elektrokabeļu aizsardzība to šķērsojumu vietās ar projektēto lietus kanalizāciju, ievietojot tos saliekamajās aizsargčaulās AROT OD110, L=3m, , aizsargčaulas stiprības klase 750N  </t>
  </si>
  <si>
    <t>Smilts apbēruma, pabēruma izveide ap elektrokabeli (pārbūve)</t>
  </si>
  <si>
    <t>Izrokamā grunts elektrokabeļa izbūvei, utilizācija, t.sk. visi ar to saistītie darbi (pārbūve)</t>
  </si>
  <si>
    <t>Pievedamā smilts elektrokabeļa izbūvei (pārbūve)</t>
  </si>
  <si>
    <t>Minerālmateriālu maisījuma (grants/šķembu) seguma noņemšana, utilizācija un atjaunošana (saskaņā ar rasējumu LKT-9), elektro kabeļa pārbūve B=0,30m</t>
  </si>
  <si>
    <t>Zāliena seguma noņemšana, utilizācija un atjaunošana, tai skaitā melnzeme un izlīdzināšana (hvid=10cm) slānī (saskaņā ar rasējumu LKT-9), elektro kabeļa pārbūve B=0,3m</t>
  </si>
  <si>
    <t xml:space="preserve">Jauns ķeta ekspluatācijas uzmavu venīlis DN25 ar teleskopisku pagarinātāju un noslēgkapi </t>
  </si>
  <si>
    <t>Esošās ķeta ekspluatācijas uzmavas ventīla DN25 ar telskopisko pagarinātāju un noslēgkapi demontāža</t>
  </si>
  <si>
    <t>Jauns ķeta ekspluatācijas uzmavu venīļa DN25 regulēšana vienā līmeni ar seguma virsmu</t>
  </si>
  <si>
    <t>Dzelzsbetona grodu aka komplektā ar dzelzsbetona pārsedzi, 40tn ķeta lūku un vāku, DN1000 mm,H= 3,0m, (akas paredzēt no saliekamajiem dzelzbetona grodiem atbilstoši LVS EN 1917 ar iestrādātiem gumijas blīvgredzeniem. Blīvējums atbilstoši LVS EN681), hidroizolācija un tai skaitā montāžas darbi</t>
  </si>
  <si>
    <t>Tranšejas rakšana un aizbēršana cauruļvada OD110;  montāžai (ieskaitot grunts nomaiņu, aizvešanu, atvešanu utt), H=1,5 - 2,0m</t>
  </si>
  <si>
    <t>Dzelzsbetona grodu akas regulēšana vienā līmenī ar seguma virsmu</t>
  </si>
  <si>
    <t>Akas vāka līmeņošana ar dzelzsbetona elementa gredzeniem</t>
  </si>
  <si>
    <t>PE EM dubultuzmava d32/OD32</t>
  </si>
  <si>
    <t>PE EM dubultuzmava d100/OD110</t>
  </si>
  <si>
    <t xml:space="preserve"> 2.44</t>
  </si>
  <si>
    <t xml:space="preserve"> 2.45</t>
  </si>
  <si>
    <t xml:space="preserve"> 2.46</t>
  </si>
  <si>
    <t xml:space="preserve"> 2.47</t>
  </si>
  <si>
    <t xml:space="preserve"> 2.48</t>
  </si>
  <si>
    <t>Esošā nedarbojošā ūdensvada demontāža</t>
  </si>
  <si>
    <t>7.1.</t>
  </si>
  <si>
    <t xml:space="preserve"> 7.2</t>
  </si>
  <si>
    <t xml:space="preserve"> 7.3</t>
  </si>
  <si>
    <t xml:space="preserve"> 7.4</t>
  </si>
  <si>
    <t xml:space="preserve"> 7.5</t>
  </si>
  <si>
    <t xml:space="preserve"> 7.6</t>
  </si>
  <si>
    <t xml:space="preserve"> 7.7</t>
  </si>
  <si>
    <t xml:space="preserve"> 7.8</t>
  </si>
  <si>
    <t xml:space="preserve"> 7.9</t>
  </si>
  <si>
    <t xml:space="preserve"> 7.10</t>
  </si>
  <si>
    <t xml:space="preserve"> 7.11</t>
  </si>
  <si>
    <t xml:space="preserve"> 7.12</t>
  </si>
  <si>
    <t xml:space="preserve"> 7.13</t>
  </si>
  <si>
    <t xml:space="preserve"> 7.14</t>
  </si>
  <si>
    <t xml:space="preserve"> 7.15</t>
  </si>
  <si>
    <t xml:space="preserve"> 7.16</t>
  </si>
  <si>
    <t xml:space="preserve"> 7.17</t>
  </si>
  <si>
    <t xml:space="preserve"> 7.18</t>
  </si>
  <si>
    <t xml:space="preserve"> 7.19</t>
  </si>
  <si>
    <t xml:space="preserve"> 7.20</t>
  </si>
  <si>
    <t xml:space="preserve"> 7.21</t>
  </si>
  <si>
    <t xml:space="preserve"> 7.22</t>
  </si>
  <si>
    <t xml:space="preserve"> 7.23</t>
  </si>
  <si>
    <t xml:space="preserve"> 7.24</t>
  </si>
  <si>
    <t xml:space="preserve"> 7.25</t>
  </si>
  <si>
    <t xml:space="preserve"> 7.26</t>
  </si>
  <si>
    <t xml:space="preserve"> 7.27</t>
  </si>
  <si>
    <t>8.1</t>
  </si>
  <si>
    <t>Esošā cauruļvada d75 galu tamponāža un ar to saistītie darbi</t>
  </si>
  <si>
    <t>Esošā cauruļvada d32 galu tamponāža un ar to saistītie darbi</t>
  </si>
  <si>
    <t>Esošā cauruļvada d50 galu tamponāža un ar to saistītie darbi</t>
  </si>
  <si>
    <t>Esošā ūdensvada demontāža d32, utilizēšana un ar to saistītie darbi</t>
  </si>
  <si>
    <t>Esošā ūdensvada demontāža d50, utilizēšana un ar to saistītie darbi</t>
  </si>
  <si>
    <t>Esošā ūdensvada demontāža d75, utilizēšana un ar to saistītie darbi</t>
  </si>
  <si>
    <t xml:space="preserve">Tāme sastādīta 20_____.gada tirgus cenās, pamatojoties uz LKT daļas rasējumiem. </t>
  </si>
  <si>
    <r>
      <t xml:space="preserve">Par kopējo summu, </t>
    </r>
    <r>
      <rPr>
        <i/>
        <sz val="11"/>
        <rFont val="Arial"/>
        <family val="2"/>
        <charset val="186"/>
      </rPr>
      <t>euro:</t>
    </r>
  </si>
  <si>
    <t>Kopējā darbietilpība, c/st:</t>
  </si>
  <si>
    <t>Tāme sastādīta 20___.gada __________</t>
  </si>
  <si>
    <t xml:space="preserve">Sertifikāta Nr. </t>
  </si>
  <si>
    <t>Tāme sastādīta 20____.gada ___________</t>
  </si>
  <si>
    <t>Tāme sastādīta: 20___.gada ___________</t>
  </si>
  <si>
    <t>2.19.1</t>
  </si>
  <si>
    <t>2.19.2</t>
  </si>
  <si>
    <r>
      <t>Divkārtu virsmas apstrāde Dzērveņu ielas šķērsojumā VA</t>
    </r>
    <r>
      <rPr>
        <vertAlign val="subscript"/>
        <sz val="10"/>
        <rFont val="Arial"/>
        <family val="2"/>
        <charset val="186"/>
      </rPr>
      <t>G2</t>
    </r>
    <r>
      <rPr>
        <sz val="10"/>
        <rFont val="Arial"/>
        <family val="2"/>
        <charset val="186"/>
      </rPr>
      <t>16/22&amp;8/11.</t>
    </r>
  </si>
  <si>
    <t>Nesaistītu minerālmateriālu seguma virskārtas atjaunošana (0/32s) brauktuvei h=10cm  (N-III klase) paredzot tās iestrādi ar asfaltbetona ieklājēju un veltņošanu</t>
  </si>
  <si>
    <t>Peļņa ….%</t>
  </si>
  <si>
    <t>Virsizdevumi ….%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</si>
</sst>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  <charset val="186"/>
    </font>
    <font>
      <b/>
      <sz val="10"/>
      <name val="Arial"/>
      <family val="2"/>
      <charset val="186"/>
    </font>
    <font>
      <i/>
      <sz val="11"/>
      <name val="Arial"/>
      <family val="2"/>
      <charset val="186"/>
    </font>
    <font>
      <sz val="10"/>
      <name val="Arial"/>
      <family val="2"/>
      <charset val="186"/>
    </font>
    <font>
      <b/>
      <i/>
      <sz val="9"/>
      <name val="Arial"/>
      <family val="2"/>
      <charset val="186"/>
    </font>
    <font>
      <sz val="10"/>
      <name val="Arial"/>
      <family val="2"/>
      <charset val="204"/>
    </font>
    <font>
      <vertAlign val="superscript"/>
      <sz val="10"/>
      <name val="Arial"/>
      <family val="2"/>
      <charset val="186"/>
    </font>
    <font>
      <b/>
      <i/>
      <sz val="10"/>
      <name val="Arial"/>
      <family val="2"/>
      <charset val="186"/>
    </font>
    <font>
      <sz val="10"/>
      <name val="Calibri"/>
      <family val="2"/>
      <charset val="186"/>
    </font>
    <font>
      <sz val="10"/>
      <name val="Arial"/>
      <family val="2"/>
      <charset val="1"/>
    </font>
    <font>
      <sz val="12"/>
      <name val="Courier"/>
      <family val="1"/>
      <charset val="186"/>
    </font>
    <font>
      <vertAlign val="subscript"/>
      <sz val="1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5">
    <xf numFmtId="0" fontId="0" fillId="0" borderId="0"/>
    <xf numFmtId="0" fontId="11" fillId="0" borderId="0"/>
    <xf numFmtId="0" fontId="11" fillId="0" borderId="0"/>
    <xf numFmtId="0" fontId="18" fillId="0" borderId="0"/>
    <xf numFmtId="0" fontId="11" fillId="0" borderId="0"/>
  </cellStyleXfs>
  <cellXfs count="213">
    <xf numFmtId="0" fontId="0" fillId="0" borderId="0" xfId="0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2" fontId="2" fillId="0" borderId="0" xfId="0" applyNumberFormat="1" applyFont="1" applyAlignment="1">
      <alignment vertical="top"/>
    </xf>
    <xf numFmtId="0" fontId="2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2" fontId="2" fillId="0" borderId="0" xfId="0" applyNumberFormat="1" applyFont="1" applyAlignment="1">
      <alignment horizontal="right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11" xfId="0" applyFont="1" applyBorder="1" applyAlignment="1">
      <alignment horizontal="right" vertical="top" wrapText="1"/>
    </xf>
    <xf numFmtId="0" fontId="2" fillId="0" borderId="14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 wrapText="1"/>
    </xf>
    <xf numFmtId="0" fontId="2" fillId="0" borderId="13" xfId="0" applyFont="1" applyBorder="1" applyAlignment="1">
      <alignment vertical="top" wrapText="1"/>
    </xf>
    <xf numFmtId="0" fontId="2" fillId="0" borderId="13" xfId="0" applyFont="1" applyBorder="1" applyAlignment="1">
      <alignment vertical="top"/>
    </xf>
    <xf numFmtId="2" fontId="2" fillId="0" borderId="14" xfId="0" applyNumberFormat="1" applyFont="1" applyBorder="1" applyAlignment="1">
      <alignment vertical="top"/>
    </xf>
    <xf numFmtId="2" fontId="2" fillId="0" borderId="13" xfId="0" applyNumberFormat="1" applyFont="1" applyBorder="1" applyAlignment="1">
      <alignment vertical="top"/>
    </xf>
    <xf numFmtId="0" fontId="2" fillId="0" borderId="13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/>
    </xf>
    <xf numFmtId="2" fontId="2" fillId="0" borderId="7" xfId="0" applyNumberFormat="1" applyFont="1" applyBorder="1" applyAlignment="1">
      <alignment vertical="top"/>
    </xf>
    <xf numFmtId="0" fontId="2" fillId="0" borderId="13" xfId="0" applyFont="1" applyBorder="1"/>
    <xf numFmtId="0" fontId="4" fillId="0" borderId="0" xfId="0" applyFont="1"/>
    <xf numFmtId="0" fontId="4" fillId="0" borderId="11" xfId="0" applyFont="1" applyBorder="1" applyAlignment="1">
      <alignment horizontal="center" vertical="top"/>
    </xf>
    <xf numFmtId="0" fontId="4" fillId="0" borderId="16" xfId="0" applyFont="1" applyBorder="1" applyAlignment="1">
      <alignment vertical="top" wrapText="1"/>
    </xf>
    <xf numFmtId="0" fontId="4" fillId="0" borderId="16" xfId="0" applyFont="1" applyBorder="1" applyAlignment="1">
      <alignment horizontal="center" vertical="top"/>
    </xf>
    <xf numFmtId="0" fontId="4" fillId="0" borderId="11" xfId="0" applyFont="1" applyBorder="1" applyAlignment="1">
      <alignment vertical="top"/>
    </xf>
    <xf numFmtId="2" fontId="4" fillId="0" borderId="11" xfId="0" applyNumberFormat="1" applyFont="1" applyBorder="1" applyAlignment="1">
      <alignment vertical="top"/>
    </xf>
    <xf numFmtId="2" fontId="4" fillId="0" borderId="16" xfId="0" applyNumberFormat="1" applyFont="1" applyBorder="1" applyAlignment="1">
      <alignment vertical="top"/>
    </xf>
    <xf numFmtId="2" fontId="4" fillId="0" borderId="1" xfId="0" applyNumberFormat="1" applyFont="1" applyBorder="1" applyAlignment="1">
      <alignment vertical="top"/>
    </xf>
    <xf numFmtId="2" fontId="4" fillId="0" borderId="1" xfId="0" applyNumberFormat="1" applyFont="1" applyBorder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2" fontId="2" fillId="2" borderId="0" xfId="0" applyNumberFormat="1" applyFont="1" applyFill="1" applyAlignment="1">
      <alignment vertical="top"/>
    </xf>
    <xf numFmtId="0" fontId="2" fillId="2" borderId="0" xfId="0" applyFont="1" applyFill="1"/>
    <xf numFmtId="0" fontId="2" fillId="2" borderId="0" xfId="0" applyFont="1" applyFill="1" applyAlignment="1">
      <alignment vertical="top" wrapText="1"/>
    </xf>
    <xf numFmtId="2" fontId="3" fillId="2" borderId="0" xfId="0" applyNumberFormat="1" applyFont="1" applyFill="1" applyAlignment="1">
      <alignment horizontal="right" vertical="top"/>
    </xf>
    <xf numFmtId="2" fontId="2" fillId="0" borderId="5" xfId="0" applyNumberFormat="1" applyFont="1" applyBorder="1" applyAlignment="1">
      <alignment vertical="center"/>
    </xf>
    <xf numFmtId="2" fontId="4" fillId="0" borderId="11" xfId="0" applyNumberFormat="1" applyFont="1" applyBorder="1"/>
    <xf numFmtId="2" fontId="4" fillId="0" borderId="0" xfId="0" applyNumberFormat="1" applyFont="1" applyAlignment="1">
      <alignment vertical="top"/>
    </xf>
    <xf numFmtId="2" fontId="4" fillId="0" borderId="0" xfId="0" applyNumberFormat="1" applyFont="1"/>
    <xf numFmtId="2" fontId="6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right" vertical="top" wrapText="1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2" fontId="2" fillId="0" borderId="0" xfId="0" applyNumberFormat="1" applyFont="1" applyAlignment="1">
      <alignment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right" vertical="top" wrapText="1"/>
    </xf>
    <xf numFmtId="4" fontId="2" fillId="0" borderId="0" xfId="0" applyNumberFormat="1" applyFont="1"/>
    <xf numFmtId="4" fontId="2" fillId="0" borderId="11" xfId="0" applyNumberFormat="1" applyFont="1" applyBorder="1" applyAlignment="1">
      <alignment horizontal="right" vertical="top" wrapText="1"/>
    </xf>
    <xf numFmtId="4" fontId="2" fillId="0" borderId="16" xfId="0" applyNumberFormat="1" applyFont="1" applyBorder="1" applyAlignment="1">
      <alignment horizontal="right" vertical="top"/>
    </xf>
    <xf numFmtId="4" fontId="2" fillId="0" borderId="11" xfId="0" applyNumberFormat="1" applyFont="1" applyBorder="1" applyAlignment="1">
      <alignment horizontal="right" vertical="top"/>
    </xf>
    <xf numFmtId="4" fontId="2" fillId="0" borderId="11" xfId="0" applyNumberFormat="1" applyFont="1" applyBorder="1" applyAlignment="1">
      <alignment vertical="top"/>
    </xf>
    <xf numFmtId="4" fontId="2" fillId="0" borderId="1" xfId="0" applyNumberFormat="1" applyFont="1" applyBorder="1" applyAlignment="1">
      <alignment vertical="top" wrapText="1"/>
    </xf>
    <xf numFmtId="4" fontId="2" fillId="0" borderId="0" xfId="0" applyNumberFormat="1" applyFont="1" applyAlignment="1">
      <alignment horizontal="center" vertical="top"/>
    </xf>
    <xf numFmtId="4" fontId="2" fillId="0" borderId="0" xfId="0" applyNumberFormat="1" applyFont="1" applyAlignment="1">
      <alignment vertical="top"/>
    </xf>
    <xf numFmtId="4" fontId="2" fillId="0" borderId="6" xfId="0" applyNumberFormat="1" applyFont="1" applyBorder="1" applyAlignment="1">
      <alignment vertical="top" wrapText="1"/>
    </xf>
    <xf numFmtId="4" fontId="2" fillId="0" borderId="9" xfId="0" applyNumberFormat="1" applyFont="1" applyBorder="1" applyAlignment="1">
      <alignment vertical="top" wrapText="1"/>
    </xf>
    <xf numFmtId="4" fontId="2" fillId="0" borderId="17" xfId="0" applyNumberFormat="1" applyFont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9" fillId="0" borderId="13" xfId="0" applyFont="1" applyBorder="1" applyAlignment="1">
      <alignment horizontal="right" vertical="top" wrapText="1"/>
    </xf>
    <xf numFmtId="4" fontId="9" fillId="0" borderId="1" xfId="0" applyNumberFormat="1" applyFont="1" applyBorder="1" applyAlignment="1">
      <alignment horizontal="right" vertical="top" wrapText="1"/>
    </xf>
    <xf numFmtId="4" fontId="9" fillId="0" borderId="1" xfId="0" applyNumberFormat="1" applyFont="1" applyBorder="1" applyAlignment="1">
      <alignment horizontal="right" vertical="top"/>
    </xf>
    <xf numFmtId="4" fontId="9" fillId="0" borderId="1" xfId="0" applyNumberFormat="1" applyFont="1" applyBorder="1" applyAlignment="1">
      <alignment vertical="top"/>
    </xf>
    <xf numFmtId="4" fontId="9" fillId="0" borderId="0" xfId="0" applyNumberFormat="1" applyFont="1"/>
    <xf numFmtId="0" fontId="9" fillId="0" borderId="0" xfId="0" applyFont="1"/>
    <xf numFmtId="4" fontId="9" fillId="0" borderId="1" xfId="0" applyNumberFormat="1" applyFont="1" applyBorder="1" applyAlignment="1">
      <alignment vertical="top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8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0" fillId="0" borderId="6" xfId="0" applyBorder="1" applyAlignment="1">
      <alignment horizontal="right" vertical="center"/>
    </xf>
    <xf numFmtId="2" fontId="2" fillId="0" borderId="6" xfId="0" applyNumberFormat="1" applyFont="1" applyBorder="1" applyAlignment="1">
      <alignment vertical="center"/>
    </xf>
    <xf numFmtId="2" fontId="0" fillId="0" borderId="6" xfId="0" applyNumberFormat="1" applyBorder="1" applyAlignment="1">
      <alignment vertical="center"/>
    </xf>
    <xf numFmtId="2" fontId="11" fillId="0" borderId="6" xfId="0" applyNumberFormat="1" applyFont="1" applyBorder="1" applyAlignment="1">
      <alignment vertical="center"/>
    </xf>
    <xf numFmtId="2" fontId="2" fillId="0" borderId="7" xfId="0" applyNumberFormat="1" applyFont="1" applyBorder="1" applyAlignment="1">
      <alignment vertical="center"/>
    </xf>
    <xf numFmtId="0" fontId="4" fillId="0" borderId="0" xfId="0" applyNumberFormat="1" applyFont="1" applyAlignment="1">
      <alignment horizontal="left" vertical="top"/>
    </xf>
    <xf numFmtId="0" fontId="2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right" vertical="center"/>
    </xf>
    <xf numFmtId="0" fontId="2" fillId="3" borderId="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6" xfId="1" applyFont="1" applyFill="1" applyBorder="1" applyAlignment="1">
      <alignment horizontal="left" vertical="center" wrapText="1"/>
    </xf>
    <xf numFmtId="0" fontId="2" fillId="3" borderId="22" xfId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vertical="center" wrapText="1"/>
    </xf>
    <xf numFmtId="0" fontId="11" fillId="3" borderId="6" xfId="2" applyFill="1" applyBorder="1" applyAlignment="1">
      <alignment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wrapText="1"/>
    </xf>
    <xf numFmtId="0" fontId="15" fillId="3" borderId="6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6" xfId="1" applyFill="1" applyBorder="1" applyAlignment="1">
      <alignment vertical="center" wrapText="1"/>
    </xf>
    <xf numFmtId="0" fontId="11" fillId="0" borderId="6" xfId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0" fontId="11" fillId="3" borderId="6" xfId="0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top" wrapText="1"/>
    </xf>
    <xf numFmtId="0" fontId="11" fillId="0" borderId="6" xfId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/>
    </xf>
    <xf numFmtId="2" fontId="17" fillId="0" borderId="8" xfId="0" applyNumberFormat="1" applyFont="1" applyBorder="1" applyAlignment="1">
      <alignment horizontal="right" vertical="center"/>
    </xf>
    <xf numFmtId="2" fontId="17" fillId="0" borderId="5" xfId="0" applyNumberFormat="1" applyFont="1" applyBorder="1" applyAlignment="1">
      <alignment vertical="center"/>
    </xf>
    <xf numFmtId="2" fontId="17" fillId="0" borderId="6" xfId="0" applyNumberFormat="1" applyFont="1" applyBorder="1" applyAlignment="1">
      <alignment vertical="center"/>
    </xf>
    <xf numFmtId="2" fontId="17" fillId="0" borderId="8" xfId="0" applyNumberFormat="1" applyFont="1" applyBorder="1" applyAlignment="1">
      <alignment vertical="center"/>
    </xf>
    <xf numFmtId="2" fontId="11" fillId="0" borderId="6" xfId="0" applyNumberFormat="1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2" fontId="2" fillId="0" borderId="7" xfId="0" applyNumberFormat="1" applyFont="1" applyBorder="1" applyAlignment="1">
      <alignment horizontal="right" vertical="center"/>
    </xf>
    <xf numFmtId="2" fontId="13" fillId="0" borderId="6" xfId="0" applyNumberFormat="1" applyFont="1" applyBorder="1" applyAlignment="1">
      <alignment horizontal="right" vertical="center"/>
    </xf>
    <xf numFmtId="2" fontId="13" fillId="0" borderId="22" xfId="0" applyNumberFormat="1" applyFont="1" applyBorder="1" applyAlignment="1">
      <alignment horizontal="right" vertical="center"/>
    </xf>
    <xf numFmtId="2" fontId="11" fillId="0" borderId="22" xfId="0" applyNumberFormat="1" applyFont="1" applyBorder="1" applyAlignment="1">
      <alignment horizontal="right" vertical="center"/>
    </xf>
    <xf numFmtId="2" fontId="11" fillId="3" borderId="22" xfId="0" applyNumberFormat="1" applyFont="1" applyFill="1" applyBorder="1" applyAlignment="1">
      <alignment horizontal="right" vertical="center"/>
    </xf>
    <xf numFmtId="1" fontId="11" fillId="3" borderId="22" xfId="0" applyNumberFormat="1" applyFont="1" applyFill="1" applyBorder="1" applyAlignment="1">
      <alignment horizontal="right" vertical="center"/>
    </xf>
    <xf numFmtId="1" fontId="13" fillId="3" borderId="22" xfId="1" applyNumberFormat="1" applyFont="1" applyFill="1" applyBorder="1" applyAlignment="1">
      <alignment horizontal="right" vertical="center"/>
    </xf>
    <xf numFmtId="2" fontId="11" fillId="3" borderId="6" xfId="0" applyNumberFormat="1" applyFont="1" applyFill="1" applyBorder="1" applyAlignment="1">
      <alignment horizontal="right" vertical="center"/>
    </xf>
    <xf numFmtId="2" fontId="11" fillId="3" borderId="6" xfId="0" applyNumberFormat="1" applyFont="1" applyFill="1" applyBorder="1" applyAlignment="1">
      <alignment horizontal="right" vertical="center" wrapText="1"/>
    </xf>
    <xf numFmtId="2" fontId="11" fillId="0" borderId="6" xfId="0" applyNumberFormat="1" applyFont="1" applyBorder="1" applyAlignment="1">
      <alignment horizontal="right" vertical="center" wrapText="1"/>
    </xf>
    <xf numFmtId="0" fontId="13" fillId="0" borderId="6" xfId="0" applyFont="1" applyBorder="1" applyAlignment="1">
      <alignment horizontal="right" vertical="center"/>
    </xf>
    <xf numFmtId="1" fontId="11" fillId="0" borderId="6" xfId="0" applyNumberFormat="1" applyFont="1" applyBorder="1" applyAlignment="1">
      <alignment horizontal="right" vertical="center"/>
    </xf>
    <xf numFmtId="1" fontId="11" fillId="3" borderId="6" xfId="0" applyNumberFormat="1" applyFont="1" applyFill="1" applyBorder="1" applyAlignment="1">
      <alignment horizontal="right" vertical="center"/>
    </xf>
    <xf numFmtId="164" fontId="0" fillId="3" borderId="6" xfId="0" applyNumberFormat="1" applyFill="1" applyBorder="1" applyAlignment="1">
      <alignment horizontal="right" vertical="center"/>
    </xf>
    <xf numFmtId="164" fontId="0" fillId="3" borderId="22" xfId="0" applyNumberFormat="1" applyFill="1" applyBorder="1" applyAlignment="1">
      <alignment horizontal="right" vertical="center"/>
    </xf>
    <xf numFmtId="164" fontId="11" fillId="3" borderId="6" xfId="0" applyNumberFormat="1" applyFont="1" applyFill="1" applyBorder="1" applyAlignment="1">
      <alignment horizontal="right" vertical="center" wrapText="1"/>
    </xf>
    <xf numFmtId="164" fontId="11" fillId="3" borderId="22" xfId="0" applyNumberFormat="1" applyFont="1" applyFill="1" applyBorder="1" applyAlignment="1">
      <alignment horizontal="right" vertical="center" wrapText="1"/>
    </xf>
    <xf numFmtId="0" fontId="2" fillId="3" borderId="0" xfId="0" applyFont="1" applyFill="1" applyAlignment="1">
      <alignment horizontal="left" vertical="top"/>
    </xf>
    <xf numFmtId="0" fontId="2" fillId="3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vertical="top" wrapText="1"/>
    </xf>
    <xf numFmtId="0" fontId="2" fillId="3" borderId="0" xfId="0" applyFont="1" applyFill="1" applyAlignment="1">
      <alignment horizontal="center" vertical="top"/>
    </xf>
    <xf numFmtId="2" fontId="17" fillId="0" borderId="6" xfId="0" applyNumberFormat="1" applyFont="1" applyFill="1" applyBorder="1" applyAlignment="1">
      <alignment vertical="center"/>
    </xf>
    <xf numFmtId="2" fontId="17" fillId="3" borderId="8" xfId="0" applyNumberFormat="1" applyFont="1" applyFill="1" applyBorder="1" applyAlignment="1">
      <alignment horizontal="right" vertical="center"/>
    </xf>
    <xf numFmtId="2" fontId="17" fillId="3" borderId="5" xfId="0" applyNumberFormat="1" applyFont="1" applyFill="1" applyBorder="1" applyAlignment="1">
      <alignment vertical="center"/>
    </xf>
    <xf numFmtId="0" fontId="11" fillId="0" borderId="0" xfId="1" applyBorder="1" applyAlignment="1">
      <alignment horizontal="center" vertical="center" wrapText="1"/>
    </xf>
    <xf numFmtId="1" fontId="11" fillId="0" borderId="21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/>
    </xf>
    <xf numFmtId="2" fontId="12" fillId="2" borderId="1" xfId="0" applyNumberFormat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2" fontId="17" fillId="3" borderId="6" xfId="0" applyNumberFormat="1" applyFont="1" applyFill="1" applyBorder="1" applyAlignment="1">
      <alignment vertical="center"/>
    </xf>
    <xf numFmtId="2" fontId="17" fillId="3" borderId="8" xfId="0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 wrapText="1"/>
    </xf>
    <xf numFmtId="0" fontId="11" fillId="3" borderId="1" xfId="4" applyFont="1" applyFill="1" applyBorder="1" applyAlignment="1">
      <alignment horizontal="center" vertical="center" wrapText="1"/>
    </xf>
    <xf numFmtId="2" fontId="11" fillId="3" borderId="6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wrapText="1"/>
    </xf>
    <xf numFmtId="0" fontId="11" fillId="3" borderId="9" xfId="0" applyFont="1" applyFill="1" applyBorder="1" applyAlignment="1">
      <alignment horizontal="center" vertical="center" wrapText="1"/>
    </xf>
    <xf numFmtId="2" fontId="11" fillId="3" borderId="23" xfId="0" applyNumberFormat="1" applyFont="1" applyFill="1" applyBorder="1" applyAlignment="1">
      <alignment horizontal="right" vertical="center"/>
    </xf>
    <xf numFmtId="2" fontId="17" fillId="0" borderId="24" xfId="0" applyNumberFormat="1" applyFont="1" applyBorder="1" applyAlignment="1">
      <alignment horizontal="right" vertical="center"/>
    </xf>
    <xf numFmtId="2" fontId="17" fillId="0" borderId="21" xfId="0" applyNumberFormat="1" applyFont="1" applyBorder="1" applyAlignment="1">
      <alignment vertical="center"/>
    </xf>
    <xf numFmtId="2" fontId="17" fillId="0" borderId="9" xfId="0" applyNumberFormat="1" applyFont="1" applyBorder="1" applyAlignment="1">
      <alignment vertical="center"/>
    </xf>
    <xf numFmtId="2" fontId="17" fillId="0" borderId="24" xfId="0" applyNumberFormat="1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right" vertical="center"/>
    </xf>
    <xf numFmtId="2" fontId="17" fillId="0" borderId="14" xfId="0" applyNumberFormat="1" applyFont="1" applyBorder="1" applyAlignment="1">
      <alignment horizontal="right" vertical="center"/>
    </xf>
    <xf numFmtId="2" fontId="17" fillId="0" borderId="13" xfId="0" applyNumberFormat="1" applyFont="1" applyBorder="1" applyAlignment="1">
      <alignment vertical="center"/>
    </xf>
    <xf numFmtId="2" fontId="17" fillId="0" borderId="14" xfId="0" applyNumberFormat="1" applyFont="1" applyBorder="1" applyAlignment="1">
      <alignment vertical="center"/>
    </xf>
    <xf numFmtId="0" fontId="2" fillId="3" borderId="0" xfId="0" applyFont="1" applyFill="1" applyAlignment="1">
      <alignment horizontal="right" vertical="top"/>
    </xf>
    <xf numFmtId="0" fontId="0" fillId="3" borderId="0" xfId="0" applyFill="1" applyAlignment="1">
      <alignment horizontal="right" vertical="top"/>
    </xf>
    <xf numFmtId="0" fontId="2" fillId="3" borderId="0" xfId="0" applyFont="1" applyFill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18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left" vertical="top" wrapText="1"/>
    </xf>
    <xf numFmtId="0" fontId="2" fillId="3" borderId="0" xfId="0" applyFont="1" applyFill="1" applyAlignment="1">
      <alignment horizontal="right" vertical="top" wrapText="1"/>
    </xf>
    <xf numFmtId="0" fontId="0" fillId="3" borderId="0" xfId="0" applyFill="1" applyAlignment="1">
      <alignment horizontal="right" vertical="top" wrapText="1"/>
    </xf>
    <xf numFmtId="2" fontId="2" fillId="0" borderId="2" xfId="0" applyNumberFormat="1" applyFont="1" applyBorder="1" applyAlignment="1">
      <alignment horizontal="center" vertical="center" textRotation="90" wrapText="1"/>
    </xf>
    <xf numFmtId="2" fontId="2" fillId="0" borderId="18" xfId="0" applyNumberFormat="1" applyFont="1" applyBorder="1" applyAlignment="1">
      <alignment horizontal="center" vertical="center" textRotation="90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</cellXfs>
  <cellStyles count="5">
    <cellStyle name="Normal" xfId="0" builtinId="0"/>
    <cellStyle name="Normal 10 2" xfId="4"/>
    <cellStyle name="Normal 2" xfId="1"/>
    <cellStyle name="Normal 4" xfId="2"/>
    <cellStyle name="Normal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view="pageBreakPreview" zoomScaleNormal="100" zoomScaleSheetLayoutView="100" workbookViewId="0">
      <selection activeCell="H25" sqref="H25"/>
    </sheetView>
  </sheetViews>
  <sheetFormatPr defaultRowHeight="12.75" x14ac:dyDescent="0.2"/>
  <cols>
    <col min="1" max="1" width="4.140625" style="3" customWidth="1"/>
    <col min="2" max="2" width="14.85546875" style="3" customWidth="1"/>
    <col min="3" max="3" width="47.42578125" style="1" customWidth="1"/>
    <col min="4" max="4" width="18" style="2" customWidth="1"/>
    <col min="5" max="16384" width="9.140625" style="6"/>
  </cols>
  <sheetData>
    <row r="1" spans="1:8" x14ac:dyDescent="0.2">
      <c r="A1" s="192" t="s">
        <v>32</v>
      </c>
      <c r="B1" s="192"/>
      <c r="C1" s="192"/>
      <c r="D1" s="192"/>
    </row>
    <row r="3" spans="1:8" ht="30.75" customHeight="1" x14ac:dyDescent="0.2">
      <c r="A3" s="10" t="s">
        <v>1</v>
      </c>
      <c r="B3" s="10"/>
      <c r="C3" s="201" t="str">
        <f>KOPS!D2</f>
        <v>LIETUS ŪDENS KANALIZĀCIJAS- DRENĀŽAS IZBŪVE SILA IELĀ, SALASPILĪ</v>
      </c>
      <c r="D3" s="201"/>
    </row>
    <row r="4" spans="1:8" ht="15" x14ac:dyDescent="0.2">
      <c r="A4" s="10" t="s">
        <v>16</v>
      </c>
      <c r="B4" s="10"/>
      <c r="C4" s="60" t="str">
        <f>KOPS!D3</f>
        <v>SILA IELA, SALASPILĪ</v>
      </c>
    </row>
    <row r="5" spans="1:8" ht="14.25" x14ac:dyDescent="0.2">
      <c r="A5" s="10" t="s">
        <v>4</v>
      </c>
      <c r="B5" s="10"/>
      <c r="C5" s="101"/>
    </row>
    <row r="6" spans="1:8" ht="14.25" x14ac:dyDescent="0.2">
      <c r="A6" s="10" t="s">
        <v>364</v>
      </c>
      <c r="B6" s="10"/>
    </row>
    <row r="8" spans="1:8" ht="20.25" customHeight="1" x14ac:dyDescent="0.2">
      <c r="A8" s="193" t="s">
        <v>5</v>
      </c>
      <c r="B8" s="199" t="s">
        <v>17</v>
      </c>
      <c r="C8" s="197" t="s">
        <v>18</v>
      </c>
      <c r="D8" s="195" t="s">
        <v>22</v>
      </c>
      <c r="E8" s="9"/>
    </row>
    <row r="9" spans="1:8" ht="56.25" customHeight="1" x14ac:dyDescent="0.2">
      <c r="A9" s="194"/>
      <c r="B9" s="200"/>
      <c r="C9" s="198"/>
      <c r="D9" s="196"/>
    </row>
    <row r="10" spans="1:8" x14ac:dyDescent="0.2">
      <c r="A10" s="11"/>
      <c r="B10" s="11"/>
      <c r="C10" s="12"/>
      <c r="D10" s="13"/>
    </row>
    <row r="11" spans="1:8" ht="25.5" customHeight="1" x14ac:dyDescent="0.2">
      <c r="A11" s="15">
        <v>1</v>
      </c>
      <c r="B11" s="17">
        <v>1</v>
      </c>
      <c r="C11" s="66" t="str">
        <f>KOPS!D1</f>
        <v>LIETUS ŪDENS KANALIZĀCIJAS- DRENĀŽAS IZBŪVE SILA IELĀ, SALASPILĪ</v>
      </c>
      <c r="D11" s="76"/>
      <c r="E11" s="68"/>
      <c r="F11" s="68"/>
      <c r="G11" s="68"/>
      <c r="H11" s="68"/>
    </row>
    <row r="12" spans="1:8" x14ac:dyDescent="0.2">
      <c r="A12" s="18"/>
      <c r="B12" s="19"/>
      <c r="C12" s="20"/>
      <c r="D12" s="77"/>
      <c r="E12" s="68"/>
      <c r="F12" s="68"/>
      <c r="G12" s="68"/>
      <c r="H12" s="68"/>
    </row>
    <row r="13" spans="1:8" x14ac:dyDescent="0.2">
      <c r="C13" s="21" t="s">
        <v>0</v>
      </c>
      <c r="D13" s="87"/>
      <c r="E13" s="68"/>
      <c r="F13" s="68"/>
      <c r="G13" s="68"/>
      <c r="H13" s="68"/>
    </row>
    <row r="14" spans="1:8" x14ac:dyDescent="0.2">
      <c r="C14" s="22" t="s">
        <v>21</v>
      </c>
      <c r="D14" s="78"/>
      <c r="E14" s="68"/>
      <c r="F14" s="68"/>
      <c r="G14" s="68"/>
      <c r="H14" s="68"/>
    </row>
    <row r="15" spans="1:8" x14ac:dyDescent="0.2">
      <c r="C15" s="61"/>
    </row>
    <row r="17" spans="2:4" x14ac:dyDescent="0.2">
      <c r="B17" s="156" t="s">
        <v>19</v>
      </c>
      <c r="C17" s="189"/>
      <c r="D17" s="190"/>
    </row>
    <row r="18" spans="2:4" x14ac:dyDescent="0.2">
      <c r="B18" s="156"/>
      <c r="C18" s="157"/>
      <c r="D18" s="156"/>
    </row>
    <row r="19" spans="2:4" x14ac:dyDescent="0.2">
      <c r="B19" s="156" t="s">
        <v>362</v>
      </c>
      <c r="C19" s="156"/>
      <c r="D19" s="156"/>
    </row>
    <row r="20" spans="2:4" x14ac:dyDescent="0.2">
      <c r="B20" s="156"/>
      <c r="C20" s="156"/>
      <c r="D20" s="156"/>
    </row>
    <row r="21" spans="2:4" x14ac:dyDescent="0.2">
      <c r="B21" s="191" t="s">
        <v>363</v>
      </c>
      <c r="C21" s="191"/>
      <c r="D21" s="191"/>
    </row>
  </sheetData>
  <mergeCells count="8">
    <mergeCell ref="C17:D17"/>
    <mergeCell ref="B21:D21"/>
    <mergeCell ref="A1:D1"/>
    <mergeCell ref="A8:A9"/>
    <mergeCell ref="D8:D9"/>
    <mergeCell ref="C8:C9"/>
    <mergeCell ref="B8:B9"/>
    <mergeCell ref="C3:D3"/>
  </mergeCells>
  <phoneticPr fontId="1" type="noConversion"/>
  <pageMargins left="0.74803149606299213" right="0.74803149606299213" top="1.7322834645669292" bottom="0.98425196850393704" header="0.51181102362204722" footer="0.51181102362204722"/>
  <pageSetup paperSize="9" orientation="portrait" horizontalDpi="4294967292" verticalDpi="360" r:id="rId1"/>
  <headerFooter alignWithMargins="0">
    <oddHeader xml:space="preserve">&amp;RAPSTIPRINU
_______________________
&amp;8(Pasūtītāja paraksts un tā atšifrējums)
Z.V.
________.gada____._____________
</oddHeader>
    <oddFooter>&amp;C&amp;8&amp;P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8"/>
  <sheetViews>
    <sheetView view="pageBreakPreview" zoomScaleNormal="100" zoomScaleSheetLayoutView="100" workbookViewId="0">
      <selection activeCell="F20" sqref="F20"/>
    </sheetView>
  </sheetViews>
  <sheetFormatPr defaultRowHeight="12.75" x14ac:dyDescent="0.2"/>
  <cols>
    <col min="1" max="1" width="4.140625" style="3" customWidth="1"/>
    <col min="2" max="2" width="10" style="3" customWidth="1"/>
    <col min="3" max="3" width="28.28515625" style="1" customWidth="1"/>
    <col min="4" max="4" width="17.7109375" style="2" customWidth="1"/>
    <col min="5" max="5" width="17.7109375" style="3" customWidth="1"/>
    <col min="6" max="6" width="17.7109375" style="4" customWidth="1"/>
    <col min="7" max="8" width="17.7109375" style="5" customWidth="1"/>
    <col min="9" max="9" width="9.140625" style="6"/>
    <col min="10" max="10" width="15.85546875" style="6" customWidth="1"/>
    <col min="11" max="16384" width="9.140625" style="6"/>
  </cols>
  <sheetData>
    <row r="1" spans="1:10" ht="14.25" x14ac:dyDescent="0.2">
      <c r="A1" s="10" t="s">
        <v>1</v>
      </c>
      <c r="B1" s="10"/>
      <c r="D1" s="63" t="str">
        <f>D2</f>
        <v>LIETUS ŪDENS KANALIZĀCIJAS- DRENĀŽAS IZBŪVE SILA IELĀ, SALASPILĪ</v>
      </c>
    </row>
    <row r="2" spans="1:10" ht="15" x14ac:dyDescent="0.2">
      <c r="A2" s="10" t="s">
        <v>2</v>
      </c>
      <c r="B2" s="10"/>
      <c r="D2" s="60" t="s">
        <v>49</v>
      </c>
    </row>
    <row r="3" spans="1:10" ht="15" x14ac:dyDescent="0.2">
      <c r="A3" s="10" t="s">
        <v>3</v>
      </c>
      <c r="B3" s="10"/>
      <c r="D3" s="60" t="s">
        <v>51</v>
      </c>
    </row>
    <row r="4" spans="1:10" ht="14.25" x14ac:dyDescent="0.2">
      <c r="A4" s="10" t="s">
        <v>4</v>
      </c>
      <c r="B4" s="10"/>
      <c r="D4" s="101"/>
      <c r="G4" s="59"/>
    </row>
    <row r="5" spans="1:10" ht="14.25" x14ac:dyDescent="0.2">
      <c r="A5" s="10" t="s">
        <v>359</v>
      </c>
      <c r="B5" s="10"/>
      <c r="D5" s="64"/>
    </row>
    <row r="6" spans="1:10" ht="14.25" x14ac:dyDescent="0.2">
      <c r="A6" s="10" t="s">
        <v>360</v>
      </c>
      <c r="B6" s="10"/>
      <c r="D6" s="64"/>
    </row>
    <row r="7" spans="1:10" ht="14.25" x14ac:dyDescent="0.2">
      <c r="A7" s="10" t="str">
        <f>KOPT!A6</f>
        <v>Tāme sastādīta: 20___.gada ___________</v>
      </c>
      <c r="B7" s="10"/>
    </row>
    <row r="9" spans="1:10" ht="20.25" customHeight="1" x14ac:dyDescent="0.2">
      <c r="A9" s="193" t="s">
        <v>5</v>
      </c>
      <c r="B9" s="199" t="s">
        <v>12</v>
      </c>
      <c r="C9" s="197" t="s">
        <v>37</v>
      </c>
      <c r="D9" s="195" t="s">
        <v>23</v>
      </c>
      <c r="E9" s="206" t="s">
        <v>13</v>
      </c>
      <c r="F9" s="206"/>
      <c r="G9" s="206"/>
      <c r="H9" s="204" t="s">
        <v>10</v>
      </c>
      <c r="I9" s="9"/>
    </row>
    <row r="10" spans="1:10" ht="78.75" customHeight="1" x14ac:dyDescent="0.2">
      <c r="A10" s="194"/>
      <c r="B10" s="200"/>
      <c r="C10" s="198"/>
      <c r="D10" s="196"/>
      <c r="E10" s="79" t="s">
        <v>24</v>
      </c>
      <c r="F10" s="79" t="s">
        <v>35</v>
      </c>
      <c r="G10" s="79" t="s">
        <v>25</v>
      </c>
      <c r="H10" s="205"/>
    </row>
    <row r="11" spans="1:10" x14ac:dyDescent="0.2">
      <c r="A11" s="25"/>
      <c r="B11" s="24"/>
      <c r="C11" s="65"/>
      <c r="D11" s="27"/>
      <c r="E11" s="23"/>
      <c r="F11" s="28"/>
      <c r="G11" s="29"/>
      <c r="H11" s="30"/>
    </row>
    <row r="12" spans="1:10" s="9" customFormat="1" ht="38.25" x14ac:dyDescent="0.2">
      <c r="A12" s="88">
        <v>1</v>
      </c>
      <c r="B12" s="89" t="s">
        <v>33</v>
      </c>
      <c r="C12" s="90" t="s">
        <v>50</v>
      </c>
      <c r="D12" s="91"/>
      <c r="E12" s="92"/>
      <c r="F12" s="93"/>
      <c r="G12" s="92"/>
      <c r="H12" s="94"/>
      <c r="I12" s="95"/>
      <c r="J12" s="95"/>
    </row>
    <row r="13" spans="1:10" x14ac:dyDescent="0.2">
      <c r="A13" s="18"/>
      <c r="B13" s="19"/>
      <c r="C13" s="26"/>
      <c r="D13" s="69"/>
      <c r="E13" s="70"/>
      <c r="F13" s="71"/>
      <c r="G13" s="70"/>
      <c r="H13" s="72"/>
      <c r="I13" s="68"/>
      <c r="J13" s="68"/>
    </row>
    <row r="14" spans="1:10" s="86" customFormat="1" x14ac:dyDescent="0.2">
      <c r="A14" s="80"/>
      <c r="B14" s="80"/>
      <c r="C14" s="81" t="s">
        <v>14</v>
      </c>
      <c r="D14" s="82"/>
      <c r="E14" s="83"/>
      <c r="F14" s="83"/>
      <c r="G14" s="83"/>
      <c r="H14" s="84"/>
      <c r="I14" s="85"/>
      <c r="J14" s="85"/>
    </row>
    <row r="15" spans="1:10" x14ac:dyDescent="0.2">
      <c r="C15" s="21" t="s">
        <v>370</v>
      </c>
      <c r="D15" s="73"/>
      <c r="E15" s="74"/>
      <c r="F15" s="75"/>
      <c r="G15" s="75"/>
      <c r="H15" s="75"/>
      <c r="I15" s="68"/>
      <c r="J15" s="68"/>
    </row>
    <row r="16" spans="1:10" x14ac:dyDescent="0.2">
      <c r="C16" s="67" t="s">
        <v>20</v>
      </c>
      <c r="D16" s="73"/>
      <c r="E16" s="74"/>
      <c r="F16" s="75"/>
      <c r="G16" s="75"/>
      <c r="H16" s="75"/>
      <c r="I16" s="68"/>
      <c r="J16" s="68"/>
    </row>
    <row r="17" spans="1:10" x14ac:dyDescent="0.2">
      <c r="C17" s="21" t="s">
        <v>369</v>
      </c>
      <c r="D17" s="73"/>
      <c r="E17" s="74"/>
      <c r="F17" s="75"/>
      <c r="G17" s="75"/>
      <c r="H17" s="75"/>
      <c r="I17" s="68"/>
      <c r="J17" s="68"/>
    </row>
    <row r="18" spans="1:10" x14ac:dyDescent="0.2">
      <c r="C18" s="22" t="s">
        <v>15</v>
      </c>
      <c r="D18" s="87"/>
      <c r="E18" s="74"/>
      <c r="F18" s="75"/>
      <c r="G18" s="75"/>
      <c r="H18" s="75"/>
      <c r="I18" s="68"/>
      <c r="J18" s="68"/>
    </row>
    <row r="20" spans="1:10" x14ac:dyDescent="0.2">
      <c r="A20" s="46" t="s">
        <v>40</v>
      </c>
    </row>
    <row r="22" spans="1:10" x14ac:dyDescent="0.2">
      <c r="C22" s="156" t="s">
        <v>19</v>
      </c>
      <c r="D22" s="189"/>
      <c r="E22" s="189"/>
      <c r="F22" s="46"/>
      <c r="G22" s="4"/>
    </row>
    <row r="23" spans="1:10" x14ac:dyDescent="0.2">
      <c r="C23" s="156"/>
      <c r="D23" s="157"/>
      <c r="E23" s="156"/>
      <c r="F23" s="46"/>
      <c r="G23" s="4"/>
    </row>
    <row r="24" spans="1:10" x14ac:dyDescent="0.2">
      <c r="C24" s="191" t="s">
        <v>361</v>
      </c>
      <c r="D24" s="191"/>
      <c r="E24" s="191"/>
      <c r="F24" s="46"/>
      <c r="G24" s="4"/>
    </row>
    <row r="25" spans="1:10" x14ac:dyDescent="0.2">
      <c r="C25" s="156"/>
      <c r="D25" s="156"/>
      <c r="E25" s="156"/>
      <c r="F25" s="46"/>
      <c r="G25" s="4"/>
    </row>
    <row r="26" spans="1:10" x14ac:dyDescent="0.2">
      <c r="C26" s="158" t="s">
        <v>38</v>
      </c>
      <c r="D26" s="202"/>
      <c r="E26" s="203"/>
      <c r="F26" s="46"/>
      <c r="G26" s="4"/>
    </row>
    <row r="27" spans="1:10" x14ac:dyDescent="0.2">
      <c r="C27" s="156"/>
      <c r="D27" s="159"/>
      <c r="E27" s="160"/>
      <c r="F27" s="46"/>
      <c r="G27" s="4"/>
    </row>
    <row r="28" spans="1:10" x14ac:dyDescent="0.2">
      <c r="D28" s="159"/>
      <c r="E28" s="160"/>
    </row>
  </sheetData>
  <mergeCells count="9">
    <mergeCell ref="C24:E24"/>
    <mergeCell ref="D26:E26"/>
    <mergeCell ref="H9:H10"/>
    <mergeCell ref="E9:G9"/>
    <mergeCell ref="A9:A10"/>
    <mergeCell ref="D9:D10"/>
    <mergeCell ref="C9:C10"/>
    <mergeCell ref="B9:B10"/>
    <mergeCell ref="D22:E22"/>
  </mergeCells>
  <phoneticPr fontId="1" type="noConversion"/>
  <pageMargins left="0.74803149606299213" right="0.74803149606299213" top="0.86614173228346458" bottom="0.98425196850393704" header="0.51181102362204722" footer="0.51181102362204722"/>
  <pageSetup paperSize="9" scale="76" orientation="landscape" horizontalDpi="4294967292" verticalDpi="360" r:id="rId1"/>
  <headerFooter alignWithMargins="0">
    <oddHeader xml:space="preserve">&amp;C&amp;"Arial,Bold"&amp;12&amp;UKOPSAVILKUMA APRĒĶINS  Nr. 1&amp;"Arial,Regular"&amp;U
</oddHeader>
    <oddFooter>&amp;C&amp;8&amp;P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8"/>
  <sheetViews>
    <sheetView view="pageBreakPreview" topLeftCell="A163" zoomScaleNormal="100" zoomScaleSheetLayoutView="100" workbookViewId="0">
      <selection activeCell="J67" sqref="J67"/>
    </sheetView>
  </sheetViews>
  <sheetFormatPr defaultRowHeight="12.75" x14ac:dyDescent="0.2"/>
  <cols>
    <col min="1" max="1" width="5.7109375" style="3" customWidth="1"/>
    <col min="2" max="2" width="35" style="1" customWidth="1"/>
    <col min="3" max="3" width="5.42578125" style="2" customWidth="1"/>
    <col min="4" max="4" width="7.5703125" style="3" customWidth="1"/>
    <col min="5" max="5" width="6.28515625" style="3" customWidth="1"/>
    <col min="6" max="6" width="6.5703125" style="4" customWidth="1"/>
    <col min="7" max="7" width="6.42578125" style="5" customWidth="1"/>
    <col min="8" max="8" width="8" style="5" customWidth="1"/>
    <col min="9" max="9" width="6.28515625" style="5" customWidth="1"/>
    <col min="10" max="10" width="7.7109375" style="5" customWidth="1"/>
    <col min="11" max="11" width="8.42578125" style="5" customWidth="1"/>
    <col min="12" max="12" width="9.28515625" style="5" customWidth="1"/>
    <col min="13" max="13" width="9.42578125" style="5" customWidth="1"/>
    <col min="14" max="14" width="9.5703125" style="5" customWidth="1"/>
    <col min="15" max="15" width="9.42578125" style="6" customWidth="1"/>
    <col min="16" max="16384" width="9.140625" style="6"/>
  </cols>
  <sheetData>
    <row r="1" spans="1:16" ht="14.25" x14ac:dyDescent="0.2">
      <c r="A1" s="47" t="s">
        <v>1</v>
      </c>
      <c r="B1" s="48"/>
      <c r="C1" s="63" t="str">
        <f>KOPS!D1</f>
        <v>LIETUS ŪDENS KANALIZĀCIJAS- DRENĀŽAS IZBŪVE SILA IELĀ, SALASPILĪ</v>
      </c>
      <c r="D1" s="49"/>
      <c r="E1" s="49"/>
      <c r="F1" s="50"/>
      <c r="G1" s="51"/>
      <c r="H1" s="51"/>
      <c r="I1" s="51"/>
      <c r="J1" s="51"/>
      <c r="K1" s="51"/>
      <c r="L1" s="51"/>
      <c r="M1" s="51"/>
      <c r="N1" s="51"/>
      <c r="O1" s="52"/>
    </row>
    <row r="2" spans="1:16" ht="15" x14ac:dyDescent="0.2">
      <c r="A2" s="47" t="s">
        <v>2</v>
      </c>
      <c r="B2" s="48"/>
      <c r="C2" s="60" t="str">
        <f>KOPS!D2</f>
        <v>LIETUS ŪDENS KANALIZĀCIJAS- DRENĀŽAS IZBŪVE SILA IELĀ, SALASPILĪ</v>
      </c>
      <c r="D2" s="49"/>
      <c r="E2" s="49"/>
      <c r="F2" s="50"/>
      <c r="G2" s="51"/>
      <c r="H2" s="51"/>
      <c r="I2" s="51"/>
      <c r="J2" s="51"/>
      <c r="K2" s="51"/>
      <c r="L2" s="51"/>
      <c r="M2" s="51"/>
      <c r="N2" s="51"/>
      <c r="O2" s="52"/>
    </row>
    <row r="3" spans="1:16" ht="15" x14ac:dyDescent="0.2">
      <c r="A3" s="47" t="s">
        <v>3</v>
      </c>
      <c r="B3" s="48"/>
      <c r="C3" s="60" t="str">
        <f>KOPS!D3</f>
        <v>SILA IELA, SALASPILĪ</v>
      </c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2"/>
    </row>
    <row r="4" spans="1:16" ht="14.25" x14ac:dyDescent="0.2">
      <c r="A4" s="47" t="s">
        <v>4</v>
      </c>
      <c r="B4" s="48"/>
      <c r="C4" s="101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2"/>
    </row>
    <row r="5" spans="1:16" ht="14.25" x14ac:dyDescent="0.2">
      <c r="A5" s="47" t="s">
        <v>358</v>
      </c>
      <c r="B5" s="48"/>
      <c r="C5" s="53"/>
      <c r="D5" s="49"/>
      <c r="E5" s="49"/>
      <c r="F5" s="50"/>
      <c r="G5" s="51"/>
      <c r="H5" s="51"/>
      <c r="I5" s="51"/>
      <c r="J5" s="51"/>
      <c r="K5" s="51"/>
      <c r="L5" s="51"/>
      <c r="M5" s="51"/>
      <c r="N5" s="54" t="s">
        <v>26</v>
      </c>
      <c r="O5" s="167"/>
    </row>
    <row r="6" spans="1:16" ht="14.25" x14ac:dyDescent="0.2">
      <c r="A6" s="10" t="str">
        <f>KOPT!A6</f>
        <v>Tāme sastādīta: 20___.gada ___________</v>
      </c>
      <c r="B6" s="48"/>
      <c r="C6" s="53"/>
      <c r="D6" s="49"/>
      <c r="E6" s="49"/>
      <c r="F6" s="50"/>
      <c r="G6" s="51"/>
      <c r="H6" s="51"/>
      <c r="I6" s="51"/>
      <c r="J6" s="51"/>
      <c r="K6" s="51"/>
      <c r="L6" s="51"/>
      <c r="M6" s="51"/>
      <c r="N6" s="51"/>
      <c r="O6" s="52"/>
    </row>
    <row r="7" spans="1:16" ht="20.25" customHeight="1" x14ac:dyDescent="0.2">
      <c r="A7" s="193" t="s">
        <v>5</v>
      </c>
      <c r="B7" s="211" t="s">
        <v>36</v>
      </c>
      <c r="C7" s="209" t="s">
        <v>6</v>
      </c>
      <c r="D7" s="193" t="s">
        <v>7</v>
      </c>
      <c r="E7" s="206" t="s">
        <v>8</v>
      </c>
      <c r="F7" s="206"/>
      <c r="G7" s="206"/>
      <c r="H7" s="206"/>
      <c r="I7" s="206"/>
      <c r="J7" s="208"/>
      <c r="K7" s="207" t="s">
        <v>11</v>
      </c>
      <c r="L7" s="206"/>
      <c r="M7" s="206"/>
      <c r="N7" s="206"/>
      <c r="O7" s="208"/>
      <c r="P7" s="9"/>
    </row>
    <row r="8" spans="1:16" ht="78.75" customHeight="1" x14ac:dyDescent="0.2">
      <c r="A8" s="194"/>
      <c r="B8" s="212"/>
      <c r="C8" s="210"/>
      <c r="D8" s="194"/>
      <c r="E8" s="7" t="s">
        <v>9</v>
      </c>
      <c r="F8" s="7" t="s">
        <v>27</v>
      </c>
      <c r="G8" s="8" t="s">
        <v>28</v>
      </c>
      <c r="H8" s="8" t="s">
        <v>34</v>
      </c>
      <c r="I8" s="8" t="s">
        <v>29</v>
      </c>
      <c r="J8" s="8" t="s">
        <v>30</v>
      </c>
      <c r="K8" s="8" t="s">
        <v>10</v>
      </c>
      <c r="L8" s="8" t="s">
        <v>28</v>
      </c>
      <c r="M8" s="8" t="s">
        <v>34</v>
      </c>
      <c r="N8" s="8" t="s">
        <v>29</v>
      </c>
      <c r="O8" s="8" t="s">
        <v>31</v>
      </c>
    </row>
    <row r="9" spans="1:16" x14ac:dyDescent="0.2">
      <c r="A9" s="16"/>
      <c r="B9" s="31"/>
      <c r="C9" s="32"/>
      <c r="D9" s="24"/>
      <c r="E9" s="33"/>
      <c r="F9" s="28"/>
      <c r="G9" s="30"/>
      <c r="H9" s="30"/>
      <c r="I9" s="34"/>
      <c r="J9" s="30"/>
      <c r="K9" s="34"/>
      <c r="L9" s="30"/>
      <c r="M9" s="34"/>
      <c r="N9" s="30"/>
      <c r="O9" s="35"/>
    </row>
    <row r="10" spans="1:16" s="9" customFormat="1" x14ac:dyDescent="0.2">
      <c r="A10" s="102">
        <v>1</v>
      </c>
      <c r="B10" s="103" t="s">
        <v>52</v>
      </c>
      <c r="C10" s="104"/>
      <c r="D10" s="105"/>
      <c r="E10" s="96"/>
      <c r="F10" s="55"/>
      <c r="G10" s="97"/>
      <c r="H10" s="98"/>
      <c r="I10" s="99"/>
      <c r="J10" s="98"/>
      <c r="K10" s="100"/>
      <c r="L10" s="55"/>
      <c r="M10" s="55"/>
      <c r="N10" s="55"/>
      <c r="O10" s="55"/>
    </row>
    <row r="11" spans="1:16" s="9" customFormat="1" ht="68.25" customHeight="1" x14ac:dyDescent="0.2">
      <c r="A11" s="106" t="s">
        <v>195</v>
      </c>
      <c r="B11" s="107" t="s">
        <v>53</v>
      </c>
      <c r="C11" s="108" t="s">
        <v>54</v>
      </c>
      <c r="D11" s="140">
        <v>98.7</v>
      </c>
      <c r="E11" s="133"/>
      <c r="F11" s="134"/>
      <c r="G11" s="135"/>
      <c r="H11" s="135"/>
      <c r="I11" s="136"/>
      <c r="J11" s="135"/>
      <c r="K11" s="135"/>
      <c r="L11" s="135"/>
      <c r="M11" s="135"/>
      <c r="N11" s="135"/>
      <c r="O11" s="135"/>
    </row>
    <row r="12" spans="1:16" s="9" customFormat="1" ht="67.5" customHeight="1" x14ac:dyDescent="0.2">
      <c r="A12" s="106" t="s">
        <v>196</v>
      </c>
      <c r="B12" s="107" t="s">
        <v>55</v>
      </c>
      <c r="C12" s="108" t="s">
        <v>54</v>
      </c>
      <c r="D12" s="140">
        <v>134.19999999999999</v>
      </c>
      <c r="E12" s="133"/>
      <c r="F12" s="134"/>
      <c r="G12" s="135"/>
      <c r="H12" s="135"/>
      <c r="I12" s="136"/>
      <c r="J12" s="135"/>
      <c r="K12" s="135"/>
      <c r="L12" s="135"/>
      <c r="M12" s="135"/>
      <c r="N12" s="135"/>
      <c r="O12" s="135"/>
    </row>
    <row r="13" spans="1:16" ht="63" customHeight="1" x14ac:dyDescent="0.2">
      <c r="A13" s="106" t="s">
        <v>197</v>
      </c>
      <c r="B13" s="107" t="s">
        <v>56</v>
      </c>
      <c r="C13" s="108" t="s">
        <v>54</v>
      </c>
      <c r="D13" s="140">
        <v>54.5</v>
      </c>
      <c r="E13" s="133"/>
      <c r="F13" s="134"/>
      <c r="G13" s="135"/>
      <c r="H13" s="135"/>
      <c r="I13" s="136"/>
      <c r="J13" s="135"/>
      <c r="K13" s="135"/>
      <c r="L13" s="135"/>
      <c r="M13" s="135"/>
      <c r="N13" s="135"/>
      <c r="O13" s="135"/>
    </row>
    <row r="14" spans="1:16" ht="63.75" customHeight="1" x14ac:dyDescent="0.2">
      <c r="A14" s="106" t="s">
        <v>198</v>
      </c>
      <c r="B14" s="107" t="s">
        <v>57</v>
      </c>
      <c r="C14" s="108" t="s">
        <v>54</v>
      </c>
      <c r="D14" s="140">
        <v>120.2</v>
      </c>
      <c r="E14" s="133"/>
      <c r="F14" s="134"/>
      <c r="G14" s="135"/>
      <c r="H14" s="135"/>
      <c r="I14" s="136"/>
      <c r="J14" s="135"/>
      <c r="K14" s="135"/>
      <c r="L14" s="135"/>
      <c r="M14" s="135"/>
      <c r="N14" s="135"/>
      <c r="O14" s="135"/>
    </row>
    <row r="15" spans="1:16" ht="63" customHeight="1" x14ac:dyDescent="0.2">
      <c r="A15" s="106" t="s">
        <v>199</v>
      </c>
      <c r="B15" s="107" t="s">
        <v>58</v>
      </c>
      <c r="C15" s="108" t="s">
        <v>54</v>
      </c>
      <c r="D15" s="140">
        <v>156.5</v>
      </c>
      <c r="E15" s="133"/>
      <c r="F15" s="134"/>
      <c r="G15" s="135"/>
      <c r="H15" s="135"/>
      <c r="I15" s="136"/>
      <c r="J15" s="135"/>
      <c r="K15" s="135"/>
      <c r="L15" s="135"/>
      <c r="M15" s="135"/>
      <c r="N15" s="135"/>
      <c r="O15" s="135"/>
    </row>
    <row r="16" spans="1:16" ht="57.75" customHeight="1" x14ac:dyDescent="0.2">
      <c r="A16" s="106" t="s">
        <v>200</v>
      </c>
      <c r="B16" s="107" t="s">
        <v>59</v>
      </c>
      <c r="C16" s="108" t="s">
        <v>54</v>
      </c>
      <c r="D16" s="141">
        <v>43.8</v>
      </c>
      <c r="E16" s="133"/>
      <c r="F16" s="134"/>
      <c r="G16" s="135"/>
      <c r="H16" s="135"/>
      <c r="I16" s="136"/>
      <c r="J16" s="135"/>
      <c r="K16" s="135"/>
      <c r="L16" s="135"/>
      <c r="M16" s="135"/>
      <c r="N16" s="135"/>
      <c r="O16" s="135"/>
    </row>
    <row r="17" spans="1:15" ht="63.75" x14ac:dyDescent="0.2">
      <c r="A17" s="106" t="s">
        <v>201</v>
      </c>
      <c r="B17" s="107" t="s">
        <v>60</v>
      </c>
      <c r="C17" s="108" t="s">
        <v>54</v>
      </c>
      <c r="D17" s="142">
        <v>89.8</v>
      </c>
      <c r="E17" s="133"/>
      <c r="F17" s="134"/>
      <c r="G17" s="135"/>
      <c r="H17" s="135"/>
      <c r="I17" s="136"/>
      <c r="J17" s="135"/>
      <c r="K17" s="135"/>
      <c r="L17" s="135"/>
      <c r="M17" s="135"/>
      <c r="N17" s="135"/>
      <c r="O17" s="135"/>
    </row>
    <row r="18" spans="1:15" ht="63.75" x14ac:dyDescent="0.2">
      <c r="A18" s="106" t="s">
        <v>202</v>
      </c>
      <c r="B18" s="107" t="s">
        <v>61</v>
      </c>
      <c r="C18" s="108" t="s">
        <v>54</v>
      </c>
      <c r="D18" s="142">
        <v>60.6</v>
      </c>
      <c r="E18" s="133"/>
      <c r="F18" s="134"/>
      <c r="G18" s="135"/>
      <c r="H18" s="135"/>
      <c r="I18" s="136"/>
      <c r="J18" s="135"/>
      <c r="K18" s="135"/>
      <c r="L18" s="135"/>
      <c r="M18" s="135"/>
      <c r="N18" s="135"/>
      <c r="O18" s="135"/>
    </row>
    <row r="19" spans="1:15" ht="51" x14ac:dyDescent="0.2">
      <c r="A19" s="106" t="s">
        <v>203</v>
      </c>
      <c r="B19" s="107" t="s">
        <v>62</v>
      </c>
      <c r="C19" s="108" t="s">
        <v>54</v>
      </c>
      <c r="D19" s="143">
        <v>12.4</v>
      </c>
      <c r="E19" s="133"/>
      <c r="F19" s="134"/>
      <c r="G19" s="135"/>
      <c r="H19" s="135"/>
      <c r="I19" s="136"/>
      <c r="J19" s="135"/>
      <c r="K19" s="135"/>
      <c r="L19" s="135"/>
      <c r="M19" s="135"/>
      <c r="N19" s="135"/>
      <c r="O19" s="135"/>
    </row>
    <row r="20" spans="1:15" ht="51" x14ac:dyDescent="0.2">
      <c r="A20" s="106" t="s">
        <v>204</v>
      </c>
      <c r="B20" s="107" t="s">
        <v>63</v>
      </c>
      <c r="C20" s="108" t="s">
        <v>54</v>
      </c>
      <c r="D20" s="143">
        <v>46.2</v>
      </c>
      <c r="E20" s="133"/>
      <c r="F20" s="134"/>
      <c r="G20" s="135"/>
      <c r="H20" s="135"/>
      <c r="I20" s="136"/>
      <c r="J20" s="135"/>
      <c r="K20" s="135"/>
      <c r="L20" s="135"/>
      <c r="M20" s="135"/>
      <c r="N20" s="135"/>
      <c r="O20" s="135"/>
    </row>
    <row r="21" spans="1:15" ht="51" x14ac:dyDescent="0.2">
      <c r="A21" s="106" t="s">
        <v>205</v>
      </c>
      <c r="B21" s="107" t="s">
        <v>64</v>
      </c>
      <c r="C21" s="108" t="s">
        <v>54</v>
      </c>
      <c r="D21" s="143">
        <v>115.5</v>
      </c>
      <c r="E21" s="133"/>
      <c r="F21" s="134"/>
      <c r="G21" s="135"/>
      <c r="H21" s="135"/>
      <c r="I21" s="136"/>
      <c r="J21" s="135"/>
      <c r="K21" s="135"/>
      <c r="L21" s="135"/>
      <c r="M21" s="135"/>
      <c r="N21" s="135"/>
      <c r="O21" s="135"/>
    </row>
    <row r="22" spans="1:15" ht="51" x14ac:dyDescent="0.2">
      <c r="A22" s="106" t="s">
        <v>206</v>
      </c>
      <c r="B22" s="107" t="s">
        <v>65</v>
      </c>
      <c r="C22" s="108" t="s">
        <v>54</v>
      </c>
      <c r="D22" s="143">
        <v>125.9</v>
      </c>
      <c r="E22" s="133"/>
      <c r="F22" s="134"/>
      <c r="G22" s="135"/>
      <c r="H22" s="135"/>
      <c r="I22" s="136"/>
      <c r="J22" s="135"/>
      <c r="K22" s="135"/>
      <c r="L22" s="135"/>
      <c r="M22" s="135"/>
      <c r="N22" s="135"/>
      <c r="O22" s="135"/>
    </row>
    <row r="23" spans="1:15" ht="51" customHeight="1" x14ac:dyDescent="0.2">
      <c r="A23" s="106" t="s">
        <v>207</v>
      </c>
      <c r="B23" s="109" t="s">
        <v>66</v>
      </c>
      <c r="C23" s="108" t="s">
        <v>54</v>
      </c>
      <c r="D23" s="143">
        <v>38.4</v>
      </c>
      <c r="E23" s="133"/>
      <c r="F23" s="134"/>
      <c r="G23" s="135"/>
      <c r="H23" s="135"/>
      <c r="I23" s="136"/>
      <c r="J23" s="135"/>
      <c r="K23" s="135"/>
      <c r="L23" s="135"/>
      <c r="M23" s="135"/>
      <c r="N23" s="135"/>
      <c r="O23" s="135"/>
    </row>
    <row r="24" spans="1:15" ht="52.5" customHeight="1" x14ac:dyDescent="0.2">
      <c r="A24" s="106" t="s">
        <v>208</v>
      </c>
      <c r="B24" s="110" t="s">
        <v>67</v>
      </c>
      <c r="C24" s="111" t="s">
        <v>68</v>
      </c>
      <c r="D24" s="144">
        <v>1</v>
      </c>
      <c r="E24" s="137"/>
      <c r="F24" s="134"/>
      <c r="G24" s="97"/>
      <c r="H24" s="55"/>
      <c r="I24" s="100"/>
      <c r="J24" s="135"/>
      <c r="K24" s="135"/>
      <c r="L24" s="135"/>
      <c r="M24" s="135"/>
      <c r="N24" s="135"/>
      <c r="O24" s="135"/>
    </row>
    <row r="25" spans="1:15" ht="51" x14ac:dyDescent="0.2">
      <c r="A25" s="106" t="s">
        <v>209</v>
      </c>
      <c r="B25" s="112" t="s">
        <v>69</v>
      </c>
      <c r="C25" s="111" t="s">
        <v>68</v>
      </c>
      <c r="D25" s="144">
        <v>1</v>
      </c>
      <c r="E25" s="139"/>
      <c r="F25" s="134"/>
      <c r="G25" s="100"/>
      <c r="H25" s="55"/>
      <c r="I25" s="100"/>
      <c r="J25" s="135"/>
      <c r="K25" s="135"/>
      <c r="L25" s="135"/>
      <c r="M25" s="135"/>
      <c r="N25" s="135"/>
      <c r="O25" s="135"/>
    </row>
    <row r="26" spans="1:15" ht="51" x14ac:dyDescent="0.2">
      <c r="A26" s="106" t="s">
        <v>210</v>
      </c>
      <c r="B26" s="112" t="s">
        <v>70</v>
      </c>
      <c r="C26" s="111" t="s">
        <v>68</v>
      </c>
      <c r="D26" s="144">
        <v>1</v>
      </c>
      <c r="E26" s="139"/>
      <c r="F26" s="134"/>
      <c r="G26" s="100"/>
      <c r="H26" s="55"/>
      <c r="I26" s="100"/>
      <c r="J26" s="135"/>
      <c r="K26" s="135"/>
      <c r="L26" s="135"/>
      <c r="M26" s="135"/>
      <c r="N26" s="135"/>
      <c r="O26" s="135"/>
    </row>
    <row r="27" spans="1:15" ht="51" x14ac:dyDescent="0.2">
      <c r="A27" s="106" t="s">
        <v>211</v>
      </c>
      <c r="B27" s="112" t="s">
        <v>71</v>
      </c>
      <c r="C27" s="111" t="s">
        <v>68</v>
      </c>
      <c r="D27" s="144">
        <v>1</v>
      </c>
      <c r="E27" s="139"/>
      <c r="F27" s="134"/>
      <c r="G27" s="100"/>
      <c r="H27" s="55"/>
      <c r="I27" s="100"/>
      <c r="J27" s="135"/>
      <c r="K27" s="135"/>
      <c r="L27" s="135"/>
      <c r="M27" s="135"/>
      <c r="N27" s="135"/>
      <c r="O27" s="135"/>
    </row>
    <row r="28" spans="1:15" ht="89.25" x14ac:dyDescent="0.2">
      <c r="A28" s="106" t="s">
        <v>212</v>
      </c>
      <c r="B28" s="112" t="s">
        <v>72</v>
      </c>
      <c r="C28" s="111" t="s">
        <v>68</v>
      </c>
      <c r="D28" s="144">
        <v>7</v>
      </c>
      <c r="E28" s="139"/>
      <c r="F28" s="134"/>
      <c r="G28" s="100"/>
      <c r="H28" s="55"/>
      <c r="I28" s="100"/>
      <c r="J28" s="135"/>
      <c r="K28" s="135"/>
      <c r="L28" s="135"/>
      <c r="M28" s="135"/>
      <c r="N28" s="135"/>
      <c r="O28" s="135"/>
    </row>
    <row r="29" spans="1:15" ht="89.25" x14ac:dyDescent="0.2">
      <c r="A29" s="106" t="s">
        <v>213</v>
      </c>
      <c r="B29" s="112" t="s">
        <v>73</v>
      </c>
      <c r="C29" s="111" t="s">
        <v>68</v>
      </c>
      <c r="D29" s="144">
        <v>3</v>
      </c>
      <c r="E29" s="139"/>
      <c r="F29" s="134"/>
      <c r="G29" s="100"/>
      <c r="H29" s="55"/>
      <c r="I29" s="100"/>
      <c r="J29" s="135"/>
      <c r="K29" s="135"/>
      <c r="L29" s="135"/>
      <c r="M29" s="135"/>
      <c r="N29" s="135"/>
      <c r="O29" s="135"/>
    </row>
    <row r="30" spans="1:15" ht="51" x14ac:dyDescent="0.2">
      <c r="A30" s="106" t="s">
        <v>214</v>
      </c>
      <c r="B30" s="112" t="s">
        <v>74</v>
      </c>
      <c r="C30" s="111" t="s">
        <v>68</v>
      </c>
      <c r="D30" s="144">
        <v>4</v>
      </c>
      <c r="E30" s="137"/>
      <c r="F30" s="134"/>
      <c r="G30" s="97"/>
      <c r="H30" s="55"/>
      <c r="I30" s="100"/>
      <c r="J30" s="135"/>
      <c r="K30" s="135"/>
      <c r="L30" s="135"/>
      <c r="M30" s="135"/>
      <c r="N30" s="135"/>
      <c r="O30" s="135"/>
    </row>
    <row r="31" spans="1:15" ht="89.25" x14ac:dyDescent="0.2">
      <c r="A31" s="106" t="s">
        <v>215</v>
      </c>
      <c r="B31" s="112" t="s">
        <v>75</v>
      </c>
      <c r="C31" s="111" t="s">
        <v>68</v>
      </c>
      <c r="D31" s="144">
        <v>2</v>
      </c>
      <c r="E31" s="137"/>
      <c r="F31" s="134"/>
      <c r="G31" s="97"/>
      <c r="H31" s="55"/>
      <c r="I31" s="100"/>
      <c r="J31" s="135"/>
      <c r="K31" s="135"/>
      <c r="L31" s="135"/>
      <c r="M31" s="135"/>
      <c r="N31" s="135"/>
      <c r="O31" s="135"/>
    </row>
    <row r="32" spans="1:15" ht="89.25" x14ac:dyDescent="0.2">
      <c r="A32" s="106" t="s">
        <v>216</v>
      </c>
      <c r="B32" s="112" t="s">
        <v>76</v>
      </c>
      <c r="C32" s="111" t="s">
        <v>68</v>
      </c>
      <c r="D32" s="144">
        <v>4</v>
      </c>
      <c r="E32" s="137"/>
      <c r="F32" s="134"/>
      <c r="G32" s="97"/>
      <c r="H32" s="55"/>
      <c r="I32" s="100"/>
      <c r="J32" s="135"/>
      <c r="K32" s="135"/>
      <c r="L32" s="135"/>
      <c r="M32" s="135"/>
      <c r="N32" s="135"/>
      <c r="O32" s="135"/>
    </row>
    <row r="33" spans="1:15" ht="56.25" customHeight="1" x14ac:dyDescent="0.2">
      <c r="A33" s="106" t="s">
        <v>217</v>
      </c>
      <c r="B33" s="112" t="s">
        <v>77</v>
      </c>
      <c r="C33" s="111" t="s">
        <v>68</v>
      </c>
      <c r="D33" s="144">
        <v>2</v>
      </c>
      <c r="E33" s="133"/>
      <c r="F33" s="134"/>
      <c r="G33" s="135"/>
      <c r="H33" s="135"/>
      <c r="I33" s="136"/>
      <c r="J33" s="135"/>
      <c r="K33" s="135"/>
      <c r="L33" s="135"/>
      <c r="M33" s="135"/>
      <c r="N33" s="135"/>
      <c r="O33" s="135"/>
    </row>
    <row r="34" spans="1:15" ht="81.75" customHeight="1" x14ac:dyDescent="0.2">
      <c r="A34" s="106" t="s">
        <v>218</v>
      </c>
      <c r="B34" s="110" t="s">
        <v>78</v>
      </c>
      <c r="C34" s="111" t="s">
        <v>68</v>
      </c>
      <c r="D34" s="144">
        <v>2</v>
      </c>
      <c r="E34" s="133"/>
      <c r="F34" s="134"/>
      <c r="G34" s="135"/>
      <c r="H34" s="135"/>
      <c r="I34" s="136"/>
      <c r="J34" s="135"/>
      <c r="K34" s="135"/>
      <c r="L34" s="135"/>
      <c r="M34" s="135"/>
      <c r="N34" s="135"/>
      <c r="O34" s="135"/>
    </row>
    <row r="35" spans="1:15" ht="89.25" x14ac:dyDescent="0.2">
      <c r="A35" s="106" t="s">
        <v>219</v>
      </c>
      <c r="B35" s="110" t="s">
        <v>79</v>
      </c>
      <c r="C35" s="111" t="s">
        <v>68</v>
      </c>
      <c r="D35" s="144">
        <v>2</v>
      </c>
      <c r="E35" s="139"/>
      <c r="F35" s="134"/>
      <c r="G35" s="100"/>
      <c r="H35" s="55"/>
      <c r="I35" s="100"/>
      <c r="J35" s="135"/>
      <c r="K35" s="135"/>
      <c r="L35" s="135"/>
      <c r="M35" s="135"/>
      <c r="N35" s="135"/>
      <c r="O35" s="135"/>
    </row>
    <row r="36" spans="1:15" ht="25.5" x14ac:dyDescent="0.2">
      <c r="A36" s="106" t="s">
        <v>220</v>
      </c>
      <c r="B36" s="113" t="s">
        <v>80</v>
      </c>
      <c r="C36" s="114" t="s">
        <v>81</v>
      </c>
      <c r="D36" s="145">
        <v>35</v>
      </c>
      <c r="E36" s="133"/>
      <c r="F36" s="134"/>
      <c r="G36" s="135"/>
      <c r="H36" s="135"/>
      <c r="I36" s="136"/>
      <c r="J36" s="135"/>
      <c r="K36" s="135"/>
      <c r="L36" s="135"/>
      <c r="M36" s="135"/>
      <c r="N36" s="135"/>
      <c r="O36" s="135"/>
    </row>
    <row r="37" spans="1:15" ht="25.5" x14ac:dyDescent="0.2">
      <c r="A37" s="106" t="s">
        <v>221</v>
      </c>
      <c r="B37" s="110" t="s">
        <v>82</v>
      </c>
      <c r="C37" s="114" t="s">
        <v>81</v>
      </c>
      <c r="D37" s="144">
        <v>35</v>
      </c>
      <c r="E37" s="133"/>
      <c r="F37" s="134"/>
      <c r="G37" s="135"/>
      <c r="H37" s="135"/>
      <c r="I37" s="136"/>
      <c r="J37" s="135"/>
      <c r="K37" s="135"/>
      <c r="L37" s="135"/>
      <c r="M37" s="135"/>
      <c r="N37" s="135"/>
      <c r="O37" s="135"/>
    </row>
    <row r="38" spans="1:15" ht="25.5" x14ac:dyDescent="0.2">
      <c r="A38" s="106" t="s">
        <v>222</v>
      </c>
      <c r="B38" s="110" t="s">
        <v>83</v>
      </c>
      <c r="C38" s="114" t="s">
        <v>81</v>
      </c>
      <c r="D38" s="144">
        <v>7</v>
      </c>
      <c r="E38" s="133"/>
      <c r="F38" s="134"/>
      <c r="G38" s="135"/>
      <c r="H38" s="135"/>
      <c r="I38" s="136"/>
      <c r="J38" s="135"/>
      <c r="K38" s="135"/>
      <c r="L38" s="135"/>
      <c r="M38" s="135"/>
      <c r="N38" s="135"/>
      <c r="O38" s="135"/>
    </row>
    <row r="39" spans="1:15" ht="25.5" x14ac:dyDescent="0.2">
      <c r="A39" s="106" t="s">
        <v>223</v>
      </c>
      <c r="B39" s="110" t="s">
        <v>84</v>
      </c>
      <c r="C39" s="114" t="s">
        <v>81</v>
      </c>
      <c r="D39" s="144">
        <v>1</v>
      </c>
      <c r="E39" s="133"/>
      <c r="F39" s="134"/>
      <c r="G39" s="135"/>
      <c r="H39" s="135"/>
      <c r="I39" s="136"/>
      <c r="J39" s="135"/>
      <c r="K39" s="135"/>
      <c r="L39" s="135"/>
      <c r="M39" s="135"/>
      <c r="N39" s="135"/>
      <c r="O39" s="135"/>
    </row>
    <row r="40" spans="1:15" x14ac:dyDescent="0.2">
      <c r="A40" s="106" t="s">
        <v>224</v>
      </c>
      <c r="B40" s="110" t="s">
        <v>85</v>
      </c>
      <c r="C40" s="115" t="s">
        <v>81</v>
      </c>
      <c r="D40" s="144">
        <v>7</v>
      </c>
      <c r="E40" s="139"/>
      <c r="F40" s="134"/>
      <c r="G40" s="100"/>
      <c r="H40" s="55"/>
      <c r="I40" s="100"/>
      <c r="J40" s="135"/>
      <c r="K40" s="135"/>
      <c r="L40" s="135"/>
      <c r="M40" s="135"/>
      <c r="N40" s="135"/>
      <c r="O40" s="135"/>
    </row>
    <row r="41" spans="1:15" ht="77.25" customHeight="1" x14ac:dyDescent="0.2">
      <c r="A41" s="106" t="s">
        <v>225</v>
      </c>
      <c r="B41" s="116" t="s">
        <v>303</v>
      </c>
      <c r="C41" s="111" t="s">
        <v>86</v>
      </c>
      <c r="D41" s="144">
        <v>28</v>
      </c>
      <c r="E41" s="138"/>
      <c r="F41" s="134"/>
      <c r="G41" s="100"/>
      <c r="H41" s="55"/>
      <c r="I41" s="100"/>
      <c r="J41" s="135"/>
      <c r="K41" s="135"/>
      <c r="L41" s="135"/>
      <c r="M41" s="135"/>
      <c r="N41" s="135"/>
      <c r="O41" s="135"/>
    </row>
    <row r="42" spans="1:15" ht="51" x14ac:dyDescent="0.2">
      <c r="A42" s="106" t="s">
        <v>226</v>
      </c>
      <c r="B42" s="117" t="s">
        <v>87</v>
      </c>
      <c r="C42" s="118" t="s">
        <v>81</v>
      </c>
      <c r="D42" s="144">
        <v>127</v>
      </c>
      <c r="E42" s="133"/>
      <c r="F42" s="134"/>
      <c r="G42" s="135"/>
      <c r="H42" s="135"/>
      <c r="I42" s="100"/>
      <c r="J42" s="135"/>
      <c r="K42" s="135"/>
      <c r="L42" s="135"/>
      <c r="M42" s="135"/>
      <c r="N42" s="135"/>
      <c r="O42" s="135"/>
    </row>
    <row r="43" spans="1:15" ht="25.5" x14ac:dyDescent="0.2">
      <c r="A43" s="106" t="s">
        <v>227</v>
      </c>
      <c r="B43" s="119" t="s">
        <v>88</v>
      </c>
      <c r="C43" s="115" t="s">
        <v>54</v>
      </c>
      <c r="D43" s="143">
        <f>SUM(D11:D22)</f>
        <v>1058.3</v>
      </c>
      <c r="E43" s="133"/>
      <c r="F43" s="134"/>
      <c r="G43" s="135"/>
      <c r="H43" s="135"/>
      <c r="I43" s="136"/>
      <c r="J43" s="135"/>
      <c r="K43" s="135"/>
      <c r="L43" s="135"/>
      <c r="M43" s="135"/>
      <c r="N43" s="135"/>
      <c r="O43" s="135"/>
    </row>
    <row r="44" spans="1:15" ht="25.5" x14ac:dyDescent="0.2">
      <c r="A44" s="106" t="s">
        <v>228</v>
      </c>
      <c r="B44" s="116" t="s">
        <v>89</v>
      </c>
      <c r="C44" s="115" t="s">
        <v>54</v>
      </c>
      <c r="D44" s="143">
        <f>D43</f>
        <v>1058.3</v>
      </c>
      <c r="E44" s="133"/>
      <c r="F44" s="134"/>
      <c r="G44" s="135"/>
      <c r="H44" s="135"/>
      <c r="I44" s="136"/>
      <c r="J44" s="135"/>
      <c r="K44" s="135"/>
      <c r="L44" s="135"/>
      <c r="M44" s="135"/>
      <c r="N44" s="135"/>
      <c r="O44" s="135"/>
    </row>
    <row r="45" spans="1:15" x14ac:dyDescent="0.2">
      <c r="A45" s="106" t="s">
        <v>229</v>
      </c>
      <c r="B45" s="110" t="s">
        <v>90</v>
      </c>
      <c r="C45" s="115" t="s">
        <v>54</v>
      </c>
      <c r="D45" s="143">
        <v>38.4</v>
      </c>
      <c r="E45" s="133"/>
      <c r="F45" s="134"/>
      <c r="G45" s="135"/>
      <c r="H45" s="135"/>
      <c r="I45" s="136"/>
      <c r="J45" s="135"/>
      <c r="K45" s="135"/>
      <c r="L45" s="135"/>
      <c r="M45" s="135"/>
      <c r="N45" s="135"/>
      <c r="O45" s="135"/>
    </row>
    <row r="46" spans="1:15" ht="13.5" customHeight="1" x14ac:dyDescent="0.2">
      <c r="A46" s="174" t="s">
        <v>230</v>
      </c>
      <c r="B46" s="175" t="s">
        <v>91</v>
      </c>
      <c r="C46" s="176" t="s">
        <v>54</v>
      </c>
      <c r="D46" s="177">
        <v>339.8</v>
      </c>
      <c r="E46" s="178"/>
      <c r="F46" s="179"/>
      <c r="G46" s="180"/>
      <c r="H46" s="180"/>
      <c r="I46" s="181"/>
      <c r="J46" s="180"/>
      <c r="K46" s="180"/>
      <c r="L46" s="180"/>
      <c r="M46" s="180"/>
      <c r="N46" s="180"/>
      <c r="O46" s="180"/>
    </row>
    <row r="47" spans="1:15" ht="25.5" x14ac:dyDescent="0.2">
      <c r="A47" s="182">
        <v>2</v>
      </c>
      <c r="B47" s="183" t="s">
        <v>92</v>
      </c>
      <c r="C47" s="184"/>
      <c r="D47" s="185"/>
      <c r="E47" s="186"/>
      <c r="F47" s="187"/>
      <c r="G47" s="187"/>
      <c r="H47" s="187"/>
      <c r="I47" s="188"/>
      <c r="J47" s="187"/>
      <c r="K47" s="187"/>
      <c r="L47" s="187"/>
      <c r="M47" s="187"/>
      <c r="N47" s="187"/>
      <c r="O47" s="187"/>
    </row>
    <row r="48" spans="1:15" ht="63.75" customHeight="1" x14ac:dyDescent="0.2">
      <c r="A48" s="62" t="s">
        <v>41</v>
      </c>
      <c r="B48" s="109" t="s">
        <v>93</v>
      </c>
      <c r="C48" s="108" t="s">
        <v>54</v>
      </c>
      <c r="D48" s="146">
        <v>98.7</v>
      </c>
      <c r="E48" s="133"/>
      <c r="F48" s="134"/>
      <c r="G48" s="135"/>
      <c r="H48" s="135"/>
      <c r="I48" s="136"/>
      <c r="J48" s="135"/>
      <c r="K48" s="135"/>
      <c r="L48" s="135"/>
      <c r="M48" s="135"/>
      <c r="N48" s="135"/>
      <c r="O48" s="135"/>
    </row>
    <row r="49" spans="1:15" ht="67.5" customHeight="1" x14ac:dyDescent="0.2">
      <c r="A49" s="62" t="s">
        <v>42</v>
      </c>
      <c r="B49" s="109" t="s">
        <v>94</v>
      </c>
      <c r="C49" s="108" t="s">
        <v>54</v>
      </c>
      <c r="D49" s="146">
        <v>134.19999999999999</v>
      </c>
      <c r="E49" s="133"/>
      <c r="F49" s="134"/>
      <c r="G49" s="135"/>
      <c r="H49" s="135"/>
      <c r="I49" s="136"/>
      <c r="J49" s="135"/>
      <c r="K49" s="135"/>
      <c r="L49" s="135"/>
      <c r="M49" s="135"/>
      <c r="N49" s="135"/>
      <c r="O49" s="135"/>
    </row>
    <row r="50" spans="1:15" ht="66.75" customHeight="1" x14ac:dyDescent="0.2">
      <c r="A50" s="62" t="s">
        <v>43</v>
      </c>
      <c r="B50" s="109" t="s">
        <v>95</v>
      </c>
      <c r="C50" s="108" t="s">
        <v>54</v>
      </c>
      <c r="D50" s="146">
        <v>54.5</v>
      </c>
      <c r="E50" s="133"/>
      <c r="F50" s="134"/>
      <c r="G50" s="135"/>
      <c r="H50" s="135"/>
      <c r="I50" s="136"/>
      <c r="J50" s="135"/>
      <c r="K50" s="135"/>
      <c r="L50" s="135"/>
      <c r="M50" s="135"/>
      <c r="N50" s="135"/>
      <c r="O50" s="135"/>
    </row>
    <row r="51" spans="1:15" s="86" customFormat="1" ht="67.5" customHeight="1" x14ac:dyDescent="0.2">
      <c r="A51" s="62" t="s">
        <v>44</v>
      </c>
      <c r="B51" s="109" t="s">
        <v>96</v>
      </c>
      <c r="C51" s="108" t="s">
        <v>54</v>
      </c>
      <c r="D51" s="146">
        <v>120.2</v>
      </c>
      <c r="E51" s="133"/>
      <c r="F51" s="134"/>
      <c r="G51" s="135"/>
      <c r="H51" s="135"/>
      <c r="I51" s="136"/>
      <c r="J51" s="135"/>
      <c r="K51" s="135"/>
      <c r="L51" s="135"/>
      <c r="M51" s="135"/>
      <c r="N51" s="135"/>
      <c r="O51" s="135"/>
    </row>
    <row r="52" spans="1:15" ht="69.75" customHeight="1" x14ac:dyDescent="0.2">
      <c r="A52" s="62" t="s">
        <v>45</v>
      </c>
      <c r="B52" s="109" t="s">
        <v>97</v>
      </c>
      <c r="C52" s="108" t="s">
        <v>54</v>
      </c>
      <c r="D52" s="146">
        <v>156.5</v>
      </c>
      <c r="E52" s="133"/>
      <c r="F52" s="134"/>
      <c r="G52" s="135"/>
      <c r="H52" s="135"/>
      <c r="I52" s="136"/>
      <c r="J52" s="135"/>
      <c r="K52" s="135"/>
      <c r="L52" s="135"/>
      <c r="M52" s="135"/>
      <c r="N52" s="135"/>
      <c r="O52" s="135"/>
    </row>
    <row r="53" spans="1:15" ht="72" customHeight="1" x14ac:dyDescent="0.2">
      <c r="A53" s="62" t="s">
        <v>46</v>
      </c>
      <c r="B53" s="109" t="s">
        <v>98</v>
      </c>
      <c r="C53" s="108" t="s">
        <v>54</v>
      </c>
      <c r="D53" s="146">
        <v>43.8</v>
      </c>
      <c r="E53" s="133"/>
      <c r="F53" s="134"/>
      <c r="G53" s="135"/>
      <c r="H53" s="135"/>
      <c r="I53" s="136"/>
      <c r="J53" s="135"/>
      <c r="K53" s="135"/>
      <c r="L53" s="135"/>
      <c r="M53" s="135"/>
      <c r="N53" s="135"/>
      <c r="O53" s="135"/>
    </row>
    <row r="54" spans="1:15" ht="67.5" customHeight="1" x14ac:dyDescent="0.2">
      <c r="A54" s="62" t="s">
        <v>47</v>
      </c>
      <c r="B54" s="109" t="s">
        <v>99</v>
      </c>
      <c r="C54" s="108" t="s">
        <v>54</v>
      </c>
      <c r="D54" s="146">
        <v>89.8</v>
      </c>
      <c r="E54" s="133"/>
      <c r="F54" s="134"/>
      <c r="G54" s="135"/>
      <c r="H54" s="135"/>
      <c r="I54" s="136"/>
      <c r="J54" s="135"/>
      <c r="K54" s="135"/>
      <c r="L54" s="135"/>
      <c r="M54" s="135"/>
      <c r="N54" s="135"/>
      <c r="O54" s="135"/>
    </row>
    <row r="55" spans="1:15" ht="77.25" customHeight="1" x14ac:dyDescent="0.2">
      <c r="A55" s="62" t="s">
        <v>48</v>
      </c>
      <c r="B55" s="109" t="s">
        <v>100</v>
      </c>
      <c r="C55" s="108" t="s">
        <v>54</v>
      </c>
      <c r="D55" s="146">
        <v>60.6</v>
      </c>
      <c r="E55" s="133"/>
      <c r="F55" s="134"/>
      <c r="G55" s="135"/>
      <c r="H55" s="135"/>
      <c r="I55" s="136"/>
      <c r="J55" s="135"/>
      <c r="K55" s="135"/>
      <c r="L55" s="135"/>
      <c r="M55" s="135"/>
      <c r="N55" s="135"/>
      <c r="O55" s="135"/>
    </row>
    <row r="56" spans="1:15" ht="51" x14ac:dyDescent="0.2">
      <c r="A56" s="62" t="s">
        <v>231</v>
      </c>
      <c r="B56" s="109" t="s">
        <v>101</v>
      </c>
      <c r="C56" s="108" t="s">
        <v>54</v>
      </c>
      <c r="D56" s="146">
        <v>12.4</v>
      </c>
      <c r="E56" s="133"/>
      <c r="F56" s="134"/>
      <c r="G56" s="135"/>
      <c r="H56" s="135"/>
      <c r="I56" s="136"/>
      <c r="J56" s="135"/>
      <c r="K56" s="135"/>
      <c r="L56" s="135"/>
      <c r="M56" s="135"/>
      <c r="N56" s="135"/>
      <c r="O56" s="135"/>
    </row>
    <row r="57" spans="1:15" ht="51" x14ac:dyDescent="0.2">
      <c r="A57" s="62" t="s">
        <v>232</v>
      </c>
      <c r="B57" s="109" t="s">
        <v>102</v>
      </c>
      <c r="C57" s="108" t="s">
        <v>54</v>
      </c>
      <c r="D57" s="146">
        <v>46.2</v>
      </c>
      <c r="E57" s="133"/>
      <c r="F57" s="134"/>
      <c r="G57" s="135"/>
      <c r="H57" s="135"/>
      <c r="I57" s="136"/>
      <c r="J57" s="135"/>
      <c r="K57" s="135"/>
      <c r="L57" s="135"/>
      <c r="M57" s="135"/>
      <c r="N57" s="135"/>
      <c r="O57" s="135"/>
    </row>
    <row r="58" spans="1:15" ht="51" x14ac:dyDescent="0.2">
      <c r="A58" s="62" t="s">
        <v>233</v>
      </c>
      <c r="B58" s="109" t="s">
        <v>103</v>
      </c>
      <c r="C58" s="108" t="s">
        <v>54</v>
      </c>
      <c r="D58" s="146">
        <v>115.5</v>
      </c>
      <c r="E58" s="133"/>
      <c r="F58" s="134"/>
      <c r="G58" s="135"/>
      <c r="H58" s="135"/>
      <c r="I58" s="136"/>
      <c r="J58" s="135"/>
      <c r="K58" s="135"/>
      <c r="L58" s="135"/>
      <c r="M58" s="135"/>
      <c r="N58" s="135"/>
      <c r="O58" s="135"/>
    </row>
    <row r="59" spans="1:15" ht="51" x14ac:dyDescent="0.2">
      <c r="A59" s="62" t="s">
        <v>234</v>
      </c>
      <c r="B59" s="109" t="s">
        <v>104</v>
      </c>
      <c r="C59" s="108" t="s">
        <v>54</v>
      </c>
      <c r="D59" s="146">
        <v>125.9</v>
      </c>
      <c r="E59" s="133"/>
      <c r="F59" s="134"/>
      <c r="G59" s="135"/>
      <c r="H59" s="135"/>
      <c r="I59" s="136"/>
      <c r="J59" s="135"/>
      <c r="K59" s="135"/>
      <c r="L59" s="135"/>
      <c r="M59" s="135"/>
      <c r="N59" s="135"/>
      <c r="O59" s="135"/>
    </row>
    <row r="60" spans="1:15" ht="51" x14ac:dyDescent="0.2">
      <c r="A60" s="62" t="s">
        <v>235</v>
      </c>
      <c r="B60" s="109" t="s">
        <v>105</v>
      </c>
      <c r="C60" s="108" t="s">
        <v>54</v>
      </c>
      <c r="D60" s="146">
        <v>38.4</v>
      </c>
      <c r="E60" s="133"/>
      <c r="F60" s="134"/>
      <c r="G60" s="135"/>
      <c r="H60" s="135"/>
      <c r="I60" s="136"/>
      <c r="J60" s="135"/>
      <c r="K60" s="135"/>
      <c r="L60" s="135"/>
      <c r="M60" s="135"/>
      <c r="N60" s="135"/>
      <c r="O60" s="135"/>
    </row>
    <row r="61" spans="1:15" ht="76.5" x14ac:dyDescent="0.2">
      <c r="A61" s="62" t="s">
        <v>236</v>
      </c>
      <c r="B61" s="116" t="s">
        <v>106</v>
      </c>
      <c r="C61" s="108" t="s">
        <v>54</v>
      </c>
      <c r="D61" s="146">
        <f>SUM(D12,D13,D14,D15,D17,D18,D19,D22)</f>
        <v>754.09999999999991</v>
      </c>
      <c r="E61" s="133"/>
      <c r="F61" s="134"/>
      <c r="G61" s="135"/>
      <c r="H61" s="135"/>
      <c r="I61" s="136"/>
      <c r="J61" s="135"/>
      <c r="K61" s="135"/>
      <c r="L61" s="135"/>
      <c r="M61" s="135"/>
      <c r="N61" s="135"/>
      <c r="O61" s="135"/>
    </row>
    <row r="62" spans="1:15" ht="65.25" customHeight="1" x14ac:dyDescent="0.2">
      <c r="A62" s="62" t="s">
        <v>237</v>
      </c>
      <c r="B62" s="116" t="s">
        <v>107</v>
      </c>
      <c r="C62" s="121" t="s">
        <v>142</v>
      </c>
      <c r="D62" s="146">
        <v>300</v>
      </c>
      <c r="E62" s="133"/>
      <c r="F62" s="134"/>
      <c r="G62" s="135"/>
      <c r="H62" s="135"/>
      <c r="I62" s="136"/>
      <c r="J62" s="135"/>
      <c r="K62" s="135"/>
      <c r="L62" s="135"/>
      <c r="M62" s="135"/>
      <c r="N62" s="135"/>
      <c r="O62" s="135"/>
    </row>
    <row r="63" spans="1:15" ht="63.75" x14ac:dyDescent="0.2">
      <c r="A63" s="62" t="s">
        <v>238</v>
      </c>
      <c r="B63" s="122" t="s">
        <v>108</v>
      </c>
      <c r="C63" s="121" t="s">
        <v>142</v>
      </c>
      <c r="D63" s="147">
        <v>329.6</v>
      </c>
      <c r="E63" s="133"/>
      <c r="F63" s="134"/>
      <c r="G63" s="135"/>
      <c r="H63" s="135"/>
      <c r="I63" s="136"/>
      <c r="J63" s="135"/>
      <c r="K63" s="135"/>
      <c r="L63" s="135"/>
      <c r="M63" s="135"/>
      <c r="N63" s="135"/>
      <c r="O63" s="135"/>
    </row>
    <row r="64" spans="1:15" ht="70.5" customHeight="1" x14ac:dyDescent="0.2">
      <c r="A64" s="62" t="s">
        <v>239</v>
      </c>
      <c r="B64" s="116" t="s">
        <v>109</v>
      </c>
      <c r="C64" s="121" t="s">
        <v>142</v>
      </c>
      <c r="D64" s="147">
        <v>135.5</v>
      </c>
      <c r="E64" s="133"/>
      <c r="F64" s="134"/>
      <c r="G64" s="135"/>
      <c r="H64" s="135"/>
      <c r="I64" s="136"/>
      <c r="J64" s="135"/>
      <c r="K64" s="135"/>
      <c r="L64" s="135"/>
      <c r="M64" s="135"/>
      <c r="N64" s="135"/>
      <c r="O64" s="135"/>
    </row>
    <row r="65" spans="1:15" ht="63.75" x14ac:dyDescent="0.2">
      <c r="A65" s="62" t="s">
        <v>240</v>
      </c>
      <c r="B65" s="122" t="s">
        <v>110</v>
      </c>
      <c r="C65" s="121" t="s">
        <v>142</v>
      </c>
      <c r="D65" s="147">
        <v>287.7</v>
      </c>
      <c r="E65" s="133"/>
      <c r="F65" s="134"/>
      <c r="G65" s="135"/>
      <c r="H65" s="135"/>
      <c r="I65" s="136"/>
      <c r="J65" s="135"/>
      <c r="K65" s="135"/>
      <c r="L65" s="135"/>
      <c r="M65" s="135"/>
      <c r="N65" s="135"/>
      <c r="O65" s="135"/>
    </row>
    <row r="66" spans="1:15" ht="25.5" x14ac:dyDescent="0.2">
      <c r="A66" s="168" t="s">
        <v>241</v>
      </c>
      <c r="B66" s="116" t="s">
        <v>111</v>
      </c>
      <c r="C66" s="121" t="s">
        <v>54</v>
      </c>
      <c r="D66" s="147">
        <v>650.9</v>
      </c>
      <c r="E66" s="162"/>
      <c r="F66" s="163"/>
      <c r="G66" s="169"/>
      <c r="H66" s="169"/>
      <c r="I66" s="170"/>
      <c r="J66" s="169"/>
      <c r="K66" s="169"/>
      <c r="L66" s="169"/>
      <c r="M66" s="169"/>
      <c r="N66" s="169"/>
      <c r="O66" s="169"/>
    </row>
    <row r="67" spans="1:15" ht="65.25" customHeight="1" x14ac:dyDescent="0.2">
      <c r="A67" s="168" t="s">
        <v>365</v>
      </c>
      <c r="B67" s="116" t="s">
        <v>368</v>
      </c>
      <c r="C67" s="121" t="s">
        <v>142</v>
      </c>
      <c r="D67" s="147">
        <v>3000</v>
      </c>
      <c r="E67" s="162"/>
      <c r="F67" s="163"/>
      <c r="G67" s="169"/>
      <c r="H67" s="169"/>
      <c r="I67" s="170"/>
      <c r="J67" s="169"/>
      <c r="K67" s="169"/>
      <c r="L67" s="169"/>
      <c r="M67" s="169"/>
      <c r="N67" s="169"/>
      <c r="O67" s="169"/>
    </row>
    <row r="68" spans="1:15" ht="42" customHeight="1" x14ac:dyDescent="0.2">
      <c r="A68" s="168" t="s">
        <v>366</v>
      </c>
      <c r="B68" s="171" t="s">
        <v>367</v>
      </c>
      <c r="C68" s="172" t="s">
        <v>142</v>
      </c>
      <c r="D68" s="173">
        <v>20</v>
      </c>
      <c r="E68" s="162"/>
      <c r="F68" s="163"/>
      <c r="G68" s="169"/>
      <c r="H68" s="169"/>
      <c r="I68" s="170"/>
      <c r="J68" s="169"/>
      <c r="K68" s="169"/>
      <c r="L68" s="169"/>
      <c r="M68" s="169"/>
      <c r="N68" s="169"/>
      <c r="O68" s="169"/>
    </row>
    <row r="69" spans="1:15" ht="34.5" customHeight="1" x14ac:dyDescent="0.2">
      <c r="A69" s="62" t="s">
        <v>242</v>
      </c>
      <c r="B69" s="123" t="s">
        <v>112</v>
      </c>
      <c r="C69" s="124" t="s">
        <v>142</v>
      </c>
      <c r="D69" s="148">
        <v>20</v>
      </c>
      <c r="E69" s="133"/>
      <c r="F69" s="134"/>
      <c r="G69" s="135"/>
      <c r="H69" s="135"/>
      <c r="I69" s="136"/>
      <c r="J69" s="135"/>
      <c r="K69" s="135"/>
      <c r="L69" s="135"/>
      <c r="M69" s="135"/>
      <c r="N69" s="135"/>
      <c r="O69" s="135"/>
    </row>
    <row r="70" spans="1:15" ht="14.25" x14ac:dyDescent="0.2">
      <c r="A70" s="62" t="s">
        <v>243</v>
      </c>
      <c r="B70" s="116" t="s">
        <v>113</v>
      </c>
      <c r="C70" s="121" t="s">
        <v>142</v>
      </c>
      <c r="D70" s="147">
        <v>24.5</v>
      </c>
      <c r="E70" s="133"/>
      <c r="F70" s="134"/>
      <c r="G70" s="135"/>
      <c r="H70" s="135"/>
      <c r="I70" s="136"/>
      <c r="J70" s="135"/>
      <c r="K70" s="135"/>
      <c r="L70" s="135"/>
      <c r="M70" s="135"/>
      <c r="N70" s="135"/>
      <c r="O70" s="135"/>
    </row>
    <row r="71" spans="1:15" ht="14.25" x14ac:dyDescent="0.2">
      <c r="A71" s="62" t="s">
        <v>244</v>
      </c>
      <c r="B71" s="110" t="s">
        <v>114</v>
      </c>
      <c r="C71" s="121" t="s">
        <v>142</v>
      </c>
      <c r="D71" s="147">
        <f>D70</f>
        <v>24.5</v>
      </c>
      <c r="E71" s="133"/>
      <c r="F71" s="134"/>
      <c r="G71" s="135"/>
      <c r="H71" s="135"/>
      <c r="I71" s="136"/>
      <c r="J71" s="135"/>
      <c r="K71" s="135"/>
      <c r="L71" s="135"/>
      <c r="M71" s="135"/>
      <c r="N71" s="135"/>
      <c r="O71" s="135"/>
    </row>
    <row r="72" spans="1:15" ht="14.25" x14ac:dyDescent="0.2">
      <c r="A72" s="62"/>
      <c r="B72" s="125" t="s">
        <v>115</v>
      </c>
      <c r="C72" s="121" t="s">
        <v>142</v>
      </c>
      <c r="D72" s="147">
        <f>D71</f>
        <v>24.5</v>
      </c>
      <c r="E72" s="133"/>
      <c r="F72" s="134"/>
      <c r="G72" s="135"/>
      <c r="H72" s="135"/>
      <c r="I72" s="136"/>
      <c r="J72" s="135"/>
      <c r="K72" s="135"/>
      <c r="L72" s="135"/>
      <c r="M72" s="135"/>
      <c r="N72" s="135"/>
      <c r="O72" s="135"/>
    </row>
    <row r="73" spans="1:15" ht="14.25" x14ac:dyDescent="0.2">
      <c r="A73" s="62"/>
      <c r="B73" s="125" t="s">
        <v>116</v>
      </c>
      <c r="C73" s="111" t="s">
        <v>143</v>
      </c>
      <c r="D73" s="147">
        <f>D71*0.04</f>
        <v>0.98</v>
      </c>
      <c r="E73" s="133"/>
      <c r="F73" s="134"/>
      <c r="G73" s="135"/>
      <c r="H73" s="135"/>
      <c r="I73" s="136"/>
      <c r="J73" s="135"/>
      <c r="K73" s="135"/>
      <c r="L73" s="135"/>
      <c r="M73" s="135"/>
      <c r="N73" s="135"/>
      <c r="O73" s="135"/>
    </row>
    <row r="74" spans="1:15" ht="14.25" x14ac:dyDescent="0.2">
      <c r="A74" s="62"/>
      <c r="B74" s="125" t="s">
        <v>117</v>
      </c>
      <c r="C74" s="111" t="s">
        <v>143</v>
      </c>
      <c r="D74" s="147">
        <f>D70*0.2</f>
        <v>4.9000000000000004</v>
      </c>
      <c r="E74" s="133"/>
      <c r="F74" s="134"/>
      <c r="G74" s="135"/>
      <c r="H74" s="135"/>
      <c r="I74" s="136"/>
      <c r="J74" s="135"/>
      <c r="K74" s="135"/>
      <c r="L74" s="135"/>
      <c r="M74" s="135"/>
      <c r="N74" s="135"/>
      <c r="O74" s="135"/>
    </row>
    <row r="75" spans="1:15" ht="25.5" x14ac:dyDescent="0.2">
      <c r="A75" s="62"/>
      <c r="B75" s="125" t="s">
        <v>118</v>
      </c>
      <c r="C75" s="111" t="s">
        <v>143</v>
      </c>
      <c r="D75" s="147">
        <f>D70*0.3</f>
        <v>7.35</v>
      </c>
      <c r="E75" s="133"/>
      <c r="F75" s="134"/>
      <c r="G75" s="135"/>
      <c r="H75" s="135"/>
      <c r="I75" s="136"/>
      <c r="J75" s="135"/>
      <c r="K75" s="135"/>
      <c r="L75" s="135"/>
      <c r="M75" s="135"/>
      <c r="N75" s="135"/>
      <c r="O75" s="135"/>
    </row>
    <row r="76" spans="1:15" ht="38.25" x14ac:dyDescent="0.2">
      <c r="A76" s="62" t="s">
        <v>245</v>
      </c>
      <c r="B76" s="110" t="s">
        <v>119</v>
      </c>
      <c r="C76" s="118" t="s">
        <v>143</v>
      </c>
      <c r="D76" s="143">
        <f>((0.7*1.5*102.2)+(0.7*1.6*188.7)+(0.615*1.5*276.7)+(0.55*1.3*187.2))</f>
        <v>707.75774999999999</v>
      </c>
      <c r="E76" s="133"/>
      <c r="F76" s="134"/>
      <c r="G76" s="135"/>
      <c r="H76" s="135"/>
      <c r="I76" s="136"/>
      <c r="J76" s="135"/>
      <c r="K76" s="135"/>
      <c r="L76" s="135"/>
      <c r="M76" s="135"/>
      <c r="N76" s="135"/>
      <c r="O76" s="135"/>
    </row>
    <row r="77" spans="1:15" ht="51" x14ac:dyDescent="0.2">
      <c r="A77" s="62" t="s">
        <v>246</v>
      </c>
      <c r="B77" s="110" t="s">
        <v>120</v>
      </c>
      <c r="C77" s="118" t="s">
        <v>142</v>
      </c>
      <c r="D77" s="143">
        <f>(((1.5+1.5+0.7+0.7+1)*102.2)+((1.6+1.6+0.7+0.7+1)*188.7)+((1.5+1.5+0.615+0.615+1)*276.7)+((1.3+1.3+0.55+0.55+1)*187.2))</f>
        <v>3935.5810000000001</v>
      </c>
      <c r="E77" s="133"/>
      <c r="F77" s="134"/>
      <c r="G77" s="135"/>
      <c r="H77" s="135"/>
      <c r="I77" s="136"/>
      <c r="J77" s="135"/>
      <c r="K77" s="135"/>
      <c r="L77" s="135"/>
      <c r="M77" s="135"/>
      <c r="N77" s="135"/>
      <c r="O77" s="135"/>
    </row>
    <row r="78" spans="1:15" ht="25.5" x14ac:dyDescent="0.2">
      <c r="A78" s="62" t="s">
        <v>247</v>
      </c>
      <c r="B78" s="116" t="s">
        <v>121</v>
      </c>
      <c r="C78" s="121" t="s">
        <v>143</v>
      </c>
      <c r="D78" s="147">
        <f>((1.5*102.2*0.15)+(1.6*0.15*188.7)+(1.5*276.7*0.15)+(1.3*187.2*0.15)+(1.2*0.15*12.4)+(1.2*286.6*0.15))</f>
        <v>220.86449999999999</v>
      </c>
      <c r="E78" s="133"/>
      <c r="F78" s="134"/>
      <c r="G78" s="135"/>
      <c r="H78" s="135"/>
      <c r="I78" s="136"/>
      <c r="J78" s="135"/>
      <c r="K78" s="135"/>
      <c r="L78" s="135"/>
      <c r="M78" s="135"/>
      <c r="N78" s="135"/>
      <c r="O78" s="135"/>
    </row>
    <row r="79" spans="1:15" ht="25.5" x14ac:dyDescent="0.2">
      <c r="A79" s="62" t="s">
        <v>248</v>
      </c>
      <c r="B79" s="116" t="s">
        <v>122</v>
      </c>
      <c r="C79" s="121" t="s">
        <v>143</v>
      </c>
      <c r="D79" s="147">
        <f>((1.2*0.5*12.4)+(0.46*1.2*286.6))</f>
        <v>165.64320000000004</v>
      </c>
      <c r="E79" s="133"/>
      <c r="F79" s="134"/>
      <c r="G79" s="135"/>
      <c r="H79" s="135"/>
      <c r="I79" s="136"/>
      <c r="J79" s="135"/>
      <c r="K79" s="135"/>
      <c r="L79" s="135"/>
      <c r="M79" s="135"/>
      <c r="N79" s="135"/>
      <c r="O79" s="135"/>
    </row>
    <row r="80" spans="1:15" ht="38.25" x14ac:dyDescent="0.2">
      <c r="A80" s="62" t="s">
        <v>249</v>
      </c>
      <c r="B80" s="110" t="s">
        <v>144</v>
      </c>
      <c r="C80" s="118" t="s">
        <v>143</v>
      </c>
      <c r="D80" s="147">
        <f>0.375*1*38.4</f>
        <v>14.399999999999999</v>
      </c>
      <c r="E80" s="133"/>
      <c r="F80" s="134"/>
      <c r="G80" s="135"/>
      <c r="H80" s="135"/>
      <c r="I80" s="136"/>
      <c r="J80" s="135"/>
      <c r="K80" s="135"/>
      <c r="L80" s="135"/>
      <c r="M80" s="135"/>
      <c r="N80" s="135"/>
      <c r="O80" s="135"/>
    </row>
    <row r="81" spans="1:15" ht="25.5" x14ac:dyDescent="0.2">
      <c r="A81" s="62" t="s">
        <v>250</v>
      </c>
      <c r="B81" s="126" t="s">
        <v>123</v>
      </c>
      <c r="C81" s="124" t="s">
        <v>143</v>
      </c>
      <c r="D81" s="148">
        <f>1*0.15*38.4</f>
        <v>5.76</v>
      </c>
      <c r="E81" s="133"/>
      <c r="F81" s="134"/>
      <c r="G81" s="135"/>
      <c r="H81" s="135"/>
      <c r="I81" s="136"/>
      <c r="J81" s="135"/>
      <c r="K81" s="135"/>
      <c r="L81" s="135"/>
      <c r="M81" s="135"/>
      <c r="N81" s="135"/>
      <c r="O81" s="135"/>
    </row>
    <row r="82" spans="1:15" ht="25.5" x14ac:dyDescent="0.2">
      <c r="A82" s="62" t="s">
        <v>251</v>
      </c>
      <c r="B82" s="123" t="s">
        <v>124</v>
      </c>
      <c r="C82" s="124" t="s">
        <v>143</v>
      </c>
      <c r="D82" s="148">
        <v>909.1</v>
      </c>
      <c r="E82" s="133"/>
      <c r="F82" s="134"/>
      <c r="G82" s="135"/>
      <c r="H82" s="135"/>
      <c r="I82" s="136"/>
      <c r="J82" s="135"/>
      <c r="K82" s="135"/>
      <c r="L82" s="135"/>
      <c r="M82" s="135"/>
      <c r="N82" s="135"/>
      <c r="O82" s="135"/>
    </row>
    <row r="83" spans="1:15" ht="38.25" x14ac:dyDescent="0.2">
      <c r="A83" s="62" t="s">
        <v>252</v>
      </c>
      <c r="B83" s="123" t="s">
        <v>125</v>
      </c>
      <c r="C83" s="124" t="s">
        <v>143</v>
      </c>
      <c r="D83" s="137">
        <f>1138.2+257.4</f>
        <v>1395.6</v>
      </c>
      <c r="E83" s="133"/>
      <c r="F83" s="134"/>
      <c r="G83" s="135"/>
      <c r="H83" s="135"/>
      <c r="I83" s="136"/>
      <c r="J83" s="135"/>
      <c r="K83" s="135"/>
      <c r="L83" s="135"/>
      <c r="M83" s="135"/>
      <c r="N83" s="135"/>
      <c r="O83" s="135"/>
    </row>
    <row r="84" spans="1:15" ht="25.5" x14ac:dyDescent="0.2">
      <c r="A84" s="62" t="s">
        <v>253</v>
      </c>
      <c r="B84" s="123" t="s">
        <v>126</v>
      </c>
      <c r="C84" s="124" t="s">
        <v>143</v>
      </c>
      <c r="D84" s="137">
        <f>678.8+120.7</f>
        <v>799.5</v>
      </c>
      <c r="E84" s="133"/>
      <c r="F84" s="134"/>
      <c r="G84" s="135"/>
      <c r="H84" s="135"/>
      <c r="I84" s="136"/>
      <c r="J84" s="135"/>
      <c r="K84" s="135"/>
      <c r="L84" s="135"/>
      <c r="M84" s="135"/>
      <c r="N84" s="135"/>
      <c r="O84" s="135"/>
    </row>
    <row r="85" spans="1:15" ht="25.5" x14ac:dyDescent="0.2">
      <c r="A85" s="62" t="s">
        <v>254</v>
      </c>
      <c r="B85" s="123" t="s">
        <v>127</v>
      </c>
      <c r="C85" s="124" t="s">
        <v>143</v>
      </c>
      <c r="D85" s="137">
        <v>637.5</v>
      </c>
      <c r="E85" s="133"/>
      <c r="F85" s="134"/>
      <c r="G85" s="135"/>
      <c r="H85" s="135"/>
      <c r="I85" s="136"/>
      <c r="J85" s="135"/>
      <c r="K85" s="135"/>
      <c r="L85" s="135"/>
      <c r="M85" s="135"/>
      <c r="N85" s="135"/>
      <c r="O85" s="135"/>
    </row>
    <row r="86" spans="1:15" ht="14.25" x14ac:dyDescent="0.2">
      <c r="A86" s="62" t="s">
        <v>255</v>
      </c>
      <c r="B86" s="122" t="s">
        <v>128</v>
      </c>
      <c r="C86" s="121" t="s">
        <v>143</v>
      </c>
      <c r="D86" s="146">
        <v>436.38</v>
      </c>
      <c r="E86" s="162"/>
      <c r="F86" s="163"/>
      <c r="G86" s="135"/>
      <c r="H86" s="135"/>
      <c r="I86" s="136"/>
      <c r="J86" s="135"/>
      <c r="K86" s="135"/>
      <c r="L86" s="135"/>
      <c r="M86" s="135"/>
      <c r="N86" s="135"/>
      <c r="O86" s="135"/>
    </row>
    <row r="87" spans="1:15" ht="25.5" x14ac:dyDescent="0.2">
      <c r="A87" s="62" t="s">
        <v>256</v>
      </c>
      <c r="B87" s="122" t="s">
        <v>304</v>
      </c>
      <c r="C87" s="121" t="s">
        <v>143</v>
      </c>
      <c r="D87" s="146">
        <v>1.33</v>
      </c>
      <c r="E87" s="162"/>
      <c r="F87" s="163"/>
      <c r="G87" s="135"/>
      <c r="H87" s="135"/>
      <c r="I87" s="136"/>
      <c r="J87" s="135"/>
      <c r="K87" s="135"/>
      <c r="L87" s="135"/>
      <c r="M87" s="135"/>
      <c r="N87" s="135"/>
      <c r="O87" s="135"/>
    </row>
    <row r="88" spans="1:15" ht="38.25" x14ac:dyDescent="0.2">
      <c r="A88" s="62" t="s">
        <v>257</v>
      </c>
      <c r="B88" s="122" t="s">
        <v>305</v>
      </c>
      <c r="C88" s="121" t="s">
        <v>143</v>
      </c>
      <c r="D88" s="146">
        <v>4.88</v>
      </c>
      <c r="E88" s="162"/>
      <c r="F88" s="163"/>
      <c r="G88" s="135"/>
      <c r="H88" s="135"/>
      <c r="I88" s="136"/>
      <c r="J88" s="135"/>
      <c r="K88" s="135"/>
      <c r="L88" s="135"/>
      <c r="M88" s="135"/>
      <c r="N88" s="135"/>
      <c r="O88" s="135"/>
    </row>
    <row r="89" spans="1:15" ht="28.5" customHeight="1" x14ac:dyDescent="0.2">
      <c r="A89" s="62" t="s">
        <v>258</v>
      </c>
      <c r="B89" s="122" t="s">
        <v>306</v>
      </c>
      <c r="C89" s="121" t="s">
        <v>143</v>
      </c>
      <c r="D89" s="146">
        <v>2.46</v>
      </c>
      <c r="E89" s="162"/>
      <c r="F89" s="163"/>
      <c r="G89" s="135"/>
      <c r="H89" s="135"/>
      <c r="I89" s="136"/>
      <c r="J89" s="135"/>
      <c r="K89" s="135"/>
      <c r="L89" s="135"/>
      <c r="M89" s="135"/>
      <c r="N89" s="135"/>
      <c r="O89" s="135"/>
    </row>
    <row r="90" spans="1:15" ht="63.75" x14ac:dyDescent="0.2">
      <c r="A90" s="62" t="s">
        <v>259</v>
      </c>
      <c r="B90" s="122" t="s">
        <v>307</v>
      </c>
      <c r="C90" s="121" t="s">
        <v>142</v>
      </c>
      <c r="D90" s="146">
        <v>2.16</v>
      </c>
      <c r="E90" s="162"/>
      <c r="F90" s="163"/>
      <c r="G90" s="135"/>
      <c r="H90" s="135"/>
      <c r="I90" s="136"/>
      <c r="J90" s="135"/>
      <c r="K90" s="135"/>
      <c r="L90" s="135"/>
      <c r="M90" s="135"/>
      <c r="N90" s="135"/>
      <c r="O90" s="135"/>
    </row>
    <row r="91" spans="1:15" ht="63.75" x14ac:dyDescent="0.2">
      <c r="A91" s="62" t="s">
        <v>260</v>
      </c>
      <c r="B91" s="122" t="s">
        <v>308</v>
      </c>
      <c r="C91" s="121" t="s">
        <v>142</v>
      </c>
      <c r="D91" s="146">
        <v>1.5</v>
      </c>
      <c r="E91" s="162"/>
      <c r="F91" s="163"/>
      <c r="G91" s="135"/>
      <c r="H91" s="135"/>
      <c r="I91" s="136"/>
      <c r="J91" s="135"/>
      <c r="K91" s="135"/>
      <c r="L91" s="135"/>
      <c r="M91" s="135"/>
      <c r="N91" s="135"/>
      <c r="O91" s="135"/>
    </row>
    <row r="92" spans="1:15" ht="51" x14ac:dyDescent="0.2">
      <c r="A92" s="62" t="s">
        <v>261</v>
      </c>
      <c r="B92" s="122" t="s">
        <v>129</v>
      </c>
      <c r="C92" s="121" t="s">
        <v>142</v>
      </c>
      <c r="D92" s="147">
        <v>726.6</v>
      </c>
      <c r="E92" s="162"/>
      <c r="F92" s="163"/>
      <c r="G92" s="135"/>
      <c r="H92" s="135"/>
      <c r="I92" s="136"/>
      <c r="J92" s="135"/>
      <c r="K92" s="135"/>
      <c r="L92" s="135"/>
      <c r="M92" s="135"/>
      <c r="N92" s="135"/>
      <c r="O92" s="135"/>
    </row>
    <row r="93" spans="1:15" ht="15" customHeight="1" x14ac:dyDescent="0.2">
      <c r="A93" s="62" t="s">
        <v>262</v>
      </c>
      <c r="B93" s="116" t="s">
        <v>130</v>
      </c>
      <c r="C93" s="121" t="s">
        <v>54</v>
      </c>
      <c r="D93" s="147">
        <f>SUM(D11:D23)</f>
        <v>1096.7</v>
      </c>
      <c r="E93" s="133"/>
      <c r="F93" s="134"/>
      <c r="G93" s="135"/>
      <c r="H93" s="135"/>
      <c r="I93" s="136"/>
      <c r="J93" s="135"/>
      <c r="K93" s="135"/>
      <c r="L93" s="135"/>
      <c r="M93" s="135"/>
      <c r="N93" s="135"/>
      <c r="O93" s="135"/>
    </row>
    <row r="94" spans="1:15" ht="41.25" x14ac:dyDescent="0.2">
      <c r="A94" s="62" t="s">
        <v>263</v>
      </c>
      <c r="B94" s="116" t="s">
        <v>145</v>
      </c>
      <c r="C94" s="111" t="s">
        <v>68</v>
      </c>
      <c r="D94" s="144">
        <v>20</v>
      </c>
      <c r="E94" s="133"/>
      <c r="F94" s="134"/>
      <c r="G94" s="135"/>
      <c r="H94" s="135"/>
      <c r="I94" s="136"/>
      <c r="J94" s="135"/>
      <c r="K94" s="135"/>
      <c r="L94" s="135"/>
      <c r="M94" s="135"/>
      <c r="N94" s="135"/>
      <c r="O94" s="135"/>
    </row>
    <row r="95" spans="1:15" ht="51" customHeight="1" x14ac:dyDescent="0.2">
      <c r="A95" s="62" t="s">
        <v>264</v>
      </c>
      <c r="B95" s="116" t="s">
        <v>131</v>
      </c>
      <c r="C95" s="121" t="s">
        <v>54</v>
      </c>
      <c r="D95" s="147">
        <v>37.4</v>
      </c>
      <c r="E95" s="133"/>
      <c r="F95" s="134"/>
      <c r="G95" s="135"/>
      <c r="H95" s="135"/>
      <c r="I95" s="136"/>
      <c r="J95" s="135"/>
      <c r="K95" s="135"/>
      <c r="L95" s="135"/>
      <c r="M95" s="135"/>
      <c r="N95" s="135"/>
      <c r="O95" s="135"/>
    </row>
    <row r="96" spans="1:15" ht="52.5" customHeight="1" x14ac:dyDescent="0.2">
      <c r="A96" s="62" t="s">
        <v>265</v>
      </c>
      <c r="B96" s="116" t="s">
        <v>132</v>
      </c>
      <c r="C96" s="121" t="s">
        <v>54</v>
      </c>
      <c r="D96" s="147">
        <v>302.39999999999998</v>
      </c>
      <c r="E96" s="133"/>
      <c r="F96" s="134"/>
      <c r="G96" s="135"/>
      <c r="H96" s="135"/>
      <c r="I96" s="136"/>
      <c r="J96" s="135"/>
      <c r="K96" s="135"/>
      <c r="L96" s="135"/>
      <c r="M96" s="135"/>
      <c r="N96" s="135"/>
      <c r="O96" s="135"/>
    </row>
    <row r="97" spans="1:15" ht="38.25" x14ac:dyDescent="0.2">
      <c r="A97" s="62" t="s">
        <v>318</v>
      </c>
      <c r="B97" s="122" t="s">
        <v>133</v>
      </c>
      <c r="C97" s="121" t="s">
        <v>142</v>
      </c>
      <c r="D97" s="147">
        <v>44.9</v>
      </c>
      <c r="E97" s="133"/>
      <c r="F97" s="134"/>
      <c r="G97" s="135"/>
      <c r="H97" s="135"/>
      <c r="I97" s="136"/>
      <c r="J97" s="135"/>
      <c r="K97" s="135"/>
      <c r="L97" s="135"/>
      <c r="M97" s="135"/>
      <c r="N97" s="135"/>
      <c r="O97" s="135"/>
    </row>
    <row r="98" spans="1:15" ht="38.25" x14ac:dyDescent="0.2">
      <c r="A98" s="62" t="s">
        <v>319</v>
      </c>
      <c r="B98" s="122" t="s">
        <v>134</v>
      </c>
      <c r="C98" s="121" t="s">
        <v>142</v>
      </c>
      <c r="D98" s="147">
        <v>604.79999999999995</v>
      </c>
      <c r="E98" s="133"/>
      <c r="F98" s="134"/>
      <c r="G98" s="135"/>
      <c r="H98" s="135"/>
      <c r="I98" s="136"/>
      <c r="J98" s="135"/>
      <c r="K98" s="135"/>
      <c r="L98" s="135"/>
      <c r="M98" s="135"/>
      <c r="N98" s="135"/>
      <c r="O98" s="135"/>
    </row>
    <row r="99" spans="1:15" ht="38.25" x14ac:dyDescent="0.2">
      <c r="A99" s="62" t="s">
        <v>320</v>
      </c>
      <c r="B99" s="122" t="s">
        <v>135</v>
      </c>
      <c r="C99" s="115" t="s">
        <v>81</v>
      </c>
      <c r="D99" s="144">
        <v>27</v>
      </c>
      <c r="E99" s="133"/>
      <c r="F99" s="134"/>
      <c r="G99" s="135"/>
      <c r="H99" s="135"/>
      <c r="I99" s="136"/>
      <c r="J99" s="135"/>
      <c r="K99" s="135"/>
      <c r="L99" s="135"/>
      <c r="M99" s="135"/>
      <c r="N99" s="135"/>
      <c r="O99" s="135"/>
    </row>
    <row r="100" spans="1:15" ht="38.25" x14ac:dyDescent="0.2">
      <c r="A100" s="62" t="s">
        <v>321</v>
      </c>
      <c r="B100" s="122" t="s">
        <v>136</v>
      </c>
      <c r="C100" s="121" t="s">
        <v>142</v>
      </c>
      <c r="D100" s="147">
        <v>30</v>
      </c>
      <c r="E100" s="133"/>
      <c r="F100" s="134"/>
      <c r="G100" s="135"/>
      <c r="H100" s="135"/>
      <c r="I100" s="136"/>
      <c r="J100" s="135"/>
      <c r="K100" s="135"/>
      <c r="L100" s="135"/>
      <c r="M100" s="135"/>
      <c r="N100" s="135"/>
      <c r="O100" s="135"/>
    </row>
    <row r="101" spans="1:15" ht="25.5" x14ac:dyDescent="0.2">
      <c r="A101" s="62" t="s">
        <v>322</v>
      </c>
      <c r="B101" s="122" t="s">
        <v>137</v>
      </c>
      <c r="C101" s="115" t="s">
        <v>81</v>
      </c>
      <c r="D101" s="144">
        <v>8</v>
      </c>
      <c r="E101" s="133"/>
      <c r="F101" s="134"/>
      <c r="G101" s="135"/>
      <c r="H101" s="135"/>
      <c r="I101" s="136"/>
      <c r="J101" s="135"/>
      <c r="K101" s="135"/>
      <c r="L101" s="135"/>
      <c r="M101" s="135"/>
      <c r="N101" s="135"/>
      <c r="O101" s="135"/>
    </row>
    <row r="102" spans="1:15" x14ac:dyDescent="0.2">
      <c r="A102" s="62">
        <v>3</v>
      </c>
      <c r="B102" s="120" t="s">
        <v>138</v>
      </c>
      <c r="C102" s="121"/>
      <c r="D102" s="147"/>
      <c r="E102" s="133"/>
      <c r="F102" s="134"/>
      <c r="G102" s="135"/>
      <c r="H102" s="135"/>
      <c r="I102" s="136"/>
      <c r="J102" s="135"/>
      <c r="K102" s="135"/>
      <c r="L102" s="135"/>
      <c r="M102" s="135"/>
      <c r="N102" s="135"/>
      <c r="O102" s="135"/>
    </row>
    <row r="103" spans="1:15" ht="63.75" x14ac:dyDescent="0.2">
      <c r="A103" s="62" t="s">
        <v>266</v>
      </c>
      <c r="B103" s="107" t="s">
        <v>139</v>
      </c>
      <c r="C103" s="115" t="s">
        <v>54</v>
      </c>
      <c r="D103" s="147">
        <v>6</v>
      </c>
      <c r="E103" s="133"/>
      <c r="F103" s="134"/>
      <c r="G103" s="135"/>
      <c r="H103" s="135"/>
      <c r="I103" s="136"/>
      <c r="J103" s="135"/>
      <c r="K103" s="135"/>
      <c r="L103" s="135"/>
      <c r="M103" s="135"/>
      <c r="N103" s="135"/>
      <c r="O103" s="135"/>
    </row>
    <row r="104" spans="1:15" x14ac:dyDescent="0.2">
      <c r="A104" s="62" t="s">
        <v>267</v>
      </c>
      <c r="B104" s="110" t="s">
        <v>140</v>
      </c>
      <c r="C104" s="111" t="s">
        <v>81</v>
      </c>
      <c r="D104" s="144">
        <v>4</v>
      </c>
      <c r="E104" s="133"/>
      <c r="F104" s="134"/>
      <c r="G104" s="135"/>
      <c r="H104" s="135"/>
      <c r="I104" s="136"/>
      <c r="J104" s="135"/>
      <c r="K104" s="135"/>
      <c r="L104" s="135"/>
      <c r="M104" s="135"/>
      <c r="N104" s="135"/>
      <c r="O104" s="135"/>
    </row>
    <row r="105" spans="1:15" ht="39.75" x14ac:dyDescent="0.2">
      <c r="A105" s="62" t="s">
        <v>268</v>
      </c>
      <c r="B105" s="110" t="s">
        <v>146</v>
      </c>
      <c r="C105" s="111" t="s">
        <v>68</v>
      </c>
      <c r="D105" s="144">
        <v>1</v>
      </c>
      <c r="E105" s="133"/>
      <c r="F105" s="134"/>
      <c r="G105" s="135"/>
      <c r="H105" s="135"/>
      <c r="I105" s="136"/>
      <c r="J105" s="135"/>
      <c r="K105" s="135"/>
      <c r="L105" s="135"/>
      <c r="M105" s="135"/>
      <c r="N105" s="135"/>
      <c r="O105" s="135"/>
    </row>
    <row r="106" spans="1:15" ht="25.5" x14ac:dyDescent="0.2">
      <c r="A106" s="62" t="s">
        <v>269</v>
      </c>
      <c r="B106" s="110" t="s">
        <v>141</v>
      </c>
      <c r="C106" s="111" t="s">
        <v>68</v>
      </c>
      <c r="D106" s="144">
        <v>1</v>
      </c>
      <c r="E106" s="133"/>
      <c r="F106" s="134"/>
      <c r="G106" s="135"/>
      <c r="H106" s="135"/>
      <c r="I106" s="136"/>
      <c r="J106" s="135"/>
      <c r="K106" s="135"/>
      <c r="L106" s="135"/>
      <c r="M106" s="135"/>
      <c r="N106" s="135"/>
      <c r="O106" s="135"/>
    </row>
    <row r="107" spans="1:15" ht="14.25" customHeight="1" x14ac:dyDescent="0.2">
      <c r="A107" s="62">
        <v>4</v>
      </c>
      <c r="B107" s="127" t="s">
        <v>147</v>
      </c>
      <c r="C107" s="104"/>
      <c r="D107" s="105"/>
      <c r="E107" s="133"/>
      <c r="F107" s="134"/>
      <c r="G107" s="135"/>
      <c r="H107" s="135"/>
      <c r="I107" s="136"/>
      <c r="J107" s="135"/>
      <c r="K107" s="135"/>
      <c r="L107" s="135"/>
      <c r="M107" s="135"/>
      <c r="N107" s="135"/>
      <c r="O107" s="135"/>
    </row>
    <row r="108" spans="1:15" ht="35.25" customHeight="1" x14ac:dyDescent="0.2">
      <c r="A108" s="62" t="s">
        <v>270</v>
      </c>
      <c r="B108" s="123" t="s">
        <v>148</v>
      </c>
      <c r="C108" s="128" t="s">
        <v>54</v>
      </c>
      <c r="D108" s="137">
        <v>6.2</v>
      </c>
      <c r="E108" s="133"/>
      <c r="F108" s="134"/>
      <c r="G108" s="135"/>
      <c r="H108" s="135"/>
      <c r="I108" s="136"/>
      <c r="J108" s="135"/>
      <c r="K108" s="135"/>
      <c r="L108" s="135"/>
      <c r="M108" s="135"/>
      <c r="N108" s="135"/>
      <c r="O108" s="135"/>
    </row>
    <row r="109" spans="1:15" ht="38.25" customHeight="1" x14ac:dyDescent="0.2">
      <c r="A109" s="62" t="s">
        <v>271</v>
      </c>
      <c r="B109" s="123" t="s">
        <v>149</v>
      </c>
      <c r="C109" s="128" t="s">
        <v>54</v>
      </c>
      <c r="D109" s="137">
        <v>15.9</v>
      </c>
      <c r="E109" s="133"/>
      <c r="F109" s="134"/>
      <c r="G109" s="135"/>
      <c r="H109" s="135"/>
      <c r="I109" s="136"/>
      <c r="J109" s="135"/>
      <c r="K109" s="135"/>
      <c r="L109" s="135"/>
      <c r="M109" s="135"/>
      <c r="N109" s="135"/>
      <c r="O109" s="135"/>
    </row>
    <row r="110" spans="1:15" ht="39.75" customHeight="1" x14ac:dyDescent="0.2">
      <c r="A110" s="62" t="s">
        <v>272</v>
      </c>
      <c r="B110" s="123" t="s">
        <v>150</v>
      </c>
      <c r="C110" s="128" t="s">
        <v>54</v>
      </c>
      <c r="D110" s="137">
        <v>78.400000000000006</v>
      </c>
      <c r="E110" s="133"/>
      <c r="F110" s="134"/>
      <c r="G110" s="135"/>
      <c r="H110" s="135"/>
      <c r="I110" s="136"/>
      <c r="J110" s="135"/>
      <c r="K110" s="135"/>
      <c r="L110" s="135"/>
      <c r="M110" s="135"/>
      <c r="N110" s="135"/>
      <c r="O110" s="135"/>
    </row>
    <row r="111" spans="1:15" ht="37.5" customHeight="1" x14ac:dyDescent="0.2">
      <c r="A111" s="62" t="s">
        <v>273</v>
      </c>
      <c r="B111" s="123" t="s">
        <v>151</v>
      </c>
      <c r="C111" s="128" t="s">
        <v>54</v>
      </c>
      <c r="D111" s="137">
        <v>15.2</v>
      </c>
      <c r="E111" s="133"/>
      <c r="F111" s="134"/>
      <c r="G111" s="135"/>
      <c r="H111" s="135"/>
      <c r="I111" s="136"/>
      <c r="J111" s="135"/>
      <c r="K111" s="135"/>
      <c r="L111" s="135"/>
      <c r="M111" s="135"/>
      <c r="N111" s="135"/>
      <c r="O111" s="135"/>
    </row>
    <row r="112" spans="1:15" ht="37.5" customHeight="1" x14ac:dyDescent="0.2">
      <c r="A112" s="62" t="s">
        <v>274</v>
      </c>
      <c r="B112" s="123" t="s">
        <v>152</v>
      </c>
      <c r="C112" s="128" t="s">
        <v>54</v>
      </c>
      <c r="D112" s="137">
        <v>2</v>
      </c>
      <c r="E112" s="133"/>
      <c r="F112" s="134"/>
      <c r="G112" s="135"/>
      <c r="H112" s="135"/>
      <c r="I112" s="136"/>
      <c r="J112" s="135"/>
      <c r="K112" s="135"/>
      <c r="L112" s="135"/>
      <c r="M112" s="135"/>
      <c r="N112" s="135"/>
      <c r="O112" s="135"/>
    </row>
    <row r="113" spans="1:15" ht="41.25" customHeight="1" x14ac:dyDescent="0.2">
      <c r="A113" s="62" t="s">
        <v>275</v>
      </c>
      <c r="B113" s="123" t="s">
        <v>153</v>
      </c>
      <c r="C113" s="128" t="s">
        <v>54</v>
      </c>
      <c r="D113" s="137">
        <v>37.9</v>
      </c>
      <c r="E113" s="133"/>
      <c r="F113" s="134"/>
      <c r="G113" s="135"/>
      <c r="H113" s="135"/>
      <c r="I113" s="136"/>
      <c r="J113" s="135"/>
      <c r="K113" s="135"/>
      <c r="L113" s="135"/>
      <c r="M113" s="135"/>
      <c r="N113" s="135"/>
      <c r="O113" s="135"/>
    </row>
    <row r="114" spans="1:15" ht="37.5" customHeight="1" x14ac:dyDescent="0.2">
      <c r="A114" s="62" t="s">
        <v>276</v>
      </c>
      <c r="B114" s="123" t="s">
        <v>154</v>
      </c>
      <c r="C114" s="128" t="s">
        <v>54</v>
      </c>
      <c r="D114" s="137">
        <v>19</v>
      </c>
      <c r="E114" s="133"/>
      <c r="F114" s="134"/>
      <c r="G114" s="135"/>
      <c r="H114" s="135"/>
      <c r="I114" s="136"/>
      <c r="J114" s="135"/>
      <c r="K114" s="135"/>
      <c r="L114" s="135"/>
      <c r="M114" s="135"/>
      <c r="N114" s="135"/>
      <c r="O114" s="135"/>
    </row>
    <row r="115" spans="1:15" ht="35.25" customHeight="1" x14ac:dyDescent="0.2">
      <c r="A115" s="62" t="s">
        <v>277</v>
      </c>
      <c r="B115" s="123" t="s">
        <v>155</v>
      </c>
      <c r="C115" s="128" t="s">
        <v>54</v>
      </c>
      <c r="D115" s="137">
        <v>16.5</v>
      </c>
      <c r="E115" s="133"/>
      <c r="F115" s="134"/>
      <c r="G115" s="135"/>
      <c r="H115" s="135"/>
      <c r="I115" s="136"/>
      <c r="J115" s="135"/>
      <c r="K115" s="135"/>
      <c r="L115" s="135"/>
      <c r="M115" s="135"/>
      <c r="N115" s="135"/>
      <c r="O115" s="135"/>
    </row>
    <row r="116" spans="1:15" ht="43.5" customHeight="1" x14ac:dyDescent="0.2">
      <c r="A116" s="62" t="s">
        <v>278</v>
      </c>
      <c r="B116" s="123" t="s">
        <v>156</v>
      </c>
      <c r="C116" s="128" t="s">
        <v>54</v>
      </c>
      <c r="D116" s="137">
        <v>23.7</v>
      </c>
      <c r="E116" s="133"/>
      <c r="F116" s="134"/>
      <c r="G116" s="135"/>
      <c r="H116" s="135"/>
      <c r="I116" s="136"/>
      <c r="J116" s="135"/>
      <c r="K116" s="135"/>
      <c r="L116" s="135"/>
      <c r="M116" s="135"/>
      <c r="N116" s="135"/>
      <c r="O116" s="135"/>
    </row>
    <row r="117" spans="1:15" ht="25.5" x14ac:dyDescent="0.2">
      <c r="A117" s="62" t="s">
        <v>279</v>
      </c>
      <c r="B117" s="123" t="s">
        <v>157</v>
      </c>
      <c r="C117" s="124" t="s">
        <v>143</v>
      </c>
      <c r="D117" s="137">
        <v>454.3</v>
      </c>
      <c r="E117" s="133"/>
      <c r="F117" s="134"/>
      <c r="G117" s="135"/>
      <c r="H117" s="135"/>
      <c r="I117" s="136"/>
      <c r="J117" s="135"/>
      <c r="K117" s="135"/>
      <c r="L117" s="135"/>
      <c r="M117" s="135"/>
      <c r="N117" s="135"/>
      <c r="O117" s="135"/>
    </row>
    <row r="118" spans="1:15" ht="25.5" x14ac:dyDescent="0.2">
      <c r="A118" s="62" t="s">
        <v>280</v>
      </c>
      <c r="B118" s="123" t="s">
        <v>158</v>
      </c>
      <c r="C118" s="124" t="s">
        <v>143</v>
      </c>
      <c r="D118" s="137">
        <v>539.70000000000005</v>
      </c>
      <c r="E118" s="133"/>
      <c r="F118" s="134"/>
      <c r="G118" s="135"/>
      <c r="H118" s="135"/>
      <c r="I118" s="136"/>
      <c r="J118" s="135"/>
      <c r="K118" s="135"/>
      <c r="L118" s="135"/>
      <c r="M118" s="135"/>
      <c r="N118" s="135"/>
      <c r="O118" s="135"/>
    </row>
    <row r="119" spans="1:15" ht="38.25" x14ac:dyDescent="0.2">
      <c r="A119" s="62" t="s">
        <v>281</v>
      </c>
      <c r="B119" s="123" t="s">
        <v>159</v>
      </c>
      <c r="C119" s="124" t="s">
        <v>143</v>
      </c>
      <c r="D119" s="137">
        <v>6.5</v>
      </c>
      <c r="E119" s="133"/>
      <c r="F119" s="134"/>
      <c r="G119" s="135"/>
      <c r="H119" s="135"/>
      <c r="I119" s="136"/>
      <c r="J119" s="135"/>
      <c r="K119" s="135"/>
      <c r="L119" s="135"/>
      <c r="M119" s="135"/>
      <c r="N119" s="135"/>
      <c r="O119" s="135"/>
    </row>
    <row r="120" spans="1:15" ht="25.5" x14ac:dyDescent="0.2">
      <c r="A120" s="62" t="s">
        <v>282</v>
      </c>
      <c r="B120" s="123" t="s">
        <v>160</v>
      </c>
      <c r="C120" s="124" t="s">
        <v>143</v>
      </c>
      <c r="D120" s="137">
        <v>41.5</v>
      </c>
      <c r="E120" s="133"/>
      <c r="F120" s="134"/>
      <c r="G120" s="135"/>
      <c r="H120" s="135"/>
      <c r="I120" s="136"/>
      <c r="J120" s="135"/>
      <c r="K120" s="135"/>
      <c r="L120" s="135"/>
      <c r="M120" s="135"/>
      <c r="N120" s="135"/>
      <c r="O120" s="135"/>
    </row>
    <row r="121" spans="1:15" ht="38.25" x14ac:dyDescent="0.2">
      <c r="A121" s="62" t="s">
        <v>283</v>
      </c>
      <c r="B121" s="123" t="s">
        <v>161</v>
      </c>
      <c r="C121" s="128" t="s">
        <v>54</v>
      </c>
      <c r="D121" s="149">
        <v>21</v>
      </c>
      <c r="E121" s="133"/>
      <c r="F121" s="134"/>
      <c r="G121" s="135"/>
      <c r="H121" s="135"/>
      <c r="I121" s="136"/>
      <c r="J121" s="135"/>
      <c r="K121" s="135"/>
      <c r="L121" s="135"/>
      <c r="M121" s="135"/>
      <c r="N121" s="135"/>
      <c r="O121" s="135"/>
    </row>
    <row r="122" spans="1:15" ht="38.25" x14ac:dyDescent="0.2">
      <c r="A122" s="62" t="s">
        <v>284</v>
      </c>
      <c r="B122" s="123" t="s">
        <v>162</v>
      </c>
      <c r="C122" s="129" t="s">
        <v>81</v>
      </c>
      <c r="D122" s="149">
        <v>2</v>
      </c>
      <c r="E122" s="133"/>
      <c r="F122" s="134"/>
      <c r="G122" s="135"/>
      <c r="H122" s="135"/>
      <c r="I122" s="136"/>
      <c r="J122" s="135"/>
      <c r="K122" s="135"/>
      <c r="L122" s="135"/>
      <c r="M122" s="135"/>
      <c r="N122" s="135"/>
      <c r="O122" s="135"/>
    </row>
    <row r="123" spans="1:15" ht="25.5" x14ac:dyDescent="0.2">
      <c r="A123" s="62" t="s">
        <v>285</v>
      </c>
      <c r="B123" s="123" t="s">
        <v>163</v>
      </c>
      <c r="C123" s="128" t="s">
        <v>164</v>
      </c>
      <c r="D123" s="149">
        <v>1</v>
      </c>
      <c r="E123" s="133"/>
      <c r="F123" s="134"/>
      <c r="G123" s="135"/>
      <c r="H123" s="135"/>
      <c r="I123" s="136"/>
      <c r="J123" s="135"/>
      <c r="K123" s="135"/>
      <c r="L123" s="135"/>
      <c r="M123" s="135"/>
      <c r="N123" s="135"/>
      <c r="O123" s="135"/>
    </row>
    <row r="124" spans="1:15" ht="25.5" x14ac:dyDescent="0.2">
      <c r="A124" s="62" t="s">
        <v>286</v>
      </c>
      <c r="B124" s="123" t="s">
        <v>165</v>
      </c>
      <c r="C124" s="128" t="s">
        <v>164</v>
      </c>
      <c r="D124" s="150">
        <v>2</v>
      </c>
      <c r="E124" s="133"/>
      <c r="F124" s="134"/>
      <c r="G124" s="135"/>
      <c r="H124" s="135"/>
      <c r="I124" s="136"/>
      <c r="J124" s="135"/>
      <c r="K124" s="135"/>
      <c r="L124" s="135"/>
      <c r="M124" s="135"/>
      <c r="N124" s="135"/>
      <c r="O124" s="135"/>
    </row>
    <row r="125" spans="1:15" ht="25.5" x14ac:dyDescent="0.2">
      <c r="A125" s="132">
        <v>5</v>
      </c>
      <c r="B125" s="103" t="s">
        <v>323</v>
      </c>
      <c r="C125" s="164"/>
      <c r="D125" s="165"/>
      <c r="E125" s="133"/>
      <c r="F125" s="134"/>
      <c r="G125" s="135"/>
      <c r="H125" s="135"/>
      <c r="I125" s="136"/>
      <c r="J125" s="135"/>
      <c r="K125" s="135"/>
      <c r="L125" s="135"/>
      <c r="M125" s="135"/>
      <c r="N125" s="135"/>
      <c r="O125" s="135"/>
    </row>
    <row r="126" spans="1:15" ht="25.5" x14ac:dyDescent="0.2">
      <c r="A126" s="62" t="s">
        <v>287</v>
      </c>
      <c r="B126" s="123" t="s">
        <v>355</v>
      </c>
      <c r="C126" s="128" t="s">
        <v>54</v>
      </c>
      <c r="D126" s="137">
        <v>6</v>
      </c>
      <c r="E126" s="133"/>
      <c r="F126" s="134"/>
      <c r="G126" s="135"/>
      <c r="H126" s="135"/>
      <c r="I126" s="136"/>
      <c r="J126" s="135"/>
      <c r="K126" s="135"/>
      <c r="L126" s="135"/>
      <c r="M126" s="135"/>
      <c r="N126" s="135"/>
      <c r="O126" s="135"/>
    </row>
    <row r="127" spans="1:15" ht="25.5" x14ac:dyDescent="0.2">
      <c r="A127" s="62" t="s">
        <v>288</v>
      </c>
      <c r="B127" s="123" t="s">
        <v>356</v>
      </c>
      <c r="C127" s="128" t="s">
        <v>54</v>
      </c>
      <c r="D127" s="137">
        <v>9</v>
      </c>
      <c r="E127" s="133"/>
      <c r="F127" s="134"/>
      <c r="G127" s="135"/>
      <c r="H127" s="135"/>
      <c r="I127" s="136"/>
      <c r="J127" s="135"/>
      <c r="K127" s="135"/>
      <c r="L127" s="135"/>
      <c r="M127" s="135"/>
      <c r="N127" s="135"/>
      <c r="O127" s="135"/>
    </row>
    <row r="128" spans="1:15" ht="25.5" x14ac:dyDescent="0.2">
      <c r="A128" s="62" t="s">
        <v>289</v>
      </c>
      <c r="B128" s="123" t="s">
        <v>357</v>
      </c>
      <c r="C128" s="128" t="s">
        <v>54</v>
      </c>
      <c r="D128" s="137">
        <v>1.5</v>
      </c>
      <c r="E128" s="133"/>
      <c r="F128" s="134"/>
      <c r="G128" s="135"/>
      <c r="H128" s="135"/>
      <c r="I128" s="136"/>
      <c r="J128" s="135"/>
      <c r="K128" s="135"/>
      <c r="L128" s="135"/>
      <c r="M128" s="135"/>
      <c r="N128" s="135"/>
      <c r="O128" s="135"/>
    </row>
    <row r="129" spans="1:15" ht="25.5" x14ac:dyDescent="0.2">
      <c r="A129" s="62" t="s">
        <v>290</v>
      </c>
      <c r="B129" s="123" t="s">
        <v>353</v>
      </c>
      <c r="C129" s="128" t="s">
        <v>164</v>
      </c>
      <c r="D129" s="165">
        <v>8</v>
      </c>
      <c r="E129" s="133"/>
      <c r="F129" s="134"/>
      <c r="G129" s="135"/>
      <c r="H129" s="135"/>
      <c r="I129" s="136"/>
      <c r="J129" s="135"/>
      <c r="K129" s="135"/>
      <c r="L129" s="135"/>
      <c r="M129" s="135"/>
      <c r="N129" s="135"/>
      <c r="O129" s="135"/>
    </row>
    <row r="130" spans="1:15" ht="25.5" x14ac:dyDescent="0.2">
      <c r="A130" s="62" t="s">
        <v>291</v>
      </c>
      <c r="B130" s="123" t="s">
        <v>354</v>
      </c>
      <c r="C130" s="128" t="s">
        <v>164</v>
      </c>
      <c r="D130" s="165">
        <v>14</v>
      </c>
      <c r="E130" s="133"/>
      <c r="F130" s="134"/>
      <c r="G130" s="135"/>
      <c r="H130" s="135"/>
      <c r="I130" s="136"/>
      <c r="J130" s="135"/>
      <c r="K130" s="135"/>
      <c r="L130" s="135"/>
      <c r="M130" s="135"/>
      <c r="N130" s="135"/>
      <c r="O130" s="135"/>
    </row>
    <row r="131" spans="1:15" ht="25.5" x14ac:dyDescent="0.2">
      <c r="A131" s="62" t="s">
        <v>292</v>
      </c>
      <c r="B131" s="123" t="s">
        <v>352</v>
      </c>
      <c r="C131" s="128" t="s">
        <v>164</v>
      </c>
      <c r="D131" s="165">
        <v>2</v>
      </c>
      <c r="E131" s="133"/>
      <c r="F131" s="134"/>
      <c r="G131" s="135"/>
      <c r="H131" s="135"/>
      <c r="I131" s="136"/>
      <c r="J131" s="135"/>
      <c r="K131" s="135"/>
      <c r="L131" s="135"/>
      <c r="M131" s="135"/>
      <c r="N131" s="135"/>
      <c r="O131" s="135"/>
    </row>
    <row r="132" spans="1:15" ht="25.5" x14ac:dyDescent="0.2">
      <c r="A132" s="132">
        <v>6</v>
      </c>
      <c r="B132" s="103" t="s">
        <v>166</v>
      </c>
      <c r="C132" s="104"/>
      <c r="D132" s="105"/>
      <c r="E132" s="133"/>
      <c r="F132" s="134"/>
      <c r="G132" s="135"/>
      <c r="H132" s="135"/>
      <c r="I132" s="136"/>
      <c r="J132" s="135"/>
      <c r="K132" s="135"/>
      <c r="L132" s="135"/>
      <c r="M132" s="135"/>
      <c r="N132" s="135"/>
      <c r="O132" s="135"/>
    </row>
    <row r="133" spans="1:15" ht="51" x14ac:dyDescent="0.2">
      <c r="A133" s="62" t="s">
        <v>293</v>
      </c>
      <c r="B133" s="110" t="s">
        <v>167</v>
      </c>
      <c r="C133" s="111" t="s">
        <v>54</v>
      </c>
      <c r="D133" s="147">
        <v>39.5</v>
      </c>
      <c r="E133" s="133"/>
      <c r="F133" s="134"/>
      <c r="G133" s="135"/>
      <c r="H133" s="135"/>
      <c r="I133" s="136"/>
      <c r="J133" s="135"/>
      <c r="K133" s="135"/>
      <c r="L133" s="135"/>
      <c r="M133" s="135"/>
      <c r="N133" s="135"/>
      <c r="O133" s="135"/>
    </row>
    <row r="134" spans="1:15" ht="63.75" x14ac:dyDescent="0.2">
      <c r="A134" s="62" t="s">
        <v>294</v>
      </c>
      <c r="B134" s="110" t="s">
        <v>168</v>
      </c>
      <c r="C134" s="111" t="s">
        <v>68</v>
      </c>
      <c r="D134" s="151">
        <v>5</v>
      </c>
      <c r="E134" s="138"/>
      <c r="F134" s="134"/>
      <c r="G134" s="100"/>
      <c r="H134" s="55"/>
      <c r="I134" s="100"/>
      <c r="J134" s="135"/>
      <c r="K134" s="135"/>
      <c r="L134" s="135"/>
      <c r="M134" s="135"/>
      <c r="N134" s="135"/>
      <c r="O134" s="135"/>
    </row>
    <row r="135" spans="1:15" ht="22.5" customHeight="1" x14ac:dyDescent="0.2">
      <c r="A135" s="62" t="s">
        <v>295</v>
      </c>
      <c r="B135" s="110" t="s">
        <v>169</v>
      </c>
      <c r="C135" s="111" t="s">
        <v>81</v>
      </c>
      <c r="D135" s="151">
        <v>10</v>
      </c>
      <c r="E135" s="133"/>
      <c r="F135" s="134"/>
      <c r="G135" s="135"/>
      <c r="H135" s="135"/>
      <c r="I135" s="136"/>
      <c r="J135" s="135"/>
      <c r="K135" s="135"/>
      <c r="L135" s="135"/>
      <c r="M135" s="135"/>
      <c r="N135" s="135"/>
      <c r="O135" s="135"/>
    </row>
    <row r="136" spans="1:15" x14ac:dyDescent="0.2">
      <c r="A136" s="62" t="s">
        <v>296</v>
      </c>
      <c r="B136" s="116" t="s">
        <v>170</v>
      </c>
      <c r="C136" s="111" t="s">
        <v>54</v>
      </c>
      <c r="D136" s="147">
        <f>D133</f>
        <v>39.5</v>
      </c>
      <c r="E136" s="133"/>
      <c r="F136" s="134"/>
      <c r="G136" s="135"/>
      <c r="H136" s="135"/>
      <c r="I136" s="136"/>
      <c r="J136" s="135"/>
      <c r="K136" s="135"/>
      <c r="L136" s="135"/>
      <c r="M136" s="135"/>
      <c r="N136" s="135"/>
      <c r="O136" s="135"/>
    </row>
    <row r="137" spans="1:15" ht="25.5" x14ac:dyDescent="0.2">
      <c r="A137" s="62" t="s">
        <v>297</v>
      </c>
      <c r="B137" s="119" t="s">
        <v>171</v>
      </c>
      <c r="C137" s="111" t="s">
        <v>54</v>
      </c>
      <c r="D137" s="147">
        <f>D133</f>
        <v>39.5</v>
      </c>
      <c r="E137" s="133"/>
      <c r="F137" s="134"/>
      <c r="G137" s="135"/>
      <c r="H137" s="135"/>
      <c r="I137" s="136"/>
      <c r="J137" s="135"/>
      <c r="K137" s="135"/>
      <c r="L137" s="135"/>
      <c r="M137" s="135"/>
      <c r="N137" s="135"/>
      <c r="O137" s="135"/>
    </row>
    <row r="138" spans="1:15" ht="55.5" customHeight="1" x14ac:dyDescent="0.2">
      <c r="A138" s="62" t="s">
        <v>298</v>
      </c>
      <c r="B138" s="109" t="s">
        <v>172</v>
      </c>
      <c r="C138" s="108" t="s">
        <v>54</v>
      </c>
      <c r="D138" s="147">
        <v>39.5</v>
      </c>
      <c r="E138" s="133"/>
      <c r="F138" s="134"/>
      <c r="G138" s="135"/>
      <c r="H138" s="135"/>
      <c r="I138" s="136"/>
      <c r="J138" s="135"/>
      <c r="K138" s="135"/>
      <c r="L138" s="135"/>
      <c r="M138" s="135"/>
      <c r="N138" s="135"/>
      <c r="O138" s="135"/>
    </row>
    <row r="139" spans="1:15" ht="42.75" customHeight="1" x14ac:dyDescent="0.2">
      <c r="A139" s="62" t="s">
        <v>299</v>
      </c>
      <c r="B139" s="110" t="s">
        <v>173</v>
      </c>
      <c r="C139" s="121" t="s">
        <v>143</v>
      </c>
      <c r="D139" s="147">
        <v>8.9</v>
      </c>
      <c r="E139" s="133"/>
      <c r="F139" s="134"/>
      <c r="G139" s="135"/>
      <c r="H139" s="135"/>
      <c r="I139" s="136"/>
      <c r="J139" s="135"/>
      <c r="K139" s="135"/>
      <c r="L139" s="135"/>
      <c r="M139" s="135"/>
      <c r="N139" s="135"/>
      <c r="O139" s="135"/>
    </row>
    <row r="140" spans="1:15" ht="36" customHeight="1" x14ac:dyDescent="0.2">
      <c r="A140" s="62" t="s">
        <v>300</v>
      </c>
      <c r="B140" s="110" t="s">
        <v>174</v>
      </c>
      <c r="C140" s="121" t="s">
        <v>143</v>
      </c>
      <c r="D140" s="147">
        <v>18.399999999999999</v>
      </c>
      <c r="E140" s="133"/>
      <c r="F140" s="134"/>
      <c r="G140" s="135"/>
      <c r="H140" s="135"/>
      <c r="I140" s="136"/>
      <c r="J140" s="135"/>
      <c r="K140" s="135"/>
      <c r="L140" s="135"/>
      <c r="M140" s="135"/>
      <c r="N140" s="135"/>
      <c r="O140" s="135"/>
    </row>
    <row r="141" spans="1:15" ht="63" customHeight="1" x14ac:dyDescent="0.2">
      <c r="A141" s="62" t="s">
        <v>301</v>
      </c>
      <c r="B141" s="116" t="s">
        <v>175</v>
      </c>
      <c r="C141" s="121" t="s">
        <v>142</v>
      </c>
      <c r="D141" s="147">
        <v>20.399999999999999</v>
      </c>
      <c r="E141" s="133"/>
      <c r="F141" s="134"/>
      <c r="G141" s="135"/>
      <c r="H141" s="135"/>
      <c r="I141" s="136"/>
      <c r="J141" s="135"/>
      <c r="K141" s="135"/>
      <c r="L141" s="135"/>
      <c r="M141" s="135"/>
      <c r="N141" s="135"/>
      <c r="O141" s="135"/>
    </row>
    <row r="142" spans="1:15" ht="69.75" customHeight="1" x14ac:dyDescent="0.2">
      <c r="A142" s="62" t="s">
        <v>302</v>
      </c>
      <c r="B142" s="122" t="s">
        <v>176</v>
      </c>
      <c r="C142" s="121" t="s">
        <v>142</v>
      </c>
      <c r="D142" s="147">
        <v>30.5</v>
      </c>
      <c r="E142" s="133"/>
      <c r="F142" s="134"/>
      <c r="G142" s="135"/>
      <c r="H142" s="135"/>
      <c r="I142" s="136"/>
      <c r="J142" s="135"/>
      <c r="K142" s="135"/>
      <c r="L142" s="135"/>
      <c r="M142" s="135"/>
      <c r="N142" s="135"/>
      <c r="O142" s="135"/>
    </row>
    <row r="143" spans="1:15" x14ac:dyDescent="0.2">
      <c r="A143" s="62">
        <v>7</v>
      </c>
      <c r="B143" s="127" t="s">
        <v>177</v>
      </c>
      <c r="C143" s="104"/>
      <c r="D143" s="105"/>
      <c r="E143" s="133"/>
      <c r="F143" s="134"/>
      <c r="G143" s="135"/>
      <c r="H143" s="135"/>
      <c r="I143" s="136"/>
      <c r="J143" s="135"/>
      <c r="K143" s="135"/>
      <c r="L143" s="135"/>
      <c r="M143" s="135"/>
      <c r="N143" s="135"/>
      <c r="O143" s="135"/>
    </row>
    <row r="144" spans="1:15" ht="25.5" x14ac:dyDescent="0.2">
      <c r="A144" s="62" t="s">
        <v>324</v>
      </c>
      <c r="B144" s="110" t="s">
        <v>178</v>
      </c>
      <c r="C144" s="111" t="s">
        <v>54</v>
      </c>
      <c r="D144" s="152">
        <v>57.4</v>
      </c>
      <c r="E144" s="133"/>
      <c r="F144" s="134"/>
      <c r="G144" s="135"/>
      <c r="H144" s="135"/>
      <c r="I144" s="136"/>
      <c r="J144" s="135"/>
      <c r="K144" s="135"/>
      <c r="L144" s="135"/>
      <c r="M144" s="135"/>
      <c r="N144" s="135"/>
      <c r="O144" s="135"/>
    </row>
    <row r="145" spans="1:15" ht="25.5" x14ac:dyDescent="0.2">
      <c r="A145" s="62" t="s">
        <v>325</v>
      </c>
      <c r="B145" s="110" t="s">
        <v>179</v>
      </c>
      <c r="C145" s="111" t="s">
        <v>54</v>
      </c>
      <c r="D145" s="153">
        <v>4.7</v>
      </c>
      <c r="E145" s="133"/>
      <c r="F145" s="134"/>
      <c r="G145" s="135"/>
      <c r="H145" s="135"/>
      <c r="I145" s="136"/>
      <c r="J145" s="135"/>
      <c r="K145" s="135"/>
      <c r="L145" s="135"/>
      <c r="M145" s="135"/>
      <c r="N145" s="135"/>
      <c r="O145" s="135"/>
    </row>
    <row r="146" spans="1:15" ht="38.25" x14ac:dyDescent="0.2">
      <c r="A146" s="62" t="s">
        <v>326</v>
      </c>
      <c r="B146" s="110" t="s">
        <v>310</v>
      </c>
      <c r="C146" s="111" t="s">
        <v>68</v>
      </c>
      <c r="D146" s="144">
        <v>3</v>
      </c>
      <c r="E146" s="133"/>
      <c r="F146" s="134"/>
      <c r="G146" s="135"/>
      <c r="H146" s="135"/>
      <c r="I146" s="136"/>
      <c r="J146" s="135"/>
      <c r="K146" s="135"/>
      <c r="L146" s="135"/>
      <c r="M146" s="135"/>
      <c r="N146" s="135"/>
      <c r="O146" s="135"/>
    </row>
    <row r="147" spans="1:15" ht="40.5" customHeight="1" x14ac:dyDescent="0.2">
      <c r="A147" s="62" t="s">
        <v>327</v>
      </c>
      <c r="B147" s="110" t="s">
        <v>309</v>
      </c>
      <c r="C147" s="111" t="s">
        <v>68</v>
      </c>
      <c r="D147" s="144">
        <v>3</v>
      </c>
      <c r="E147" s="133"/>
      <c r="F147" s="134"/>
      <c r="G147" s="135"/>
      <c r="H147" s="161"/>
      <c r="I147" s="136"/>
      <c r="J147" s="135"/>
      <c r="K147" s="135"/>
      <c r="L147" s="135"/>
      <c r="M147" s="135"/>
      <c r="N147" s="135"/>
      <c r="O147" s="135"/>
    </row>
    <row r="148" spans="1:15" ht="40.5" customHeight="1" x14ac:dyDescent="0.2">
      <c r="A148" s="62" t="s">
        <v>328</v>
      </c>
      <c r="B148" s="110" t="s">
        <v>311</v>
      </c>
      <c r="C148" s="111" t="s">
        <v>68</v>
      </c>
      <c r="D148" s="144">
        <v>3</v>
      </c>
      <c r="E148" s="133"/>
      <c r="F148" s="134"/>
      <c r="G148" s="135"/>
      <c r="H148" s="135"/>
      <c r="I148" s="136"/>
      <c r="J148" s="135"/>
      <c r="K148" s="135"/>
      <c r="L148" s="135"/>
      <c r="M148" s="135"/>
      <c r="N148" s="135"/>
      <c r="O148" s="135"/>
    </row>
    <row r="149" spans="1:15" ht="114.75" x14ac:dyDescent="0.2">
      <c r="A149" s="62" t="s">
        <v>329</v>
      </c>
      <c r="B149" s="107" t="s">
        <v>312</v>
      </c>
      <c r="C149" s="111" t="s">
        <v>68</v>
      </c>
      <c r="D149" s="144">
        <v>1</v>
      </c>
      <c r="E149" s="138"/>
      <c r="F149" s="134"/>
      <c r="G149" s="100"/>
      <c r="H149" s="55"/>
      <c r="I149" s="100"/>
      <c r="J149" s="135"/>
      <c r="K149" s="135"/>
      <c r="L149" s="135"/>
      <c r="M149" s="135"/>
      <c r="N149" s="135"/>
      <c r="O149" s="135"/>
    </row>
    <row r="150" spans="1:15" ht="25.5" x14ac:dyDescent="0.2">
      <c r="A150" s="62" t="s">
        <v>330</v>
      </c>
      <c r="B150" s="107" t="s">
        <v>314</v>
      </c>
      <c r="C150" s="111" t="s">
        <v>81</v>
      </c>
      <c r="D150" s="144">
        <v>1</v>
      </c>
      <c r="E150" s="133"/>
      <c r="F150" s="134"/>
      <c r="G150" s="135"/>
      <c r="H150" s="135"/>
      <c r="I150" s="136"/>
      <c r="J150" s="135"/>
      <c r="K150" s="135"/>
      <c r="L150" s="135"/>
      <c r="M150" s="135"/>
      <c r="N150" s="135"/>
      <c r="O150" s="135"/>
    </row>
    <row r="151" spans="1:15" ht="31.5" customHeight="1" x14ac:dyDescent="0.2">
      <c r="A151" s="62" t="s">
        <v>331</v>
      </c>
      <c r="B151" s="107" t="s">
        <v>315</v>
      </c>
      <c r="C151" s="111" t="s">
        <v>81</v>
      </c>
      <c r="D151" s="144">
        <v>1</v>
      </c>
      <c r="E151" s="133"/>
      <c r="F151" s="134"/>
      <c r="G151" s="135"/>
      <c r="H151" s="135"/>
      <c r="I151" s="136"/>
      <c r="J151" s="135"/>
      <c r="K151" s="135"/>
      <c r="L151" s="135"/>
      <c r="M151" s="135"/>
      <c r="N151" s="135"/>
      <c r="O151" s="135"/>
    </row>
    <row r="152" spans="1:15" x14ac:dyDescent="0.2">
      <c r="A152" s="62" t="s">
        <v>332</v>
      </c>
      <c r="B152" s="107" t="s">
        <v>180</v>
      </c>
      <c r="C152" s="130" t="s">
        <v>68</v>
      </c>
      <c r="D152" s="144">
        <v>1</v>
      </c>
      <c r="E152" s="133"/>
      <c r="F152" s="134"/>
      <c r="G152" s="135"/>
      <c r="H152" s="135"/>
      <c r="I152" s="136"/>
      <c r="J152" s="135"/>
      <c r="K152" s="135"/>
      <c r="L152" s="135"/>
      <c r="M152" s="135"/>
      <c r="N152" s="135"/>
      <c r="O152" s="135"/>
    </row>
    <row r="153" spans="1:15" ht="14.25" x14ac:dyDescent="0.2">
      <c r="A153" s="62" t="s">
        <v>333</v>
      </c>
      <c r="B153" s="131" t="s">
        <v>181</v>
      </c>
      <c r="C153" s="111" t="s">
        <v>81</v>
      </c>
      <c r="D153" s="144">
        <v>2</v>
      </c>
      <c r="E153" s="133"/>
      <c r="F153" s="134"/>
      <c r="G153" s="135"/>
      <c r="H153" s="135"/>
      <c r="I153" s="136"/>
      <c r="J153" s="135"/>
      <c r="K153" s="135"/>
      <c r="L153" s="135"/>
      <c r="M153" s="135"/>
      <c r="N153" s="135"/>
      <c r="O153" s="135"/>
    </row>
    <row r="154" spans="1:15" ht="14.25" x14ac:dyDescent="0.2">
      <c r="A154" s="62" t="s">
        <v>334</v>
      </c>
      <c r="B154" s="131" t="s">
        <v>182</v>
      </c>
      <c r="C154" s="111" t="s">
        <v>81</v>
      </c>
      <c r="D154" s="144">
        <v>2</v>
      </c>
      <c r="E154" s="133"/>
      <c r="F154" s="134"/>
      <c r="G154" s="135"/>
      <c r="H154" s="135"/>
      <c r="I154" s="136"/>
      <c r="J154" s="135"/>
      <c r="K154" s="135"/>
      <c r="L154" s="135"/>
      <c r="M154" s="135"/>
      <c r="N154" s="135"/>
      <c r="O154" s="135"/>
    </row>
    <row r="155" spans="1:15" x14ac:dyDescent="0.2">
      <c r="A155" s="62" t="s">
        <v>335</v>
      </c>
      <c r="B155" s="131" t="s">
        <v>183</v>
      </c>
      <c r="C155" s="111" t="s">
        <v>81</v>
      </c>
      <c r="D155" s="144">
        <v>1</v>
      </c>
      <c r="E155" s="133"/>
      <c r="F155" s="134"/>
      <c r="G155" s="135"/>
      <c r="H155" s="135"/>
      <c r="I155" s="136"/>
      <c r="J155" s="135"/>
      <c r="K155" s="135"/>
      <c r="L155" s="135"/>
      <c r="M155" s="135"/>
      <c r="N155" s="135"/>
      <c r="O155" s="135"/>
    </row>
    <row r="156" spans="1:15" x14ac:dyDescent="0.2">
      <c r="A156" s="62" t="s">
        <v>336</v>
      </c>
      <c r="B156" s="131" t="s">
        <v>184</v>
      </c>
      <c r="C156" s="111" t="s">
        <v>81</v>
      </c>
      <c r="D156" s="144">
        <v>1</v>
      </c>
      <c r="E156" s="133"/>
      <c r="F156" s="134"/>
      <c r="G156" s="135"/>
      <c r="H156" s="135"/>
      <c r="I156" s="136"/>
      <c r="J156" s="135"/>
      <c r="K156" s="135"/>
      <c r="L156" s="135"/>
      <c r="M156" s="135"/>
      <c r="N156" s="135"/>
      <c r="O156" s="135"/>
    </row>
    <row r="157" spans="1:15" x14ac:dyDescent="0.2">
      <c r="A157" s="62" t="s">
        <v>337</v>
      </c>
      <c r="B157" s="131" t="s">
        <v>185</v>
      </c>
      <c r="C157" s="111" t="s">
        <v>81</v>
      </c>
      <c r="D157" s="144">
        <v>1</v>
      </c>
      <c r="E157" s="133"/>
      <c r="F157" s="134"/>
      <c r="G157" s="135"/>
      <c r="H157" s="135"/>
      <c r="I157" s="136"/>
      <c r="J157" s="135"/>
      <c r="K157" s="135"/>
      <c r="L157" s="135"/>
      <c r="M157" s="135"/>
      <c r="N157" s="135"/>
      <c r="O157" s="135"/>
    </row>
    <row r="158" spans="1:15" x14ac:dyDescent="0.2">
      <c r="A158" s="62" t="s">
        <v>338</v>
      </c>
      <c r="B158" s="110" t="s">
        <v>316</v>
      </c>
      <c r="C158" s="111" t="s">
        <v>81</v>
      </c>
      <c r="D158" s="144">
        <v>23</v>
      </c>
      <c r="E158" s="133"/>
      <c r="F158" s="134"/>
      <c r="G158" s="135"/>
      <c r="H158" s="135"/>
      <c r="I158" s="136"/>
      <c r="J158" s="135"/>
      <c r="K158" s="135"/>
      <c r="L158" s="135"/>
      <c r="M158" s="135"/>
      <c r="N158" s="135"/>
      <c r="O158" s="135"/>
    </row>
    <row r="159" spans="1:15" x14ac:dyDescent="0.2">
      <c r="A159" s="62" t="s">
        <v>339</v>
      </c>
      <c r="B159" s="110" t="s">
        <v>317</v>
      </c>
      <c r="C159" s="111" t="s">
        <v>81</v>
      </c>
      <c r="D159" s="144">
        <v>3</v>
      </c>
      <c r="E159" s="133"/>
      <c r="F159" s="134"/>
      <c r="G159" s="135"/>
      <c r="H159" s="135"/>
      <c r="I159" s="136"/>
      <c r="J159" s="135"/>
      <c r="K159" s="135"/>
      <c r="L159" s="135"/>
      <c r="M159" s="135"/>
      <c r="N159" s="135"/>
      <c r="O159" s="135"/>
    </row>
    <row r="160" spans="1:15" ht="25.5" x14ac:dyDescent="0.2">
      <c r="A160" s="62" t="s">
        <v>340</v>
      </c>
      <c r="B160" s="116" t="s">
        <v>186</v>
      </c>
      <c r="C160" s="111" t="s">
        <v>81</v>
      </c>
      <c r="D160" s="125">
        <v>6</v>
      </c>
      <c r="E160" s="133"/>
      <c r="F160" s="134"/>
      <c r="G160" s="135"/>
      <c r="H160" s="135"/>
      <c r="I160" s="136"/>
      <c r="J160" s="135"/>
      <c r="K160" s="135"/>
      <c r="L160" s="135"/>
      <c r="M160" s="135"/>
      <c r="N160" s="135"/>
      <c r="O160" s="135"/>
    </row>
    <row r="161" spans="1:15" x14ac:dyDescent="0.2">
      <c r="A161" s="62" t="s">
        <v>341</v>
      </c>
      <c r="B161" s="110" t="s">
        <v>187</v>
      </c>
      <c r="C161" s="111" t="s">
        <v>54</v>
      </c>
      <c r="D161" s="154">
        <v>23.5</v>
      </c>
      <c r="E161" s="133"/>
      <c r="F161" s="134"/>
      <c r="G161" s="135"/>
      <c r="H161" s="135"/>
      <c r="I161" s="136"/>
      <c r="J161" s="135"/>
      <c r="K161" s="135"/>
      <c r="L161" s="135"/>
      <c r="M161" s="135"/>
      <c r="N161" s="135"/>
      <c r="O161" s="135"/>
    </row>
    <row r="162" spans="1:15" x14ac:dyDescent="0.2">
      <c r="A162" s="62" t="s">
        <v>342</v>
      </c>
      <c r="B162" s="110" t="s">
        <v>187</v>
      </c>
      <c r="C162" s="111" t="s">
        <v>54</v>
      </c>
      <c r="D162" s="154">
        <v>155</v>
      </c>
      <c r="E162" s="133"/>
      <c r="F162" s="134"/>
      <c r="G162" s="135"/>
      <c r="H162" s="135"/>
      <c r="I162" s="136"/>
      <c r="J162" s="135"/>
      <c r="K162" s="135"/>
      <c r="L162" s="135"/>
      <c r="M162" s="135"/>
      <c r="N162" s="135"/>
      <c r="O162" s="135"/>
    </row>
    <row r="163" spans="1:15" x14ac:dyDescent="0.2">
      <c r="A163" s="62" t="s">
        <v>343</v>
      </c>
      <c r="B163" s="110" t="s">
        <v>187</v>
      </c>
      <c r="C163" s="111" t="s">
        <v>54</v>
      </c>
      <c r="D163" s="154">
        <v>150</v>
      </c>
      <c r="E163" s="133"/>
      <c r="F163" s="134"/>
      <c r="G163" s="135"/>
      <c r="H163" s="135"/>
      <c r="I163" s="136"/>
      <c r="J163" s="135"/>
      <c r="K163" s="135"/>
      <c r="L163" s="135"/>
      <c r="M163" s="135"/>
      <c r="N163" s="135"/>
      <c r="O163" s="135"/>
    </row>
    <row r="164" spans="1:15" x14ac:dyDescent="0.2">
      <c r="A164" s="62" t="s">
        <v>344</v>
      </c>
      <c r="B164" s="119" t="s">
        <v>188</v>
      </c>
      <c r="C164" s="111" t="s">
        <v>54</v>
      </c>
      <c r="D164" s="154">
        <f>SUM(D144:D145)</f>
        <v>62.1</v>
      </c>
      <c r="E164" s="133"/>
      <c r="F164" s="134"/>
      <c r="G164" s="135"/>
      <c r="H164" s="135"/>
      <c r="I164" s="136"/>
      <c r="J164" s="135"/>
      <c r="K164" s="135"/>
      <c r="L164" s="135"/>
      <c r="M164" s="135"/>
      <c r="N164" s="135"/>
      <c r="O164" s="135"/>
    </row>
    <row r="165" spans="1:15" ht="50.25" customHeight="1" x14ac:dyDescent="0.2">
      <c r="A165" s="62" t="s">
        <v>345</v>
      </c>
      <c r="B165" s="109" t="s">
        <v>189</v>
      </c>
      <c r="C165" s="108" t="s">
        <v>54</v>
      </c>
      <c r="D165" s="155">
        <f>D144</f>
        <v>57.4</v>
      </c>
      <c r="E165" s="133"/>
      <c r="F165" s="134"/>
      <c r="G165" s="135"/>
      <c r="H165" s="135"/>
      <c r="I165" s="136"/>
      <c r="J165" s="135"/>
      <c r="K165" s="135"/>
      <c r="L165" s="135"/>
      <c r="M165" s="135"/>
      <c r="N165" s="135"/>
      <c r="O165" s="135"/>
    </row>
    <row r="166" spans="1:15" ht="50.25" customHeight="1" x14ac:dyDescent="0.2">
      <c r="A166" s="62" t="s">
        <v>346</v>
      </c>
      <c r="B166" s="109" t="s">
        <v>313</v>
      </c>
      <c r="C166" s="108" t="s">
        <v>54</v>
      </c>
      <c r="D166" s="155">
        <v>4.7</v>
      </c>
      <c r="E166" s="133"/>
      <c r="F166" s="134"/>
      <c r="G166" s="135"/>
      <c r="H166" s="135"/>
      <c r="I166" s="136"/>
      <c r="J166" s="135"/>
      <c r="K166" s="135"/>
      <c r="L166" s="135"/>
      <c r="M166" s="135"/>
      <c r="N166" s="135"/>
      <c r="O166" s="135"/>
    </row>
    <row r="167" spans="1:15" ht="51" x14ac:dyDescent="0.2">
      <c r="A167" s="62" t="s">
        <v>347</v>
      </c>
      <c r="B167" s="122" t="s">
        <v>190</v>
      </c>
      <c r="C167" s="121" t="s">
        <v>142</v>
      </c>
      <c r="D167" s="155">
        <v>64.5</v>
      </c>
      <c r="E167" s="133"/>
      <c r="F167" s="134"/>
      <c r="G167" s="135"/>
      <c r="H167" s="135"/>
      <c r="I167" s="136"/>
      <c r="J167" s="135"/>
      <c r="K167" s="135"/>
      <c r="L167" s="135"/>
      <c r="M167" s="135"/>
      <c r="N167" s="135"/>
      <c r="O167" s="135"/>
    </row>
    <row r="168" spans="1:15" ht="38.25" x14ac:dyDescent="0.2">
      <c r="A168" s="62" t="s">
        <v>348</v>
      </c>
      <c r="B168" s="116" t="s">
        <v>191</v>
      </c>
      <c r="C168" s="121" t="s">
        <v>142</v>
      </c>
      <c r="D168" s="155">
        <v>28.5</v>
      </c>
      <c r="E168" s="133"/>
      <c r="F168" s="134"/>
      <c r="G168" s="135"/>
      <c r="H168" s="135"/>
      <c r="I168" s="136"/>
      <c r="J168" s="135"/>
      <c r="K168" s="135"/>
      <c r="L168" s="135"/>
      <c r="M168" s="135"/>
      <c r="N168" s="135"/>
      <c r="O168" s="135"/>
    </row>
    <row r="169" spans="1:15" ht="25.5" x14ac:dyDescent="0.2">
      <c r="A169" s="62" t="s">
        <v>349</v>
      </c>
      <c r="B169" s="116" t="s">
        <v>121</v>
      </c>
      <c r="C169" s="121" t="s">
        <v>143</v>
      </c>
      <c r="D169" s="155">
        <v>14</v>
      </c>
      <c r="E169" s="133"/>
      <c r="F169" s="134"/>
      <c r="G169" s="135"/>
      <c r="H169" s="135"/>
      <c r="I169" s="136"/>
      <c r="J169" s="135"/>
      <c r="K169" s="135"/>
      <c r="L169" s="135"/>
      <c r="M169" s="135"/>
      <c r="N169" s="135"/>
      <c r="O169" s="135"/>
    </row>
    <row r="170" spans="1:15" ht="25.5" x14ac:dyDescent="0.2">
      <c r="A170" s="62" t="s">
        <v>350</v>
      </c>
      <c r="B170" s="110" t="s">
        <v>192</v>
      </c>
      <c r="C170" s="121" t="s">
        <v>143</v>
      </c>
      <c r="D170" s="155">
        <v>17.3</v>
      </c>
      <c r="E170" s="133"/>
      <c r="F170" s="134"/>
      <c r="G170" s="135"/>
      <c r="H170" s="135"/>
      <c r="I170" s="136"/>
      <c r="J170" s="135"/>
      <c r="K170" s="135"/>
      <c r="L170" s="135"/>
      <c r="M170" s="135"/>
      <c r="N170" s="135"/>
      <c r="O170" s="135"/>
    </row>
    <row r="171" spans="1:15" x14ac:dyDescent="0.2">
      <c r="A171" s="62">
        <v>8</v>
      </c>
      <c r="B171" s="127" t="s">
        <v>193</v>
      </c>
      <c r="C171" s="104"/>
      <c r="D171" s="105"/>
      <c r="E171" s="133"/>
      <c r="F171" s="134"/>
      <c r="G171" s="135"/>
      <c r="H171" s="135"/>
      <c r="I171" s="136"/>
      <c r="J171" s="135"/>
      <c r="K171" s="135"/>
      <c r="L171" s="135"/>
      <c r="M171" s="135"/>
      <c r="N171" s="135"/>
      <c r="O171" s="135"/>
    </row>
    <row r="172" spans="1:15" ht="38.25" x14ac:dyDescent="0.2">
      <c r="A172" s="166" t="s">
        <v>351</v>
      </c>
      <c r="B172" s="109" t="s">
        <v>194</v>
      </c>
      <c r="C172" s="130" t="s">
        <v>68</v>
      </c>
      <c r="D172" s="144">
        <v>2</v>
      </c>
      <c r="E172" s="133"/>
      <c r="F172" s="134"/>
      <c r="G172" s="135"/>
      <c r="H172" s="135"/>
      <c r="I172" s="136"/>
      <c r="J172" s="135"/>
      <c r="K172" s="135"/>
      <c r="L172" s="135"/>
      <c r="M172" s="135"/>
      <c r="N172" s="135"/>
      <c r="O172" s="135"/>
    </row>
    <row r="173" spans="1:15" s="36" customFormat="1" x14ac:dyDescent="0.2">
      <c r="A173" s="37"/>
      <c r="B173" s="22"/>
      <c r="C173" s="38"/>
      <c r="D173" s="37"/>
      <c r="E173" s="39"/>
      <c r="F173" s="40"/>
      <c r="G173" s="41"/>
      <c r="H173" s="41"/>
      <c r="I173" s="42"/>
      <c r="J173" s="41"/>
      <c r="K173" s="42"/>
      <c r="L173" s="41"/>
      <c r="M173" s="42"/>
      <c r="N173" s="41"/>
      <c r="O173" s="56"/>
    </row>
    <row r="174" spans="1:15" x14ac:dyDescent="0.2">
      <c r="J174" s="14" t="s">
        <v>39</v>
      </c>
      <c r="K174" s="43"/>
      <c r="L174" s="43"/>
      <c r="M174" s="43"/>
      <c r="N174" s="43"/>
      <c r="O174" s="44"/>
    </row>
    <row r="175" spans="1:15" x14ac:dyDescent="0.2">
      <c r="J175" s="14"/>
      <c r="K175" s="57"/>
      <c r="L175" s="57"/>
      <c r="M175" s="57"/>
      <c r="N175" s="57"/>
      <c r="O175" s="58"/>
    </row>
    <row r="176" spans="1:15" x14ac:dyDescent="0.2">
      <c r="B176" s="45" t="s">
        <v>19</v>
      </c>
      <c r="E176" s="46"/>
    </row>
    <row r="177" spans="5:5" x14ac:dyDescent="0.2">
      <c r="E177" s="46"/>
    </row>
    <row r="178" spans="5:5" x14ac:dyDescent="0.2">
      <c r="E178" s="46"/>
    </row>
  </sheetData>
  <mergeCells count="6">
    <mergeCell ref="K7:O7"/>
    <mergeCell ref="E7:J7"/>
    <mergeCell ref="A7:A8"/>
    <mergeCell ref="C7:C8"/>
    <mergeCell ref="D7:D8"/>
    <mergeCell ref="B7:B8"/>
  </mergeCells>
  <phoneticPr fontId="1" type="noConversion"/>
  <pageMargins left="0.39370078740157483" right="0.35433070866141736" top="1.0236220472440944" bottom="0.39370078740157483" header="0.51181102362204722" footer="0.15748031496062992"/>
  <pageSetup paperSize="9" orientation="landscape" horizontalDpi="4294967292" verticalDpi="360" r:id="rId1"/>
  <headerFooter alignWithMargins="0">
    <oddHeader>&amp;C&amp;12LOKĀLĀ TĀME Nr. 1-1
&amp;"Arial,Treknraksts"&amp;ULIETUS ŪDENS KANALIZĀCIJAS- DRENĀŽAS IZBŪVE.</oddHeader>
    <oddFooter>&amp;C&amp;8&amp;P</oddFooter>
  </headerFooter>
  <rowBreaks count="13" manualBreakCount="13">
    <brk id="54" max="14" man="1"/>
    <brk id="60" max="14" man="1"/>
    <brk id="68" max="14" man="1"/>
    <brk id="82" max="14" man="1"/>
    <brk id="93" max="14" man="1"/>
    <brk id="101" max="14" man="1"/>
    <brk id="106" max="14" man="1"/>
    <brk id="116" max="14" man="1"/>
    <brk id="124" max="14" man="1"/>
    <brk id="134" max="14" man="1"/>
    <brk id="142" max="14" man="1"/>
    <brk id="153" max="14" man="1"/>
    <brk id="17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KOPT</vt:lpstr>
      <vt:lpstr>KOPS</vt:lpstr>
      <vt:lpstr>LKT</vt:lpstr>
      <vt:lpstr>KOPS!Print_Area</vt:lpstr>
      <vt:lpstr>KOPT!Print_Area</vt:lpstr>
      <vt:lpstr>LKT!Print_Area</vt:lpstr>
      <vt:lpstr>KOPS!Print_Titles</vt:lpstr>
      <vt:lpstr>KOPT!Print_Titles</vt:lpstr>
      <vt:lpstr>LKT!Print_Titles</vt:lpstr>
    </vt:vector>
  </TitlesOfParts>
  <Company>Universe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Evita Grudule</cp:lastModifiedBy>
  <cp:lastPrinted>2021-12-02T11:34:03Z</cp:lastPrinted>
  <dcterms:created xsi:type="dcterms:W3CDTF">1999-12-06T13:05:42Z</dcterms:created>
  <dcterms:modified xsi:type="dcterms:W3CDTF">2024-04-18T13:36:54Z</dcterms:modified>
</cp:coreProperties>
</file>