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1"/>
  <workbookPr/>
  <mc:AlternateContent xmlns:mc="http://schemas.openxmlformats.org/markup-compatibility/2006">
    <mc:Choice Requires="x15">
      <x15ac:absPath xmlns:x15ac="http://schemas.microsoft.com/office/spreadsheetml/2010/11/ac" url="U:\Iepirkumi\IEPIRKUMU _NODALA\05_Aiva_Balode\97_AK_Telpu un teritorijas uzkopšana dienesta viesnīcās\Dokumentacija\"/>
    </mc:Choice>
  </mc:AlternateContent>
  <xr:revisionPtr revIDLastSave="0" documentId="13_ncr:1_{B43CFBA9-0A38-4013-9A9E-CBFB336EDB3F}" xr6:coauthVersionLast="36" xr6:coauthVersionMax="47" xr10:uidLastSave="{00000000-0000-0000-0000-000000000000}"/>
  <bookViews>
    <workbookView xWindow="28680" yWindow="-120" windowWidth="29040" windowHeight="15840" tabRatio="807" activeTab="5" xr2:uid="{00000000-000D-0000-FFFF-FFFF00000000}"/>
  </bookViews>
  <sheets>
    <sheet name="1_Vid_laika norma" sheetId="7" r:id="rId1"/>
    <sheet name="2_Darba_efektivitāte" sheetId="13" r:id="rId2"/>
    <sheet name="3_Darbinieku atalgojuma veidi" sheetId="8" r:id="rId3"/>
    <sheet name="4_Tāme" sheetId="5" r:id="rId4"/>
    <sheet name="4_1_Izvērstās tāmes" sheetId="12" r:id="rId5"/>
    <sheet name="5_Finanšu piedāvājums" sheetId="10" r:id="rId6"/>
  </sheets>
  <definedNames>
    <definedName name="_Toc409514577" localSheetId="3">'4_Tāme'!#REF!</definedName>
    <definedName name="_Toc409514577" localSheetId="5">'5_Finanšu piedāvājums'!#REF!</definedName>
    <definedName name="_xlnm.Print_Area" localSheetId="0">'1_Vid_laika norma'!$A$1:$E$19</definedName>
    <definedName name="_xlnm.Print_Area" localSheetId="1">'2_Darba_efektivitāte'!$A$1:$J$79</definedName>
    <definedName name="_xlnm.Print_Area" localSheetId="2">'3_Darbinieku atalgojuma veidi'!$A$1:$P$70</definedName>
    <definedName name="_xlnm.Print_Area" localSheetId="3">'4_Tāme'!$A$1:$G$43</definedName>
    <definedName name="_xlnm.Print_Area" localSheetId="5">'5_Finanšu piedāvājums'!$A$1:$K$59</definedName>
  </definedNames>
  <calcPr calcId="191029"/>
</workbook>
</file>

<file path=xl/calcChain.xml><?xml version="1.0" encoding="utf-8"?>
<calcChain xmlns="http://schemas.openxmlformats.org/spreadsheetml/2006/main">
  <c r="E58" i="10" l="1"/>
  <c r="F39" i="10" l="1"/>
  <c r="F32" i="10"/>
  <c r="M18" i="10" l="1"/>
  <c r="M19" i="10"/>
  <c r="M20" i="10"/>
  <c r="M21" i="10"/>
  <c r="M22" i="10"/>
  <c r="M23" i="10"/>
  <c r="M24" i="10"/>
  <c r="L18" i="10"/>
  <c r="L19" i="10"/>
  <c r="L20" i="10"/>
  <c r="L21" i="10"/>
  <c r="L22" i="10"/>
  <c r="L23" i="10"/>
  <c r="L24" i="10"/>
  <c r="K18" i="10"/>
  <c r="K19" i="10"/>
  <c r="K20" i="10"/>
  <c r="K21" i="10"/>
  <c r="K22" i="10"/>
  <c r="K23" i="10"/>
  <c r="K24" i="10"/>
  <c r="L25" i="10" l="1"/>
  <c r="K25" i="10"/>
  <c r="M25" i="10"/>
  <c r="F47" i="10" l="1"/>
  <c r="H34" i="13"/>
  <c r="G14" i="8"/>
  <c r="G29" i="8"/>
  <c r="F41" i="13"/>
  <c r="F33" i="12" l="1"/>
  <c r="F32" i="12"/>
  <c r="D32" i="12"/>
  <c r="C32" i="12"/>
  <c r="B32" i="12"/>
  <c r="G31" i="13" l="1"/>
  <c r="G32" i="12" s="1"/>
  <c r="E32" i="12"/>
  <c r="C56" i="13"/>
  <c r="C35" i="5" s="1"/>
  <c r="C52" i="13"/>
  <c r="C47" i="13"/>
  <c r="C33" i="5" s="1"/>
  <c r="C43" i="13"/>
  <c r="C32" i="5" s="1"/>
  <c r="F45" i="13"/>
  <c r="F46" i="13"/>
  <c r="F49" i="13"/>
  <c r="F54" i="13"/>
  <c r="F56" i="13" s="1"/>
  <c r="F55" i="13"/>
  <c r="D35" i="5" l="1"/>
  <c r="G57" i="13"/>
  <c r="C57" i="13"/>
  <c r="E57" i="13"/>
  <c r="C34" i="5"/>
  <c r="F47" i="13"/>
  <c r="D33" i="5" s="1"/>
  <c r="F50" i="13"/>
  <c r="F51" i="13"/>
  <c r="F42" i="13"/>
  <c r="F43" i="13" s="1"/>
  <c r="F52" i="13" l="1"/>
  <c r="D34" i="5" s="1"/>
  <c r="F57" i="13" l="1"/>
  <c r="D32" i="5"/>
  <c r="B25" i="12"/>
  <c r="B26" i="12"/>
  <c r="B27" i="12"/>
  <c r="B28" i="12"/>
  <c r="B29" i="12"/>
  <c r="B30" i="12"/>
  <c r="B31" i="12"/>
  <c r="B33" i="12"/>
  <c r="B24" i="12"/>
  <c r="B15" i="12"/>
  <c r="B16" i="12"/>
  <c r="B17" i="12"/>
  <c r="B18" i="12"/>
  <c r="B19" i="12"/>
  <c r="B20" i="12"/>
  <c r="B21" i="12"/>
  <c r="B22" i="12"/>
  <c r="B14" i="12"/>
  <c r="B6" i="12"/>
  <c r="B7" i="12"/>
  <c r="B8" i="12"/>
  <c r="B9" i="12"/>
  <c r="B10" i="12"/>
  <c r="B11" i="12"/>
  <c r="B12" i="12"/>
  <c r="B5" i="12"/>
  <c r="F25" i="12" l="1"/>
  <c r="F26" i="12"/>
  <c r="F27" i="12"/>
  <c r="F28" i="12"/>
  <c r="F29" i="12"/>
  <c r="F30" i="12"/>
  <c r="F31" i="12"/>
  <c r="F24" i="12"/>
  <c r="D25" i="12"/>
  <c r="D26" i="12"/>
  <c r="D27" i="12"/>
  <c r="D28" i="12"/>
  <c r="D29" i="12"/>
  <c r="D30" i="12"/>
  <c r="D31" i="12"/>
  <c r="D33" i="12"/>
  <c r="D24" i="12"/>
  <c r="C25" i="12"/>
  <c r="C26" i="12"/>
  <c r="C27" i="12"/>
  <c r="C28" i="12"/>
  <c r="C29" i="12"/>
  <c r="C30" i="12"/>
  <c r="C31" i="12"/>
  <c r="C33" i="12"/>
  <c r="E33" i="12" s="1"/>
  <c r="C24" i="12"/>
  <c r="F15" i="12"/>
  <c r="F16" i="12"/>
  <c r="F17" i="12"/>
  <c r="F18" i="12"/>
  <c r="F19" i="12"/>
  <c r="F20" i="12"/>
  <c r="F21" i="12"/>
  <c r="F22" i="12"/>
  <c r="F14" i="12"/>
  <c r="D15" i="12"/>
  <c r="D16" i="12"/>
  <c r="D17" i="12"/>
  <c r="D18" i="12"/>
  <c r="D19" i="12"/>
  <c r="D20" i="12"/>
  <c r="D21" i="12"/>
  <c r="D22" i="12"/>
  <c r="D14" i="12"/>
  <c r="C15" i="12"/>
  <c r="C16" i="12"/>
  <c r="C17" i="12"/>
  <c r="C18" i="12"/>
  <c r="C19" i="12"/>
  <c r="C20" i="12"/>
  <c r="C21" i="12"/>
  <c r="C22" i="12"/>
  <c r="C14" i="12"/>
  <c r="F12" i="12"/>
  <c r="F11" i="12"/>
  <c r="F10" i="12"/>
  <c r="F9" i="12"/>
  <c r="F8" i="12"/>
  <c r="F7" i="12"/>
  <c r="F6" i="12"/>
  <c r="F5" i="12"/>
  <c r="D6" i="12"/>
  <c r="D7" i="12"/>
  <c r="D8" i="12"/>
  <c r="D9" i="12"/>
  <c r="D10" i="12"/>
  <c r="D11" i="12"/>
  <c r="D12" i="12"/>
  <c r="D5" i="12"/>
  <c r="C6" i="12"/>
  <c r="C7" i="12"/>
  <c r="C8" i="12"/>
  <c r="C9" i="12"/>
  <c r="C10" i="12"/>
  <c r="C11" i="12"/>
  <c r="C12" i="12"/>
  <c r="C5" i="12"/>
  <c r="F58" i="13" l="1"/>
  <c r="I34" i="13" l="1"/>
  <c r="C33" i="13"/>
  <c r="C29" i="5" s="1"/>
  <c r="G23" i="13"/>
  <c r="C22" i="13"/>
  <c r="C28" i="5" s="1"/>
  <c r="G13" i="13"/>
  <c r="C12" i="13"/>
  <c r="G11" i="13"/>
  <c r="G12" i="12" s="1"/>
  <c r="G10" i="13"/>
  <c r="G11" i="12" s="1"/>
  <c r="G9" i="13"/>
  <c r="G10" i="12" s="1"/>
  <c r="G8" i="13"/>
  <c r="G7" i="13"/>
  <c r="G8" i="12" s="1"/>
  <c r="G6" i="13"/>
  <c r="G7" i="12" s="1"/>
  <c r="G5" i="13"/>
  <c r="G6" i="12" s="1"/>
  <c r="G4" i="13"/>
  <c r="G9" i="12" l="1"/>
  <c r="G12" i="13"/>
  <c r="G20" i="13"/>
  <c r="G21" i="12" s="1"/>
  <c r="G21" i="13"/>
  <c r="G22" i="12" s="1"/>
  <c r="G14" i="13"/>
  <c r="G15" i="12" s="1"/>
  <c r="G30" i="13"/>
  <c r="G31" i="12" s="1"/>
  <c r="G19" i="13"/>
  <c r="G20" i="12" s="1"/>
  <c r="G29" i="13"/>
  <c r="G30" i="12" s="1"/>
  <c r="G28" i="13"/>
  <c r="G29" i="12" s="1"/>
  <c r="G24" i="13"/>
  <c r="G25" i="12" s="1"/>
  <c r="G17" i="13"/>
  <c r="G18" i="12" s="1"/>
  <c r="G25" i="13"/>
  <c r="G26" i="12" s="1"/>
  <c r="G27" i="13"/>
  <c r="G28" i="12" s="1"/>
  <c r="G15" i="13"/>
  <c r="G16" i="12" s="1"/>
  <c r="G32" i="13"/>
  <c r="G33" i="12" s="1"/>
  <c r="G16" i="13"/>
  <c r="G17" i="12" s="1"/>
  <c r="G18" i="13"/>
  <c r="G19" i="12" s="1"/>
  <c r="G26" i="13"/>
  <c r="G27" i="12" s="1"/>
  <c r="D27" i="5"/>
  <c r="G5" i="12"/>
  <c r="G24" i="12"/>
  <c r="G14" i="12"/>
  <c r="C34" i="13"/>
  <c r="C27" i="5"/>
  <c r="E34" i="13"/>
  <c r="G33" i="13" l="1"/>
  <c r="D29" i="5" s="1"/>
  <c r="G22" i="13"/>
  <c r="D28" i="5" s="1"/>
  <c r="G34" i="13"/>
  <c r="E25" i="12"/>
  <c r="E28" i="12"/>
  <c r="E29" i="12"/>
  <c r="E30" i="12"/>
  <c r="E31" i="12"/>
  <c r="E24" i="12"/>
  <c r="E15" i="12"/>
  <c r="E16" i="12"/>
  <c r="E17" i="12"/>
  <c r="E18" i="12"/>
  <c r="E19" i="12"/>
  <c r="E21" i="12"/>
  <c r="E22" i="12"/>
  <c r="E14" i="12"/>
  <c r="E6" i="12"/>
  <c r="E7" i="12"/>
  <c r="E8" i="12"/>
  <c r="E9" i="12"/>
  <c r="E11" i="12"/>
  <c r="E5" i="12"/>
  <c r="G13" i="12" s="1"/>
  <c r="C34" i="12"/>
  <c r="E27" i="12"/>
  <c r="E26" i="12"/>
  <c r="C23" i="12"/>
  <c r="E20" i="12"/>
  <c r="C13" i="12"/>
  <c r="E10" i="12"/>
  <c r="C35" i="12" l="1"/>
  <c r="G23" i="12"/>
  <c r="G34" i="12"/>
  <c r="E12" i="12"/>
  <c r="E35" i="12" s="1"/>
  <c r="F50" i="10"/>
  <c r="G35" i="12" l="1"/>
  <c r="H42" i="8" l="1"/>
  <c r="I42" i="8" s="1"/>
  <c r="H43" i="8"/>
  <c r="I43" i="8" s="1"/>
  <c r="H41" i="8"/>
  <c r="G42" i="8"/>
  <c r="G43" i="8"/>
  <c r="G41" i="8"/>
  <c r="H23" i="8"/>
  <c r="J23" i="8" s="1"/>
  <c r="H24" i="8"/>
  <c r="H22" i="8"/>
  <c r="G23" i="8"/>
  <c r="G24" i="8"/>
  <c r="G22" i="8"/>
  <c r="H18" i="8"/>
  <c r="G44" i="8" l="1"/>
  <c r="J41" i="8"/>
  <c r="G25" i="8"/>
  <c r="J43" i="8"/>
  <c r="K43" i="8" s="1"/>
  <c r="M43" i="8" s="1"/>
  <c r="O43" i="8" s="1"/>
  <c r="P43" i="8" s="1"/>
  <c r="I41" i="8"/>
  <c r="J24" i="8"/>
  <c r="I23" i="8"/>
  <c r="K23" i="8" s="1"/>
  <c r="J42" i="8"/>
  <c r="K42" i="8" s="1"/>
  <c r="I24" i="8"/>
  <c r="I22" i="8"/>
  <c r="J22" i="8"/>
  <c r="K24" i="8" l="1"/>
  <c r="M24" i="8" s="1"/>
  <c r="O24" i="8" s="1"/>
  <c r="P24" i="8" s="1"/>
  <c r="K22" i="8"/>
  <c r="M22" i="8" s="1"/>
  <c r="O22" i="8" s="1"/>
  <c r="P22" i="8" s="1"/>
  <c r="K41" i="8"/>
  <c r="M41" i="8" s="1"/>
  <c r="O41" i="8" s="1"/>
  <c r="P41" i="8" s="1"/>
  <c r="M23" i="8"/>
  <c r="O23" i="8" s="1"/>
  <c r="P23" i="8" s="1"/>
  <c r="M42" i="8"/>
  <c r="O42" i="8" s="1"/>
  <c r="P42" i="8" s="1"/>
  <c r="P44" i="8" l="1"/>
  <c r="P25" i="8"/>
  <c r="C39" i="5" l="1"/>
  <c r="H49" i="8"/>
  <c r="J49" i="8" s="1"/>
  <c r="G49" i="8"/>
  <c r="H48" i="8"/>
  <c r="J48" i="8" s="1"/>
  <c r="G48" i="8"/>
  <c r="G50" i="8" l="1"/>
  <c r="D38" i="5" s="1"/>
  <c r="D39" i="5" s="1"/>
  <c r="I49" i="8"/>
  <c r="K49" i="8" s="1"/>
  <c r="M49" i="8" s="1"/>
  <c r="O49" i="8" s="1"/>
  <c r="P49" i="8" s="1"/>
  <c r="I48" i="8"/>
  <c r="K48" i="8" s="1"/>
  <c r="M48" i="8" s="1"/>
  <c r="O48" i="8" s="1"/>
  <c r="P48" i="8" s="1"/>
  <c r="P50" i="8" s="1"/>
  <c r="E51" i="8" s="1"/>
  <c r="E38" i="5" l="1"/>
  <c r="E39" i="5" s="1"/>
  <c r="F38" i="5" l="1"/>
  <c r="G38" i="5" s="1"/>
  <c r="G39" i="8"/>
  <c r="G38" i="8"/>
  <c r="G37" i="8"/>
  <c r="H38" i="8"/>
  <c r="H39" i="8"/>
  <c r="G34" i="8"/>
  <c r="G35" i="8"/>
  <c r="G33" i="8"/>
  <c r="G30" i="8"/>
  <c r="G31" i="8"/>
  <c r="G19" i="8"/>
  <c r="G20" i="8"/>
  <c r="G18" i="8"/>
  <c r="H14" i="8"/>
  <c r="J14" i="8" s="1"/>
  <c r="G15" i="8"/>
  <c r="G16" i="8"/>
  <c r="H37" i="8"/>
  <c r="H35" i="8"/>
  <c r="J35" i="8" s="1"/>
  <c r="H34" i="8"/>
  <c r="J34" i="8" s="1"/>
  <c r="H33" i="8"/>
  <c r="J33" i="8" s="1"/>
  <c r="H31" i="8"/>
  <c r="J31" i="8" s="1"/>
  <c r="H30" i="8"/>
  <c r="J30" i="8" s="1"/>
  <c r="H29" i="8"/>
  <c r="J29" i="8" s="1"/>
  <c r="H20" i="8"/>
  <c r="J20" i="8" s="1"/>
  <c r="H19" i="8"/>
  <c r="H16" i="8"/>
  <c r="H15" i="8"/>
  <c r="J15" i="8" s="1"/>
  <c r="F39" i="5" l="1"/>
  <c r="G39" i="5" s="1"/>
  <c r="G17" i="8"/>
  <c r="G21" i="8"/>
  <c r="I16" i="8"/>
  <c r="J16" i="8"/>
  <c r="I19" i="8"/>
  <c r="J19" i="8"/>
  <c r="I37" i="8"/>
  <c r="J37" i="8"/>
  <c r="I39" i="8"/>
  <c r="J39" i="8"/>
  <c r="I18" i="8"/>
  <c r="J18" i="8"/>
  <c r="I38" i="8"/>
  <c r="J38" i="8"/>
  <c r="G32" i="8"/>
  <c r="G36" i="8"/>
  <c r="G40" i="8"/>
  <c r="I30" i="8"/>
  <c r="K30" i="8" s="1"/>
  <c r="M30" i="8" s="1"/>
  <c r="O30" i="8" s="1"/>
  <c r="P30" i="8" s="1"/>
  <c r="I35" i="8"/>
  <c r="K35" i="8" s="1"/>
  <c r="M35" i="8" s="1"/>
  <c r="O35" i="8" s="1"/>
  <c r="P35" i="8" s="1"/>
  <c r="I34" i="8"/>
  <c r="K34" i="8" s="1"/>
  <c r="M34" i="8" s="1"/>
  <c r="O34" i="8" s="1"/>
  <c r="P34" i="8" s="1"/>
  <c r="I14" i="8"/>
  <c r="I20" i="8"/>
  <c r="I15" i="8"/>
  <c r="I29" i="8"/>
  <c r="I31" i="8"/>
  <c r="K31" i="8" s="1"/>
  <c r="M31" i="8" s="1"/>
  <c r="O31" i="8" s="1"/>
  <c r="P31" i="8" s="1"/>
  <c r="I33" i="8"/>
  <c r="D10" i="10" l="1"/>
  <c r="E10" i="10"/>
  <c r="G45" i="8"/>
  <c r="G26" i="8"/>
  <c r="K39" i="8"/>
  <c r="M39" i="8" s="1"/>
  <c r="O39" i="8" s="1"/>
  <c r="P39" i="8" s="1"/>
  <c r="K37" i="8"/>
  <c r="M37" i="8" s="1"/>
  <c r="O37" i="8" s="1"/>
  <c r="P37" i="8" s="1"/>
  <c r="K19" i="8"/>
  <c r="M19" i="8" s="1"/>
  <c r="O19" i="8" s="1"/>
  <c r="P19" i="8" s="1"/>
  <c r="K16" i="8"/>
  <c r="M16" i="8" s="1"/>
  <c r="O16" i="8" s="1"/>
  <c r="P16" i="8" s="1"/>
  <c r="K38" i="8"/>
  <c r="M38" i="8" s="1"/>
  <c r="O38" i="8" s="1"/>
  <c r="P38" i="8" s="1"/>
  <c r="K18" i="8"/>
  <c r="M18" i="8" s="1"/>
  <c r="O18" i="8" s="1"/>
  <c r="P18" i="8" s="1"/>
  <c r="K20" i="8"/>
  <c r="M20" i="8" s="1"/>
  <c r="O20" i="8" s="1"/>
  <c r="P20" i="8" s="1"/>
  <c r="K33" i="8"/>
  <c r="M33" i="8" s="1"/>
  <c r="O33" i="8" s="1"/>
  <c r="P33" i="8" s="1"/>
  <c r="P36" i="8" s="1"/>
  <c r="K29" i="8"/>
  <c r="M29" i="8" s="1"/>
  <c r="O29" i="8" s="1"/>
  <c r="P29" i="8" s="1"/>
  <c r="P32" i="8" s="1"/>
  <c r="K15" i="8"/>
  <c r="M15" i="8" s="1"/>
  <c r="O15" i="8" s="1"/>
  <c r="P15" i="8" s="1"/>
  <c r="K14" i="8"/>
  <c r="M14" i="8" s="1"/>
  <c r="O14" i="8" s="1"/>
  <c r="P14" i="8" s="1"/>
  <c r="P17" i="8" l="1"/>
  <c r="P40" i="8"/>
  <c r="P45" i="8" s="1"/>
  <c r="E46" i="8" s="1"/>
  <c r="P21" i="8"/>
  <c r="P26" i="8" l="1"/>
  <c r="E27" i="8" s="1"/>
  <c r="C17" i="5"/>
  <c r="C21" i="5" s="1"/>
  <c r="E35" i="5" l="1"/>
  <c r="F35" i="5" s="1"/>
  <c r="G35" i="5" s="1"/>
  <c r="C9" i="5" l="1"/>
  <c r="C13" i="5" s="1"/>
  <c r="E27" i="5" l="1"/>
  <c r="H31" i="12"/>
  <c r="I31" i="12" s="1"/>
  <c r="J31" i="12" s="1"/>
  <c r="H30" i="12"/>
  <c r="I30" i="12" s="1"/>
  <c r="J30" i="12" s="1"/>
  <c r="H8" i="12"/>
  <c r="I8" i="12" s="1"/>
  <c r="J8" i="12" s="1"/>
  <c r="H11" i="12"/>
  <c r="I11" i="12" s="1"/>
  <c r="J11" i="12" s="1"/>
  <c r="H7" i="12"/>
  <c r="I7" i="12" s="1"/>
  <c r="J7" i="12" s="1"/>
  <c r="H9" i="12"/>
  <c r="H10" i="12"/>
  <c r="I10" i="12" s="1"/>
  <c r="J10" i="12" s="1"/>
  <c r="H6" i="12"/>
  <c r="I6" i="12" s="1"/>
  <c r="J6" i="12" s="1"/>
  <c r="H12" i="12"/>
  <c r="I12" i="12" s="1"/>
  <c r="J12" i="12" s="1"/>
  <c r="H5" i="12"/>
  <c r="I5" i="12" s="1"/>
  <c r="J5" i="12" s="1"/>
  <c r="H24" i="12"/>
  <c r="I24" i="12" s="1"/>
  <c r="J24" i="12" s="1"/>
  <c r="H19" i="12"/>
  <c r="I19" i="12" s="1"/>
  <c r="J19" i="12" s="1"/>
  <c r="H29" i="12"/>
  <c r="I29" i="12" s="1"/>
  <c r="J29" i="12" s="1"/>
  <c r="H18" i="12"/>
  <c r="I18" i="12" s="1"/>
  <c r="J18" i="12" s="1"/>
  <c r="H17" i="12"/>
  <c r="I17" i="12" s="1"/>
  <c r="J17" i="12" s="1"/>
  <c r="H28" i="12"/>
  <c r="I28" i="12" s="1"/>
  <c r="J28" i="12" s="1"/>
  <c r="H16" i="12"/>
  <c r="I16" i="12" s="1"/>
  <c r="J16" i="12" s="1"/>
  <c r="H27" i="12"/>
  <c r="I27" i="12" s="1"/>
  <c r="J27" i="12" s="1"/>
  <c r="H15" i="12"/>
  <c r="I15" i="12" s="1"/>
  <c r="J15" i="12" s="1"/>
  <c r="H22" i="12"/>
  <c r="I22" i="12" s="1"/>
  <c r="J22" i="12" s="1"/>
  <c r="H14" i="12"/>
  <c r="I14" i="12" s="1"/>
  <c r="J14" i="12" s="1"/>
  <c r="H26" i="12"/>
  <c r="I26" i="12" s="1"/>
  <c r="J26" i="12" s="1"/>
  <c r="H21" i="12"/>
  <c r="I21" i="12" s="1"/>
  <c r="J21" i="12" s="1"/>
  <c r="H25" i="12"/>
  <c r="I25" i="12" s="1"/>
  <c r="J25" i="12" s="1"/>
  <c r="H20" i="12"/>
  <c r="I20" i="12" s="1"/>
  <c r="J20" i="12" s="1"/>
  <c r="I23" i="12" l="1"/>
  <c r="J23" i="12" s="1"/>
  <c r="I9" i="12"/>
  <c r="J9" i="12" l="1"/>
  <c r="I13" i="12"/>
  <c r="J13" i="12" s="1"/>
  <c r="D36" i="5"/>
  <c r="C36" i="5"/>
  <c r="E29" i="5" l="1"/>
  <c r="E32" i="5"/>
  <c r="F32" i="5" s="1"/>
  <c r="G32" i="5" s="1"/>
  <c r="E33" i="5"/>
  <c r="F33" i="5" s="1"/>
  <c r="G33" i="5" s="1"/>
  <c r="E34" i="5"/>
  <c r="F34" i="5" s="1"/>
  <c r="G34" i="5" s="1"/>
  <c r="E28" i="5"/>
  <c r="H32" i="12" l="1"/>
  <c r="I32" i="12" s="1"/>
  <c r="J32" i="12" s="1"/>
  <c r="H33" i="12"/>
  <c r="I33" i="12" s="1"/>
  <c r="J33" i="12" s="1"/>
  <c r="F29" i="5"/>
  <c r="G29" i="5" s="1"/>
  <c r="F36" i="5"/>
  <c r="G36" i="5" s="1"/>
  <c r="E9" i="10" l="1"/>
  <c r="I34" i="12"/>
  <c r="J34" i="12" s="1"/>
  <c r="D9" i="10"/>
  <c r="I35" i="12" l="1"/>
  <c r="J35" i="12" s="1"/>
  <c r="F28" i="5"/>
  <c r="G28" i="5" s="1"/>
  <c r="C30" i="5" l="1"/>
  <c r="F27" i="5"/>
  <c r="G27" i="5" s="1"/>
  <c r="D30" i="5" l="1"/>
  <c r="F30" i="5" l="1"/>
  <c r="G30" i="5" s="1"/>
  <c r="E8" i="10" l="1"/>
  <c r="F40" i="5"/>
  <c r="G40" i="5" s="1"/>
  <c r="D8" i="10"/>
  <c r="E11" i="10" l="1"/>
  <c r="D11" i="10"/>
  <c r="D12" i="10" l="1"/>
  <c r="D13" i="10" s="1"/>
  <c r="E12" i="10"/>
  <c r="E13" i="10"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Lelde Jirjena</author>
  </authors>
  <commentList>
    <comment ref="N9" authorId="0" shapeId="0" xr:uid="{00000000-0006-0000-0200-000001000000}">
      <text>
        <r>
          <rPr>
            <sz val="9"/>
            <color indexed="81"/>
            <rFont val="Tahoma"/>
            <family val="2"/>
            <charset val="186"/>
          </rPr>
          <t xml:space="preserve">Kolonu Nr.13 Pretendents aizpilda saskaņā ar Valstī noteikto uzņēmējdarbības riska nodevu vienam darbiniekam
</t>
        </r>
      </text>
    </comment>
    <comment ref="C14" authorId="1" shapeId="0" xr:uid="{00000000-0006-0000-0200-000002000000}">
      <text>
        <r>
          <rPr>
            <sz val="9"/>
            <color indexed="81"/>
            <rFont val="Tahoma"/>
            <family val="2"/>
            <charset val="186"/>
          </rPr>
          <t>Kolonnu Nr. 3 Pretendents papildina pēc vajadzības gadījumā, ja pakalpojuma izpildē iesaistītie darbinieki ir ar atšķirīgu stundu skaitu vai stundas likmi.</t>
        </r>
      </text>
    </comment>
    <comment ref="C18" authorId="0" shapeId="0" xr:uid="{00000000-0006-0000-0200-000003000000}">
      <text>
        <r>
          <rPr>
            <sz val="9"/>
            <color indexed="81"/>
            <rFont val="Tahoma"/>
            <family val="2"/>
            <charset val="186"/>
          </rPr>
          <t xml:space="preserve">Kolonnu Nr. 3 Pretendents papildina pēc vajadzības gadījumā, ja pakalpojuma izpildē iesaistītie darbinieki ir ar atšķirīgu stundu skaitu vai stundas likmi.
</t>
        </r>
      </text>
    </comment>
    <comment ref="C22" authorId="0" shapeId="0" xr:uid="{00000000-0006-0000-0200-000004000000}">
      <text>
        <r>
          <rPr>
            <sz val="9"/>
            <color indexed="81"/>
            <rFont val="Tahoma"/>
            <family val="2"/>
            <charset val="186"/>
          </rPr>
          <t xml:space="preserve">Kolonnu Nr. 3 Pretendents papildina pēc vajadzības gadījumā, ja pakalpojuma izpildē iesaistītie darbinieki ir ar atšķirīgu stundu skaitu vai stundas likmi.
</t>
        </r>
      </text>
    </comment>
    <comment ref="C29" authorId="0" shapeId="0" xr:uid="{00000000-0006-0000-0200-000006000000}">
      <text>
        <r>
          <rPr>
            <sz val="9"/>
            <color indexed="81"/>
            <rFont val="Tahoma"/>
            <family val="2"/>
            <charset val="186"/>
          </rPr>
          <t xml:space="preserve">Kolonnu Nr. 3 Pretendents papildina pēc vajadzības gadījumā, ja pakalpojuma izpildē iesaistītie darbinieki ir ar atšķirīgu stundu skaitu vai stundas likmi.
</t>
        </r>
      </text>
    </comment>
    <comment ref="C33" authorId="0" shapeId="0" xr:uid="{00000000-0006-0000-0200-000007000000}">
      <text>
        <r>
          <rPr>
            <sz val="9"/>
            <color indexed="81"/>
            <rFont val="Tahoma"/>
            <family val="2"/>
            <charset val="186"/>
          </rPr>
          <t xml:space="preserve">Kolonnu Nr. 3 Pretendents papildina pēc vajadzības gadījumā, ja pakalpojuma izpildē iesaistītie darbinieki ir ar atšķirīgu stundu skaitu vai stundas likmi.
</t>
        </r>
      </text>
    </comment>
    <comment ref="C37" authorId="0" shapeId="0" xr:uid="{00000000-0006-0000-0200-000008000000}">
      <text>
        <r>
          <rPr>
            <sz val="9"/>
            <color indexed="81"/>
            <rFont val="Tahoma"/>
            <family val="2"/>
            <charset val="186"/>
          </rPr>
          <t xml:space="preserve">Kolonnu Nr. 3 Pretendents papildina pēc vajadzības gadījumā, ja pakalpojuma izpildē iesaistītie darbinieki ir ar atšķirīgu stundu skaitu vai stundas likmi.
</t>
        </r>
      </text>
    </comment>
    <comment ref="C41" authorId="0" shapeId="0" xr:uid="{00000000-0006-0000-0200-000009000000}">
      <text>
        <r>
          <rPr>
            <sz val="9"/>
            <color indexed="81"/>
            <rFont val="Tahoma"/>
            <family val="2"/>
            <charset val="186"/>
          </rPr>
          <t xml:space="preserve">Kolonnu Nr. 3 Pretendents papildina pēc vajadzības gadījumā, ja pakalpojuma izpildē iesaistītie darbinieki ir ar atšķirīgu stundu skaitu vai stundas likmi.
</t>
        </r>
      </text>
    </comment>
    <comment ref="C48" authorId="0" shapeId="0" xr:uid="{00000000-0006-0000-0200-00000A000000}">
      <text>
        <r>
          <rPr>
            <sz val="9"/>
            <color indexed="81"/>
            <rFont val="Tahoma"/>
            <family val="2"/>
            <charset val="186"/>
          </rPr>
          <t xml:space="preserve">Kolonnu Nr. 3 Pretendents papildina pēc vajadzības gadījumā, ja pakalpojuma izpildē iesaistītie darbinieki ir ar atšķirīgu stundu skaitu vai stundas likmi.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D38" authorId="0" shapeId="0" xr:uid="{00000000-0006-0000-0300-000001000000}">
      <text>
        <r>
          <rPr>
            <sz val="9"/>
            <color indexed="81"/>
            <rFont val="Tahoma"/>
            <family val="2"/>
            <charset val="186"/>
          </rPr>
          <t xml:space="preserve">Vērtējamais kritērijs A4
</t>
        </r>
      </text>
    </comment>
  </commentList>
</comments>
</file>

<file path=xl/sharedStrings.xml><?xml version="1.0" encoding="utf-8"?>
<sst xmlns="http://schemas.openxmlformats.org/spreadsheetml/2006/main" count="436" uniqueCount="289">
  <si>
    <t>Nr.p.k.</t>
  </si>
  <si>
    <t>Pakalpojums</t>
  </si>
  <si>
    <t>Kāpnes</t>
  </si>
  <si>
    <t>Lifti</t>
  </si>
  <si>
    <t>Objekts</t>
  </si>
  <si>
    <t>3.1.</t>
  </si>
  <si>
    <t>3.2.</t>
  </si>
  <si>
    <t>3.3.</t>
  </si>
  <si>
    <t>Kopā:</t>
  </si>
  <si>
    <t>Objekti</t>
  </si>
  <si>
    <t>Skaidrojumi:</t>
  </si>
  <si>
    <t>4. Kolonna: Pasūtītāja noteiktās uzkopšanas reize nedēļā.</t>
  </si>
  <si>
    <t>1. Kolonna: Pasūtītāja noteikto Objektu adreses.</t>
  </si>
  <si>
    <t>3. Kolonna: Pasūtītāja norādītās telpu uzkopjamās platības Objektos.</t>
  </si>
  <si>
    <t>2. Kolonna: Pasūtītāja norādītās teritoriju platības objektos, kuru ikdienas pamatuzkopšanu nodrošina Izpildītājs</t>
  </si>
  <si>
    <t>Telpu pamat-uzkopšanas reizes nedēļā</t>
  </si>
  <si>
    <t>Teritorijas pamatuzkop šanas reizes nedēļā</t>
  </si>
  <si>
    <t>%</t>
  </si>
  <si>
    <t>Hipokrāta iela 3</t>
  </si>
  <si>
    <t>1.1.</t>
  </si>
  <si>
    <t>1.1.1.</t>
  </si>
  <si>
    <t>1.1.2.</t>
  </si>
  <si>
    <t>1.1.3.</t>
  </si>
  <si>
    <t>1.1.4.</t>
  </si>
  <si>
    <t>2.1.</t>
  </si>
  <si>
    <t>2.1.1.</t>
  </si>
  <si>
    <t>2.1.2.</t>
  </si>
  <si>
    <t>2.1.3.</t>
  </si>
  <si>
    <t>2.2.</t>
  </si>
  <si>
    <t>2.2.1.</t>
  </si>
  <si>
    <t>2.2.2.</t>
  </si>
  <si>
    <t>Nr.</t>
  </si>
  <si>
    <t>Mērvienība</t>
  </si>
  <si>
    <t>Linoleja vaskošana</t>
  </si>
  <si>
    <t>Paklāju ģenerāltīrīšana</t>
  </si>
  <si>
    <t>Mīksto mēbeļu ģenerāltīrīšana</t>
  </si>
  <si>
    <t>1.1. Telpu ikdienas uzkopšana (pamatuzkopšana):</t>
  </si>
  <si>
    <t>1.4.1.</t>
  </si>
  <si>
    <t>1.4.2.</t>
  </si>
  <si>
    <t>1.4.3.</t>
  </si>
  <si>
    <t>1.4.4.</t>
  </si>
  <si>
    <t>Kopā, EUR/h:</t>
  </si>
  <si>
    <t>Cena par pakalpojumu mēnesī (aizpildās automātiski)</t>
  </si>
  <si>
    <t>Pretendenta plānotās darba stundas kopā  mēnesī noteikto platību pamatuzkopšanai</t>
  </si>
  <si>
    <t>Administratīvās telpas</t>
  </si>
  <si>
    <t>Klases</t>
  </si>
  <si>
    <t>Labierīcības un dušu telpas</t>
  </si>
  <si>
    <t>Gaiteņi/ ieejas halles manuāli</t>
  </si>
  <si>
    <t>Sporta zāle manuāli</t>
  </si>
  <si>
    <t>Platību veids</t>
  </si>
  <si>
    <t>Noliktavu telpas manuāli</t>
  </si>
  <si>
    <t>Skolas</t>
  </si>
  <si>
    <t>Piezīme: KGUI - kombinētā grīdu uzkopšanas iekārta</t>
  </si>
  <si>
    <t>5. Kolonna: Nepieciešamais stundu skaits vienā uzkopšanas reizē.</t>
  </si>
  <si>
    <t>3. Kolonna: Pasūtītāja noteiktās teritoju pamatuzkopšanas reizes nedēļā.</t>
  </si>
  <si>
    <t>4. Kolonna: Aizpilda Pretendents, norādot vidējo darba stundu skaitu vienā uzkopšanas reizē.</t>
  </si>
  <si>
    <t>5. Kolonna: Pretendneta plānotais stundu skaits mēnesī.</t>
  </si>
  <si>
    <t>6. Kolonna: Aizpilda Pretendents, norādot plānoto sētnieku skaitu objektos, lai nodrošinātu Pasūtītāja noteikto teritoriju ikdienas uzkopšanu.</t>
  </si>
  <si>
    <t>Izmaksu pozīcija</t>
  </si>
  <si>
    <t>EUR/h, bez PVN</t>
  </si>
  <si>
    <t>FINANŠU PIEDĀVĀJUMS</t>
  </si>
  <si>
    <t>Kopā ar PVN:</t>
  </si>
  <si>
    <t>Cena par vienu mērvienību, EUR bez PVN (aizpilda pretendents)</t>
  </si>
  <si>
    <t>Sadaļa</t>
  </si>
  <si>
    <t>PVN, 21%, EUR:</t>
  </si>
  <si>
    <t>gab.</t>
  </si>
  <si>
    <t>(Izvērsta forma - darbinieku atalgojums)</t>
  </si>
  <si>
    <t>Pretendents aizpilda tabulu, norādot faktisko darbinieku kopējo skaitu, lai nodrošinātu pakalpojuma izpildi.</t>
  </si>
  <si>
    <t>Amats</t>
  </si>
  <si>
    <t>Stundas likme (bruto) EUR/h</t>
  </si>
  <si>
    <t>Darbinieka atalgojums</t>
  </si>
  <si>
    <t>Darbinieka izmaksas</t>
  </si>
  <si>
    <t xml:space="preserve">Darba Devēja soc.nodoklis </t>
  </si>
  <si>
    <t>Mēnesī (EUR)</t>
  </si>
  <si>
    <t>Mēnesī kopā (EUR)</t>
  </si>
  <si>
    <t>1.1. Telpu ikdienas uzkopšana.</t>
  </si>
  <si>
    <t xml:space="preserve">Apkopēja </t>
  </si>
  <si>
    <t>Apkopēja</t>
  </si>
  <si>
    <t xml:space="preserve">                                                                                                                                                                                                  </t>
  </si>
  <si>
    <t>Hipokrāta iela 3, Rīga</t>
  </si>
  <si>
    <t xml:space="preserve"> Telpu ikdienas pamatuzkopšana kopā mēnesī:</t>
  </si>
  <si>
    <t>Sētnieks</t>
  </si>
  <si>
    <t xml:space="preserve">Sētnieks </t>
  </si>
  <si>
    <t xml:space="preserve"> Teritorijas ikdienas pamatuzkopšana kopā mēnesī:</t>
  </si>
  <si>
    <t>Skaidrojumi.</t>
  </si>
  <si>
    <t>1. Kolonna: Konkrētā Objekta adrese.</t>
  </si>
  <si>
    <t>4. Kolonna: Pretendents norāda darbinieka bruto stundas likmi (EUR/h).</t>
  </si>
  <si>
    <t>Darba stundas mēnesī, h (vienam cilvēkam)</t>
  </si>
  <si>
    <t>Cilvēku skaits</t>
  </si>
  <si>
    <t>Viena darbinieka izmaksas mēnesī</t>
  </si>
  <si>
    <t>Visu darbinieku izmaksas mēnesī</t>
  </si>
  <si>
    <t>Darba alga (vienam darbiniekam) (bruto)</t>
  </si>
  <si>
    <t xml:space="preserve"> Noteiktais slimības naudas uzkrājums vienam darbiniekam</t>
  </si>
  <si>
    <t>Atalgojums vienam darbiniekam (bruto)</t>
  </si>
  <si>
    <t>Darba Devēja soc.nodoklis vienam darbiniekam</t>
  </si>
  <si>
    <t>Riska nodeva vienam darbiniekam</t>
  </si>
  <si>
    <t>Stundu skaits kopā (aizpildās automātiski)</t>
  </si>
  <si>
    <t>Aizpildās automātiski (EUR)</t>
  </si>
  <si>
    <t>Vidējā stunas tarifa likme, EUR:</t>
  </si>
  <si>
    <t>5. Kolonna: Pretendents norāda viena darbinieka plānotās darba stundas mēnesī.</t>
  </si>
  <si>
    <t>12.1.Kolonna: Pretendents norāda Darba devēja valsts sociālās apdrošināšanas obligāto iemaksu likmi (VSAOI) euro.</t>
  </si>
  <si>
    <t>13. Kolonna: Pretendents norāda Uzņēmējdarbības riska valsts nodevu par darbinieku.</t>
  </si>
  <si>
    <t>14. Kolonna: Pretendents norāda Kopējās viena darbinieka izmaksas mēnesī.</t>
  </si>
  <si>
    <t>2. Kolonna: Posteņa Nr.</t>
  </si>
  <si>
    <t>6. Kolonna: Pretendents norāda darbinieku (posteņu) skaitu atbilstoši stundu skaitam/stundas likmei.</t>
  </si>
  <si>
    <t>8. Kolonna: Pretendents norāda viena darbinieka (posteņa) bruto darba algu mēnesī.</t>
  </si>
  <si>
    <t xml:space="preserve">9. Kolonna: Pretendents norāda ikmēneša uzkrājumu viena darbinieka (posteņa) atvaļinājumam. </t>
  </si>
  <si>
    <t>10. Kolonna: Pretendents norāda ikmēneša slimības naudas uzkrājumu vienam darbiniekam (postenim) slimības gadījumā.</t>
  </si>
  <si>
    <t>11. Kolonna: Pretendents norāda viena darbinieka (posteņa) atalgojums (bruto) mēnesī kopā.</t>
  </si>
  <si>
    <t>15. Kolonna: Pretendents norāda Kopējās darbinieka/darbinieku (posteņa/posteņu) izmaksas mēnesī.</t>
  </si>
  <si>
    <t>Darbaspēka izmaksas (aizpildās automātiski)*:</t>
  </si>
  <si>
    <t>Materiālu izmaksas (uzkopšanas līdzekļi, dezinfekcijas līdzekļi, atkritumu maisi, u.c.) (aizpilda Pretendents):</t>
  </si>
  <si>
    <t>Inventārs, pamatlīdzekļi, darba apģērbs (aizpilda Pretendents):</t>
  </si>
  <si>
    <t>Materiālu izmaksas (uzkopšanas līdzekļi, pretslīdes materiāli, atkritumu maisi, u.c.) (aizpilda Pretendents):</t>
  </si>
  <si>
    <t xml:space="preserve"> Uzkrājums atvaļinājumam (1/12 daļa) (vienam darbiniekam)</t>
  </si>
  <si>
    <t>Pretendenta noteiktais slimības naudas uzkrājums, %:</t>
  </si>
  <si>
    <t>Pakalpojuma stundas izmaksa (aizpildās automātiski)</t>
  </si>
  <si>
    <t>Pakalpojuma Darba stundas mēnesī</t>
  </si>
  <si>
    <t>…</t>
  </si>
  <si>
    <t>Mārupes iela 17 k-1/ 17 k-2, Rīga</t>
  </si>
  <si>
    <t>Mārupes ielā 17 k-1,17 k-2</t>
  </si>
  <si>
    <t>Mārupes iela 17 k-1 / 17 k-2, Rīga</t>
  </si>
  <si>
    <t>Mārupes iela 17 k-1/17 k-2</t>
  </si>
  <si>
    <t>1.3.</t>
  </si>
  <si>
    <t>Darbu vadītājs</t>
  </si>
  <si>
    <t>Visi objekti</t>
  </si>
  <si>
    <t>...</t>
  </si>
  <si>
    <t>Darbu vadīšana un uzraudzība</t>
  </si>
  <si>
    <t>2.3.</t>
  </si>
  <si>
    <t>2.4.</t>
  </si>
  <si>
    <t>2.5.</t>
  </si>
  <si>
    <t>2.3.1.</t>
  </si>
  <si>
    <t>2.6.</t>
  </si>
  <si>
    <t>Darbu vadīšana un uzraudzība kopā:</t>
  </si>
  <si>
    <t>1.4.</t>
  </si>
  <si>
    <t>Telpu ikdienas uzkopšana</t>
  </si>
  <si>
    <t>Teritoriju ikdienas uzkopšana</t>
  </si>
  <si>
    <t>TĀME</t>
  </si>
  <si>
    <t>Cena mēnesī, EUR bez PVN (aizpildās automātiski)</t>
  </si>
  <si>
    <t>Citas izmaksas (transporta un administratīvās izmaksas) (aizpilda Pretendents):</t>
  </si>
  <si>
    <t>Dārza iela 5, Rīga</t>
  </si>
  <si>
    <t>Dārza iela 5</t>
  </si>
  <si>
    <t>Mārupes iela 17 k-1/ 17 k-2</t>
  </si>
  <si>
    <t>9.8 - 12.2</t>
  </si>
  <si>
    <t>Administratīvie objekti</t>
  </si>
  <si>
    <t>Pazemes autostāvvieta ar KGUI</t>
  </si>
  <si>
    <t>2.7.</t>
  </si>
  <si>
    <t>7. Kolonna: Nepieciešamais stundu skaits mēnesī.</t>
  </si>
  <si>
    <t>Noliktavu telpas manuāli (t.sk. velonovietnes)</t>
  </si>
  <si>
    <t>6. Kolonna: Pretendentam nepieciešamo stundu skaits - aizpilda Pretendents</t>
  </si>
  <si>
    <t>Numuriņu uzkopšana Dārza ielā 5, Rīgā</t>
  </si>
  <si>
    <t>Istabu uzkopšana Hipokrāta ielā 3, Rīgā</t>
  </si>
  <si>
    <t>7.4 - 12.55</t>
  </si>
  <si>
    <t>14.65 - 18.57</t>
  </si>
  <si>
    <t>12.3 - 19.5</t>
  </si>
  <si>
    <t>9.kolonna: Pretendentam detalizēts skaidrojums/pamatojums Vidējā darba laika (normas) izmaiņām - aizpilda Pretendents</t>
  </si>
  <si>
    <t>8. Kolonna: Aizpilda Pretendents, norādot plānoto darbinieku skaitu (par pamatu Pasūtītāja noteiktais telpu ikdienas pamatuzkopšanai laiku).</t>
  </si>
  <si>
    <t>Pakalpojumā iesaistīto darbinieku faktiskais skaits un atalgojums.</t>
  </si>
  <si>
    <t>7. Kolonna: Kopējās darba stundas objektā mēnesī (jāsakrīt ar darba stundām katrā objektā saskaņā ar 2. darba lapu "Darba efektivitāte").</t>
  </si>
  <si>
    <t xml:space="preserve"> 12.1</t>
  </si>
  <si>
    <t>1. Pakalpojuma stundas likme (Pretendents aizpilda tikai C kolonnas baltās šūnas)</t>
  </si>
  <si>
    <t>Numuriņu uzkopšana Mārupes ielā 17 k-1, k-2, Rīgā</t>
  </si>
  <si>
    <t xml:space="preserve">Telpu ikdienas uzkopšana atbilstoši Pasūtītāja uzkopšanas programmai. 
Pasūtītāja noteiktais telpu ikdienas pamatuzkopšanai laiks ir:
objektos: Mārupes ielā 17 k-1 un k-2, Hipokrāta ielā 3 no plkst. 10:00 līdz 13:00, Dārza ielā 5 no plkst. 8:00 līdz 11:00,  
pārējos RSU Objektos ikdienas telpu aktīvo uzkopšanu  Izpildītājs veic ārpus RSU darba laika (RSU darba laiks pirmdienās – piektdienās no plkst.8:00-20:00, sestdienās no plkst. 8:00-18:00). </t>
  </si>
  <si>
    <t>21.1 - 33.81</t>
  </si>
  <si>
    <t>2. Periodiski pēc pieprasījuma veicamie darbi</t>
  </si>
  <si>
    <t xml:space="preserve">1. Pamatpakalpojumi </t>
  </si>
  <si>
    <r>
      <t xml:space="preserve">Kopā, EUR bez PVN </t>
    </r>
    <r>
      <rPr>
        <b/>
        <sz val="10"/>
        <color rgb="FFFF0000"/>
        <rFont val="Times New Roman"/>
        <family val="1"/>
        <charset val="186"/>
      </rPr>
      <t>(VĒRTĒJAMAIS KRITĒRIJS A1)</t>
    </r>
    <r>
      <rPr>
        <b/>
        <sz val="10"/>
        <rFont val="Times New Roman"/>
        <family val="1"/>
        <charset val="186"/>
      </rPr>
      <t>:</t>
    </r>
  </si>
  <si>
    <r>
      <t>Istabiņas izmērs, m</t>
    </r>
    <r>
      <rPr>
        <b/>
        <vertAlign val="superscript"/>
        <sz val="9"/>
        <rFont val="Times New Roman"/>
        <family val="1"/>
        <charset val="186"/>
      </rPr>
      <t>2</t>
    </r>
  </si>
  <si>
    <r>
      <t>* Darbaspēka stundas likme ir atšifrēta sheetā 3_</t>
    </r>
    <r>
      <rPr>
        <b/>
        <sz val="10"/>
        <rFont val="Times New Roman"/>
        <family val="1"/>
        <charset val="186"/>
      </rPr>
      <t>Darbinieku atalgojuma veid.</t>
    </r>
  </si>
  <si>
    <r>
      <t>Kopējā  platība objektos (m</t>
    </r>
    <r>
      <rPr>
        <b/>
        <vertAlign val="superscript"/>
        <sz val="10"/>
        <color indexed="8"/>
        <rFont val="Times New Roman"/>
        <family val="1"/>
        <charset val="186"/>
      </rPr>
      <t>2</t>
    </r>
    <r>
      <rPr>
        <b/>
        <sz val="10"/>
        <color indexed="8"/>
        <rFont val="Times New Roman"/>
        <family val="1"/>
        <charset val="186"/>
      </rPr>
      <t>)</t>
    </r>
  </si>
  <si>
    <r>
      <t>Telpu uzkopjamās platības objektos (m</t>
    </r>
    <r>
      <rPr>
        <b/>
        <vertAlign val="superscript"/>
        <sz val="10"/>
        <color indexed="8"/>
        <rFont val="Times New Roman"/>
        <family val="1"/>
        <charset val="186"/>
      </rPr>
      <t>2</t>
    </r>
    <r>
      <rPr>
        <b/>
        <sz val="10"/>
        <color indexed="8"/>
        <rFont val="Times New Roman"/>
        <family val="1"/>
        <charset val="186"/>
      </rPr>
      <t xml:space="preserve">) </t>
    </r>
  </si>
  <si>
    <r>
      <t xml:space="preserve">Pretendentam nepieciešamais uzkopšanas laiks (h) 1 reizē saskaņā ar Pretendenta norādīto faktisko vidējā  laika normu </t>
    </r>
    <r>
      <rPr>
        <b/>
        <sz val="11"/>
        <rFont val="Times New Roman"/>
        <family val="1"/>
        <charset val="186"/>
      </rPr>
      <t>6. kolonnā</t>
    </r>
  </si>
  <si>
    <r>
      <t>Pretendenta plānotās darba stundas kopā  mēnesī noteikto platību uzkopšanai</t>
    </r>
    <r>
      <rPr>
        <b/>
        <vertAlign val="superscript"/>
        <sz val="12"/>
        <color indexed="8"/>
        <rFont val="Times New Roman"/>
        <family val="1"/>
        <charset val="186"/>
      </rPr>
      <t xml:space="preserve"> </t>
    </r>
  </si>
  <si>
    <r>
      <t xml:space="preserve">Pretendenta faktiskais   darbinieku skaits noteikto platību uzkopšanai objektos </t>
    </r>
    <r>
      <rPr>
        <b/>
        <sz val="10"/>
        <color rgb="FFFF0000"/>
        <rFont val="Times New Roman"/>
        <family val="1"/>
        <charset val="186"/>
      </rPr>
      <t>(Informatīvi. Aizpilda Pretendents)</t>
    </r>
  </si>
  <si>
    <r>
      <t>Teritorijas uzkopjamās platības objektos (m</t>
    </r>
    <r>
      <rPr>
        <b/>
        <vertAlign val="superscript"/>
        <sz val="10"/>
        <color indexed="8"/>
        <rFont val="Times New Roman"/>
        <family val="1"/>
        <charset val="186"/>
      </rPr>
      <t>2</t>
    </r>
    <r>
      <rPr>
        <b/>
        <sz val="10"/>
        <color indexed="8"/>
        <rFont val="Times New Roman"/>
        <family val="1"/>
        <charset val="186"/>
      </rPr>
      <t>)</t>
    </r>
  </si>
  <si>
    <r>
      <t xml:space="preserve">Pretendenta plānotais darba stundu skaits vidēji vienā uzkopšanas reizē </t>
    </r>
    <r>
      <rPr>
        <b/>
        <sz val="10"/>
        <color rgb="FFFF0000"/>
        <rFont val="Times New Roman"/>
        <family val="1"/>
        <charset val="186"/>
      </rPr>
      <t>(Aizpilda Pretendents)</t>
    </r>
  </si>
  <si>
    <r>
      <t xml:space="preserve">Pretendenta faktiskais   darbinieku skaits noteikto platību pamatuzkopšanai </t>
    </r>
    <r>
      <rPr>
        <b/>
        <sz val="10"/>
        <color rgb="FFFF0000"/>
        <rFont val="Times New Roman"/>
        <family val="1"/>
        <charset val="186"/>
      </rPr>
      <t>(Informatīvi. Aizpilda Pretendents)</t>
    </r>
  </si>
  <si>
    <r>
      <rPr>
        <b/>
        <u/>
        <sz val="10"/>
        <rFont val="Times New Roman"/>
        <family val="1"/>
        <charset val="186"/>
      </rPr>
      <t>1. Tabula</t>
    </r>
    <r>
      <rPr>
        <b/>
        <sz val="10"/>
        <rFont val="Times New Roman"/>
        <family val="1"/>
        <charset val="186"/>
      </rPr>
      <t>:Telpu ikdienas uzkopšana atbilstoši Pasūtītāja prasībām (2. pielikums. Tehniskā  specifikācija.Telpu uzkopšanas programma).</t>
    </r>
  </si>
  <si>
    <t>Telpu pielietojums objektos  saskaņā ar norādīto telpu pielietojuma sadalījumu 1.izklājlapā</t>
  </si>
  <si>
    <r>
      <t xml:space="preserve">A kategorijas numuriņa uzkopšana saskaņā ar darba aprakstu </t>
    </r>
    <r>
      <rPr>
        <b/>
        <sz val="10"/>
        <color rgb="FFFF0000"/>
        <rFont val="Times New Roman"/>
        <family val="1"/>
        <charset val="186"/>
      </rPr>
      <t xml:space="preserve"> </t>
    </r>
    <r>
      <rPr>
        <b/>
        <sz val="10"/>
        <color theme="9" tint="-0.499984740745262"/>
        <rFont val="Times New Roman"/>
        <family val="1"/>
        <charset val="186"/>
      </rPr>
      <t>- ar sanitāro telpu uzkopšanu</t>
    </r>
  </si>
  <si>
    <r>
      <t>AM1, AM2 kategorijas numuriņa uzkopšana saskaņā ar darba aprakstu</t>
    </r>
    <r>
      <rPr>
        <b/>
        <sz val="10"/>
        <color theme="9" tint="-0.499984740745262"/>
        <rFont val="Times New Roman"/>
        <family val="1"/>
        <charset val="186"/>
      </rPr>
      <t xml:space="preserve"> - ar sanitāro telpu uzkopšanu</t>
    </r>
  </si>
  <si>
    <r>
      <t>AM3 kategorijas numuriņa guļamtelpu uzkopšana saskaņā ar darba aprakstu</t>
    </r>
    <r>
      <rPr>
        <b/>
        <sz val="10"/>
        <color rgb="FFFF0000"/>
        <rFont val="Times New Roman"/>
        <family val="1"/>
        <charset val="186"/>
      </rPr>
      <t xml:space="preserve"> - </t>
    </r>
    <r>
      <rPr>
        <b/>
        <sz val="10"/>
        <color theme="9" tint="-0.499984740745262"/>
        <rFont val="Times New Roman"/>
        <family val="1"/>
        <charset val="186"/>
      </rPr>
      <t>bez sanitāro mezglu, virtuvju (koplietošanas telpu) uzkopšanas</t>
    </r>
  </si>
  <si>
    <r>
      <t>AM3 kategorijas numuriņu koplietošanas telpu uzkopšana</t>
    </r>
    <r>
      <rPr>
        <b/>
        <sz val="10"/>
        <color rgb="FFFF0000"/>
        <rFont val="Times New Roman"/>
        <family val="1"/>
        <charset val="186"/>
      </rPr>
      <t xml:space="preserve"> - </t>
    </r>
    <r>
      <rPr>
        <b/>
        <sz val="10"/>
        <color theme="9" tint="-0.499984740745262"/>
        <rFont val="Times New Roman"/>
        <family val="1"/>
        <charset val="186"/>
      </rPr>
      <t>sanitārās telpas, virtuves (numura koplietošanas telpas)</t>
    </r>
  </si>
  <si>
    <r>
      <t>CM, DM kategorijas numuriņu guļamtelpu uzkopšana saskaņā ar darba aprakstu</t>
    </r>
    <r>
      <rPr>
        <b/>
        <sz val="10"/>
        <color rgb="FFFF0000"/>
        <rFont val="Times New Roman"/>
        <family val="1"/>
        <charset val="186"/>
      </rPr>
      <t xml:space="preserve"> - </t>
    </r>
    <r>
      <rPr>
        <b/>
        <sz val="10"/>
        <color theme="9" tint="-0.499984740745262"/>
        <rFont val="Times New Roman"/>
        <family val="1"/>
        <charset val="186"/>
      </rPr>
      <t>bez sanitāro telpu, virtuvju (koplietošanas telpu) uzkopšanas</t>
    </r>
  </si>
  <si>
    <r>
      <t>B, C kategorijas numuriņu guļamtelpu uzkopšana saskaņā ar darba aprakstu</t>
    </r>
    <r>
      <rPr>
        <b/>
        <sz val="10"/>
        <color rgb="FFFF0000"/>
        <rFont val="Times New Roman"/>
        <family val="1"/>
        <charset val="186"/>
      </rPr>
      <t xml:space="preserve"> - </t>
    </r>
    <r>
      <rPr>
        <b/>
        <sz val="10"/>
        <color theme="9" tint="-0.499984740745262"/>
        <rFont val="Times New Roman"/>
        <family val="1"/>
        <charset val="186"/>
      </rPr>
      <t>bez sanitāro telpu, virtuvju (koplietošanas telpu) uzkopšanas</t>
    </r>
  </si>
  <si>
    <t xml:space="preserve">1. Telpu ikdienas pamatuzkopšana,uzturēšana.  </t>
  </si>
  <si>
    <t>1.4. Darbu vadīšana un uzraudzība</t>
  </si>
  <si>
    <t>Vidēji patērējamais darba laiks (norma) uzkopšanā</t>
  </si>
  <si>
    <t>Ēkas veids</t>
  </si>
  <si>
    <t>Vidēja līmeņa pakalpojumu programmas, kv.m./h</t>
  </si>
  <si>
    <t xml:space="preserve">Kāpņu telpu logu un stikla konstrukciju ģenerāltīrīšana no iekšpuses </t>
  </si>
  <si>
    <t>Biroja telpu zonu stikla starpsienu un ieejas zonu stikla konstrukciju abpusēja ģenerāltīrīšana</t>
  </si>
  <si>
    <t>Betona grīdas seguma vaskošana</t>
  </si>
  <si>
    <r>
      <t>m</t>
    </r>
    <r>
      <rPr>
        <b/>
        <i/>
        <vertAlign val="superscript"/>
        <sz val="10"/>
        <color theme="1"/>
        <rFont val="Times New Roman"/>
        <family val="1"/>
        <charset val="186"/>
      </rPr>
      <t>2</t>
    </r>
  </si>
  <si>
    <r>
      <t>Kopā, EUR bez PVN</t>
    </r>
    <r>
      <rPr>
        <b/>
        <sz val="10"/>
        <color rgb="FFFF0000"/>
        <rFont val="Times New Roman"/>
        <family val="1"/>
        <charset val="186"/>
      </rPr>
      <t xml:space="preserve"> (VĒRTĒJAMAIS KRITĒRIJS A2.1., A2.2., A2.3.)</t>
    </r>
    <r>
      <rPr>
        <b/>
        <sz val="10"/>
        <rFont val="Times New Roman"/>
        <family val="1"/>
        <charset val="186"/>
      </rPr>
      <t>:</t>
    </r>
  </si>
  <si>
    <t>A 2.1.</t>
  </si>
  <si>
    <t>A 2.2.</t>
  </si>
  <si>
    <t>A 2.3.</t>
  </si>
  <si>
    <t>Teritorija bez adreses Kad.Nr. 01000640116 (RSU parks, ūdenstilpnes vienā pusē, kas atrodas tuvāk Dārza ielai 5)</t>
  </si>
  <si>
    <t>Teritorija bez adreses Kad Nr. 01000640116 (RSU parks, ūdenstilpnes vienā pusē, kas atrodas tuvāk Dārza ielai 5)</t>
  </si>
  <si>
    <t>cietais segums</t>
  </si>
  <si>
    <t>Cietais segums</t>
  </si>
  <si>
    <t>Zālājs</t>
  </si>
  <si>
    <t>Meža teritorija</t>
  </si>
  <si>
    <t>zaļā zona</t>
  </si>
  <si>
    <t>PAVISAM KOPĀ:</t>
  </si>
  <si>
    <r>
      <t>Pretendenta piedāvātā vidējā uzkopjamās platības efektivitāte, m</t>
    </r>
    <r>
      <rPr>
        <b/>
        <vertAlign val="superscript"/>
        <sz val="8"/>
        <color rgb="FFFF0000"/>
        <rFont val="Times New Roman"/>
        <family val="1"/>
        <charset val="186"/>
      </rPr>
      <t>2</t>
    </r>
    <r>
      <rPr>
        <b/>
        <sz val="8"/>
        <color rgb="FFFF0000"/>
        <rFont val="Times New Roman"/>
        <family val="1"/>
        <charset val="186"/>
      </rPr>
      <t>/h vienā uzkopšanas reizē (gadījumā, ja līguma izpildes laikā tiks pievienots kāds objekts, kurā jāuzkopj teritorija, Pretendenta piedāvātā vidējā uzkopjamās platības efektivitāte tiks izmantota, lai aprēķinātu nepieciešamo stundu skaitu):</t>
    </r>
  </si>
  <si>
    <t>Konferenču telpa</t>
  </si>
  <si>
    <t>2. Kolonna: Pasūtītāja norādītās telpu platības pēc to pielietojuma saskaņā ar Pasūtītāja norādītajām vadlīnijām (šī faila 1.cilne/sheet)</t>
  </si>
  <si>
    <t>Labierīcības un dušu telpas īrnieku B un C kategorijas numuros</t>
  </si>
  <si>
    <t>Labierīcības un dušu telpas (izņemot īrnieku B un C kategorijas numuros)</t>
  </si>
  <si>
    <r>
      <rPr>
        <b/>
        <u/>
        <sz val="10"/>
        <rFont val="Times New Roman"/>
        <family val="1"/>
        <charset val="186"/>
      </rPr>
      <t>2. Tabula</t>
    </r>
    <r>
      <rPr>
        <b/>
        <sz val="10"/>
        <rFont val="Times New Roman"/>
        <family val="1"/>
        <charset val="186"/>
      </rPr>
      <t>:Teritorijas ikdienas pamatuzkopšana atbilstoši  Pasūtītāja prasībām  (2. pielikums. Tehniskā  specifikācija.Teritorijas uzkopšanas programma).</t>
    </r>
  </si>
  <si>
    <t>1.2. Teritorijas ikdienas uzkopšana.</t>
  </si>
  <si>
    <t xml:space="preserve">12. Kolonna: Pretendents norāda Darba devēja valsts sociālās apdrošināšanas obligāto iemaksu likmi (VSAOI) procentuāli. Ja tiek norādīta procentu likme, kas ir  atšķirīga no veidnē norādītās  23.59%, tad pretendentam ir jāiesniedz apliecinošs dokuments, kas apliecina, ka darbiniekam tiek piemērota pazeminātā vai atšķirīga procentu likme. </t>
  </si>
  <si>
    <t>2. Pamatpakalpojumu (telpu ikdienas uzkopšana (2.1),  teritoriju ikdienas uzkopšana (2.2), darbu vadīšana un uzraudzība (2.3.)) izmaksu sadalījums pa objektiem (aizpildās automātiski).</t>
  </si>
  <si>
    <t>Kopā (2.1. + 2.2. + 2.3.):</t>
  </si>
  <si>
    <t>1.2. Teritorijas ikdienas uzkopšana (pamatuzkopšana):</t>
  </si>
  <si>
    <t>2.2.3.</t>
  </si>
  <si>
    <t>2.2.4.</t>
  </si>
  <si>
    <t>3. Istabeņu pakalpojumi</t>
  </si>
  <si>
    <t>3.1.2.</t>
  </si>
  <si>
    <t>3.2.1.</t>
  </si>
  <si>
    <t>3.2.2.</t>
  </si>
  <si>
    <t>3.2.3.</t>
  </si>
  <si>
    <t>3.2.4.</t>
  </si>
  <si>
    <t>3.2.5.</t>
  </si>
  <si>
    <t>(VĒRTĒJAMAIS KRITĒRIJS A3.2)</t>
  </si>
  <si>
    <t>(VĒRTĒJAMAIS KRITĒRIJS A3.3)</t>
  </si>
  <si>
    <r>
      <t>AH, BH, CH kategorijas numuriņu guļamtelpu uzkopšana saskaņā ar darba aprakstu -</t>
    </r>
    <r>
      <rPr>
        <b/>
        <sz val="10"/>
        <color rgb="FFFF0000"/>
        <rFont val="Times New Roman"/>
        <family val="1"/>
        <charset val="186"/>
      </rPr>
      <t xml:space="preserve"> </t>
    </r>
    <r>
      <rPr>
        <b/>
        <sz val="10"/>
        <color theme="9" tint="-0.499984740745262"/>
        <rFont val="Times New Roman"/>
        <family val="1"/>
        <charset val="186"/>
      </rPr>
      <t>bez sanitāro telpu, virtuvju (koplietošanas telpu) uzkopšanas</t>
    </r>
  </si>
  <si>
    <t>Klases/Mācību vai atpūtas  telpas</t>
  </si>
  <si>
    <t>2.Izpildītājam jānodrošina teritoriju  ikdienas uzkopšana (katru dienu līdz plkst. 10:00 - sniega tīrīšanu un pretslīdes materiāla kaisīšanu veikt līdz plkst. 8:00, lapu pūšanu/zāles pļaušanu veikt ne agrāk kā no 9:00. Apstādījumu laistīšana nepieciešama vasarā (jūnijs-augusts) 1x dienā pēc nepieciešamības, atbilstoši Pasūtītāja uzkopšanas programmai.</t>
  </si>
  <si>
    <t>Telpu ikdienas uzkopšana atbilstoši Pasūtītāja uzkopšanas programmai. 
Pasūtītāja noteiktais telpu ikdienas pamatuzkopšanai laiks ir:
objektos: Mārupes ielā 17 k-1 un k-2, Hipokrāta ielā 3 no plkst. 06:00 līdz 17:00, Dārza ielā 5 no plkst. 7:00 līdz 17:00</t>
  </si>
  <si>
    <t>Cena par pakalpojumu 24 mēnešos (aizpildās automātiski)</t>
  </si>
  <si>
    <t>Cena 24 mēnešiem, EUR bez PVN (aizpildās automātiski)</t>
  </si>
  <si>
    <t>h</t>
  </si>
  <si>
    <t>4. Pēc pieprasījuma veicamie darbi (papildus ikdienas uzkopšanas/uzturēšanas programmai)</t>
  </si>
  <si>
    <t>4.1.</t>
  </si>
  <si>
    <t>4.2.</t>
  </si>
  <si>
    <t>4.3.</t>
  </si>
  <si>
    <t>Flīžu ģenerāltīrīšana (t.sk., flīžu šuves)</t>
  </si>
  <si>
    <t xml:space="preserve">Pretendentam nepieciešamā vidējā darba laika norma (m2 skaits stundā) ievērojot Finanšu piedāvājuma 1.datu lapā "Vid_laika_norma" noteikto (t.sk. ne vairāk kā 15 % noteikto amplitūdu)*. Aizpildās automātiski no 2.izklājlapas </t>
  </si>
  <si>
    <r>
      <t>Telpu uzkopjamās platības objektos (m</t>
    </r>
    <r>
      <rPr>
        <b/>
        <vertAlign val="superscript"/>
        <sz val="10"/>
        <rFont val="Times New Roman"/>
        <family val="1"/>
        <charset val="186"/>
      </rPr>
      <t>2</t>
    </r>
    <r>
      <rPr>
        <b/>
        <sz val="10"/>
        <rFont val="Times New Roman"/>
        <family val="1"/>
        <charset val="186"/>
      </rPr>
      <t xml:space="preserve">) </t>
    </r>
  </si>
  <si>
    <r>
      <t>Pretendenta plānotās darba stundas kopā  mēnesī noteikto platību uzkopšanai</t>
    </r>
    <r>
      <rPr>
        <vertAlign val="superscript"/>
        <sz val="12"/>
        <rFont val="Times New Roman"/>
        <family val="1"/>
        <charset val="186"/>
      </rPr>
      <t xml:space="preserve"> </t>
    </r>
  </si>
  <si>
    <r>
      <t xml:space="preserve">Pretendentam nepieciešamais Vidēji patērējamais darba laiks (norma) uzkopšanā, (m2 skaits stundā), ievērojot Finanšu piedāvājuma 1.datu lapā "Vid_laika_norma" noteikto (pieļaujams ne vairāk kā </t>
    </r>
    <r>
      <rPr>
        <b/>
        <sz val="10"/>
        <color rgb="FFFF0000"/>
        <rFont val="Times New Roman"/>
        <family val="1"/>
        <charset val="186"/>
      </rPr>
      <t xml:space="preserve">15 % </t>
    </r>
    <r>
      <rPr>
        <b/>
        <sz val="10"/>
        <color indexed="8"/>
        <rFont val="Times New Roman"/>
        <family val="1"/>
        <charset val="186"/>
      </rPr>
      <t xml:space="preserve">samazinājums)*. </t>
    </r>
    <r>
      <rPr>
        <b/>
        <sz val="10"/>
        <color rgb="FFFF0000"/>
        <rFont val="Times New Roman"/>
        <family val="1"/>
        <charset val="186"/>
      </rPr>
      <t>Aizpilda pretendents</t>
    </r>
  </si>
  <si>
    <r>
      <t xml:space="preserve">Detalizētais efektivitātes sasniegšanas skaidrojums, ja 6. kolonnā norādītā Vidēji patērājamā darba laika (norma) uzkopšanā atšķiras no 1.datu lapā "Vid_laika_norma" noteikto (ne vairāk kā 15%*).
</t>
    </r>
    <r>
      <rPr>
        <b/>
        <sz val="10"/>
        <color rgb="FFFF0000"/>
        <rFont val="Times New Roman"/>
        <family val="1"/>
        <charset val="186"/>
      </rPr>
      <t>Aizpilda pretendents</t>
    </r>
  </si>
  <si>
    <t>* Pretendents, kā jomas profesionālis, ir tiesīgs Vidējo patērējamo darba laiku (normu) uzkopšanā samazināt, bet ne vairāk kā par 15 %. Ja Pretendents samazina Vidējo patērējamo darba laiku (normu) uzkopšanā, tad Pretendents par to sniedz detalizētu darba efektivitātes sasniegšanas skaidrojumu (2. darba lapas "Darba efektivitāte" 9.kolonnā).</t>
  </si>
  <si>
    <t>17.4 - 23.3</t>
  </si>
  <si>
    <t>18.00-22.00</t>
  </si>
  <si>
    <t>Cena par kopējo apjomu EUR bez PVN dienesta viesnīcā Dārza ielā 5 (aizpildās automātiski)</t>
  </si>
  <si>
    <t>Cena par kopējo apjomu, EUR bez PVN dienesta viesnīcā Hipokrāta ielā 3 (aizpildās automātiski)</t>
  </si>
  <si>
    <t>Cena par kopējo apjomu EUR bez PVN dienesta viesnīcā Mārupes ielā 17 k-1 un k-2 (aizpildās automātiski)</t>
  </si>
  <si>
    <t>2.tabulas pozīcijās, kur norādīta 0 (nulle), pretendentam nav jānorāda cena, jo saskaņā ar Tehnisko specifikāciju šādu darbu izpilde nav nepieciešama
Periodiski veicamie  speciālie darbi: Pretendents norāda cenu par 1m2 (EUR bez PVN). Periodiski veicamie  speciālie darbi tiks veikti pēc Pasūtītāja pieprasījuma, iepriekš  vienojoties ar Izpildītāju. Samaksa  par noteiktajiem darbiem tiks veikta atsevišķi saskaņā ar Pretendenta norādīto cenu EUR/1m2  bez PVN</t>
  </si>
  <si>
    <t>3. Kolonna: Pretendents norāda Servisa darbiniekus pēc amatiem:  apkopējas, dežūrapkopējas, sētnieki, darbu vadītājs.</t>
  </si>
  <si>
    <t>Virtuve</t>
  </si>
  <si>
    <t>Virtuve (t.sk. virtuves un gaiteņi īrnieku B un C kategorijas numuros)</t>
  </si>
  <si>
    <t>Virtuve (t.sk. virtuves un gaiteņi īrnieku AM3 un BM kategoriju numuros)</t>
  </si>
  <si>
    <t>Labierīcības un dušu telpas (t.sk. īrnieku AM3 un BM kategoriju numuros)</t>
  </si>
  <si>
    <r>
      <rPr>
        <b/>
        <u/>
        <sz val="10"/>
        <color theme="1"/>
        <rFont val="Times New Roman"/>
        <family val="1"/>
        <charset val="186"/>
      </rPr>
      <t>Cena par vienu mērvienību</t>
    </r>
    <r>
      <rPr>
        <b/>
        <sz val="10"/>
        <color theme="1"/>
        <rFont val="Times New Roman"/>
        <family val="1"/>
        <charset val="186"/>
      </rPr>
      <t xml:space="preserve">, EUR bez PVN dienesta viesnīcā Mārupes ielā 17 k-1 un k-2 </t>
    </r>
    <r>
      <rPr>
        <b/>
        <sz val="10"/>
        <color rgb="FFFF0000"/>
        <rFont val="Times New Roman"/>
        <family val="1"/>
        <charset val="186"/>
      </rPr>
      <t>(aizpilda pretendents)</t>
    </r>
  </si>
  <si>
    <r>
      <t>Prognozējamais apjoms (m</t>
    </r>
    <r>
      <rPr>
        <b/>
        <sz val="10"/>
        <color theme="1"/>
        <rFont val="Calibri"/>
        <family val="2"/>
        <charset val="186"/>
      </rPr>
      <t>²</t>
    </r>
    <r>
      <rPr>
        <b/>
        <sz val="10"/>
        <color theme="1"/>
        <rFont val="Times New Roman"/>
        <family val="1"/>
        <charset val="186"/>
      </rPr>
      <t>) vienai reizei dienesta viesnīcā Dārza ielā 5</t>
    </r>
  </si>
  <si>
    <t>Prognozējamais apjoms (m²) vienai reizei dienesta viesnīcā Hipokrāta ielā 3</t>
  </si>
  <si>
    <t xml:space="preserve">Prognozējamais apjoms (m²) vienai reizei dienesta viesnīcā Mārupes ielā 17 k-1 un k-2 </t>
  </si>
  <si>
    <r>
      <rPr>
        <b/>
        <u/>
        <sz val="10"/>
        <color theme="1"/>
        <rFont val="Times New Roman"/>
        <family val="1"/>
        <charset val="186"/>
      </rPr>
      <t>Cena par vienu mērvienību (m²)</t>
    </r>
    <r>
      <rPr>
        <b/>
        <sz val="10"/>
        <color theme="1"/>
        <rFont val="Times New Roman"/>
        <family val="1"/>
        <charset val="186"/>
      </rPr>
      <t xml:space="preserve">, EUR bez PVN dienesta viesnīcā Dārza ielā 5 </t>
    </r>
    <r>
      <rPr>
        <b/>
        <sz val="10"/>
        <color rgb="FFFF0000"/>
        <rFont val="Times New Roman"/>
        <family val="1"/>
        <charset val="186"/>
      </rPr>
      <t>(aizpilda pretendents)</t>
    </r>
  </si>
  <si>
    <r>
      <rPr>
        <b/>
        <u/>
        <sz val="10"/>
        <color theme="1"/>
        <rFont val="Times New Roman"/>
        <family val="1"/>
        <charset val="186"/>
      </rPr>
      <t>Cena par vienu mērvienību (m²)</t>
    </r>
    <r>
      <rPr>
        <b/>
        <sz val="10"/>
        <color theme="1"/>
        <rFont val="Times New Roman"/>
        <family val="1"/>
        <charset val="186"/>
      </rPr>
      <t xml:space="preserve">, EUR bez PVN dienesta viesnīcā Hipokrāta ielā 3 </t>
    </r>
    <r>
      <rPr>
        <b/>
        <sz val="10"/>
        <color rgb="FFFF0000"/>
        <rFont val="Times New Roman"/>
        <family val="1"/>
        <charset val="186"/>
      </rPr>
      <t>(aizpilda pretendents)</t>
    </r>
  </si>
  <si>
    <r>
      <t>A kategorijas numuriņa</t>
    </r>
    <r>
      <rPr>
        <b/>
        <sz val="10"/>
        <color theme="9" tint="-0.499984740745262"/>
        <rFont val="Times New Roman"/>
        <family val="1"/>
        <charset val="186"/>
      </rPr>
      <t xml:space="preserve"> sanitāro telpu uzkopšanu</t>
    </r>
  </si>
  <si>
    <t>3.1.1.</t>
  </si>
  <si>
    <t>2.5-4.4</t>
  </si>
  <si>
    <t>3.1.3.</t>
  </si>
  <si>
    <r>
      <t xml:space="preserve">C kategorijas numuriņu </t>
    </r>
    <r>
      <rPr>
        <b/>
        <sz val="10"/>
        <color theme="9" tint="-0.499984740745262"/>
        <rFont val="Times New Roman"/>
        <family val="1"/>
        <charset val="186"/>
      </rPr>
      <t>virtuves uzkopšana</t>
    </r>
  </si>
  <si>
    <t>3.1.4.</t>
  </si>
  <si>
    <t>3.1.5.</t>
  </si>
  <si>
    <r>
      <t xml:space="preserve">B kategorijas numuriņu </t>
    </r>
    <r>
      <rPr>
        <b/>
        <sz val="10"/>
        <color theme="9" tint="-0.499984740745262"/>
        <rFont val="Times New Roman"/>
        <family val="1"/>
        <charset val="186"/>
      </rPr>
      <t>virtuves uzkopšana</t>
    </r>
  </si>
  <si>
    <t>3.1.6.</t>
  </si>
  <si>
    <t>3.1.7.</t>
  </si>
  <si>
    <t>11.2-12.9</t>
  </si>
  <si>
    <t>2.4-4.3</t>
  </si>
  <si>
    <t>2.4-4.2</t>
  </si>
  <si>
    <r>
      <t xml:space="preserve">B kategorijas numuriņu </t>
    </r>
    <r>
      <rPr>
        <b/>
        <sz val="10"/>
        <color theme="9" tint="-0.499984740745262"/>
        <rFont val="Times New Roman"/>
        <family val="1"/>
        <charset val="186"/>
      </rPr>
      <t>sanitāro telpu uzkopšana</t>
    </r>
  </si>
  <si>
    <r>
      <t>C kategorijas numuriņu</t>
    </r>
    <r>
      <rPr>
        <b/>
        <sz val="10"/>
        <color theme="9" tint="-0.499984740745262"/>
        <rFont val="Times New Roman"/>
        <family val="1"/>
        <charset val="186"/>
      </rPr>
      <t xml:space="preserve"> sanitāro telpu uzkopšana</t>
    </r>
  </si>
  <si>
    <t>(VĒRTĒJAMAIS KRITĒRIJS A3.1.1)</t>
  </si>
  <si>
    <r>
      <t xml:space="preserve">BM kategorijas numuriņa </t>
    </r>
    <r>
      <rPr>
        <b/>
        <sz val="10"/>
        <color theme="9" tint="-0.499984740745262"/>
        <rFont val="Times New Roman"/>
        <family val="1"/>
        <charset val="186"/>
      </rPr>
      <t>virtuves un sanitārās telpas uzkopšana</t>
    </r>
  </si>
  <si>
    <t>17.8-19.50</t>
  </si>
  <si>
    <r>
      <t>BM kategorijas numuriņa uzkopšana saskaņā ar darba aprakstu</t>
    </r>
    <r>
      <rPr>
        <b/>
        <sz val="10"/>
        <color theme="9" tint="-0.499984740745262"/>
        <rFont val="Times New Roman"/>
        <family val="1"/>
        <charset val="186"/>
      </rPr>
      <t xml:space="preserve"> -  ar virtuves un sanitāro telpu uzkopšanu</t>
    </r>
  </si>
  <si>
    <t>20.0 - 39.7</t>
  </si>
  <si>
    <t>3.2.6.</t>
  </si>
  <si>
    <t>(VĒRTĒJAMAIS KRITĒRIJS A3.1.2)</t>
  </si>
  <si>
    <t>(VĒRTĒJAMAIS KRITĒRIJS A4)</t>
  </si>
  <si>
    <t xml:space="preserve">Dežūrapkopējs darba laikā - no 08:00-17:00 </t>
  </si>
  <si>
    <t>Dežūrsētnieks darba laikā - no 8:00-17:00</t>
  </si>
  <si>
    <t xml:space="preserve">Dežūrsētnieks ārpus darba laika - no 17:00-08:00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</si>
</sst>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 #,##0.00_-;_-* &quot;-&quot;??_-;_-@_-"/>
    <numFmt numFmtId="165" formatCode="0.000"/>
    <numFmt numFmtId="166" formatCode="_-* #,##0.0000_-;\-* #,##0.0000_-;_-* &quot;-&quot;??_-;_-@_-"/>
    <numFmt numFmtId="167" formatCode="#,##0.00_ ;\-#,##0.00\ "/>
  </numFmts>
  <fonts count="66" x14ac:knownFonts="1">
    <font>
      <sz val="10"/>
      <name val="Arial"/>
      <charset val="186"/>
    </font>
    <font>
      <sz val="10"/>
      <name val="Arial"/>
      <family val="2"/>
      <charset val="186"/>
    </font>
    <font>
      <sz val="10"/>
      <name val="Arial"/>
      <family val="2"/>
      <charset val="186"/>
    </font>
    <font>
      <sz val="10"/>
      <name val="Arial"/>
      <family val="2"/>
      <charset val="186"/>
    </font>
    <font>
      <b/>
      <sz val="14"/>
      <name val="Times New Roman"/>
      <family val="1"/>
      <charset val="186"/>
    </font>
    <font>
      <sz val="10"/>
      <name val="Times New Roman"/>
      <family val="1"/>
      <charset val="186"/>
    </font>
    <font>
      <sz val="11"/>
      <name val="Times New Roman"/>
      <family val="1"/>
      <charset val="186"/>
    </font>
    <font>
      <sz val="10"/>
      <name val="Arial"/>
      <family val="2"/>
      <charset val="186"/>
    </font>
    <font>
      <sz val="9"/>
      <color indexed="81"/>
      <name val="Tahoma"/>
      <family val="2"/>
      <charset val="186"/>
    </font>
    <font>
      <b/>
      <sz val="11"/>
      <name val="Times New Roman"/>
      <family val="1"/>
      <charset val="186"/>
    </font>
    <font>
      <b/>
      <sz val="12"/>
      <name val="Times New Roman"/>
      <family val="1"/>
      <charset val="186"/>
    </font>
    <font>
      <b/>
      <sz val="10"/>
      <color rgb="FFFF0000"/>
      <name val="Times New Roman"/>
      <family val="1"/>
      <charset val="186"/>
    </font>
    <font>
      <b/>
      <sz val="14"/>
      <color rgb="FFFF0000"/>
      <name val="Times New Roman"/>
      <family val="1"/>
      <charset val="186"/>
    </font>
    <font>
      <sz val="10"/>
      <color rgb="FFFF0000"/>
      <name val="Times New Roman"/>
      <family val="1"/>
      <charset val="186"/>
    </font>
    <font>
      <sz val="12"/>
      <name val="Times New Roman"/>
      <family val="1"/>
      <charset val="186"/>
    </font>
    <font>
      <b/>
      <i/>
      <sz val="11"/>
      <name val="Times New Roman"/>
      <family val="1"/>
      <charset val="186"/>
    </font>
    <font>
      <b/>
      <sz val="9"/>
      <name val="Times New Roman"/>
      <family val="1"/>
      <charset val="186"/>
    </font>
    <font>
      <b/>
      <sz val="10"/>
      <name val="Times New Roman"/>
      <family val="1"/>
      <charset val="186"/>
    </font>
    <font>
      <b/>
      <sz val="10.5"/>
      <name val="Times New Roman"/>
      <family val="1"/>
      <charset val="186"/>
    </font>
    <font>
      <sz val="10.5"/>
      <name val="Times New Roman"/>
      <family val="1"/>
      <charset val="186"/>
    </font>
    <font>
      <b/>
      <i/>
      <sz val="10"/>
      <name val="Times New Roman"/>
      <family val="1"/>
      <charset val="186"/>
    </font>
    <font>
      <b/>
      <vertAlign val="superscript"/>
      <sz val="9"/>
      <name val="Times New Roman"/>
      <family val="1"/>
      <charset val="186"/>
    </font>
    <font>
      <b/>
      <sz val="10"/>
      <color theme="9" tint="-0.499984740745262"/>
      <name val="Times New Roman"/>
      <family val="1"/>
      <charset val="186"/>
    </font>
    <font>
      <i/>
      <sz val="10"/>
      <name val="Times New Roman"/>
      <family val="1"/>
      <charset val="186"/>
    </font>
    <font>
      <i/>
      <sz val="10"/>
      <color rgb="FFFF0000"/>
      <name val="Times New Roman"/>
      <family val="1"/>
      <charset val="186"/>
    </font>
    <font>
      <b/>
      <sz val="10"/>
      <color theme="1"/>
      <name val="Times New Roman"/>
      <family val="1"/>
      <charset val="186"/>
    </font>
    <font>
      <b/>
      <vertAlign val="superscript"/>
      <sz val="10"/>
      <color indexed="8"/>
      <name val="Times New Roman"/>
      <family val="1"/>
      <charset val="186"/>
    </font>
    <font>
      <b/>
      <sz val="10"/>
      <color indexed="8"/>
      <name val="Times New Roman"/>
      <family val="1"/>
      <charset val="186"/>
    </font>
    <font>
      <b/>
      <sz val="9"/>
      <color theme="1"/>
      <name val="Times New Roman"/>
      <family val="1"/>
      <charset val="186"/>
    </font>
    <font>
      <b/>
      <i/>
      <sz val="10.5"/>
      <name val="Times New Roman"/>
      <family val="1"/>
      <charset val="186"/>
    </font>
    <font>
      <b/>
      <i/>
      <sz val="12"/>
      <name val="Times New Roman"/>
      <family val="1"/>
      <charset val="186"/>
    </font>
    <font>
      <b/>
      <i/>
      <sz val="10"/>
      <color rgb="FFFF0000"/>
      <name val="Times New Roman"/>
      <family val="1"/>
      <charset val="186"/>
    </font>
    <font>
      <b/>
      <i/>
      <sz val="10.5"/>
      <color rgb="FFFF0000"/>
      <name val="Times New Roman"/>
      <family val="1"/>
      <charset val="186"/>
    </font>
    <font>
      <i/>
      <sz val="11"/>
      <name val="Times New Roman"/>
      <family val="1"/>
      <charset val="186"/>
    </font>
    <font>
      <b/>
      <sz val="8"/>
      <name val="Times New Roman"/>
      <family val="1"/>
      <charset val="186"/>
    </font>
    <font>
      <sz val="10"/>
      <color theme="1"/>
      <name val="Times New Roman"/>
      <family val="1"/>
      <charset val="186"/>
    </font>
    <font>
      <sz val="14"/>
      <name val="Times New Roman"/>
      <family val="1"/>
      <charset val="186"/>
    </font>
    <font>
      <b/>
      <i/>
      <u/>
      <sz val="10"/>
      <name val="Times New Roman"/>
      <family val="1"/>
      <charset val="186"/>
    </font>
    <font>
      <b/>
      <vertAlign val="superscript"/>
      <sz val="12"/>
      <color indexed="8"/>
      <name val="Times New Roman"/>
      <family val="1"/>
      <charset val="186"/>
    </font>
    <font>
      <sz val="8"/>
      <name val="Times New Roman"/>
      <family val="1"/>
      <charset val="186"/>
    </font>
    <font>
      <sz val="8"/>
      <color indexed="8"/>
      <name val="Times New Roman"/>
      <family val="1"/>
      <charset val="186"/>
    </font>
    <font>
      <sz val="11"/>
      <color theme="1"/>
      <name val="Times New Roman"/>
      <family val="1"/>
      <charset val="186"/>
    </font>
    <font>
      <sz val="9"/>
      <color indexed="8"/>
      <name val="Times New Roman"/>
      <family val="1"/>
      <charset val="186"/>
    </font>
    <font>
      <b/>
      <sz val="11"/>
      <color theme="1"/>
      <name val="Times New Roman"/>
      <family val="1"/>
      <charset val="186"/>
    </font>
    <font>
      <b/>
      <sz val="8"/>
      <color indexed="8"/>
      <name val="Times New Roman"/>
      <family val="1"/>
      <charset val="186"/>
    </font>
    <font>
      <b/>
      <sz val="10"/>
      <color indexed="10"/>
      <name val="Times New Roman"/>
      <family val="1"/>
      <charset val="186"/>
    </font>
    <font>
      <b/>
      <sz val="11"/>
      <color indexed="8"/>
      <name val="Times New Roman"/>
      <family val="1"/>
      <charset val="186"/>
    </font>
    <font>
      <sz val="10"/>
      <color indexed="8"/>
      <name val="Times New Roman"/>
      <family val="1"/>
      <charset val="186"/>
    </font>
    <font>
      <b/>
      <sz val="8"/>
      <color rgb="FFFF0000"/>
      <name val="Times New Roman"/>
      <family val="1"/>
      <charset val="186"/>
    </font>
    <font>
      <b/>
      <vertAlign val="superscript"/>
      <sz val="8"/>
      <color rgb="FFFF0000"/>
      <name val="Times New Roman"/>
      <family val="1"/>
      <charset val="186"/>
    </font>
    <font>
      <b/>
      <u/>
      <sz val="10"/>
      <name val="Times New Roman"/>
      <family val="1"/>
      <charset val="186"/>
    </font>
    <font>
      <b/>
      <i/>
      <sz val="11"/>
      <color rgb="FFFF0000"/>
      <name val="Times New Roman"/>
      <family val="1"/>
      <charset val="186"/>
    </font>
    <font>
      <sz val="10"/>
      <color rgb="FFFF0000"/>
      <name val="Arial"/>
      <family val="2"/>
      <charset val="186"/>
    </font>
    <font>
      <b/>
      <sz val="10"/>
      <name val="Arial"/>
      <family val="2"/>
      <charset val="186"/>
    </font>
    <font>
      <b/>
      <i/>
      <sz val="10"/>
      <color theme="1"/>
      <name val="Times New Roman"/>
      <family val="1"/>
      <charset val="186"/>
    </font>
    <font>
      <b/>
      <i/>
      <vertAlign val="superscript"/>
      <sz val="10"/>
      <color theme="1"/>
      <name val="Times New Roman"/>
      <family val="1"/>
      <charset val="186"/>
    </font>
    <font>
      <b/>
      <i/>
      <sz val="10"/>
      <color indexed="8"/>
      <name val="Times New Roman"/>
      <family val="1"/>
      <charset val="186"/>
    </font>
    <font>
      <sz val="9"/>
      <name val="Times New Roman"/>
      <family val="1"/>
      <charset val="186"/>
    </font>
    <font>
      <strike/>
      <sz val="10"/>
      <name val="Times New Roman"/>
      <family val="1"/>
      <charset val="186"/>
    </font>
    <font>
      <strike/>
      <sz val="10"/>
      <name val="Calibri Light"/>
      <family val="2"/>
      <charset val="186"/>
    </font>
    <font>
      <b/>
      <strike/>
      <sz val="10"/>
      <name val="Times New Roman"/>
      <family val="1"/>
      <charset val="186"/>
    </font>
    <font>
      <b/>
      <vertAlign val="superscript"/>
      <sz val="10"/>
      <name val="Times New Roman"/>
      <family val="1"/>
      <charset val="186"/>
    </font>
    <font>
      <vertAlign val="superscript"/>
      <sz val="12"/>
      <name val="Times New Roman"/>
      <family val="1"/>
      <charset val="186"/>
    </font>
    <font>
      <sz val="10"/>
      <name val="Arial"/>
      <charset val="186"/>
    </font>
    <font>
      <b/>
      <u/>
      <sz val="10"/>
      <color theme="1"/>
      <name val="Times New Roman"/>
      <family val="1"/>
      <charset val="186"/>
    </font>
    <font>
      <b/>
      <sz val="10"/>
      <color theme="1"/>
      <name val="Calibri"/>
      <family val="2"/>
      <charset val="186"/>
    </font>
  </fonts>
  <fills count="19">
    <fill>
      <patternFill patternType="none"/>
    </fill>
    <fill>
      <patternFill patternType="gray125"/>
    </fill>
    <fill>
      <patternFill patternType="solid">
        <fgColor indexed="9"/>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bgColor indexed="64"/>
      </patternFill>
    </fill>
    <fill>
      <patternFill patternType="solid">
        <fgColor rgb="FFFFFF99"/>
        <bgColor indexed="64"/>
      </patternFill>
    </fill>
    <fill>
      <patternFill patternType="solid">
        <fgColor theme="0" tint="-0.34998626667073579"/>
        <bgColor indexed="64"/>
      </patternFill>
    </fill>
    <fill>
      <patternFill patternType="solid">
        <fgColor theme="0" tint="-4.9989318521683403E-2"/>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rgb="FF99FF99"/>
        <bgColor indexed="64"/>
      </patternFill>
    </fill>
    <fill>
      <patternFill patternType="solid">
        <fgColor theme="5"/>
        <bgColor indexed="64"/>
      </patternFill>
    </fill>
    <fill>
      <patternFill patternType="solid">
        <fgColor theme="4" tint="0.59999389629810485"/>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rgb="FFFFC000"/>
        <bgColor indexed="64"/>
      </patternFill>
    </fill>
    <fill>
      <patternFill patternType="solid">
        <fgColor theme="3" tint="0.79998168889431442"/>
        <bgColor indexed="64"/>
      </patternFill>
    </fill>
  </fills>
  <borders count="7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bottom/>
      <diagonal/>
    </border>
    <border>
      <left style="medium">
        <color indexed="64"/>
      </left>
      <right style="thin">
        <color indexed="64"/>
      </right>
      <top style="medium">
        <color indexed="64"/>
      </top>
      <bottom/>
      <diagonal/>
    </border>
    <border>
      <left/>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right/>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top style="medium">
        <color indexed="64"/>
      </top>
      <bottom style="medium">
        <color indexed="64"/>
      </bottom>
      <diagonal/>
    </border>
    <border>
      <left style="medium">
        <color indexed="64"/>
      </left>
      <right/>
      <top/>
      <bottom style="medium">
        <color indexed="64"/>
      </bottom>
      <diagonal/>
    </border>
    <border>
      <left style="thin">
        <color indexed="64"/>
      </left>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bottom/>
      <diagonal/>
    </border>
    <border>
      <left style="thin">
        <color indexed="64"/>
      </left>
      <right/>
      <top/>
      <bottom style="thin">
        <color indexed="64"/>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medium">
        <color indexed="64"/>
      </top>
      <bottom/>
      <diagonal/>
    </border>
    <border>
      <left/>
      <right style="thin">
        <color indexed="64"/>
      </right>
      <top style="medium">
        <color indexed="64"/>
      </top>
      <bottom style="thin">
        <color indexed="64"/>
      </bottom>
      <diagonal/>
    </border>
    <border>
      <left/>
      <right style="thin">
        <color indexed="64"/>
      </right>
      <top/>
      <bottom/>
      <diagonal/>
    </border>
    <border>
      <left style="thin">
        <color indexed="64"/>
      </left>
      <right style="medium">
        <color indexed="64"/>
      </right>
      <top/>
      <bottom/>
      <diagonal/>
    </border>
    <border>
      <left style="medium">
        <color indexed="64"/>
      </left>
      <right/>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s>
  <cellStyleXfs count="9">
    <xf numFmtId="0" fontId="0" fillId="0" borderId="0"/>
    <xf numFmtId="164" fontId="1" fillId="0" borderId="0" applyFont="0" applyFill="0" applyBorder="0" applyAlignment="0" applyProtection="0"/>
    <xf numFmtId="164" fontId="3" fillId="0" borderId="0" applyFont="0" applyFill="0" applyBorder="0" applyAlignment="0" applyProtection="0"/>
    <xf numFmtId="0" fontId="2" fillId="0" borderId="0"/>
    <xf numFmtId="0" fontId="2" fillId="0" borderId="0"/>
    <xf numFmtId="9" fontId="7" fillId="0" borderId="0" applyFont="0" applyFill="0" applyBorder="0" applyAlignment="0" applyProtection="0"/>
    <xf numFmtId="164" fontId="1" fillId="0" borderId="0" applyFont="0" applyFill="0" applyBorder="0" applyAlignment="0" applyProtection="0"/>
    <xf numFmtId="0" fontId="1" fillId="0" borderId="0"/>
    <xf numFmtId="9" fontId="63" fillId="0" borderId="0" applyFont="0" applyFill="0" applyBorder="0" applyAlignment="0" applyProtection="0"/>
  </cellStyleXfs>
  <cellXfs count="646">
    <xf numFmtId="0" fontId="0" fillId="0" borderId="0" xfId="0"/>
    <xf numFmtId="0" fontId="9" fillId="5" borderId="1" xfId="3" applyFont="1" applyFill="1" applyBorder="1" applyAlignment="1">
      <alignment horizontal="center" vertical="center"/>
    </xf>
    <xf numFmtId="0" fontId="9" fillId="5" borderId="1" xfId="3" applyFont="1" applyFill="1" applyBorder="1" applyAlignment="1">
      <alignment horizontal="center" vertical="center" wrapText="1"/>
    </xf>
    <xf numFmtId="0" fontId="6" fillId="5" borderId="1" xfId="3" applyFont="1" applyFill="1" applyBorder="1" applyAlignment="1">
      <alignment wrapText="1"/>
    </xf>
    <xf numFmtId="0" fontId="6" fillId="5" borderId="1" xfId="3" applyFont="1" applyFill="1" applyBorder="1" applyAlignment="1">
      <alignment horizontal="center"/>
    </xf>
    <xf numFmtId="0" fontId="6" fillId="0" borderId="0" xfId="3" applyFont="1"/>
    <xf numFmtId="0" fontId="5" fillId="0" borderId="0" xfId="3" applyFont="1"/>
    <xf numFmtId="0" fontId="5" fillId="5" borderId="0" xfId="0" applyFont="1" applyFill="1"/>
    <xf numFmtId="0" fontId="13" fillId="5" borderId="0" xfId="0" applyFont="1" applyFill="1"/>
    <xf numFmtId="0" fontId="5" fillId="0" borderId="0" xfId="0" applyFont="1"/>
    <xf numFmtId="0" fontId="5" fillId="0" borderId="0" xfId="0" applyFont="1" applyAlignment="1" applyProtection="1">
      <alignment vertical="center"/>
      <protection locked="0"/>
    </xf>
    <xf numFmtId="0" fontId="4" fillId="0" borderId="0" xfId="0" applyFont="1"/>
    <xf numFmtId="0" fontId="15" fillId="5" borderId="0" xfId="0" applyFont="1" applyFill="1" applyAlignment="1">
      <alignment horizontal="right" vertical="center"/>
    </xf>
    <xf numFmtId="2" fontId="15" fillId="5" borderId="0" xfId="0" applyNumberFormat="1" applyFont="1" applyFill="1" applyAlignment="1">
      <alignment horizontal="center" vertical="center"/>
    </xf>
    <xf numFmtId="0" fontId="17" fillId="5" borderId="19" xfId="0" applyFont="1" applyFill="1" applyBorder="1" applyAlignment="1">
      <alignment horizontal="center" vertical="center"/>
    </xf>
    <xf numFmtId="0" fontId="17" fillId="5" borderId="20" xfId="0" applyFont="1" applyFill="1" applyBorder="1" applyAlignment="1">
      <alignment vertical="center" wrapText="1"/>
    </xf>
    <xf numFmtId="0" fontId="17" fillId="5" borderId="20" xfId="0" applyFont="1" applyFill="1" applyBorder="1" applyAlignment="1">
      <alignment horizontal="center" vertical="center" wrapText="1"/>
    </xf>
    <xf numFmtId="0" fontId="17" fillId="5" borderId="21" xfId="0" applyFont="1" applyFill="1" applyBorder="1" applyAlignment="1">
      <alignment horizontal="center" wrapText="1"/>
    </xf>
    <xf numFmtId="2" fontId="18" fillId="5" borderId="0" xfId="0" applyNumberFormat="1" applyFont="1" applyFill="1" applyAlignment="1">
      <alignment horizontal="center" vertical="center" wrapText="1"/>
    </xf>
    <xf numFmtId="0" fontId="5" fillId="0" borderId="31" xfId="0" applyFont="1" applyBorder="1" applyAlignment="1">
      <alignment horizontal="center" vertical="center"/>
    </xf>
    <xf numFmtId="0" fontId="17" fillId="0" borderId="15" xfId="0" applyFont="1" applyBorder="1" applyAlignment="1">
      <alignment horizontal="left" vertical="center" wrapText="1"/>
    </xf>
    <xf numFmtId="2" fontId="17" fillId="14" borderId="16" xfId="0" applyNumberFormat="1" applyFont="1" applyFill="1" applyBorder="1" applyAlignment="1">
      <alignment horizontal="center" vertical="center"/>
    </xf>
    <xf numFmtId="2" fontId="17" fillId="14" borderId="8" xfId="0" applyNumberFormat="1" applyFont="1" applyFill="1" applyBorder="1" applyAlignment="1">
      <alignment horizontal="center" vertical="center"/>
    </xf>
    <xf numFmtId="0" fontId="5" fillId="0" borderId="9" xfId="0" applyFont="1" applyBorder="1" applyAlignment="1">
      <alignment horizontal="center" vertical="center"/>
    </xf>
    <xf numFmtId="0" fontId="17" fillId="0" borderId="1" xfId="0" applyFont="1" applyBorder="1" applyAlignment="1">
      <alignment horizontal="left" wrapText="1"/>
    </xf>
    <xf numFmtId="2" fontId="17" fillId="14" borderId="6" xfId="0" applyNumberFormat="1" applyFont="1" applyFill="1" applyBorder="1" applyAlignment="1">
      <alignment horizontal="center" vertical="center"/>
    </xf>
    <xf numFmtId="0" fontId="5" fillId="0" borderId="12" xfId="0" applyFont="1" applyBorder="1" applyAlignment="1">
      <alignment horizontal="center" vertical="center"/>
    </xf>
    <xf numFmtId="0" fontId="17" fillId="0" borderId="3" xfId="0" applyFont="1" applyBorder="1" applyAlignment="1">
      <alignment horizontal="left" wrapText="1"/>
    </xf>
    <xf numFmtId="0" fontId="17" fillId="5" borderId="0" xfId="0" applyFont="1" applyFill="1"/>
    <xf numFmtId="49" fontId="19" fillId="5" borderId="9" xfId="0" applyNumberFormat="1" applyFont="1" applyFill="1" applyBorder="1" applyAlignment="1">
      <alignment horizontal="center" vertical="center" wrapText="1"/>
    </xf>
    <xf numFmtId="0" fontId="17" fillId="5" borderId="1" xfId="0" applyFont="1" applyFill="1" applyBorder="1" applyAlignment="1">
      <alignment vertical="center" wrapText="1"/>
    </xf>
    <xf numFmtId="0" fontId="20" fillId="5" borderId="1" xfId="0" applyFont="1" applyFill="1" applyBorder="1" applyAlignment="1">
      <alignment horizontal="center" vertical="center" wrapText="1"/>
    </xf>
    <xf numFmtId="49" fontId="19" fillId="5" borderId="42" xfId="0" applyNumberFormat="1" applyFont="1" applyFill="1" applyBorder="1" applyAlignment="1">
      <alignment horizontal="center" vertical="center" wrapText="1"/>
    </xf>
    <xf numFmtId="49" fontId="19" fillId="5" borderId="12" xfId="0" applyNumberFormat="1" applyFont="1" applyFill="1" applyBorder="1" applyAlignment="1">
      <alignment horizontal="center" vertical="center" wrapText="1"/>
    </xf>
    <xf numFmtId="0" fontId="17" fillId="5" borderId="14" xfId="0" applyFont="1" applyFill="1" applyBorder="1" applyAlignment="1">
      <alignment vertical="center" wrapText="1"/>
    </xf>
    <xf numFmtId="49" fontId="16" fillId="5" borderId="23" xfId="0" applyNumberFormat="1" applyFont="1" applyFill="1" applyBorder="1" applyAlignment="1">
      <alignment horizontal="center" vertical="center" wrapText="1"/>
    </xf>
    <xf numFmtId="0" fontId="16" fillId="5" borderId="28" xfId="0" applyFont="1" applyFill="1" applyBorder="1" applyAlignment="1">
      <alignment horizontal="left" vertical="center" wrapText="1"/>
    </xf>
    <xf numFmtId="0" fontId="16" fillId="5" borderId="28" xfId="0" applyFont="1" applyFill="1" applyBorder="1" applyAlignment="1">
      <alignment horizontal="center" vertical="center" wrapText="1"/>
    </xf>
    <xf numFmtId="49" fontId="19" fillId="5" borderId="31" xfId="0" applyNumberFormat="1" applyFont="1" applyFill="1" applyBorder="1" applyAlignment="1">
      <alignment horizontal="center" vertical="center" wrapText="1"/>
    </xf>
    <xf numFmtId="49" fontId="19" fillId="5" borderId="32" xfId="0" applyNumberFormat="1" applyFont="1" applyFill="1" applyBorder="1" applyAlignment="1">
      <alignment horizontal="center" vertical="center" wrapText="1"/>
    </xf>
    <xf numFmtId="0" fontId="17" fillId="5" borderId="5" xfId="0" applyFont="1" applyFill="1" applyBorder="1" applyAlignment="1">
      <alignment vertical="center" wrapText="1"/>
    </xf>
    <xf numFmtId="0" fontId="20" fillId="5" borderId="5" xfId="0" applyFont="1" applyFill="1" applyBorder="1" applyAlignment="1">
      <alignment horizontal="center" vertical="center" wrapText="1"/>
    </xf>
    <xf numFmtId="0" fontId="13" fillId="0" borderId="0" xfId="0" applyFont="1"/>
    <xf numFmtId="49" fontId="16" fillId="15" borderId="47" xfId="0" applyNumberFormat="1" applyFont="1" applyFill="1" applyBorder="1" applyAlignment="1">
      <alignment horizontal="center" vertical="center" wrapText="1"/>
    </xf>
    <xf numFmtId="0" fontId="16" fillId="15" borderId="48" xfId="0" applyFont="1" applyFill="1" applyBorder="1" applyAlignment="1">
      <alignment horizontal="left" vertical="center" wrapText="1"/>
    </xf>
    <xf numFmtId="0" fontId="16" fillId="15" borderId="53" xfId="0" applyFont="1" applyFill="1" applyBorder="1" applyAlignment="1">
      <alignment horizontal="center" vertical="center" wrapText="1"/>
    </xf>
    <xf numFmtId="0" fontId="17" fillId="5" borderId="2" xfId="0" applyFont="1" applyFill="1" applyBorder="1" applyAlignment="1">
      <alignment vertical="center" wrapText="1"/>
    </xf>
    <xf numFmtId="0" fontId="20" fillId="5" borderId="2" xfId="0" applyFont="1" applyFill="1" applyBorder="1" applyAlignment="1">
      <alignment horizontal="center" vertical="center" wrapText="1"/>
    </xf>
    <xf numFmtId="2" fontId="20" fillId="5" borderId="2" xfId="0" applyNumberFormat="1" applyFont="1" applyFill="1" applyBorder="1" applyAlignment="1">
      <alignment horizontal="center" vertical="center" wrapText="1"/>
    </xf>
    <xf numFmtId="2" fontId="20" fillId="5" borderId="5" xfId="0" applyNumberFormat="1" applyFont="1" applyFill="1" applyBorder="1" applyAlignment="1">
      <alignment horizontal="center" vertical="center" wrapText="1"/>
    </xf>
    <xf numFmtId="0" fontId="16" fillId="15" borderId="47" xfId="0" applyFont="1" applyFill="1" applyBorder="1" applyAlignment="1">
      <alignment horizontal="left" vertical="center" wrapText="1"/>
    </xf>
    <xf numFmtId="0" fontId="16" fillId="15" borderId="24" xfId="0" applyFont="1" applyFill="1" applyBorder="1" applyAlignment="1">
      <alignment horizontal="center" vertical="center" wrapText="1"/>
    </xf>
    <xf numFmtId="49" fontId="19" fillId="5" borderId="19" xfId="0" applyNumberFormat="1" applyFont="1" applyFill="1" applyBorder="1" applyAlignment="1">
      <alignment horizontal="center" vertical="center" wrapText="1"/>
    </xf>
    <xf numFmtId="14" fontId="20" fillId="5" borderId="20" xfId="0" applyNumberFormat="1" applyFont="1" applyFill="1" applyBorder="1" applyAlignment="1">
      <alignment horizontal="center" vertical="center" wrapText="1"/>
    </xf>
    <xf numFmtId="2" fontId="20" fillId="5" borderId="20" xfId="0" applyNumberFormat="1" applyFont="1" applyFill="1" applyBorder="1" applyAlignment="1">
      <alignment horizontal="center" vertical="center" wrapText="1"/>
    </xf>
    <xf numFmtId="0" fontId="20" fillId="5" borderId="14" xfId="0" applyFont="1" applyFill="1" applyBorder="1" applyAlignment="1">
      <alignment horizontal="center" vertical="center" wrapText="1"/>
    </xf>
    <xf numFmtId="2" fontId="20" fillId="5" borderId="14" xfId="0" applyNumberFormat="1" applyFont="1" applyFill="1" applyBorder="1" applyAlignment="1">
      <alignment horizontal="center" vertical="center" wrapText="1"/>
    </xf>
    <xf numFmtId="0" fontId="20" fillId="5" borderId="20" xfId="0" applyFont="1" applyFill="1" applyBorder="1" applyAlignment="1">
      <alignment horizontal="center" vertical="center" wrapText="1"/>
    </xf>
    <xf numFmtId="0" fontId="17" fillId="15" borderId="48" xfId="0" applyFont="1" applyFill="1" applyBorder="1" applyAlignment="1">
      <alignment horizontal="left" vertical="center" wrapText="1"/>
    </xf>
    <xf numFmtId="0" fontId="20" fillId="0" borderId="19" xfId="0" applyFont="1" applyBorder="1" applyAlignment="1">
      <alignment horizontal="center"/>
    </xf>
    <xf numFmtId="0" fontId="20" fillId="0" borderId="20" xfId="0" applyFont="1" applyBorder="1" applyAlignment="1">
      <alignment horizontal="center"/>
    </xf>
    <xf numFmtId="0" fontId="17" fillId="0" borderId="21" xfId="0" applyFont="1" applyBorder="1" applyAlignment="1">
      <alignment horizontal="center"/>
    </xf>
    <xf numFmtId="0" fontId="5" fillId="0" borderId="13" xfId="0" applyFont="1" applyBorder="1" applyAlignment="1">
      <alignment horizontal="center" vertical="center"/>
    </xf>
    <xf numFmtId="0" fontId="17" fillId="0" borderId="2" xfId="0" applyFont="1" applyBorder="1" applyAlignment="1">
      <alignment horizontal="left"/>
    </xf>
    <xf numFmtId="0" fontId="5" fillId="0" borderId="1" xfId="0" applyFont="1" applyBorder="1" applyAlignment="1">
      <alignment horizontal="left" wrapText="1"/>
    </xf>
    <xf numFmtId="0" fontId="5" fillId="0" borderId="32" xfId="0" applyFont="1" applyBorder="1" applyAlignment="1">
      <alignment horizontal="center" vertical="center"/>
    </xf>
    <xf numFmtId="0" fontId="5" fillId="0" borderId="5" xfId="0" applyFont="1" applyBorder="1" applyAlignment="1">
      <alignment horizontal="left" wrapText="1"/>
    </xf>
    <xf numFmtId="2" fontId="17" fillId="14" borderId="7" xfId="0" applyNumberFormat="1" applyFont="1" applyFill="1" applyBorder="1" applyAlignment="1">
      <alignment horizontal="center" vertical="center"/>
    </xf>
    <xf numFmtId="2" fontId="17" fillId="14" borderId="18" xfId="0" applyNumberFormat="1" applyFont="1" applyFill="1" applyBorder="1" applyAlignment="1">
      <alignment horizontal="center" vertical="center"/>
    </xf>
    <xf numFmtId="0" fontId="17" fillId="5" borderId="0" xfId="0" applyFont="1" applyFill="1" applyAlignment="1">
      <alignment horizontal="right"/>
    </xf>
    <xf numFmtId="2" fontId="17" fillId="14" borderId="21" xfId="0" applyNumberFormat="1" applyFont="1" applyFill="1" applyBorder="1" applyAlignment="1">
      <alignment horizontal="center" vertical="center"/>
    </xf>
    <xf numFmtId="2" fontId="17" fillId="5" borderId="0" xfId="0" applyNumberFormat="1" applyFont="1" applyFill="1" applyAlignment="1">
      <alignment horizontal="center"/>
    </xf>
    <xf numFmtId="0" fontId="9" fillId="0" borderId="0" xfId="0" applyFont="1" applyAlignment="1">
      <alignment vertical="center" wrapText="1"/>
    </xf>
    <xf numFmtId="0" fontId="6" fillId="0" borderId="0" xfId="0" applyFont="1"/>
    <xf numFmtId="0" fontId="25" fillId="3" borderId="19" xfId="0" applyFont="1" applyFill="1" applyBorder="1" applyAlignment="1">
      <alignment horizontal="center" vertical="center" textRotation="90" wrapText="1"/>
    </xf>
    <xf numFmtId="0" fontId="25" fillId="3" borderId="20" xfId="0" applyFont="1" applyFill="1" applyBorder="1" applyAlignment="1">
      <alignment horizontal="center" vertical="center" wrapText="1"/>
    </xf>
    <xf numFmtId="0" fontId="25" fillId="3" borderId="21" xfId="0" applyFont="1" applyFill="1" applyBorder="1" applyAlignment="1">
      <alignment horizontal="center" vertical="center" wrapText="1"/>
    </xf>
    <xf numFmtId="0" fontId="28" fillId="3" borderId="0" xfId="0" applyFont="1" applyFill="1" applyAlignment="1">
      <alignment horizontal="center" vertical="center" wrapText="1"/>
    </xf>
    <xf numFmtId="49" fontId="29" fillId="13" borderId="31" xfId="0" applyNumberFormat="1" applyFont="1" applyFill="1" applyBorder="1" applyAlignment="1">
      <alignment horizontal="center" vertical="center" wrapText="1"/>
    </xf>
    <xf numFmtId="2" fontId="19" fillId="5" borderId="0" xfId="0" applyNumberFormat="1" applyFont="1" applyFill="1" applyAlignment="1">
      <alignment horizontal="center" vertical="center" wrapText="1"/>
    </xf>
    <xf numFmtId="0" fontId="5" fillId="5" borderId="1" xfId="0" applyFont="1" applyFill="1" applyBorder="1" applyAlignment="1">
      <alignment vertical="center" wrapText="1"/>
    </xf>
    <xf numFmtId="4" fontId="31" fillId="5" borderId="1" xfId="0" applyNumberFormat="1" applyFont="1" applyFill="1" applyBorder="1" applyAlignment="1">
      <alignment horizontal="center" vertical="center" wrapText="1"/>
    </xf>
    <xf numFmtId="2" fontId="19" fillId="14" borderId="1" xfId="0" applyNumberFormat="1" applyFont="1" applyFill="1" applyBorder="1" applyAlignment="1">
      <alignment horizontal="center" vertical="center" wrapText="1"/>
    </xf>
    <xf numFmtId="2" fontId="19" fillId="14" borderId="6" xfId="0" applyNumberFormat="1" applyFont="1" applyFill="1" applyBorder="1" applyAlignment="1">
      <alignment horizontal="center" vertical="center" wrapText="1"/>
    </xf>
    <xf numFmtId="0" fontId="5" fillId="5" borderId="14" xfId="0" applyFont="1" applyFill="1" applyBorder="1" applyAlignment="1">
      <alignment vertical="center" wrapText="1"/>
    </xf>
    <xf numFmtId="2" fontId="17" fillId="14" borderId="1" xfId="0" applyNumberFormat="1" applyFont="1" applyFill="1" applyBorder="1" applyAlignment="1">
      <alignment horizontal="center"/>
    </xf>
    <xf numFmtId="0" fontId="5" fillId="5" borderId="3" xfId="0" applyFont="1" applyFill="1" applyBorder="1" applyAlignment="1">
      <alignment vertical="center" wrapText="1"/>
    </xf>
    <xf numFmtId="2" fontId="20" fillId="14" borderId="3" xfId="0" applyNumberFormat="1" applyFont="1" applyFill="1" applyBorder="1" applyAlignment="1">
      <alignment horizontal="center" vertical="center" wrapText="1"/>
    </xf>
    <xf numFmtId="2" fontId="19" fillId="14" borderId="3" xfId="0" applyNumberFormat="1" applyFont="1" applyFill="1" applyBorder="1" applyAlignment="1">
      <alignment horizontal="center" vertical="center" wrapText="1"/>
    </xf>
    <xf numFmtId="2" fontId="19" fillId="14" borderId="4" xfId="0" applyNumberFormat="1" applyFont="1" applyFill="1" applyBorder="1" applyAlignment="1">
      <alignment horizontal="center" vertical="center" wrapText="1"/>
    </xf>
    <xf numFmtId="49" fontId="19" fillId="5" borderId="3" xfId="0" applyNumberFormat="1" applyFont="1" applyFill="1" applyBorder="1" applyAlignment="1">
      <alignment horizontal="center" vertical="center" wrapText="1"/>
    </xf>
    <xf numFmtId="2" fontId="20" fillId="14" borderId="14" xfId="0" applyNumberFormat="1" applyFont="1" applyFill="1" applyBorder="1" applyAlignment="1">
      <alignment horizontal="center" vertical="center" wrapText="1"/>
    </xf>
    <xf numFmtId="2" fontId="18" fillId="5" borderId="20" xfId="0" applyNumberFormat="1" applyFont="1" applyFill="1" applyBorder="1" applyAlignment="1">
      <alignment horizontal="center" vertical="center" wrapText="1"/>
    </xf>
    <xf numFmtId="2" fontId="18" fillId="14" borderId="20" xfId="0" applyNumberFormat="1" applyFont="1" applyFill="1" applyBorder="1" applyAlignment="1">
      <alignment horizontal="center" vertical="center" wrapText="1"/>
    </xf>
    <xf numFmtId="2" fontId="19" fillId="5" borderId="20" xfId="0" applyNumberFormat="1" applyFont="1" applyFill="1" applyBorder="1" applyAlignment="1">
      <alignment horizontal="center" vertical="center" wrapText="1"/>
    </xf>
    <xf numFmtId="2" fontId="18" fillId="14" borderId="21" xfId="0" applyNumberFormat="1" applyFont="1" applyFill="1" applyBorder="1" applyAlignment="1">
      <alignment horizontal="center" vertical="center" wrapText="1"/>
    </xf>
    <xf numFmtId="4" fontId="31" fillId="5" borderId="11" xfId="0" applyNumberFormat="1" applyFont="1" applyFill="1" applyBorder="1" applyAlignment="1">
      <alignment horizontal="center" vertical="center" wrapText="1"/>
    </xf>
    <xf numFmtId="2" fontId="18" fillId="5" borderId="50" xfId="0" applyNumberFormat="1" applyFont="1" applyFill="1" applyBorder="1" applyAlignment="1">
      <alignment horizontal="center" vertical="center" wrapText="1"/>
    </xf>
    <xf numFmtId="4" fontId="20" fillId="14" borderId="1" xfId="0" applyNumberFormat="1" applyFont="1" applyFill="1" applyBorder="1" applyAlignment="1">
      <alignment horizontal="center" vertical="center" wrapText="1"/>
    </xf>
    <xf numFmtId="49" fontId="19" fillId="5" borderId="13" xfId="0" applyNumberFormat="1" applyFont="1" applyFill="1" applyBorder="1" applyAlignment="1">
      <alignment horizontal="center" vertical="center" wrapText="1"/>
    </xf>
    <xf numFmtId="0" fontId="5" fillId="5" borderId="2" xfId="0" applyFont="1" applyFill="1" applyBorder="1" applyAlignment="1">
      <alignment vertical="center" wrapText="1"/>
    </xf>
    <xf numFmtId="4" fontId="31" fillId="5" borderId="2" xfId="0" applyNumberFormat="1" applyFont="1" applyFill="1" applyBorder="1" applyAlignment="1">
      <alignment horizontal="center" vertical="center" wrapText="1"/>
    </xf>
    <xf numFmtId="4" fontId="20" fillId="14" borderId="2" xfId="0" applyNumberFormat="1" applyFont="1" applyFill="1" applyBorder="1" applyAlignment="1">
      <alignment horizontal="center" vertical="center" wrapText="1"/>
    </xf>
    <xf numFmtId="4" fontId="20" fillId="14" borderId="11" xfId="0" applyNumberFormat="1" applyFont="1" applyFill="1" applyBorder="1" applyAlignment="1">
      <alignment horizontal="center" vertical="center" wrapText="1"/>
    </xf>
    <xf numFmtId="49" fontId="20" fillId="13" borderId="31" xfId="0" applyNumberFormat="1" applyFont="1" applyFill="1" applyBorder="1" applyAlignment="1">
      <alignment horizontal="center" vertical="center" wrapText="1"/>
    </xf>
    <xf numFmtId="49" fontId="19" fillId="5" borderId="5" xfId="0" applyNumberFormat="1" applyFont="1" applyFill="1" applyBorder="1" applyAlignment="1">
      <alignment horizontal="left" vertical="center" wrapText="1"/>
    </xf>
    <xf numFmtId="2" fontId="32" fillId="5" borderId="5" xfId="0" applyNumberFormat="1" applyFont="1" applyFill="1" applyBorder="1" applyAlignment="1">
      <alignment horizontal="center" vertical="center" wrapText="1"/>
    </xf>
    <xf numFmtId="2" fontId="29" fillId="5" borderId="5" xfId="0" applyNumberFormat="1" applyFont="1" applyFill="1" applyBorder="1" applyAlignment="1">
      <alignment horizontal="center" vertical="center" wrapText="1"/>
    </xf>
    <xf numFmtId="2" fontId="19" fillId="14" borderId="5" xfId="0" applyNumberFormat="1" applyFont="1" applyFill="1" applyBorder="1" applyAlignment="1">
      <alignment horizontal="center" vertical="center" wrapText="1"/>
    </xf>
    <xf numFmtId="2" fontId="19" fillId="14" borderId="7" xfId="0" applyNumberFormat="1" applyFont="1" applyFill="1" applyBorder="1" applyAlignment="1">
      <alignment horizontal="center" vertical="center" wrapText="1"/>
    </xf>
    <xf numFmtId="49" fontId="18" fillId="3" borderId="0" xfId="0" applyNumberFormat="1" applyFont="1" applyFill="1" applyAlignment="1">
      <alignment vertical="center" wrapText="1"/>
    </xf>
    <xf numFmtId="2" fontId="18" fillId="5" borderId="19" xfId="0" applyNumberFormat="1" applyFont="1" applyFill="1" applyBorder="1" applyAlignment="1">
      <alignment horizontal="center" vertical="center" wrapText="1"/>
    </xf>
    <xf numFmtId="2" fontId="18" fillId="14" borderId="20" xfId="0" applyNumberFormat="1" applyFont="1" applyFill="1" applyBorder="1" applyAlignment="1">
      <alignment vertical="center" wrapText="1"/>
    </xf>
    <xf numFmtId="2" fontId="18" fillId="14" borderId="49" xfId="0" applyNumberFormat="1" applyFont="1" applyFill="1" applyBorder="1" applyAlignment="1">
      <alignment horizontal="center" vertical="center" wrapText="1"/>
    </xf>
    <xf numFmtId="49" fontId="18" fillId="5" borderId="0" xfId="0" applyNumberFormat="1" applyFont="1" applyFill="1" applyAlignment="1">
      <alignment horizontal="right" vertical="center" wrapText="1"/>
    </xf>
    <xf numFmtId="0" fontId="5" fillId="0" borderId="0" xfId="0" applyFont="1" applyAlignment="1">
      <alignment horizontal="center"/>
    </xf>
    <xf numFmtId="0" fontId="5" fillId="0" borderId="0" xfId="0" applyFont="1" applyAlignment="1">
      <alignment horizontal="center" vertical="center"/>
    </xf>
    <xf numFmtId="0" fontId="5" fillId="0" borderId="0" xfId="0" applyFont="1" applyAlignment="1">
      <alignment horizontal="center" textRotation="1"/>
    </xf>
    <xf numFmtId="0" fontId="5" fillId="0" borderId="0" xfId="0" applyFont="1" applyAlignment="1">
      <alignment textRotation="1"/>
    </xf>
    <xf numFmtId="0" fontId="5" fillId="0" borderId="0" xfId="0" applyFont="1" applyAlignment="1">
      <alignment horizontal="right" vertical="center"/>
    </xf>
    <xf numFmtId="0" fontId="17" fillId="0" borderId="0" xfId="0" applyFont="1" applyAlignment="1">
      <alignment horizontal="center"/>
    </xf>
    <xf numFmtId="10" fontId="24" fillId="0" borderId="0" xfId="0" applyNumberFormat="1" applyFont="1" applyAlignment="1">
      <alignment horizontal="center" vertical="center"/>
    </xf>
    <xf numFmtId="0" fontId="23" fillId="0" borderId="0" xfId="0" applyFont="1" applyAlignment="1">
      <alignment horizontal="center"/>
    </xf>
    <xf numFmtId="0" fontId="24" fillId="0" borderId="0" xfId="0" applyFont="1" applyAlignment="1">
      <alignment horizontal="center"/>
    </xf>
    <xf numFmtId="0" fontId="17" fillId="0" borderId="1" xfId="0" applyFont="1" applyBorder="1" applyAlignment="1">
      <alignment horizontal="center" vertical="center" wrapText="1"/>
    </xf>
    <xf numFmtId="0" fontId="17" fillId="10" borderId="1" xfId="0" applyFont="1" applyFill="1" applyBorder="1" applyAlignment="1">
      <alignment horizontal="center" vertical="center" wrapText="1"/>
    </xf>
    <xf numFmtId="0" fontId="17" fillId="0" borderId="3" xfId="0" applyFont="1" applyBorder="1" applyAlignment="1">
      <alignment horizontal="center" vertical="center" wrapText="1"/>
    </xf>
    <xf numFmtId="10" fontId="17" fillId="10" borderId="3" xfId="0" applyNumberFormat="1" applyFont="1" applyFill="1" applyBorder="1" applyAlignment="1">
      <alignment horizontal="center" vertical="center" wrapText="1"/>
    </xf>
    <xf numFmtId="0" fontId="11" fillId="0" borderId="4" xfId="0" applyFont="1" applyBorder="1" applyAlignment="1">
      <alignment horizontal="center" vertical="center" wrapText="1"/>
    </xf>
    <xf numFmtId="0" fontId="17" fillId="0" borderId="0" xfId="0" applyFont="1"/>
    <xf numFmtId="0" fontId="34" fillId="8" borderId="12" xfId="0" applyFont="1" applyFill="1" applyBorder="1" applyAlignment="1">
      <alignment horizontal="center"/>
    </xf>
    <xf numFmtId="0" fontId="34" fillId="8" borderId="3" xfId="0" applyFont="1" applyFill="1" applyBorder="1" applyAlignment="1">
      <alignment horizontal="center" vertical="center" wrapText="1"/>
    </xf>
    <xf numFmtId="0" fontId="34" fillId="12" borderId="3" xfId="0" applyFont="1" applyFill="1" applyBorder="1" applyAlignment="1">
      <alignment horizontal="center" vertical="center" wrapText="1"/>
    </xf>
    <xf numFmtId="16" fontId="34" fillId="10" borderId="3" xfId="0" applyNumberFormat="1" applyFont="1" applyFill="1" applyBorder="1" applyAlignment="1">
      <alignment horizontal="center" vertical="center" wrapText="1"/>
    </xf>
    <xf numFmtId="0" fontId="34" fillId="8" borderId="4" xfId="0" applyFont="1" applyFill="1" applyBorder="1" applyAlignment="1">
      <alignment horizontal="center" vertical="center" wrapText="1"/>
    </xf>
    <xf numFmtId="0" fontId="34" fillId="0" borderId="0" xfId="0" applyFont="1" applyAlignment="1">
      <alignment horizontal="center" vertical="center"/>
    </xf>
    <xf numFmtId="0" fontId="34" fillId="0" borderId="0" xfId="0" applyFont="1" applyAlignment="1">
      <alignment horizontal="center"/>
    </xf>
    <xf numFmtId="0" fontId="34" fillId="0" borderId="0" xfId="0" applyFont="1"/>
    <xf numFmtId="0" fontId="5" fillId="5" borderId="15" xfId="0" applyFont="1" applyFill="1" applyBorder="1" applyAlignment="1">
      <alignment horizontal="center" vertical="center" wrapText="1"/>
    </xf>
    <xf numFmtId="0" fontId="5" fillId="0" borderId="15" xfId="0" applyFont="1" applyBorder="1" applyAlignment="1">
      <alignment horizontal="left" vertical="center"/>
    </xf>
    <xf numFmtId="165" fontId="5" fillId="0" borderId="15" xfId="0" applyNumberFormat="1" applyFont="1" applyBorder="1" applyAlignment="1">
      <alignment horizontal="center" vertical="center"/>
    </xf>
    <xf numFmtId="2" fontId="5" fillId="5" borderId="15" xfId="0" applyNumberFormat="1" applyFont="1" applyFill="1" applyBorder="1" applyAlignment="1">
      <alignment horizontal="center" vertical="center"/>
    </xf>
    <xf numFmtId="2" fontId="11" fillId="12" borderId="15" xfId="0" applyNumberFormat="1" applyFont="1" applyFill="1" applyBorder="1" applyAlignment="1">
      <alignment horizontal="center" vertical="center"/>
    </xf>
    <xf numFmtId="2" fontId="5" fillId="0" borderId="15" xfId="0" applyNumberFormat="1" applyFont="1" applyBorder="1" applyAlignment="1">
      <alignment horizontal="center" vertical="center"/>
    </xf>
    <xf numFmtId="2" fontId="5" fillId="10" borderId="15" xfId="0" applyNumberFormat="1" applyFont="1" applyFill="1" applyBorder="1" applyAlignment="1">
      <alignment horizontal="center" vertical="center"/>
    </xf>
    <xf numFmtId="2" fontId="5" fillId="0" borderId="16" xfId="0" applyNumberFormat="1" applyFont="1" applyBorder="1" applyAlignment="1">
      <alignment horizontal="center" vertical="center"/>
    </xf>
    <xf numFmtId="0" fontId="5" fillId="5" borderId="1" xfId="0" applyFont="1" applyFill="1" applyBorder="1" applyAlignment="1">
      <alignment horizontal="center" vertical="center" wrapText="1"/>
    </xf>
    <xf numFmtId="0" fontId="5" fillId="0" borderId="1" xfId="0" applyFont="1" applyBorder="1" applyAlignment="1">
      <alignment horizontal="left" vertical="center"/>
    </xf>
    <xf numFmtId="165" fontId="5" fillId="0" borderId="1" xfId="0" applyNumberFormat="1" applyFont="1" applyBorder="1" applyAlignment="1">
      <alignment horizontal="center" vertical="center"/>
    </xf>
    <xf numFmtId="2" fontId="5" fillId="5" borderId="1" xfId="0" applyNumberFormat="1" applyFont="1" applyFill="1" applyBorder="1" applyAlignment="1">
      <alignment horizontal="center" vertical="center"/>
    </xf>
    <xf numFmtId="1" fontId="5" fillId="5" borderId="1" xfId="0" applyNumberFormat="1" applyFont="1" applyFill="1" applyBorder="1" applyAlignment="1">
      <alignment horizontal="center" vertical="center"/>
    </xf>
    <xf numFmtId="2" fontId="11" fillId="12" borderId="1" xfId="0" applyNumberFormat="1" applyFont="1" applyFill="1" applyBorder="1" applyAlignment="1">
      <alignment horizontal="center" vertical="center"/>
    </xf>
    <xf numFmtId="2" fontId="5" fillId="0" borderId="1" xfId="0" applyNumberFormat="1" applyFont="1" applyBorder="1" applyAlignment="1">
      <alignment horizontal="center" vertical="center"/>
    </xf>
    <xf numFmtId="2" fontId="5" fillId="10" borderId="1" xfId="0" applyNumberFormat="1" applyFont="1" applyFill="1" applyBorder="1" applyAlignment="1">
      <alignment horizontal="center" vertical="center"/>
    </xf>
    <xf numFmtId="2" fontId="5" fillId="0" borderId="6" xfId="0" applyNumberFormat="1" applyFont="1" applyBorder="1" applyAlignment="1">
      <alignment horizontal="center" vertical="center"/>
    </xf>
    <xf numFmtId="0" fontId="5" fillId="5" borderId="5" xfId="0" applyFont="1" applyFill="1" applyBorder="1" applyAlignment="1">
      <alignment horizontal="center" vertical="center" wrapText="1"/>
    </xf>
    <xf numFmtId="0" fontId="5" fillId="0" borderId="5" xfId="0" applyFont="1" applyBorder="1" applyAlignment="1">
      <alignment horizontal="left" vertical="center"/>
    </xf>
    <xf numFmtId="165" fontId="5" fillId="0" borderId="5" xfId="0" applyNumberFormat="1" applyFont="1" applyBorder="1" applyAlignment="1">
      <alignment horizontal="center" vertical="center"/>
    </xf>
    <xf numFmtId="2" fontId="5" fillId="5" borderId="5" xfId="0" applyNumberFormat="1" applyFont="1" applyFill="1" applyBorder="1" applyAlignment="1">
      <alignment horizontal="center" vertical="center"/>
    </xf>
    <xf numFmtId="1" fontId="5" fillId="5" borderId="5" xfId="0" applyNumberFormat="1" applyFont="1" applyFill="1" applyBorder="1" applyAlignment="1">
      <alignment horizontal="center" vertical="center"/>
    </xf>
    <xf numFmtId="2" fontId="11" fillId="12" borderId="5" xfId="0" applyNumberFormat="1" applyFont="1" applyFill="1" applyBorder="1" applyAlignment="1">
      <alignment horizontal="center" vertical="center"/>
    </xf>
    <xf numFmtId="2" fontId="5" fillId="0" borderId="5" xfId="0" applyNumberFormat="1" applyFont="1" applyBorder="1" applyAlignment="1">
      <alignment horizontal="center" vertical="center"/>
    </xf>
    <xf numFmtId="2" fontId="5" fillId="10" borderId="5" xfId="0" applyNumberFormat="1" applyFont="1" applyFill="1" applyBorder="1" applyAlignment="1">
      <alignment horizontal="center" vertical="center"/>
    </xf>
    <xf numFmtId="2" fontId="5" fillId="0" borderId="7" xfId="0" applyNumberFormat="1" applyFont="1" applyBorder="1" applyAlignment="1">
      <alignment horizontal="center" vertical="center"/>
    </xf>
    <xf numFmtId="0" fontId="5" fillId="5" borderId="14" xfId="0" applyFont="1" applyFill="1" applyBorder="1" applyAlignment="1">
      <alignment horizontal="center" vertical="center" wrapText="1"/>
    </xf>
    <xf numFmtId="0" fontId="5" fillId="0" borderId="14" xfId="0" applyFont="1" applyBorder="1"/>
    <xf numFmtId="165" fontId="5" fillId="0" borderId="14" xfId="0" applyNumberFormat="1" applyFont="1" applyBorder="1" applyAlignment="1">
      <alignment horizontal="center" vertical="center"/>
    </xf>
    <xf numFmtId="2" fontId="13" fillId="5" borderId="14" xfId="0" applyNumberFormat="1" applyFont="1" applyFill="1" applyBorder="1" applyAlignment="1">
      <alignment horizontal="center" vertical="center"/>
    </xf>
    <xf numFmtId="2" fontId="11" fillId="12" borderId="14" xfId="0" applyNumberFormat="1" applyFont="1" applyFill="1" applyBorder="1" applyAlignment="1">
      <alignment horizontal="center" vertical="center"/>
    </xf>
    <xf numFmtId="2" fontId="5" fillId="0" borderId="14" xfId="0" applyNumberFormat="1" applyFont="1" applyBorder="1" applyAlignment="1">
      <alignment horizontal="right" vertical="center"/>
    </xf>
    <xf numFmtId="2" fontId="5" fillId="10" borderId="14" xfId="0" applyNumberFormat="1" applyFont="1" applyFill="1" applyBorder="1" applyAlignment="1">
      <alignment horizontal="right" vertical="center"/>
    </xf>
    <xf numFmtId="2" fontId="17" fillId="0" borderId="14" xfId="0" applyNumberFormat="1" applyFont="1" applyBorder="1" applyAlignment="1">
      <alignment horizontal="center"/>
    </xf>
    <xf numFmtId="2" fontId="17" fillId="0" borderId="66" xfId="0" applyNumberFormat="1" applyFont="1" applyBorder="1" applyAlignment="1">
      <alignment horizontal="center"/>
    </xf>
    <xf numFmtId="0" fontId="17" fillId="0" borderId="42" xfId="0" applyFont="1" applyBorder="1" applyAlignment="1">
      <alignment horizontal="center" wrapText="1"/>
    </xf>
    <xf numFmtId="0" fontId="13" fillId="5" borderId="14" xfId="0" applyFont="1" applyFill="1" applyBorder="1" applyAlignment="1">
      <alignment horizontal="center" vertical="center"/>
    </xf>
    <xf numFmtId="2" fontId="17" fillId="0" borderId="14" xfId="0" applyNumberFormat="1" applyFont="1" applyBorder="1" applyAlignment="1">
      <alignment horizontal="right"/>
    </xf>
    <xf numFmtId="2" fontId="17" fillId="0" borderId="66" xfId="0" applyNumberFormat="1" applyFont="1" applyBorder="1" applyAlignment="1">
      <alignment horizontal="center" vertical="center"/>
    </xf>
    <xf numFmtId="0" fontId="5" fillId="0" borderId="15" xfId="0" applyFont="1" applyBorder="1" applyAlignment="1">
      <alignment vertical="center"/>
    </xf>
    <xf numFmtId="0" fontId="5" fillId="0" borderId="1" xfId="0" applyFont="1" applyBorder="1" applyAlignment="1">
      <alignment vertical="center"/>
    </xf>
    <xf numFmtId="0" fontId="5" fillId="0" borderId="5" xfId="0" applyFont="1" applyBorder="1" applyAlignment="1">
      <alignment vertical="center"/>
    </xf>
    <xf numFmtId="0" fontId="5" fillId="0" borderId="14" xfId="0" applyFont="1" applyBorder="1" applyAlignment="1">
      <alignment vertical="center"/>
    </xf>
    <xf numFmtId="0" fontId="17" fillId="0" borderId="10" xfId="0" applyFont="1" applyBorder="1" applyAlignment="1">
      <alignment horizontal="center" wrapText="1"/>
    </xf>
    <xf numFmtId="0" fontId="5" fillId="5" borderId="11" xfId="0" applyFont="1" applyFill="1" applyBorder="1" applyAlignment="1">
      <alignment horizontal="center" vertical="center" wrapText="1"/>
    </xf>
    <xf numFmtId="0" fontId="5" fillId="0" borderId="11" xfId="0" applyFont="1" applyBorder="1" applyAlignment="1">
      <alignment vertical="center"/>
    </xf>
    <xf numFmtId="165" fontId="5" fillId="0" borderId="11" xfId="0" applyNumberFormat="1" applyFont="1" applyBorder="1" applyAlignment="1">
      <alignment horizontal="center" vertical="center"/>
    </xf>
    <xf numFmtId="2" fontId="5" fillId="0" borderId="11" xfId="0" applyNumberFormat="1" applyFont="1" applyBorder="1" applyAlignment="1">
      <alignment horizontal="right" vertical="center"/>
    </xf>
    <xf numFmtId="10" fontId="5" fillId="0" borderId="11" xfId="5" applyNumberFormat="1" applyFont="1" applyFill="1" applyBorder="1" applyAlignment="1">
      <alignment horizontal="right" vertical="center"/>
    </xf>
    <xf numFmtId="2" fontId="17" fillId="0" borderId="11" xfId="0" applyNumberFormat="1" applyFont="1" applyBorder="1" applyAlignment="1">
      <alignment horizontal="right" vertical="center"/>
    </xf>
    <xf numFmtId="2" fontId="13" fillId="5" borderId="11" xfId="0" applyNumberFormat="1" applyFont="1" applyFill="1" applyBorder="1" applyAlignment="1">
      <alignment horizontal="center" vertical="center"/>
    </xf>
    <xf numFmtId="2" fontId="11" fillId="12" borderId="11" xfId="0" applyNumberFormat="1" applyFont="1" applyFill="1" applyBorder="1" applyAlignment="1">
      <alignment horizontal="center" vertical="center"/>
    </xf>
    <xf numFmtId="2" fontId="5" fillId="10" borderId="11" xfId="0" applyNumberFormat="1" applyFont="1" applyFill="1" applyBorder="1" applyAlignment="1">
      <alignment horizontal="right" vertical="center"/>
    </xf>
    <xf numFmtId="2" fontId="17" fillId="0" borderId="18" xfId="0" applyNumberFormat="1" applyFont="1" applyBorder="1" applyAlignment="1">
      <alignment horizontal="center" vertical="center"/>
    </xf>
    <xf numFmtId="166" fontId="11" fillId="9" borderId="20" xfId="0" applyNumberFormat="1" applyFont="1" applyFill="1" applyBorder="1" applyAlignment="1">
      <alignment horizontal="center" vertical="center"/>
    </xf>
    <xf numFmtId="167" fontId="11" fillId="9" borderId="20" xfId="0" applyNumberFormat="1" applyFont="1" applyFill="1" applyBorder="1" applyAlignment="1">
      <alignment horizontal="center" vertical="center"/>
    </xf>
    <xf numFmtId="2" fontId="17" fillId="9" borderId="20" xfId="0" applyNumberFormat="1" applyFont="1" applyFill="1" applyBorder="1" applyAlignment="1">
      <alignment horizontal="right" vertical="center"/>
    </xf>
    <xf numFmtId="9" fontId="17" fillId="11" borderId="20" xfId="5" applyFont="1" applyFill="1" applyBorder="1" applyAlignment="1">
      <alignment horizontal="right" vertical="center"/>
    </xf>
    <xf numFmtId="2" fontId="17" fillId="11" borderId="20" xfId="0" applyNumberFormat="1" applyFont="1" applyFill="1" applyBorder="1" applyAlignment="1">
      <alignment horizontal="right" vertical="center"/>
    </xf>
    <xf numFmtId="2" fontId="11" fillId="9" borderId="21" xfId="0" applyNumberFormat="1" applyFont="1" applyFill="1" applyBorder="1" applyAlignment="1">
      <alignment horizontal="center" vertical="center"/>
    </xf>
    <xf numFmtId="167" fontId="12" fillId="9" borderId="49" xfId="0" applyNumberFormat="1" applyFont="1" applyFill="1" applyBorder="1" applyAlignment="1">
      <alignment horizontal="center" vertical="center"/>
    </xf>
    <xf numFmtId="0" fontId="36" fillId="0" borderId="0" xfId="0" applyFont="1" applyAlignment="1">
      <alignment horizontal="center"/>
    </xf>
    <xf numFmtId="0" fontId="36" fillId="0" borderId="0" xfId="0" applyFont="1"/>
    <xf numFmtId="1" fontId="5" fillId="0" borderId="15" xfId="0" applyNumberFormat="1" applyFont="1" applyBorder="1" applyAlignment="1">
      <alignment horizontal="center" vertical="center"/>
    </xf>
    <xf numFmtId="1" fontId="5" fillId="0" borderId="1" xfId="0" applyNumberFormat="1" applyFont="1" applyBorder="1" applyAlignment="1">
      <alignment horizontal="center" vertical="center"/>
    </xf>
    <xf numFmtId="1" fontId="5" fillId="0" borderId="5" xfId="0" applyNumberFormat="1" applyFont="1" applyBorder="1" applyAlignment="1">
      <alignment horizontal="center" vertical="center"/>
    </xf>
    <xf numFmtId="2" fontId="5" fillId="0" borderId="14" xfId="0" applyNumberFormat="1" applyFont="1" applyBorder="1" applyAlignment="1">
      <alignment horizontal="center" vertical="center"/>
    </xf>
    <xf numFmtId="0" fontId="5" fillId="0" borderId="11" xfId="0" applyFont="1" applyBorder="1"/>
    <xf numFmtId="0" fontId="12" fillId="9" borderId="49" xfId="0" applyFont="1" applyFill="1" applyBorder="1" applyAlignment="1">
      <alignment vertical="center"/>
    </xf>
    <xf numFmtId="0" fontId="5" fillId="0" borderId="15" xfId="0" applyFont="1" applyBorder="1" applyAlignment="1">
      <alignment horizontal="center" vertical="center"/>
    </xf>
    <xf numFmtId="1" fontId="35" fillId="0" borderId="15" xfId="0" applyNumberFormat="1" applyFont="1" applyBorder="1" applyAlignment="1">
      <alignment horizontal="center" vertical="center"/>
    </xf>
    <xf numFmtId="0" fontId="5" fillId="0" borderId="1" xfId="0" applyFont="1" applyBorder="1" applyAlignment="1">
      <alignment horizontal="center" vertical="center"/>
    </xf>
    <xf numFmtId="2" fontId="35" fillId="0" borderId="1" xfId="0" applyNumberFormat="1" applyFont="1" applyBorder="1" applyAlignment="1">
      <alignment horizontal="center" vertical="center"/>
    </xf>
    <xf numFmtId="1" fontId="35" fillId="0" borderId="1" xfId="0" applyNumberFormat="1" applyFont="1" applyBorder="1" applyAlignment="1">
      <alignment horizontal="center" vertical="center"/>
    </xf>
    <xf numFmtId="0" fontId="5" fillId="0" borderId="5" xfId="0" applyFont="1" applyBorder="1" applyAlignment="1">
      <alignment horizontal="center" vertical="center"/>
    </xf>
    <xf numFmtId="2" fontId="35" fillId="0" borderId="5" xfId="0" applyNumberFormat="1" applyFont="1" applyBorder="1" applyAlignment="1">
      <alignment horizontal="center" vertical="center"/>
    </xf>
    <xf numFmtId="1" fontId="35" fillId="0" borderId="5" xfId="0" applyNumberFormat="1" applyFont="1" applyBorder="1" applyAlignment="1">
      <alignment horizontal="center" vertical="center"/>
    </xf>
    <xf numFmtId="0" fontId="5" fillId="0" borderId="14" xfId="0" applyFont="1" applyBorder="1" applyAlignment="1">
      <alignment horizontal="center"/>
    </xf>
    <xf numFmtId="2" fontId="35" fillId="0" borderId="14" xfId="0" applyNumberFormat="1" applyFont="1" applyBorder="1" applyAlignment="1">
      <alignment horizontal="center" vertical="center"/>
    </xf>
    <xf numFmtId="1" fontId="35" fillId="0" borderId="14" xfId="0" applyNumberFormat="1" applyFont="1" applyBorder="1" applyAlignment="1">
      <alignment horizontal="center" vertical="center"/>
    </xf>
    <xf numFmtId="2" fontId="17" fillId="0" borderId="14" xfId="0" applyNumberFormat="1" applyFont="1" applyBorder="1" applyAlignment="1">
      <alignment horizontal="right" vertical="center"/>
    </xf>
    <xf numFmtId="0" fontId="17" fillId="5" borderId="42" xfId="0" applyFont="1" applyFill="1" applyBorder="1" applyAlignment="1">
      <alignment horizontal="center" wrapText="1"/>
    </xf>
    <xf numFmtId="0" fontId="16" fillId="0" borderId="10" xfId="0" applyFont="1" applyBorder="1" applyAlignment="1">
      <alignment wrapText="1"/>
    </xf>
    <xf numFmtId="0" fontId="13" fillId="0" borderId="11" xfId="0" applyFont="1" applyBorder="1" applyAlignment="1">
      <alignment horizontal="center" vertical="center"/>
    </xf>
    <xf numFmtId="1" fontId="13" fillId="0" borderId="11" xfId="0" applyNumberFormat="1" applyFont="1" applyBorder="1" applyAlignment="1">
      <alignment horizontal="center" vertical="center"/>
    </xf>
    <xf numFmtId="10" fontId="5" fillId="0" borderId="11" xfId="5" applyNumberFormat="1" applyFont="1" applyBorder="1" applyAlignment="1">
      <alignment horizontal="right" vertical="center"/>
    </xf>
    <xf numFmtId="0" fontId="11" fillId="9" borderId="11" xfId="0" applyFont="1" applyFill="1" applyBorder="1" applyAlignment="1">
      <alignment horizontal="center" vertical="center"/>
    </xf>
    <xf numFmtId="1" fontId="11" fillId="9" borderId="11" xfId="0" applyNumberFormat="1" applyFont="1" applyFill="1" applyBorder="1" applyAlignment="1">
      <alignment horizontal="center" vertical="center"/>
    </xf>
    <xf numFmtId="2" fontId="11" fillId="9" borderId="11" xfId="0" applyNumberFormat="1" applyFont="1" applyFill="1" applyBorder="1" applyAlignment="1">
      <alignment horizontal="center" vertical="center"/>
    </xf>
    <xf numFmtId="2" fontId="25" fillId="9" borderId="11" xfId="0" applyNumberFormat="1" applyFont="1" applyFill="1" applyBorder="1" applyAlignment="1">
      <alignment horizontal="right" vertical="center"/>
    </xf>
    <xf numFmtId="2" fontId="11" fillId="9" borderId="18" xfId="0" applyNumberFormat="1" applyFont="1" applyFill="1" applyBorder="1" applyAlignment="1">
      <alignment horizontal="center" vertical="center"/>
    </xf>
    <xf numFmtId="0" fontId="5" fillId="0" borderId="0" xfId="0" applyFont="1" applyAlignment="1">
      <alignment horizontal="center" textRotation="90"/>
    </xf>
    <xf numFmtId="0" fontId="27" fillId="2" borderId="24" xfId="0" applyFont="1" applyFill="1" applyBorder="1" applyAlignment="1" applyProtection="1">
      <alignment horizontal="center" vertical="center" wrapText="1"/>
      <protection locked="0"/>
    </xf>
    <xf numFmtId="2" fontId="27" fillId="2" borderId="25" xfId="0" applyNumberFormat="1" applyFont="1" applyFill="1" applyBorder="1" applyAlignment="1" applyProtection="1">
      <alignment horizontal="center" vertical="center" wrapText="1"/>
      <protection locked="0"/>
    </xf>
    <xf numFmtId="2" fontId="17" fillId="2" borderId="25" xfId="0" applyNumberFormat="1" applyFont="1" applyFill="1" applyBorder="1" applyAlignment="1" applyProtection="1">
      <alignment horizontal="center" vertical="center" wrapText="1"/>
      <protection locked="0"/>
    </xf>
    <xf numFmtId="0" fontId="27" fillId="2" borderId="25" xfId="0" applyFont="1" applyFill="1" applyBorder="1" applyAlignment="1" applyProtection="1">
      <alignment horizontal="center" vertical="center" wrapText="1"/>
      <protection locked="0"/>
    </xf>
    <xf numFmtId="1" fontId="27" fillId="2" borderId="61" xfId="0" applyNumberFormat="1" applyFont="1" applyFill="1" applyBorder="1" applyAlignment="1" applyProtection="1">
      <alignment horizontal="center" vertical="center" wrapText="1"/>
      <protection locked="0"/>
    </xf>
    <xf numFmtId="0" fontId="39" fillId="4" borderId="23" xfId="0" applyFont="1" applyFill="1" applyBorder="1" applyAlignment="1" applyProtection="1">
      <alignment horizontal="center" vertical="center" wrapText="1"/>
      <protection locked="0"/>
    </xf>
    <xf numFmtId="0" fontId="40" fillId="4" borderId="24" xfId="0" applyFont="1" applyFill="1" applyBorder="1" applyAlignment="1" applyProtection="1">
      <alignment horizontal="center" vertical="center" wrapText="1"/>
      <protection locked="0"/>
    </xf>
    <xf numFmtId="1" fontId="40" fillId="4" borderId="25" xfId="0" applyNumberFormat="1" applyFont="1" applyFill="1" applyBorder="1" applyAlignment="1" applyProtection="1">
      <alignment horizontal="center" vertical="center" wrapText="1"/>
      <protection locked="0"/>
    </xf>
    <xf numFmtId="1" fontId="39" fillId="4" borderId="25" xfId="0" applyNumberFormat="1" applyFont="1" applyFill="1" applyBorder="1" applyAlignment="1" applyProtection="1">
      <alignment horizontal="center" vertical="center" wrapText="1"/>
      <protection locked="0"/>
    </xf>
    <xf numFmtId="0" fontId="40" fillId="4" borderId="25" xfId="0" applyFont="1" applyFill="1" applyBorder="1" applyAlignment="1" applyProtection="1">
      <alignment horizontal="center" vertical="center" wrapText="1"/>
      <protection locked="0"/>
    </xf>
    <xf numFmtId="1" fontId="40" fillId="4" borderId="61" xfId="0" applyNumberFormat="1" applyFont="1" applyFill="1" applyBorder="1" applyAlignment="1" applyProtection="1">
      <alignment horizontal="center" vertical="center" wrapText="1"/>
      <protection locked="0"/>
    </xf>
    <xf numFmtId="2" fontId="17" fillId="6" borderId="1" xfId="1" applyNumberFormat="1" applyFont="1" applyFill="1" applyBorder="1" applyAlignment="1" applyProtection="1">
      <alignment horizontal="center" vertical="center"/>
    </xf>
    <xf numFmtId="0" fontId="17" fillId="0" borderId="19" xfId="0" applyFont="1" applyBorder="1" applyAlignment="1" applyProtection="1">
      <alignment horizontal="center" vertical="center" wrapText="1"/>
      <protection locked="0"/>
    </xf>
    <xf numFmtId="1" fontId="27" fillId="0" borderId="49" xfId="0" applyNumberFormat="1" applyFont="1" applyBorder="1" applyAlignment="1" applyProtection="1">
      <alignment horizontal="center" vertical="center" wrapText="1"/>
      <protection locked="0"/>
    </xf>
    <xf numFmtId="1" fontId="27" fillId="0" borderId="61" xfId="0" applyNumberFormat="1" applyFont="1" applyBorder="1" applyAlignment="1" applyProtection="1">
      <alignment horizontal="center" vertical="center" wrapText="1"/>
      <protection locked="0"/>
    </xf>
    <xf numFmtId="1" fontId="42" fillId="0" borderId="61" xfId="0" applyNumberFormat="1" applyFont="1" applyBorder="1" applyAlignment="1" applyProtection="1">
      <alignment horizontal="left" vertical="top" wrapText="1"/>
      <protection locked="0"/>
    </xf>
    <xf numFmtId="0" fontId="17" fillId="0" borderId="47" xfId="0" applyFont="1" applyBorder="1" applyAlignment="1" applyProtection="1">
      <alignment horizontal="center" vertical="center" wrapText="1"/>
      <protection locked="0"/>
    </xf>
    <xf numFmtId="1" fontId="27" fillId="0" borderId="18" xfId="0" applyNumberFormat="1" applyFont="1" applyBorder="1" applyAlignment="1" applyProtection="1">
      <alignment horizontal="center" vertical="center" wrapText="1"/>
      <protection locked="0"/>
    </xf>
    <xf numFmtId="0" fontId="17" fillId="0" borderId="10" xfId="0" applyFont="1" applyBorder="1" applyAlignment="1" applyProtection="1">
      <alignment wrapText="1"/>
      <protection locked="0"/>
    </xf>
    <xf numFmtId="0" fontId="44" fillId="0" borderId="11" xfId="0" applyFont="1" applyBorder="1" applyAlignment="1">
      <alignment horizontal="right" wrapText="1"/>
    </xf>
    <xf numFmtId="2" fontId="45" fillId="2" borderId="17" xfId="0" applyNumberFormat="1" applyFont="1" applyFill="1" applyBorder="1" applyAlignment="1">
      <alignment horizontal="center"/>
    </xf>
    <xf numFmtId="2" fontId="17" fillId="7" borderId="11" xfId="0" applyNumberFormat="1" applyFont="1" applyFill="1" applyBorder="1" applyAlignment="1">
      <alignment horizontal="center"/>
    </xf>
    <xf numFmtId="4" fontId="45" fillId="2" borderId="11" xfId="0" applyNumberFormat="1" applyFont="1" applyFill="1" applyBorder="1" applyAlignment="1">
      <alignment horizontal="center" vertical="center"/>
    </xf>
    <xf numFmtId="4" fontId="45" fillId="2" borderId="60" xfId="0" applyNumberFormat="1" applyFont="1" applyFill="1" applyBorder="1" applyAlignment="1">
      <alignment horizontal="right"/>
    </xf>
    <xf numFmtId="4" fontId="45" fillId="2" borderId="60" xfId="0" applyNumberFormat="1" applyFont="1" applyFill="1" applyBorder="1" applyAlignment="1">
      <alignment horizontal="center" vertical="center"/>
    </xf>
    <xf numFmtId="1" fontId="45" fillId="2" borderId="30" xfId="0" applyNumberFormat="1" applyFont="1" applyFill="1" applyBorder="1" applyAlignment="1" applyProtection="1">
      <alignment horizontal="center" wrapText="1"/>
      <protection locked="0"/>
    </xf>
    <xf numFmtId="0" fontId="5" fillId="0" borderId="0" xfId="0" applyFont="1" applyProtection="1">
      <protection locked="0"/>
    </xf>
    <xf numFmtId="2" fontId="5" fillId="0" borderId="0" xfId="0" applyNumberFormat="1" applyFont="1" applyAlignment="1" applyProtection="1">
      <alignment horizontal="right"/>
      <protection locked="0"/>
    </xf>
    <xf numFmtId="2" fontId="5" fillId="0" borderId="0" xfId="0" applyNumberFormat="1" applyFont="1" applyAlignment="1" applyProtection="1">
      <alignment horizontal="center" vertical="center"/>
      <protection locked="0"/>
    </xf>
    <xf numFmtId="0" fontId="5" fillId="0" borderId="0" xfId="0" applyFont="1" applyAlignment="1" applyProtection="1">
      <alignment horizontal="center" vertical="center"/>
      <protection locked="0"/>
    </xf>
    <xf numFmtId="1" fontId="5" fillId="0" borderId="0" xfId="0" applyNumberFormat="1" applyFont="1" applyAlignment="1" applyProtection="1">
      <alignment vertical="center"/>
      <protection locked="0"/>
    </xf>
    <xf numFmtId="0" fontId="17" fillId="0" borderId="0" xfId="0" applyFont="1" applyAlignment="1" applyProtection="1">
      <alignment wrapText="1"/>
      <protection locked="0"/>
    </xf>
    <xf numFmtId="0" fontId="27" fillId="2" borderId="19" xfId="0" applyFont="1" applyFill="1" applyBorder="1" applyAlignment="1" applyProtection="1">
      <alignment horizontal="center" vertical="center" wrapText="1"/>
      <protection locked="0"/>
    </xf>
    <xf numFmtId="2" fontId="27" fillId="2" borderId="20" xfId="0" applyNumberFormat="1" applyFont="1" applyFill="1" applyBorder="1" applyAlignment="1" applyProtection="1">
      <alignment horizontal="center" vertical="center" wrapText="1"/>
      <protection locked="0"/>
    </xf>
    <xf numFmtId="0" fontId="27" fillId="2" borderId="49" xfId="0" applyFont="1" applyFill="1" applyBorder="1" applyAlignment="1" applyProtection="1">
      <alignment horizontal="center" vertical="center" wrapText="1"/>
      <protection locked="0"/>
    </xf>
    <xf numFmtId="0" fontId="39" fillId="0" borderId="0" xfId="0" applyFont="1" applyAlignment="1" applyProtection="1">
      <alignment wrapText="1"/>
      <protection locked="0"/>
    </xf>
    <xf numFmtId="0" fontId="39" fillId="0" borderId="0" xfId="0" applyFont="1" applyProtection="1">
      <protection locked="0"/>
    </xf>
    <xf numFmtId="2" fontId="27" fillId="6" borderId="1" xfId="0" applyNumberFormat="1" applyFont="1" applyFill="1" applyBorder="1" applyAlignment="1">
      <alignment horizontal="center"/>
    </xf>
    <xf numFmtId="2" fontId="45" fillId="2" borderId="54" xfId="0" applyNumberFormat="1" applyFont="1" applyFill="1" applyBorder="1" applyAlignment="1" applyProtection="1">
      <alignment horizontal="center" wrapText="1"/>
      <protection locked="0"/>
    </xf>
    <xf numFmtId="0" fontId="5" fillId="0" borderId="0" xfId="0" applyFont="1" applyAlignment="1" applyProtection="1">
      <alignment horizontal="right" vertical="center"/>
      <protection locked="0"/>
    </xf>
    <xf numFmtId="0" fontId="47" fillId="0" borderId="0" xfId="0" applyFont="1" applyProtection="1">
      <protection locked="0"/>
    </xf>
    <xf numFmtId="2" fontId="47" fillId="0" borderId="0" xfId="0" applyNumberFormat="1" applyFont="1" applyAlignment="1" applyProtection="1">
      <alignment horizontal="right"/>
      <protection locked="0"/>
    </xf>
    <xf numFmtId="0" fontId="47" fillId="0" borderId="0" xfId="0" applyFont="1" applyAlignment="1" applyProtection="1">
      <alignment horizontal="center" vertical="center"/>
      <protection locked="0"/>
    </xf>
    <xf numFmtId="0" fontId="47" fillId="0" borderId="0" xfId="0" applyFont="1" applyAlignment="1" applyProtection="1">
      <alignment vertical="center"/>
      <protection locked="0"/>
    </xf>
    <xf numFmtId="1" fontId="47" fillId="0" borderId="0" xfId="0" applyNumberFormat="1" applyFont="1" applyAlignment="1" applyProtection="1">
      <alignment vertical="center"/>
      <protection locked="0"/>
    </xf>
    <xf numFmtId="2" fontId="17" fillId="2" borderId="55" xfId="0" applyNumberFormat="1" applyFont="1" applyFill="1" applyBorder="1" applyAlignment="1" applyProtection="1">
      <alignment horizontal="center" vertical="center" wrapText="1"/>
      <protection locked="0"/>
    </xf>
    <xf numFmtId="0" fontId="17" fillId="0" borderId="20" xfId="0" applyFont="1" applyBorder="1" applyAlignment="1" applyProtection="1">
      <alignment horizontal="center" vertical="center" wrapText="1"/>
      <protection locked="0"/>
    </xf>
    <xf numFmtId="0" fontId="27" fillId="2" borderId="55" xfId="0" applyFont="1" applyFill="1" applyBorder="1" applyAlignment="1" applyProtection="1">
      <alignment horizontal="center" vertical="center" wrapText="1"/>
      <protection locked="0"/>
    </xf>
    <xf numFmtId="0" fontId="40" fillId="4" borderId="23" xfId="0" applyFont="1" applyFill="1" applyBorder="1" applyAlignment="1" applyProtection="1">
      <alignment horizontal="center" vertical="center" wrapText="1"/>
      <protection locked="0"/>
    </xf>
    <xf numFmtId="1" fontId="40" fillId="4" borderId="28" xfId="0" applyNumberFormat="1" applyFont="1" applyFill="1" applyBorder="1" applyAlignment="1" applyProtection="1">
      <alignment horizontal="center" vertical="center" wrapText="1"/>
      <protection locked="0"/>
    </xf>
    <xf numFmtId="1" fontId="39" fillId="4" borderId="28" xfId="0" applyNumberFormat="1" applyFont="1" applyFill="1" applyBorder="1" applyAlignment="1" applyProtection="1">
      <alignment horizontal="center" vertical="center" wrapText="1"/>
      <protection locked="0"/>
    </xf>
    <xf numFmtId="1" fontId="39" fillId="4" borderId="61" xfId="0" applyNumberFormat="1" applyFont="1" applyFill="1" applyBorder="1" applyAlignment="1" applyProtection="1">
      <alignment horizontal="center" vertical="center" wrapText="1"/>
      <protection locked="0"/>
    </xf>
    <xf numFmtId="2" fontId="5" fillId="0" borderId="1" xfId="0" applyNumberFormat="1" applyFont="1" applyBorder="1" applyAlignment="1" applyProtection="1">
      <alignment horizontal="center" vertical="center"/>
      <protection locked="0"/>
    </xf>
    <xf numFmtId="2" fontId="17" fillId="6" borderId="1" xfId="0" applyNumberFormat="1" applyFont="1" applyFill="1" applyBorder="1" applyAlignment="1" applyProtection="1">
      <alignment horizontal="center" wrapText="1"/>
      <protection locked="0"/>
    </xf>
    <xf numFmtId="1" fontId="5" fillId="0" borderId="6" xfId="0" applyNumberFormat="1" applyFont="1" applyBorder="1" applyAlignment="1" applyProtection="1">
      <alignment horizontal="center" wrapText="1"/>
      <protection locked="0"/>
    </xf>
    <xf numFmtId="0" fontId="44" fillId="0" borderId="10" xfId="0" applyFont="1" applyBorder="1" applyAlignment="1">
      <alignment horizontal="right"/>
    </xf>
    <xf numFmtId="2" fontId="45" fillId="0" borderId="11" xfId="0" applyNumberFormat="1" applyFont="1" applyBorder="1" applyAlignment="1">
      <alignment horizontal="center"/>
    </xf>
    <xf numFmtId="2" fontId="11" fillId="0" borderId="27" xfId="0" applyNumberFormat="1" applyFont="1" applyBorder="1" applyAlignment="1" applyProtection="1">
      <alignment horizontal="center" vertical="center"/>
      <protection locked="0"/>
    </xf>
    <xf numFmtId="2" fontId="45" fillId="2" borderId="49" xfId="0" applyNumberFormat="1" applyFont="1" applyFill="1" applyBorder="1" applyAlignment="1" applyProtection="1">
      <alignment horizontal="center" vertical="center" wrapText="1"/>
      <protection locked="0"/>
    </xf>
    <xf numFmtId="1" fontId="45" fillId="2" borderId="0" xfId="0" applyNumberFormat="1" applyFont="1" applyFill="1" applyAlignment="1" applyProtection="1">
      <alignment horizontal="right" wrapText="1"/>
      <protection locked="0"/>
    </xf>
    <xf numFmtId="0" fontId="35" fillId="0" borderId="33" xfId="0" applyFont="1" applyBorder="1" applyAlignment="1" applyProtection="1">
      <alignment horizontal="left" vertical="center"/>
      <protection locked="0"/>
    </xf>
    <xf numFmtId="0" fontId="35" fillId="0" borderId="34" xfId="0" applyFont="1" applyBorder="1" applyAlignment="1" applyProtection="1">
      <alignment horizontal="center" vertical="center" wrapText="1"/>
      <protection locked="0"/>
    </xf>
    <xf numFmtId="0" fontId="35" fillId="0" borderId="67" xfId="0" applyFont="1" applyBorder="1" applyAlignment="1" applyProtection="1">
      <alignment horizontal="left" vertical="center"/>
      <protection locked="0"/>
    </xf>
    <xf numFmtId="0" fontId="5" fillId="0" borderId="0" xfId="0" applyFont="1" applyAlignment="1" applyProtection="1">
      <alignment horizontal="left" vertical="center" wrapText="1"/>
      <protection locked="0"/>
    </xf>
    <xf numFmtId="0" fontId="5" fillId="0" borderId="0" xfId="0" applyFont="1" applyAlignment="1" applyProtection="1">
      <alignment horizontal="center" vertical="center" wrapText="1"/>
      <protection locked="0"/>
    </xf>
    <xf numFmtId="0" fontId="5" fillId="0" borderId="22" xfId="0" applyFont="1" applyBorder="1" applyAlignment="1" applyProtection="1">
      <alignment horizontal="left" vertical="center" wrapText="1"/>
      <protection locked="0"/>
    </xf>
    <xf numFmtId="2" fontId="17" fillId="5" borderId="15" xfId="1" applyNumberFormat="1" applyFont="1" applyFill="1" applyBorder="1" applyAlignment="1" applyProtection="1">
      <alignment horizontal="center" vertical="center"/>
    </xf>
    <xf numFmtId="2" fontId="17" fillId="5" borderId="1" xfId="1" applyNumberFormat="1" applyFont="1" applyFill="1" applyBorder="1" applyAlignment="1" applyProtection="1">
      <alignment horizontal="center" vertical="center"/>
    </xf>
    <xf numFmtId="2" fontId="17" fillId="5" borderId="5" xfId="1" applyNumberFormat="1" applyFont="1" applyFill="1" applyBorder="1" applyAlignment="1" applyProtection="1">
      <alignment horizontal="center" vertical="center"/>
    </xf>
    <xf numFmtId="2" fontId="27" fillId="5" borderId="15" xfId="0" applyNumberFormat="1" applyFont="1" applyFill="1" applyBorder="1" applyAlignment="1">
      <alignment horizontal="center" vertical="center"/>
    </xf>
    <xf numFmtId="2" fontId="27" fillId="5" borderId="1" xfId="0" applyNumberFormat="1" applyFont="1" applyFill="1" applyBorder="1" applyAlignment="1">
      <alignment horizontal="center" vertical="center"/>
    </xf>
    <xf numFmtId="2" fontId="27" fillId="5" borderId="3" xfId="0" applyNumberFormat="1" applyFont="1" applyFill="1" applyBorder="1" applyAlignment="1">
      <alignment horizontal="center" vertical="center"/>
    </xf>
    <xf numFmtId="2" fontId="17" fillId="5" borderId="3" xfId="1" applyNumberFormat="1" applyFont="1" applyFill="1" applyBorder="1" applyAlignment="1" applyProtection="1">
      <alignment horizontal="center" vertical="center"/>
    </xf>
    <xf numFmtId="0" fontId="41" fillId="5" borderId="20" xfId="0" applyFont="1" applyFill="1" applyBorder="1" applyAlignment="1">
      <alignment horizontal="left" vertical="center" wrapText="1"/>
    </xf>
    <xf numFmtId="2" fontId="27" fillId="5" borderId="20" xfId="0" applyNumberFormat="1" applyFont="1" applyFill="1" applyBorder="1" applyAlignment="1">
      <alignment horizontal="center" vertical="center"/>
    </xf>
    <xf numFmtId="2" fontId="17" fillId="5" borderId="20" xfId="1" applyNumberFormat="1" applyFont="1" applyFill="1" applyBorder="1" applyAlignment="1" applyProtection="1">
      <alignment horizontal="center" vertical="center"/>
    </xf>
    <xf numFmtId="2" fontId="27" fillId="5" borderId="5" xfId="0" applyNumberFormat="1" applyFont="1" applyFill="1" applyBorder="1" applyAlignment="1">
      <alignment horizontal="center" vertical="center"/>
    </xf>
    <xf numFmtId="0" fontId="41" fillId="5" borderId="28" xfId="0" applyFont="1" applyFill="1" applyBorder="1" applyAlignment="1">
      <alignment horizontal="left" vertical="center" wrapText="1"/>
    </xf>
    <xf numFmtId="2" fontId="27" fillId="5" borderId="28" xfId="0" applyNumberFormat="1" applyFont="1" applyFill="1" applyBorder="1" applyAlignment="1">
      <alignment horizontal="center" vertical="center"/>
    </xf>
    <xf numFmtId="2" fontId="17" fillId="5" borderId="28" xfId="1" applyNumberFormat="1" applyFont="1" applyFill="1" applyBorder="1" applyAlignment="1" applyProtection="1">
      <alignment horizontal="center" vertical="center"/>
    </xf>
    <xf numFmtId="0" fontId="41" fillId="5" borderId="11" xfId="0" applyFont="1" applyFill="1" applyBorder="1" applyAlignment="1">
      <alignment horizontal="left" vertical="center" wrapText="1"/>
    </xf>
    <xf numFmtId="2" fontId="17" fillId="5" borderId="11" xfId="1" applyNumberFormat="1" applyFont="1" applyFill="1" applyBorder="1" applyAlignment="1" applyProtection="1">
      <alignment horizontal="center" vertical="center"/>
    </xf>
    <xf numFmtId="2" fontId="43" fillId="5" borderId="1" xfId="0" applyNumberFormat="1" applyFont="1" applyFill="1" applyBorder="1" applyAlignment="1">
      <alignment horizontal="center" vertical="center"/>
    </xf>
    <xf numFmtId="2" fontId="17" fillId="5" borderId="11" xfId="1" applyNumberFormat="1" applyFont="1" applyFill="1" applyBorder="1" applyAlignment="1" applyProtection="1">
      <alignment horizontal="right" vertical="center"/>
    </xf>
    <xf numFmtId="2" fontId="17" fillId="10" borderId="15" xfId="1" applyNumberFormat="1" applyFont="1" applyFill="1" applyBorder="1" applyAlignment="1" applyProtection="1">
      <alignment horizontal="center" vertical="center"/>
    </xf>
    <xf numFmtId="164" fontId="42" fillId="10" borderId="29" xfId="0" applyNumberFormat="1" applyFont="1" applyFill="1" applyBorder="1" applyAlignment="1">
      <alignment horizontal="center" vertical="center"/>
    </xf>
    <xf numFmtId="2" fontId="17" fillId="10" borderId="1" xfId="1" applyNumberFormat="1" applyFont="1" applyFill="1" applyBorder="1" applyAlignment="1" applyProtection="1">
      <alignment horizontal="center" vertical="center"/>
    </xf>
    <xf numFmtId="164" fontId="42" fillId="10" borderId="56" xfId="0" applyNumberFormat="1" applyFont="1" applyFill="1" applyBorder="1" applyAlignment="1">
      <alignment horizontal="center" vertical="center"/>
    </xf>
    <xf numFmtId="2" fontId="17" fillId="10" borderId="5" xfId="1" applyNumberFormat="1" applyFont="1" applyFill="1" applyBorder="1" applyAlignment="1" applyProtection="1">
      <alignment horizontal="center" vertical="center"/>
    </xf>
    <xf numFmtId="164" fontId="42" fillId="10" borderId="57" xfId="0" applyNumberFormat="1" applyFont="1" applyFill="1" applyBorder="1" applyAlignment="1">
      <alignment horizontal="center" vertical="center"/>
    </xf>
    <xf numFmtId="2" fontId="17" fillId="10" borderId="3" xfId="1" applyNumberFormat="1" applyFont="1" applyFill="1" applyBorder="1" applyAlignment="1" applyProtection="1">
      <alignment horizontal="center" vertical="center"/>
    </xf>
    <xf numFmtId="0" fontId="41" fillId="16" borderId="15" xfId="0" applyFont="1" applyFill="1" applyBorder="1" applyAlignment="1">
      <alignment horizontal="left" vertical="center" wrapText="1"/>
    </xf>
    <xf numFmtId="0" fontId="41" fillId="16" borderId="1" xfId="0" applyFont="1" applyFill="1" applyBorder="1" applyAlignment="1">
      <alignment horizontal="left" vertical="center" wrapText="1"/>
    </xf>
    <xf numFmtId="0" fontId="41" fillId="16" borderId="5" xfId="0" applyFont="1" applyFill="1" applyBorder="1" applyAlignment="1">
      <alignment horizontal="left" vertical="center" wrapText="1"/>
    </xf>
    <xf numFmtId="0" fontId="41" fillId="16" borderId="3" xfId="0" applyFont="1" applyFill="1" applyBorder="1" applyAlignment="1">
      <alignment horizontal="left" vertical="center" wrapText="1"/>
    </xf>
    <xf numFmtId="0" fontId="6" fillId="16" borderId="1" xfId="0" applyFont="1" applyFill="1" applyBorder="1" applyAlignment="1">
      <alignment horizontal="left" vertical="center" wrapText="1"/>
    </xf>
    <xf numFmtId="0" fontId="6" fillId="16" borderId="3" xfId="0" applyFont="1" applyFill="1" applyBorder="1" applyAlignment="1">
      <alignment horizontal="left" vertical="center" wrapText="1"/>
    </xf>
    <xf numFmtId="0" fontId="6" fillId="16" borderId="5" xfId="0" applyFont="1" applyFill="1" applyBorder="1" applyAlignment="1">
      <alignment horizontal="left" vertical="center" wrapText="1"/>
    </xf>
    <xf numFmtId="0" fontId="6" fillId="16" borderId="1" xfId="3" applyFont="1" applyFill="1" applyBorder="1"/>
    <xf numFmtId="0" fontId="25" fillId="5" borderId="15" xfId="0" applyFont="1" applyFill="1" applyBorder="1" applyAlignment="1">
      <alignment horizontal="center" vertical="center"/>
    </xf>
    <xf numFmtId="0" fontId="25" fillId="5" borderId="1" xfId="0" applyFont="1" applyFill="1" applyBorder="1" applyAlignment="1">
      <alignment horizontal="center" vertical="center"/>
    </xf>
    <xf numFmtId="0" fontId="25" fillId="5" borderId="3" xfId="0" applyFont="1" applyFill="1" applyBorder="1" applyAlignment="1">
      <alignment horizontal="center" vertical="center"/>
    </xf>
    <xf numFmtId="0" fontId="25" fillId="5" borderId="5" xfId="0" applyFont="1" applyFill="1" applyBorder="1" applyAlignment="1">
      <alignment horizontal="center" vertical="center"/>
    </xf>
    <xf numFmtId="0" fontId="25" fillId="5" borderId="11" xfId="0" applyFont="1" applyFill="1" applyBorder="1" applyAlignment="1">
      <alignment horizontal="center" vertical="center"/>
    </xf>
    <xf numFmtId="0" fontId="17" fillId="15" borderId="3" xfId="0" applyFont="1" applyFill="1" applyBorder="1" applyAlignment="1">
      <alignment horizontal="left" vertical="center"/>
    </xf>
    <xf numFmtId="2" fontId="5" fillId="15" borderId="3" xfId="0" applyNumberFormat="1" applyFont="1" applyFill="1" applyBorder="1" applyAlignment="1">
      <alignment horizontal="right" vertical="center"/>
    </xf>
    <xf numFmtId="2" fontId="5" fillId="15" borderId="3" xfId="0" applyNumberFormat="1" applyFont="1" applyFill="1" applyBorder="1" applyAlignment="1">
      <alignment horizontal="right"/>
    </xf>
    <xf numFmtId="2" fontId="5" fillId="15" borderId="4" xfId="0" applyNumberFormat="1" applyFont="1" applyFill="1" applyBorder="1" applyAlignment="1">
      <alignment horizontal="right"/>
    </xf>
    <xf numFmtId="0" fontId="17" fillId="15" borderId="14" xfId="0" applyFont="1" applyFill="1" applyBorder="1" applyAlignment="1">
      <alignment horizontal="left" vertical="center"/>
    </xf>
    <xf numFmtId="2" fontId="5" fillId="15" borderId="14" xfId="0" applyNumberFormat="1" applyFont="1" applyFill="1" applyBorder="1" applyAlignment="1">
      <alignment horizontal="right" vertical="center"/>
    </xf>
    <xf numFmtId="0" fontId="15" fillId="5" borderId="0" xfId="0" applyFont="1" applyFill="1"/>
    <xf numFmtId="0" fontId="51" fillId="5" borderId="0" xfId="0" applyFont="1" applyFill="1"/>
    <xf numFmtId="0" fontId="1" fillId="0" borderId="0" xfId="0" applyFont="1"/>
    <xf numFmtId="0" fontId="35" fillId="0" borderId="34" xfId="0" applyFont="1" applyBorder="1" applyAlignment="1" applyProtection="1">
      <alignment horizontal="left" vertical="center" wrapText="1"/>
      <protection locked="0"/>
    </xf>
    <xf numFmtId="0" fontId="35" fillId="0" borderId="35" xfId="0" applyFont="1" applyBorder="1" applyAlignment="1" applyProtection="1">
      <alignment horizontal="left" vertical="center" wrapText="1"/>
      <protection locked="0"/>
    </xf>
    <xf numFmtId="0" fontId="17" fillId="0" borderId="23" xfId="0" applyFont="1" applyBorder="1" applyAlignment="1" applyProtection="1">
      <alignment horizontal="center" vertical="center" wrapText="1"/>
      <protection locked="0"/>
    </xf>
    <xf numFmtId="0" fontId="17" fillId="0" borderId="10" xfId="0" applyFont="1" applyBorder="1" applyAlignment="1" applyProtection="1">
      <alignment horizontal="center" vertical="center" wrapText="1"/>
      <protection locked="0"/>
    </xf>
    <xf numFmtId="0" fontId="17" fillId="5" borderId="1" xfId="0" applyFont="1" applyFill="1" applyBorder="1" applyAlignment="1">
      <alignment horizontal="right" vertical="center"/>
    </xf>
    <xf numFmtId="0" fontId="25" fillId="5" borderId="1" xfId="0" applyFont="1" applyFill="1" applyBorder="1" applyAlignment="1">
      <alignment horizontal="center"/>
    </xf>
    <xf numFmtId="0" fontId="25" fillId="5" borderId="1" xfId="0" applyFont="1" applyFill="1" applyBorder="1" applyAlignment="1">
      <alignment vertical="center" wrapText="1"/>
    </xf>
    <xf numFmtId="0" fontId="54" fillId="5" borderId="1" xfId="0" applyFont="1" applyFill="1" applyBorder="1" applyAlignment="1">
      <alignment horizontal="center" vertical="center" wrapText="1"/>
    </xf>
    <xf numFmtId="2" fontId="17" fillId="6" borderId="1" xfId="0" applyNumberFormat="1" applyFont="1" applyFill="1" applyBorder="1" applyAlignment="1">
      <alignment horizontal="center"/>
    </xf>
    <xf numFmtId="0" fontId="47" fillId="6" borderId="9" xfId="0" applyFont="1" applyFill="1" applyBorder="1" applyAlignment="1">
      <alignment horizontal="right" wrapText="1"/>
    </xf>
    <xf numFmtId="2" fontId="17" fillId="6" borderId="3" xfId="0" applyNumberFormat="1" applyFont="1" applyFill="1" applyBorder="1" applyAlignment="1">
      <alignment horizontal="center"/>
    </xf>
    <xf numFmtId="2" fontId="17" fillId="6" borderId="3" xfId="1" applyNumberFormat="1" applyFont="1" applyFill="1" applyBorder="1" applyAlignment="1" applyProtection="1">
      <alignment horizontal="center" vertical="center"/>
    </xf>
    <xf numFmtId="0" fontId="27" fillId="6" borderId="9" xfId="0" applyFont="1" applyFill="1" applyBorder="1" applyAlignment="1">
      <alignment horizontal="left" wrapText="1"/>
    </xf>
    <xf numFmtId="0" fontId="17" fillId="6" borderId="9" xfId="0" applyFont="1" applyFill="1" applyBorder="1" applyAlignment="1">
      <alignment horizontal="left" wrapText="1"/>
    </xf>
    <xf numFmtId="2" fontId="17" fillId="6" borderId="14" xfId="0" applyNumberFormat="1" applyFont="1" applyFill="1" applyBorder="1" applyAlignment="1">
      <alignment horizontal="center"/>
    </xf>
    <xf numFmtId="2" fontId="17" fillId="6" borderId="14" xfId="1" applyNumberFormat="1" applyFont="1" applyFill="1" applyBorder="1" applyAlignment="1" applyProtection="1">
      <alignment horizontal="center" vertical="center"/>
    </xf>
    <xf numFmtId="2" fontId="17" fillId="6" borderId="1" xfId="0" applyNumberFormat="1" applyFont="1" applyFill="1" applyBorder="1" applyAlignment="1">
      <alignment horizontal="center" vertical="center"/>
    </xf>
    <xf numFmtId="0" fontId="5" fillId="6" borderId="42" xfId="0" applyFont="1" applyFill="1" applyBorder="1" applyAlignment="1">
      <alignment horizontal="right" wrapText="1"/>
    </xf>
    <xf numFmtId="0" fontId="5" fillId="6" borderId="9" xfId="0" applyFont="1" applyFill="1" applyBorder="1" applyAlignment="1">
      <alignment horizontal="right" wrapText="1"/>
    </xf>
    <xf numFmtId="0" fontId="5" fillId="6" borderId="12" xfId="0" applyFont="1" applyFill="1" applyBorder="1" applyAlignment="1">
      <alignment horizontal="right" wrapText="1"/>
    </xf>
    <xf numFmtId="0" fontId="56" fillId="6" borderId="9" xfId="0" applyFont="1" applyFill="1" applyBorder="1" applyAlignment="1">
      <alignment horizontal="right" wrapText="1"/>
    </xf>
    <xf numFmtId="2" fontId="56" fillId="6" borderId="1" xfId="0" applyNumberFormat="1" applyFont="1" applyFill="1" applyBorder="1" applyAlignment="1">
      <alignment horizontal="center"/>
    </xf>
    <xf numFmtId="2" fontId="20" fillId="6" borderId="1" xfId="1" applyNumberFormat="1" applyFont="1" applyFill="1" applyBorder="1" applyAlignment="1" applyProtection="1">
      <alignment horizontal="center" vertical="center"/>
    </xf>
    <xf numFmtId="2" fontId="20" fillId="0" borderId="1" xfId="0" applyNumberFormat="1" applyFont="1" applyBorder="1" applyAlignment="1" applyProtection="1">
      <alignment horizontal="center" vertical="center"/>
      <protection locked="0"/>
    </xf>
    <xf numFmtId="2" fontId="20" fillId="6" borderId="1" xfId="0" applyNumberFormat="1" applyFont="1" applyFill="1" applyBorder="1" applyAlignment="1" applyProtection="1">
      <alignment horizontal="center" wrapText="1"/>
      <protection locked="0"/>
    </xf>
    <xf numFmtId="1" fontId="20" fillId="0" borderId="6" xfId="0" applyNumberFormat="1" applyFont="1" applyBorder="1" applyAlignment="1" applyProtection="1">
      <alignment horizontal="center" wrapText="1"/>
      <protection locked="0"/>
    </xf>
    <xf numFmtId="0" fontId="20" fillId="6" borderId="9" xfId="0" applyFont="1" applyFill="1" applyBorder="1" applyAlignment="1">
      <alignment horizontal="right" wrapText="1"/>
    </xf>
    <xf numFmtId="2" fontId="20" fillId="6" borderId="1" xfId="0" applyNumberFormat="1" applyFont="1" applyFill="1" applyBorder="1" applyAlignment="1">
      <alignment horizontal="center"/>
    </xf>
    <xf numFmtId="2" fontId="20" fillId="6" borderId="3" xfId="0" applyNumberFormat="1" applyFont="1" applyFill="1" applyBorder="1" applyAlignment="1">
      <alignment horizontal="center"/>
    </xf>
    <xf numFmtId="2" fontId="20" fillId="6" borderId="3" xfId="1" applyNumberFormat="1" applyFont="1" applyFill="1" applyBorder="1" applyAlignment="1" applyProtection="1">
      <alignment horizontal="center" vertical="center"/>
    </xf>
    <xf numFmtId="0" fontId="20" fillId="6" borderId="12" xfId="0" applyFont="1" applyFill="1" applyBorder="1" applyAlignment="1">
      <alignment horizontal="right" wrapText="1"/>
    </xf>
    <xf numFmtId="0" fontId="5" fillId="6" borderId="1" xfId="0" applyFont="1" applyFill="1" applyBorder="1" applyAlignment="1">
      <alignment horizontal="right" wrapText="1"/>
    </xf>
    <xf numFmtId="1" fontId="20" fillId="0" borderId="1" xfId="0" applyNumberFormat="1" applyFont="1" applyBorder="1" applyAlignment="1" applyProtection="1">
      <alignment horizontal="center" wrapText="1"/>
      <protection locked="0"/>
    </xf>
    <xf numFmtId="0" fontId="0" fillId="5" borderId="0" xfId="0" applyFill="1"/>
    <xf numFmtId="2" fontId="5" fillId="0" borderId="0" xfId="0" applyNumberFormat="1" applyFont="1"/>
    <xf numFmtId="2" fontId="18" fillId="0" borderId="0" xfId="0" applyNumberFormat="1" applyFont="1" applyAlignment="1">
      <alignment horizontal="center" vertical="center" wrapText="1"/>
    </xf>
    <xf numFmtId="49" fontId="18" fillId="0" borderId="0" xfId="0" applyNumberFormat="1" applyFont="1" applyAlignment="1">
      <alignment vertical="center" wrapText="1"/>
    </xf>
    <xf numFmtId="2" fontId="17" fillId="10" borderId="20" xfId="1" applyNumberFormat="1" applyFont="1" applyFill="1" applyBorder="1" applyAlignment="1" applyProtection="1">
      <alignment horizontal="center" vertical="center"/>
    </xf>
    <xf numFmtId="164" fontId="16" fillId="5" borderId="55" xfId="0" applyNumberFormat="1" applyFont="1" applyFill="1" applyBorder="1" applyAlignment="1">
      <alignment horizontal="center" vertical="center"/>
    </xf>
    <xf numFmtId="10" fontId="5" fillId="5" borderId="15" xfId="5" applyNumberFormat="1" applyFont="1" applyFill="1" applyBorder="1" applyAlignment="1">
      <alignment horizontal="center" vertical="center"/>
    </xf>
    <xf numFmtId="10" fontId="5" fillId="5" borderId="14" xfId="5" applyNumberFormat="1" applyFont="1" applyFill="1" applyBorder="1" applyAlignment="1">
      <alignment horizontal="right" vertical="center"/>
    </xf>
    <xf numFmtId="0" fontId="5" fillId="5" borderId="0" xfId="0" applyFont="1" applyFill="1" applyAlignment="1">
      <alignment horizontal="center"/>
    </xf>
    <xf numFmtId="164" fontId="16" fillId="5" borderId="25" xfId="0" applyNumberFormat="1" applyFont="1" applyFill="1" applyBorder="1" applyAlignment="1">
      <alignment horizontal="center" vertical="center"/>
    </xf>
    <xf numFmtId="164" fontId="57" fillId="10" borderId="29" xfId="0" applyNumberFormat="1" applyFont="1" applyFill="1" applyBorder="1" applyAlignment="1">
      <alignment horizontal="center" vertical="center"/>
    </xf>
    <xf numFmtId="164" fontId="16" fillId="5" borderId="11" xfId="0" applyNumberFormat="1" applyFont="1" applyFill="1" applyBorder="1" applyAlignment="1">
      <alignment horizontal="center" vertical="center"/>
    </xf>
    <xf numFmtId="2" fontId="19" fillId="5" borderId="6" xfId="0" applyNumberFormat="1" applyFont="1" applyFill="1" applyBorder="1" applyAlignment="1">
      <alignment horizontal="center" vertical="center" wrapText="1"/>
    </xf>
    <xf numFmtId="2" fontId="18" fillId="14" borderId="7" xfId="0" applyNumberFormat="1" applyFont="1" applyFill="1" applyBorder="1" applyAlignment="1">
      <alignment horizontal="center" vertical="center" wrapText="1"/>
    </xf>
    <xf numFmtId="2" fontId="11" fillId="14" borderId="7" xfId="0" applyNumberFormat="1" applyFont="1" applyFill="1" applyBorder="1" applyAlignment="1">
      <alignment horizontal="center" vertical="center" wrapText="1"/>
    </xf>
    <xf numFmtId="0" fontId="16" fillId="5" borderId="26" xfId="0" applyFont="1" applyFill="1" applyBorder="1" applyAlignment="1">
      <alignment horizontal="center" vertical="center" wrapText="1"/>
    </xf>
    <xf numFmtId="0" fontId="58" fillId="0" borderId="0" xfId="3" applyFont="1" applyAlignment="1">
      <alignment horizontal="left" vertical="top"/>
    </xf>
    <xf numFmtId="0" fontId="59" fillId="0" borderId="0" xfId="0" applyFont="1"/>
    <xf numFmtId="2" fontId="18" fillId="14" borderId="4" xfId="0" applyNumberFormat="1" applyFont="1" applyFill="1" applyBorder="1" applyAlignment="1">
      <alignment horizontal="center" vertical="center" wrapText="1"/>
    </xf>
    <xf numFmtId="0" fontId="17" fillId="5" borderId="15" xfId="0" applyFont="1" applyFill="1" applyBorder="1" applyAlignment="1">
      <alignment vertical="center" wrapText="1"/>
    </xf>
    <xf numFmtId="0" fontId="20" fillId="5" borderId="15" xfId="0" applyFont="1" applyFill="1" applyBorder="1" applyAlignment="1">
      <alignment horizontal="center" vertical="center" wrapText="1"/>
    </xf>
    <xf numFmtId="2" fontId="11" fillId="14" borderId="16" xfId="0" applyNumberFormat="1" applyFont="1" applyFill="1" applyBorder="1" applyAlignment="1">
      <alignment horizontal="center" vertical="center" wrapText="1"/>
    </xf>
    <xf numFmtId="2" fontId="5" fillId="5" borderId="0" xfId="0" applyNumberFormat="1" applyFont="1" applyFill="1"/>
    <xf numFmtId="2" fontId="11" fillId="14" borderId="6" xfId="0" applyNumberFormat="1" applyFont="1" applyFill="1" applyBorder="1" applyAlignment="1">
      <alignment horizontal="center" vertical="center" wrapText="1"/>
    </xf>
    <xf numFmtId="0" fontId="5" fillId="0" borderId="0" xfId="3" applyFont="1" applyAlignment="1">
      <alignment horizontal="left" vertical="top"/>
    </xf>
    <xf numFmtId="0" fontId="14" fillId="0" borderId="0" xfId="0" applyFont="1"/>
    <xf numFmtId="0" fontId="17" fillId="0" borderId="52" xfId="0" applyFont="1" applyBorder="1" applyAlignment="1">
      <alignment horizontal="center" vertical="center" wrapText="1"/>
    </xf>
    <xf numFmtId="2" fontId="17" fillId="0" borderId="52" xfId="0" applyNumberFormat="1" applyFont="1" applyBorder="1" applyAlignment="1">
      <alignment horizontal="center" vertical="center" wrapText="1"/>
    </xf>
    <xf numFmtId="0" fontId="5" fillId="0" borderId="52" xfId="0" applyFont="1" applyBorder="1" applyAlignment="1">
      <alignment horizontal="center" vertical="center" wrapText="1"/>
    </xf>
    <xf numFmtId="0" fontId="17" fillId="4" borderId="52" xfId="0" applyFont="1" applyFill="1" applyBorder="1" applyAlignment="1">
      <alignment horizontal="center" vertical="center" wrapText="1"/>
    </xf>
    <xf numFmtId="0" fontId="17" fillId="4" borderId="3" xfId="0" applyFont="1" applyFill="1" applyBorder="1" applyAlignment="1">
      <alignment horizontal="center" vertical="center" wrapText="1"/>
    </xf>
    <xf numFmtId="0" fontId="39" fillId="13" borderId="52" xfId="0" applyFont="1" applyFill="1" applyBorder="1" applyAlignment="1">
      <alignment horizontal="center" vertical="center" wrapText="1"/>
    </xf>
    <xf numFmtId="1" fontId="39" fillId="13" borderId="52" xfId="0" applyNumberFormat="1" applyFont="1" applyFill="1" applyBorder="1" applyAlignment="1">
      <alignment horizontal="center" vertical="center" wrapText="1"/>
    </xf>
    <xf numFmtId="0" fontId="6" fillId="5" borderId="15" xfId="0" applyFont="1" applyFill="1" applyBorder="1" applyAlignment="1">
      <alignment horizontal="left" vertical="center" wrapText="1"/>
    </xf>
    <xf numFmtId="2" fontId="17" fillId="0" borderId="52" xfId="0" applyNumberFormat="1" applyFont="1" applyBorder="1" applyAlignment="1">
      <alignment horizontal="center" vertical="center"/>
    </xf>
    <xf numFmtId="2" fontId="17" fillId="0" borderId="52" xfId="1" applyNumberFormat="1" applyFont="1" applyFill="1" applyBorder="1" applyAlignment="1">
      <alignment horizontal="center" vertical="center"/>
    </xf>
    <xf numFmtId="0" fontId="17" fillId="0" borderId="48" xfId="0" applyFont="1" applyBorder="1" applyAlignment="1">
      <alignment horizontal="center" vertical="center" wrapText="1"/>
    </xf>
    <xf numFmtId="0" fontId="6" fillId="0" borderId="55" xfId="0" applyFont="1" applyBorder="1" applyAlignment="1">
      <alignment horizontal="left" vertical="center" wrapText="1"/>
    </xf>
    <xf numFmtId="2" fontId="17" fillId="0" borderId="55" xfId="0" applyNumberFormat="1" applyFont="1" applyBorder="1" applyAlignment="1">
      <alignment horizontal="center" vertical="center"/>
    </xf>
    <xf numFmtId="2" fontId="17" fillId="0" borderId="55" xfId="1" applyNumberFormat="1" applyFont="1" applyFill="1" applyBorder="1" applyAlignment="1">
      <alignment horizontal="center" vertical="center"/>
    </xf>
    <xf numFmtId="0" fontId="1" fillId="0" borderId="55" xfId="0" applyFont="1" applyBorder="1"/>
    <xf numFmtId="2" fontId="1" fillId="0" borderId="49" xfId="0" applyNumberFormat="1" applyFont="1" applyBorder="1" applyAlignment="1">
      <alignment horizontal="left" indent="1"/>
    </xf>
    <xf numFmtId="2" fontId="1" fillId="0" borderId="49" xfId="0" applyNumberFormat="1" applyFont="1" applyBorder="1"/>
    <xf numFmtId="0" fontId="17" fillId="0" borderId="52" xfId="0" applyFont="1" applyBorder="1" applyAlignment="1">
      <alignment horizontal="center" vertical="center"/>
    </xf>
    <xf numFmtId="0" fontId="17" fillId="0" borderId="56" xfId="0" applyFont="1" applyBorder="1" applyAlignment="1">
      <alignment wrapText="1"/>
    </xf>
    <xf numFmtId="2" fontId="17" fillId="0" borderId="56" xfId="0" applyNumberFormat="1" applyFont="1" applyBorder="1" applyAlignment="1">
      <alignment horizontal="center"/>
    </xf>
    <xf numFmtId="4" fontId="17" fillId="0" borderId="56" xfId="0" applyNumberFormat="1" applyFont="1" applyBorder="1" applyAlignment="1">
      <alignment horizontal="center" vertical="center"/>
    </xf>
    <xf numFmtId="4" fontId="17" fillId="0" borderId="56" xfId="0" applyNumberFormat="1" applyFont="1" applyBorder="1" applyAlignment="1">
      <alignment horizontal="center"/>
    </xf>
    <xf numFmtId="4" fontId="5" fillId="0" borderId="56" xfId="0" applyNumberFormat="1" applyFont="1" applyBorder="1" applyAlignment="1">
      <alignment horizontal="center" vertical="center"/>
    </xf>
    <xf numFmtId="0" fontId="1" fillId="0" borderId="56" xfId="0" applyFont="1" applyBorder="1"/>
    <xf numFmtId="2" fontId="1" fillId="0" borderId="0" xfId="0" applyNumberFormat="1" applyFont="1"/>
    <xf numFmtId="0" fontId="1" fillId="0" borderId="0" xfId="0" applyFont="1" applyAlignment="1">
      <alignment horizontal="center"/>
    </xf>
    <xf numFmtId="1" fontId="42" fillId="0" borderId="30" xfId="0" applyNumberFormat="1" applyFont="1" applyBorder="1" applyAlignment="1" applyProtection="1">
      <alignment horizontal="left" vertical="top" wrapText="1"/>
      <protection locked="0"/>
    </xf>
    <xf numFmtId="1" fontId="42" fillId="10" borderId="1" xfId="0" applyNumberFormat="1" applyFont="1" applyFill="1" applyBorder="1" applyAlignment="1" applyProtection="1">
      <alignment vertical="top" wrapText="1"/>
      <protection locked="0"/>
    </xf>
    <xf numFmtId="4" fontId="5" fillId="17" borderId="1" xfId="0" applyNumberFormat="1" applyFont="1" applyFill="1" applyBorder="1" applyAlignment="1">
      <alignment horizontal="center" vertical="center" wrapText="1"/>
    </xf>
    <xf numFmtId="2" fontId="5" fillId="0" borderId="0" xfId="0" applyNumberFormat="1" applyFont="1" applyAlignment="1" applyProtection="1">
      <alignment vertical="center"/>
      <protection locked="0"/>
    </xf>
    <xf numFmtId="4" fontId="17" fillId="14" borderId="6" xfId="0" applyNumberFormat="1" applyFont="1" applyFill="1" applyBorder="1" applyAlignment="1">
      <alignment horizontal="center" vertical="center"/>
    </xf>
    <xf numFmtId="4" fontId="17" fillId="14" borderId="1" xfId="0" applyNumberFormat="1" applyFont="1" applyFill="1" applyBorder="1" applyAlignment="1">
      <alignment horizontal="center" vertical="center"/>
    </xf>
    <xf numFmtId="4" fontId="17" fillId="14" borderId="3" xfId="0" applyNumberFormat="1" applyFont="1" applyFill="1" applyBorder="1" applyAlignment="1">
      <alignment horizontal="center" vertical="center"/>
    </xf>
    <xf numFmtId="4" fontId="17" fillId="14" borderId="4" xfId="0" applyNumberFormat="1" applyFont="1" applyFill="1" applyBorder="1" applyAlignment="1">
      <alignment horizontal="center" vertical="center"/>
    </xf>
    <xf numFmtId="4" fontId="11" fillId="14" borderId="20" xfId="0" applyNumberFormat="1" applyFont="1" applyFill="1" applyBorder="1" applyAlignment="1">
      <alignment horizontal="center" vertical="center"/>
    </xf>
    <xf numFmtId="4" fontId="11" fillId="14" borderId="21" xfId="0" applyNumberFormat="1" applyFont="1" applyFill="1" applyBorder="1" applyAlignment="1">
      <alignment horizontal="center" vertical="center"/>
    </xf>
    <xf numFmtId="4" fontId="17" fillId="14" borderId="2" xfId="0" applyNumberFormat="1" applyFont="1" applyFill="1" applyBorder="1" applyAlignment="1">
      <alignment horizontal="center"/>
    </xf>
    <xf numFmtId="4" fontId="17" fillId="14" borderId="8" xfId="0" applyNumberFormat="1" applyFont="1" applyFill="1" applyBorder="1" applyAlignment="1">
      <alignment horizontal="center"/>
    </xf>
    <xf numFmtId="4" fontId="17" fillId="14" borderId="5" xfId="0" applyNumberFormat="1" applyFont="1" applyFill="1" applyBorder="1" applyAlignment="1">
      <alignment horizontal="center"/>
    </xf>
    <xf numFmtId="4" fontId="17" fillId="14" borderId="7" xfId="0" applyNumberFormat="1" applyFont="1" applyFill="1" applyBorder="1" applyAlignment="1">
      <alignment horizontal="center"/>
    </xf>
    <xf numFmtId="164" fontId="19" fillId="0" borderId="52" xfId="0" applyNumberFormat="1" applyFont="1" applyBorder="1" applyAlignment="1">
      <alignment horizontal="center" vertical="center"/>
    </xf>
    <xf numFmtId="164" fontId="19" fillId="0" borderId="55" xfId="0" applyNumberFormat="1" applyFont="1" applyBorder="1" applyAlignment="1">
      <alignment horizontal="center" vertical="center"/>
    </xf>
    <xf numFmtId="2" fontId="1" fillId="5" borderId="64" xfId="0" applyNumberFormat="1" applyFont="1" applyFill="1" applyBorder="1"/>
    <xf numFmtId="0" fontId="17" fillId="0" borderId="56" xfId="0" applyFont="1" applyBorder="1" applyAlignment="1">
      <alignment horizontal="right" wrapText="1"/>
    </xf>
    <xf numFmtId="2" fontId="5" fillId="5" borderId="6" xfId="0" applyNumberFormat="1" applyFont="1" applyFill="1" applyBorder="1" applyAlignment="1">
      <alignment horizontal="center" vertical="center" wrapText="1"/>
    </xf>
    <xf numFmtId="2" fontId="11" fillId="10" borderId="1" xfId="1" applyNumberFormat="1" applyFont="1" applyFill="1" applyBorder="1" applyAlignment="1" applyProtection="1">
      <alignment horizontal="center" vertical="center"/>
    </xf>
    <xf numFmtId="4" fontId="11" fillId="14" borderId="15" xfId="0" applyNumberFormat="1" applyFont="1" applyFill="1" applyBorder="1" applyAlignment="1">
      <alignment horizontal="center" vertical="center"/>
    </xf>
    <xf numFmtId="0" fontId="5" fillId="5" borderId="0" xfId="0" applyFont="1" applyFill="1" applyAlignment="1" applyProtection="1">
      <alignment horizontal="right" vertical="center"/>
      <protection locked="0"/>
    </xf>
    <xf numFmtId="49" fontId="9" fillId="5" borderId="0" xfId="0" applyNumberFormat="1" applyFont="1" applyFill="1" applyAlignment="1">
      <alignment horizontal="left" vertical="center" wrapText="1"/>
    </xf>
    <xf numFmtId="0" fontId="10" fillId="5" borderId="0" xfId="0" applyFont="1" applyFill="1" applyAlignment="1">
      <alignment horizontal="center"/>
    </xf>
    <xf numFmtId="49" fontId="18" fillId="5" borderId="0" xfId="0" applyNumberFormat="1" applyFont="1" applyFill="1" applyAlignment="1">
      <alignment horizontal="left" vertical="center" wrapText="1"/>
    </xf>
    <xf numFmtId="0" fontId="25" fillId="5" borderId="0" xfId="0" applyFont="1" applyFill="1" applyBorder="1" applyAlignment="1">
      <alignment horizontal="center" wrapText="1"/>
    </xf>
    <xf numFmtId="0" fontId="48" fillId="5" borderId="0" xfId="0" applyFont="1" applyFill="1" applyBorder="1" applyAlignment="1">
      <alignment horizontal="center" wrapText="1"/>
    </xf>
    <xf numFmtId="4" fontId="5" fillId="5" borderId="0" xfId="0" applyNumberFormat="1" applyFont="1" applyFill="1" applyBorder="1" applyAlignment="1">
      <alignment horizontal="center" vertical="center" wrapText="1"/>
    </xf>
    <xf numFmtId="4" fontId="15" fillId="5" borderId="0" xfId="0" applyNumberFormat="1" applyFont="1" applyFill="1" applyBorder="1" applyAlignment="1">
      <alignment horizontal="center" vertical="center"/>
    </xf>
    <xf numFmtId="0" fontId="17" fillId="5" borderId="68" xfId="0" applyFont="1" applyFill="1" applyBorder="1" applyAlignment="1">
      <alignment horizontal="right" vertical="center"/>
    </xf>
    <xf numFmtId="4" fontId="17" fillId="17" borderId="1" xfId="0" applyNumberFormat="1" applyFont="1" applyFill="1" applyBorder="1" applyAlignment="1">
      <alignment horizontal="center" vertical="center" wrapText="1"/>
    </xf>
    <xf numFmtId="0" fontId="5" fillId="5" borderId="0" xfId="0" applyFont="1" applyFill="1" applyAlignment="1">
      <alignment horizontal="left"/>
    </xf>
    <xf numFmtId="0" fontId="5" fillId="0" borderId="0" xfId="0" applyFont="1" applyAlignment="1">
      <alignment horizontal="left"/>
    </xf>
    <xf numFmtId="2" fontId="17" fillId="5" borderId="1" xfId="0" applyNumberFormat="1" applyFont="1" applyFill="1" applyBorder="1" applyAlignment="1">
      <alignment horizontal="center" vertical="center"/>
    </xf>
    <xf numFmtId="164" fontId="57" fillId="10" borderId="56" xfId="0" applyNumberFormat="1" applyFont="1" applyFill="1" applyBorder="1" applyAlignment="1">
      <alignment horizontal="center" vertical="center"/>
    </xf>
    <xf numFmtId="165" fontId="5" fillId="5" borderId="1" xfId="0" applyNumberFormat="1" applyFont="1" applyFill="1" applyBorder="1" applyAlignment="1">
      <alignment horizontal="center" vertical="center"/>
    </xf>
    <xf numFmtId="0" fontId="25" fillId="11" borderId="1" xfId="0" applyFont="1" applyFill="1" applyBorder="1" applyAlignment="1">
      <alignment horizontal="center" wrapText="1"/>
    </xf>
    <xf numFmtId="0" fontId="48" fillId="11" borderId="1" xfId="0" applyFont="1" applyFill="1" applyBorder="1" applyAlignment="1">
      <alignment horizontal="center" wrapText="1"/>
    </xf>
    <xf numFmtId="4" fontId="17" fillId="11" borderId="1" xfId="0" applyNumberFormat="1" applyFont="1" applyFill="1" applyBorder="1" applyAlignment="1">
      <alignment horizontal="center" vertical="center" wrapText="1"/>
    </xf>
    <xf numFmtId="4" fontId="5" fillId="11" borderId="1" xfId="0" applyNumberFormat="1" applyFont="1" applyFill="1" applyBorder="1" applyAlignment="1">
      <alignment horizontal="center" vertical="center" wrapText="1"/>
    </xf>
    <xf numFmtId="0" fontId="25" fillId="9" borderId="1" xfId="0" applyFont="1" applyFill="1" applyBorder="1" applyAlignment="1">
      <alignment horizontal="center" wrapText="1"/>
    </xf>
    <xf numFmtId="0" fontId="48" fillId="9" borderId="1" xfId="0" applyFont="1" applyFill="1" applyBorder="1" applyAlignment="1">
      <alignment horizontal="center" wrapText="1"/>
    </xf>
    <xf numFmtId="4" fontId="17" fillId="9" borderId="1" xfId="0" applyNumberFormat="1" applyFont="1" applyFill="1" applyBorder="1" applyAlignment="1">
      <alignment horizontal="center" vertical="center" wrapText="1"/>
    </xf>
    <xf numFmtId="0" fontId="25" fillId="18" borderId="1" xfId="0" applyFont="1" applyFill="1" applyBorder="1" applyAlignment="1">
      <alignment horizontal="center" wrapText="1"/>
    </xf>
    <xf numFmtId="0" fontId="48" fillId="18" borderId="1" xfId="0" applyFont="1" applyFill="1" applyBorder="1" applyAlignment="1">
      <alignment horizontal="center" wrapText="1"/>
    </xf>
    <xf numFmtId="4" fontId="17" fillId="18" borderId="1" xfId="0" applyNumberFormat="1" applyFont="1" applyFill="1" applyBorder="1" applyAlignment="1">
      <alignment horizontal="center" vertical="center" wrapText="1"/>
    </xf>
    <xf numFmtId="4" fontId="5" fillId="18" borderId="1" xfId="0" applyNumberFormat="1" applyFont="1" applyFill="1" applyBorder="1" applyAlignment="1">
      <alignment horizontal="center" vertical="center" wrapText="1"/>
    </xf>
    <xf numFmtId="4" fontId="15" fillId="18" borderId="1" xfId="0" applyNumberFormat="1" applyFont="1" applyFill="1" applyBorder="1" applyAlignment="1">
      <alignment horizontal="center" vertical="center"/>
    </xf>
    <xf numFmtId="4" fontId="5" fillId="9" borderId="1" xfId="0" applyNumberFormat="1" applyFont="1" applyFill="1" applyBorder="1" applyAlignment="1">
      <alignment horizontal="center" vertical="center" wrapText="1"/>
    </xf>
    <xf numFmtId="4" fontId="15" fillId="11" borderId="1" xfId="0" applyNumberFormat="1" applyFont="1" applyFill="1" applyBorder="1" applyAlignment="1">
      <alignment horizontal="center" vertical="center"/>
    </xf>
    <xf numFmtId="4" fontId="15" fillId="9" borderId="1" xfId="0" applyNumberFormat="1" applyFont="1" applyFill="1" applyBorder="1" applyAlignment="1">
      <alignment horizontal="center" vertical="center"/>
    </xf>
    <xf numFmtId="0" fontId="16" fillId="5" borderId="28" xfId="0" applyFont="1" applyFill="1" applyBorder="1" applyAlignment="1">
      <alignment vertical="center" wrapText="1"/>
    </xf>
    <xf numFmtId="2" fontId="11" fillId="14" borderId="5" xfId="0" applyNumberFormat="1" applyFont="1" applyFill="1" applyBorder="1" applyAlignment="1">
      <alignment vertical="center" wrapText="1"/>
    </xf>
    <xf numFmtId="2" fontId="11" fillId="14" borderId="20" xfId="0" applyNumberFormat="1" applyFont="1" applyFill="1" applyBorder="1" applyAlignment="1">
      <alignment vertical="center" wrapText="1"/>
    </xf>
    <xf numFmtId="2" fontId="11" fillId="14" borderId="14" xfId="0" applyNumberFormat="1" applyFont="1" applyFill="1" applyBorder="1" applyAlignment="1">
      <alignment vertical="center" wrapText="1"/>
    </xf>
    <xf numFmtId="2" fontId="11" fillId="14" borderId="50" xfId="0" applyNumberFormat="1" applyFont="1" applyFill="1" applyBorder="1" applyAlignment="1">
      <alignment vertical="center" wrapText="1"/>
    </xf>
    <xf numFmtId="2" fontId="11" fillId="14" borderId="15" xfId="0" applyNumberFormat="1" applyFont="1" applyFill="1" applyBorder="1" applyAlignment="1">
      <alignment horizontal="center" vertical="center" wrapText="1"/>
    </xf>
    <xf numFmtId="2" fontId="11" fillId="14" borderId="2" xfId="0" applyNumberFormat="1" applyFont="1" applyFill="1" applyBorder="1" applyAlignment="1">
      <alignment horizontal="center" vertical="center" wrapText="1"/>
    </xf>
    <xf numFmtId="0" fontId="16" fillId="15" borderId="63" xfId="0" applyFont="1" applyFill="1" applyBorder="1" applyAlignment="1">
      <alignment horizontal="center" vertical="center" wrapText="1"/>
    </xf>
    <xf numFmtId="2" fontId="11" fillId="14" borderId="19" xfId="0" applyNumberFormat="1" applyFont="1" applyFill="1" applyBorder="1" applyAlignment="1">
      <alignment vertical="center" wrapText="1"/>
    </xf>
    <xf numFmtId="0" fontId="16" fillId="15" borderId="50" xfId="0" applyFont="1" applyFill="1" applyBorder="1" applyAlignment="1">
      <alignment horizontal="center" vertical="center" wrapText="1"/>
    </xf>
    <xf numFmtId="0" fontId="6" fillId="0" borderId="40" xfId="3" applyFont="1" applyBorder="1" applyAlignment="1">
      <alignment horizontal="left"/>
    </xf>
    <xf numFmtId="0" fontId="5" fillId="0" borderId="0" xfId="3" applyFont="1" applyAlignment="1">
      <alignment horizontal="left" vertical="top" wrapText="1"/>
    </xf>
    <xf numFmtId="0" fontId="58" fillId="0" borderId="0" xfId="3" applyFont="1" applyAlignment="1">
      <alignment horizontal="left" vertical="top" wrapText="1"/>
    </xf>
    <xf numFmtId="0" fontId="4" fillId="0" borderId="0" xfId="3" applyFont="1" applyAlignment="1">
      <alignment horizontal="center" vertical="center" wrapText="1"/>
    </xf>
    <xf numFmtId="0" fontId="10" fillId="5" borderId="27" xfId="0" applyFont="1" applyFill="1" applyBorder="1" applyAlignment="1" applyProtection="1">
      <alignment horizontal="center" vertical="center" wrapText="1"/>
      <protection locked="0"/>
    </xf>
    <xf numFmtId="0" fontId="17" fillId="0" borderId="23" xfId="0" applyFont="1" applyBorder="1" applyAlignment="1" applyProtection="1">
      <alignment horizontal="center" vertical="center" wrapText="1"/>
      <protection locked="0"/>
    </xf>
    <xf numFmtId="0" fontId="17" fillId="0" borderId="42" xfId="0" applyFont="1" applyBorder="1" applyAlignment="1" applyProtection="1">
      <alignment horizontal="center" vertical="center" wrapText="1"/>
      <protection locked="0"/>
    </xf>
    <xf numFmtId="1" fontId="27" fillId="10" borderId="61" xfId="0" applyNumberFormat="1" applyFont="1" applyFill="1" applyBorder="1" applyAlignment="1" applyProtection="1">
      <alignment horizontal="center" vertical="center" wrapText="1"/>
      <protection locked="0"/>
    </xf>
    <xf numFmtId="1" fontId="27" fillId="10" borderId="58" xfId="0" applyNumberFormat="1" applyFont="1" applyFill="1" applyBorder="1" applyAlignment="1" applyProtection="1">
      <alignment horizontal="center" vertical="center" wrapText="1"/>
      <protection locked="0"/>
    </xf>
    <xf numFmtId="1" fontId="42" fillId="10" borderId="61" xfId="0" applyNumberFormat="1" applyFont="1" applyFill="1" applyBorder="1" applyAlignment="1" applyProtection="1">
      <alignment horizontal="left" vertical="top" wrapText="1"/>
      <protection locked="0"/>
    </xf>
    <xf numFmtId="1" fontId="42" fillId="10" borderId="58" xfId="0" applyNumberFormat="1" applyFont="1" applyFill="1" applyBorder="1" applyAlignment="1" applyProtection="1">
      <alignment horizontal="left" vertical="top" wrapText="1"/>
      <protection locked="0"/>
    </xf>
    <xf numFmtId="0" fontId="35" fillId="0" borderId="33" xfId="0" applyFont="1" applyBorder="1" applyAlignment="1" applyProtection="1">
      <alignment horizontal="left" vertical="center" wrapText="1"/>
      <protection locked="0"/>
    </xf>
    <xf numFmtId="0" fontId="35" fillId="0" borderId="34" xfId="0" applyFont="1" applyBorder="1" applyAlignment="1" applyProtection="1">
      <alignment horizontal="left" vertical="center" wrapText="1"/>
      <protection locked="0"/>
    </xf>
    <xf numFmtId="0" fontId="35" fillId="0" borderId="35" xfId="0" applyFont="1" applyBorder="1" applyAlignment="1" applyProtection="1">
      <alignment horizontal="left" vertical="center" wrapText="1"/>
      <protection locked="0"/>
    </xf>
    <xf numFmtId="0" fontId="5" fillId="0" borderId="33" xfId="0" applyFont="1" applyBorder="1" applyAlignment="1" applyProtection="1">
      <alignment horizontal="left" wrapText="1"/>
      <protection locked="0"/>
    </xf>
    <xf numFmtId="0" fontId="5" fillId="0" borderId="34" xfId="0" applyFont="1" applyBorder="1" applyAlignment="1" applyProtection="1">
      <alignment horizontal="left" wrapText="1"/>
      <protection locked="0"/>
    </xf>
    <xf numFmtId="0" fontId="5" fillId="0" borderId="35" xfId="0" applyFont="1" applyBorder="1" applyAlignment="1" applyProtection="1">
      <alignment horizontal="left" wrapText="1"/>
      <protection locked="0"/>
    </xf>
    <xf numFmtId="0" fontId="5" fillId="0" borderId="33" xfId="0" applyFont="1" applyBorder="1" applyAlignment="1" applyProtection="1">
      <alignment horizontal="left" vertical="center" wrapText="1"/>
      <protection locked="0"/>
    </xf>
    <xf numFmtId="0" fontId="5" fillId="0" borderId="34" xfId="0" applyFont="1" applyBorder="1" applyAlignment="1" applyProtection="1">
      <alignment horizontal="left" vertical="center" wrapText="1"/>
      <protection locked="0"/>
    </xf>
    <xf numFmtId="0" fontId="5" fillId="0" borderId="35" xfId="0" applyFont="1" applyBorder="1" applyAlignment="1" applyProtection="1">
      <alignment horizontal="left" vertical="center" wrapText="1"/>
      <protection locked="0"/>
    </xf>
    <xf numFmtId="0" fontId="17" fillId="5" borderId="0" xfId="0" applyFont="1" applyFill="1" applyAlignment="1" applyProtection="1">
      <alignment horizontal="center" vertical="top" wrapText="1"/>
      <protection locked="0"/>
    </xf>
    <xf numFmtId="0" fontId="60" fillId="5" borderId="0" xfId="0" applyFont="1" applyFill="1" applyAlignment="1" applyProtection="1">
      <alignment horizontal="center" vertical="top" wrapText="1"/>
      <protection locked="0"/>
    </xf>
    <xf numFmtId="0" fontId="17" fillId="5" borderId="31" xfId="0" applyFont="1" applyFill="1" applyBorder="1" applyAlignment="1" applyProtection="1">
      <alignment horizontal="center" vertical="center" wrapText="1"/>
      <protection locked="0"/>
    </xf>
    <xf numFmtId="0" fontId="17" fillId="5" borderId="9" xfId="0" applyFont="1" applyFill="1" applyBorder="1" applyAlignment="1" applyProtection="1">
      <alignment horizontal="center" vertical="center" wrapText="1"/>
      <protection locked="0"/>
    </xf>
    <xf numFmtId="0" fontId="17" fillId="5" borderId="32" xfId="0" applyFont="1" applyFill="1" applyBorder="1" applyAlignment="1" applyProtection="1">
      <alignment horizontal="center" vertical="center" wrapText="1"/>
      <protection locked="0"/>
    </xf>
    <xf numFmtId="1" fontId="27" fillId="10" borderId="47" xfId="0" applyNumberFormat="1" applyFont="1" applyFill="1" applyBorder="1" applyAlignment="1" applyProtection="1">
      <alignment horizontal="center" vertical="center" wrapText="1"/>
      <protection locked="0"/>
    </xf>
    <xf numFmtId="1" fontId="27" fillId="10" borderId="69" xfId="0" applyNumberFormat="1" applyFont="1" applyFill="1" applyBorder="1" applyAlignment="1" applyProtection="1">
      <alignment horizontal="center" vertical="center" wrapText="1"/>
      <protection locked="0"/>
    </xf>
    <xf numFmtId="0" fontId="17" fillId="5" borderId="23" xfId="0" applyFont="1" applyFill="1" applyBorder="1" applyAlignment="1" applyProtection="1">
      <alignment horizontal="center" vertical="center" wrapText="1"/>
      <protection locked="0"/>
    </xf>
    <xf numFmtId="0" fontId="17" fillId="5" borderId="42" xfId="0" applyFont="1" applyFill="1" applyBorder="1" applyAlignment="1" applyProtection="1">
      <alignment horizontal="center" vertical="center" wrapText="1"/>
      <protection locked="0"/>
    </xf>
    <xf numFmtId="0" fontId="17" fillId="5" borderId="10" xfId="0" applyFont="1" applyFill="1" applyBorder="1" applyAlignment="1" applyProtection="1">
      <alignment horizontal="center" vertical="center" wrapText="1"/>
      <protection locked="0"/>
    </xf>
    <xf numFmtId="1" fontId="27" fillId="10" borderId="26" xfId="0" applyNumberFormat="1" applyFont="1" applyFill="1" applyBorder="1" applyAlignment="1" applyProtection="1">
      <alignment horizontal="center" vertical="center" wrapText="1"/>
      <protection locked="0"/>
    </xf>
    <xf numFmtId="1" fontId="27" fillId="10" borderId="66" xfId="0" applyNumberFormat="1" applyFont="1" applyFill="1" applyBorder="1" applyAlignment="1" applyProtection="1">
      <alignment horizontal="center" vertical="center" wrapText="1"/>
      <protection locked="0"/>
    </xf>
    <xf numFmtId="1" fontId="27" fillId="10" borderId="18" xfId="0" applyNumberFormat="1" applyFont="1" applyFill="1" applyBorder="1" applyAlignment="1" applyProtection="1">
      <alignment horizontal="center" vertical="center" wrapText="1"/>
      <protection locked="0"/>
    </xf>
    <xf numFmtId="0" fontId="17" fillId="6" borderId="36" xfId="0" applyFont="1" applyFill="1" applyBorder="1" applyAlignment="1" applyProtection="1">
      <alignment horizontal="left" wrapText="1"/>
      <protection locked="0"/>
    </xf>
    <xf numFmtId="0" fontId="17" fillId="6" borderId="37" xfId="0" applyFont="1" applyFill="1" applyBorder="1" applyAlignment="1" applyProtection="1">
      <alignment horizontal="left" wrapText="1"/>
      <protection locked="0"/>
    </xf>
    <xf numFmtId="0" fontId="17" fillId="6" borderId="38" xfId="0" applyFont="1" applyFill="1" applyBorder="1" applyAlignment="1" applyProtection="1">
      <alignment horizontal="left" wrapText="1"/>
      <protection locked="0"/>
    </xf>
    <xf numFmtId="1" fontId="42" fillId="10" borderId="26" xfId="0" applyNumberFormat="1" applyFont="1" applyFill="1" applyBorder="1" applyAlignment="1" applyProtection="1">
      <alignment horizontal="left" vertical="top" wrapText="1"/>
      <protection locked="0"/>
    </xf>
    <xf numFmtId="1" fontId="42" fillId="10" borderId="66" xfId="0" applyNumberFormat="1" applyFont="1" applyFill="1" applyBorder="1" applyAlignment="1" applyProtection="1">
      <alignment horizontal="left" vertical="top" wrapText="1"/>
      <protection locked="0"/>
    </xf>
    <xf numFmtId="1" fontId="42" fillId="10" borderId="18" xfId="0" applyNumberFormat="1" applyFont="1" applyFill="1" applyBorder="1" applyAlignment="1" applyProtection="1">
      <alignment horizontal="left" vertical="top" wrapText="1"/>
      <protection locked="0"/>
    </xf>
    <xf numFmtId="0" fontId="46" fillId="0" borderId="0" xfId="0" applyFont="1" applyAlignment="1" applyProtection="1">
      <alignment horizontal="left" vertical="center" wrapText="1"/>
      <protection locked="0"/>
    </xf>
    <xf numFmtId="0" fontId="27" fillId="0" borderId="27" xfId="0" applyFont="1" applyBorder="1" applyAlignment="1" applyProtection="1">
      <alignment horizontal="left" vertical="center"/>
      <protection locked="0"/>
    </xf>
    <xf numFmtId="0" fontId="48" fillId="0" borderId="48" xfId="0" applyFont="1" applyBorder="1" applyAlignment="1">
      <alignment horizontal="left" wrapText="1"/>
    </xf>
    <xf numFmtId="0" fontId="48" fillId="0" borderId="53" xfId="0" applyFont="1" applyBorder="1" applyAlignment="1">
      <alignment horizontal="left" wrapText="1"/>
    </xf>
    <xf numFmtId="0" fontId="48" fillId="0" borderId="51" xfId="0" applyFont="1" applyBorder="1" applyAlignment="1">
      <alignment horizontal="left" wrapText="1"/>
    </xf>
    <xf numFmtId="0" fontId="5" fillId="0" borderId="43" xfId="0" applyFont="1" applyBorder="1" applyAlignment="1" applyProtection="1">
      <alignment vertical="center" wrapText="1"/>
      <protection locked="0"/>
    </xf>
    <xf numFmtId="0" fontId="5" fillId="0" borderId="44" xfId="0" applyFont="1" applyBorder="1" applyAlignment="1" applyProtection="1">
      <alignment vertical="center" wrapText="1"/>
      <protection locked="0"/>
    </xf>
    <xf numFmtId="0" fontId="5" fillId="0" borderId="45" xfId="0" applyFont="1" applyBorder="1" applyAlignment="1" applyProtection="1">
      <alignment vertical="center" wrapText="1"/>
      <protection locked="0"/>
    </xf>
    <xf numFmtId="0" fontId="17" fillId="6" borderId="36" xfId="0" applyFont="1" applyFill="1" applyBorder="1" applyAlignment="1" applyProtection="1">
      <alignment horizontal="left" vertical="center" wrapText="1"/>
      <protection locked="0"/>
    </xf>
    <xf numFmtId="0" fontId="17" fillId="6" borderId="37" xfId="0" applyFont="1" applyFill="1" applyBorder="1" applyAlignment="1" applyProtection="1">
      <alignment horizontal="left" vertical="center" wrapText="1"/>
      <protection locked="0"/>
    </xf>
    <xf numFmtId="0" fontId="17" fillId="6" borderId="38" xfId="0" applyFont="1" applyFill="1" applyBorder="1" applyAlignment="1" applyProtection="1">
      <alignment horizontal="left" vertical="center" wrapText="1"/>
      <protection locked="0"/>
    </xf>
    <xf numFmtId="0" fontId="20" fillId="0" borderId="0" xfId="0" applyFont="1" applyAlignment="1">
      <alignment horizontal="left" vertical="center"/>
    </xf>
    <xf numFmtId="0" fontId="37" fillId="0" borderId="0" xfId="0" applyFont="1" applyAlignment="1">
      <alignment horizontal="left" vertical="center"/>
    </xf>
    <xf numFmtId="0" fontId="4" fillId="0" borderId="0" xfId="0" applyFont="1" applyAlignment="1">
      <alignment horizontal="center"/>
    </xf>
    <xf numFmtId="0" fontId="10" fillId="0" borderId="0" xfId="0" applyFont="1" applyAlignment="1">
      <alignment horizontal="center"/>
    </xf>
    <xf numFmtId="0" fontId="17" fillId="15" borderId="42" xfId="0" applyFont="1" applyFill="1" applyBorder="1" applyAlignment="1">
      <alignment horizontal="left" vertical="center"/>
    </xf>
    <xf numFmtId="0" fontId="17" fillId="15" borderId="14" xfId="0" applyFont="1" applyFill="1" applyBorder="1" applyAlignment="1">
      <alignment horizontal="left" vertical="center"/>
    </xf>
    <xf numFmtId="0" fontId="17" fillId="0" borderId="31" xfId="0" applyFont="1" applyBorder="1" applyAlignment="1">
      <alignment horizontal="center" vertical="center" wrapText="1"/>
    </xf>
    <xf numFmtId="0" fontId="17" fillId="0" borderId="9" xfId="0" applyFont="1" applyBorder="1" applyAlignment="1">
      <alignment horizontal="center" vertical="center" wrapText="1"/>
    </xf>
    <xf numFmtId="0" fontId="17" fillId="9" borderId="10" xfId="0" applyFont="1" applyFill="1" applyBorder="1" applyAlignment="1">
      <alignment horizontal="right" vertical="center"/>
    </xf>
    <xf numFmtId="0" fontId="17" fillId="9" borderId="11" xfId="0" applyFont="1" applyFill="1" applyBorder="1" applyAlignment="1">
      <alignment horizontal="right" vertical="center"/>
    </xf>
    <xf numFmtId="0" fontId="4" fillId="9" borderId="48" xfId="0" applyFont="1" applyFill="1" applyBorder="1" applyAlignment="1">
      <alignment horizontal="right" vertical="center"/>
    </xf>
    <xf numFmtId="0" fontId="4" fillId="9" borderId="53" xfId="0" applyFont="1" applyFill="1" applyBorder="1" applyAlignment="1">
      <alignment horizontal="right" vertical="center"/>
    </xf>
    <xf numFmtId="0" fontId="4" fillId="9" borderId="51" xfId="0" applyFont="1" applyFill="1" applyBorder="1" applyAlignment="1">
      <alignment horizontal="right" vertical="center"/>
    </xf>
    <xf numFmtId="0" fontId="12" fillId="9" borderId="53" xfId="0" applyFont="1" applyFill="1" applyBorder="1" applyAlignment="1">
      <alignment horizontal="center" vertical="center"/>
    </xf>
    <xf numFmtId="0" fontId="12" fillId="9" borderId="51" xfId="0" applyFont="1" applyFill="1" applyBorder="1" applyAlignment="1">
      <alignment horizontal="center" vertical="center"/>
    </xf>
    <xf numFmtId="0" fontId="20" fillId="5" borderId="0" xfId="0" applyFont="1" applyFill="1" applyAlignment="1">
      <alignment horizontal="left" vertical="center" wrapText="1"/>
    </xf>
    <xf numFmtId="0" fontId="13" fillId="0" borderId="27" xfId="0" applyFont="1" applyBorder="1" applyAlignment="1">
      <alignment horizontal="right"/>
    </xf>
    <xf numFmtId="0" fontId="33" fillId="0" borderId="0" xfId="0" applyFont="1" applyAlignment="1">
      <alignment horizontal="center"/>
    </xf>
    <xf numFmtId="0" fontId="6" fillId="0" borderId="0" xfId="0" applyFont="1" applyAlignment="1">
      <alignment horizontal="center"/>
    </xf>
    <xf numFmtId="0" fontId="17" fillId="0" borderId="0" xfId="0" applyFont="1" applyAlignment="1">
      <alignment horizontal="center"/>
    </xf>
    <xf numFmtId="0" fontId="5" fillId="0" borderId="0" xfId="0" applyFont="1" applyAlignment="1">
      <alignment horizontal="center"/>
    </xf>
    <xf numFmtId="0" fontId="17" fillId="0" borderId="32" xfId="0" applyFont="1" applyBorder="1" applyAlignment="1">
      <alignment horizontal="center" vertical="center" wrapText="1"/>
    </xf>
    <xf numFmtId="0" fontId="17" fillId="0" borderId="28"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2" xfId="0" applyFont="1" applyBorder="1" applyAlignment="1">
      <alignment horizontal="center" vertical="center" wrapText="1"/>
    </xf>
    <xf numFmtId="0" fontId="17" fillId="12" borderId="28" xfId="0" applyFont="1" applyFill="1" applyBorder="1" applyAlignment="1">
      <alignment horizontal="center" vertical="center" wrapText="1"/>
    </xf>
    <xf numFmtId="0" fontId="17" fillId="12" borderId="14" xfId="0" applyFont="1" applyFill="1" applyBorder="1" applyAlignment="1">
      <alignment horizontal="center" vertical="center" wrapText="1"/>
    </xf>
    <xf numFmtId="0" fontId="17" fillId="12" borderId="2" xfId="0" applyFont="1" applyFill="1" applyBorder="1" applyAlignment="1">
      <alignment horizontal="center" vertical="center" wrapText="1"/>
    </xf>
    <xf numFmtId="0" fontId="17" fillId="15" borderId="36" xfId="0" applyFont="1" applyFill="1" applyBorder="1" applyAlignment="1">
      <alignment horizontal="left" vertical="center" wrapText="1"/>
    </xf>
    <xf numFmtId="0" fontId="17" fillId="15" borderId="37" xfId="0" applyFont="1" applyFill="1" applyBorder="1" applyAlignment="1">
      <alignment horizontal="left" vertical="center" wrapText="1"/>
    </xf>
    <xf numFmtId="0" fontId="17" fillId="15" borderId="38" xfId="0" applyFont="1" applyFill="1" applyBorder="1" applyAlignment="1">
      <alignment horizontal="left" vertical="center" wrapText="1"/>
    </xf>
    <xf numFmtId="0" fontId="17" fillId="15" borderId="39" xfId="0" applyFont="1" applyFill="1" applyBorder="1" applyAlignment="1">
      <alignment horizontal="left" vertical="center" wrapText="1"/>
    </xf>
    <xf numFmtId="0" fontId="17" fillId="15" borderId="40" xfId="0" applyFont="1" applyFill="1" applyBorder="1" applyAlignment="1">
      <alignment horizontal="left" vertical="center" wrapText="1"/>
    </xf>
    <xf numFmtId="0" fontId="17" fillId="15" borderId="41" xfId="0" applyFont="1" applyFill="1" applyBorder="1" applyAlignment="1">
      <alignment horizontal="left" vertical="center" wrapText="1"/>
    </xf>
    <xf numFmtId="0" fontId="17" fillId="0" borderId="29" xfId="0" applyFont="1" applyBorder="1" applyAlignment="1">
      <alignment horizontal="center" vertical="center"/>
    </xf>
    <xf numFmtId="0" fontId="17" fillId="0" borderId="37" xfId="0" applyFont="1" applyBorder="1" applyAlignment="1">
      <alignment horizontal="center" vertical="center"/>
    </xf>
    <xf numFmtId="0" fontId="17" fillId="0" borderId="64" xfId="0" applyFont="1" applyBorder="1" applyAlignment="1">
      <alignment horizontal="center" vertical="center"/>
    </xf>
    <xf numFmtId="0" fontId="17" fillId="0" borderId="25" xfId="0" applyFont="1" applyBorder="1" applyAlignment="1">
      <alignment horizontal="center" vertical="center" wrapText="1"/>
    </xf>
    <xf numFmtId="0" fontId="17" fillId="0" borderId="62" xfId="0" applyFont="1" applyBorder="1" applyAlignment="1">
      <alignment horizontal="center" vertical="center" wrapText="1"/>
    </xf>
    <xf numFmtId="0" fontId="17" fillId="0" borderId="59" xfId="0" applyFont="1" applyBorder="1" applyAlignment="1">
      <alignment horizontal="center" vertical="center" wrapText="1"/>
    </xf>
    <xf numFmtId="0" fontId="17" fillId="0" borderId="46" xfId="0" applyFont="1" applyBorder="1" applyAlignment="1">
      <alignment horizontal="center" vertical="center" wrapText="1"/>
    </xf>
    <xf numFmtId="0" fontId="17" fillId="0" borderId="61" xfId="0" applyFont="1" applyBorder="1" applyAlignment="1">
      <alignment horizontal="center" vertical="center" wrapText="1"/>
    </xf>
    <xf numFmtId="0" fontId="17" fillId="0" borderId="58" xfId="0" applyFont="1" applyBorder="1" applyAlignment="1">
      <alignment horizontal="center" vertical="center" wrapText="1"/>
    </xf>
    <xf numFmtId="0" fontId="17" fillId="0" borderId="63" xfId="0" applyFont="1" applyBorder="1" applyAlignment="1">
      <alignment horizontal="center" vertical="center" wrapText="1"/>
    </xf>
    <xf numFmtId="0" fontId="17" fillId="0" borderId="65" xfId="0" applyFont="1" applyBorder="1" applyAlignment="1">
      <alignment horizontal="center" vertical="center" wrapText="1"/>
    </xf>
    <xf numFmtId="0" fontId="16" fillId="0" borderId="31"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32" xfId="0" applyFont="1" applyBorder="1" applyAlignment="1">
      <alignment horizontal="center" vertical="center" wrapText="1"/>
    </xf>
    <xf numFmtId="0" fontId="17" fillId="9" borderId="19" xfId="0" applyFont="1" applyFill="1" applyBorder="1" applyAlignment="1">
      <alignment horizontal="right" vertical="center"/>
    </xf>
    <xf numFmtId="0" fontId="17" fillId="9" borderId="20" xfId="0" applyFont="1" applyFill="1" applyBorder="1" applyAlignment="1">
      <alignment horizontal="right" vertical="center"/>
    </xf>
    <xf numFmtId="0" fontId="17" fillId="15" borderId="12" xfId="0" applyFont="1" applyFill="1" applyBorder="1" applyAlignment="1">
      <alignment horizontal="left" vertical="center"/>
    </xf>
    <xf numFmtId="0" fontId="17" fillId="15" borderId="3" xfId="0" applyFont="1" applyFill="1" applyBorder="1" applyAlignment="1">
      <alignment horizontal="left" vertical="center"/>
    </xf>
    <xf numFmtId="167" fontId="12" fillId="9" borderId="53" xfId="0" applyNumberFormat="1" applyFont="1" applyFill="1" applyBorder="1" applyAlignment="1">
      <alignment horizontal="center" vertical="center"/>
    </xf>
    <xf numFmtId="167" fontId="12" fillId="9" borderId="51" xfId="0" applyNumberFormat="1" applyFont="1" applyFill="1" applyBorder="1" applyAlignment="1">
      <alignment horizontal="center" vertical="center"/>
    </xf>
    <xf numFmtId="0" fontId="17" fillId="9" borderId="2" xfId="0" applyFont="1" applyFill="1" applyBorder="1" applyAlignment="1">
      <alignment horizontal="right" vertical="center" wrapText="1"/>
    </xf>
    <xf numFmtId="0" fontId="17" fillId="5" borderId="31" xfId="0" applyFont="1" applyFill="1" applyBorder="1" applyAlignment="1">
      <alignment horizontal="center" vertical="center" wrapText="1"/>
    </xf>
    <xf numFmtId="0" fontId="17" fillId="5" borderId="9" xfId="0" applyFont="1" applyFill="1" applyBorder="1" applyAlignment="1">
      <alignment horizontal="center" vertical="center" wrapText="1"/>
    </xf>
    <xf numFmtId="0" fontId="17" fillId="5" borderId="32" xfId="0" applyFont="1" applyFill="1" applyBorder="1" applyAlignment="1">
      <alignment horizontal="center" vertical="center" wrapText="1"/>
    </xf>
    <xf numFmtId="0" fontId="4" fillId="5" borderId="0" xfId="0" applyFont="1" applyFill="1" applyAlignment="1">
      <alignment horizontal="center"/>
    </xf>
    <xf numFmtId="0" fontId="5" fillId="5" borderId="0" xfId="0" applyFont="1" applyFill="1" applyAlignment="1" applyProtection="1">
      <alignment horizontal="right" vertical="center"/>
      <protection locked="0"/>
    </xf>
    <xf numFmtId="0" fontId="10" fillId="5" borderId="0" xfId="0" applyFont="1" applyFill="1" applyAlignment="1">
      <alignment horizontal="left" vertical="center" wrapText="1"/>
    </xf>
    <xf numFmtId="0" fontId="14" fillId="5" borderId="0" xfId="0" applyFont="1" applyFill="1" applyAlignment="1">
      <alignment wrapText="1"/>
    </xf>
    <xf numFmtId="0" fontId="5" fillId="0" borderId="0" xfId="0" applyFont="1" applyAlignment="1">
      <alignment wrapText="1"/>
    </xf>
    <xf numFmtId="49" fontId="18" fillId="5" borderId="48" xfId="0" applyNumberFormat="1" applyFont="1" applyFill="1" applyBorder="1" applyAlignment="1">
      <alignment horizontal="right" vertical="center" wrapText="1"/>
    </xf>
    <xf numFmtId="49" fontId="18" fillId="5" borderId="53" xfId="0" applyNumberFormat="1" applyFont="1" applyFill="1" applyBorder="1" applyAlignment="1">
      <alignment horizontal="right" vertical="center" wrapText="1"/>
    </xf>
    <xf numFmtId="0" fontId="9" fillId="5" borderId="27" xfId="0" applyFont="1" applyFill="1" applyBorder="1" applyAlignment="1">
      <alignment horizontal="left" vertical="center" wrapText="1"/>
    </xf>
    <xf numFmtId="0" fontId="5" fillId="5" borderId="24" xfId="0" applyFont="1" applyFill="1" applyBorder="1" applyAlignment="1">
      <alignment horizontal="center"/>
    </xf>
    <xf numFmtId="0" fontId="17" fillId="0" borderId="54" xfId="0" applyFont="1" applyBorder="1" applyAlignment="1">
      <alignment horizontal="right"/>
    </xf>
    <xf numFmtId="0" fontId="17" fillId="0" borderId="17" xfId="0" applyFont="1" applyBorder="1" applyAlignment="1">
      <alignment horizontal="right"/>
    </xf>
    <xf numFmtId="0" fontId="17" fillId="0" borderId="48" xfId="0" applyFont="1" applyBorder="1" applyAlignment="1">
      <alignment horizontal="right"/>
    </xf>
    <xf numFmtId="0" fontId="17" fillId="0" borderId="50" xfId="0" applyFont="1" applyBorder="1" applyAlignment="1">
      <alignment horizontal="right"/>
    </xf>
    <xf numFmtId="0" fontId="30" fillId="13" borderId="29" xfId="0" applyFont="1" applyFill="1" applyBorder="1" applyAlignment="1">
      <alignment horizontal="left" vertical="center" wrapText="1"/>
    </xf>
    <xf numFmtId="0" fontId="30" fillId="13" borderId="37" xfId="0" applyFont="1" applyFill="1" applyBorder="1" applyAlignment="1">
      <alignment horizontal="left" vertical="center" wrapText="1"/>
    </xf>
    <xf numFmtId="0" fontId="30" fillId="13" borderId="38" xfId="0" applyFont="1" applyFill="1" applyBorder="1" applyAlignment="1">
      <alignment horizontal="left" vertical="center" wrapText="1"/>
    </xf>
    <xf numFmtId="49" fontId="30" fillId="13" borderId="29" xfId="0" applyNumberFormat="1" applyFont="1" applyFill="1" applyBorder="1" applyAlignment="1">
      <alignment horizontal="left" vertical="center" wrapText="1"/>
    </xf>
    <xf numFmtId="49" fontId="30" fillId="13" borderId="37" xfId="0" applyNumberFormat="1" applyFont="1" applyFill="1" applyBorder="1" applyAlignment="1">
      <alignment horizontal="left" vertical="center" wrapText="1"/>
    </xf>
    <xf numFmtId="49" fontId="30" fillId="13" borderId="38" xfId="0" applyNumberFormat="1" applyFont="1" applyFill="1" applyBorder="1" applyAlignment="1">
      <alignment horizontal="left" vertical="center" wrapText="1"/>
    </xf>
    <xf numFmtId="49" fontId="18" fillId="5" borderId="51" xfId="0" applyNumberFormat="1" applyFont="1" applyFill="1" applyBorder="1" applyAlignment="1">
      <alignment horizontal="right" vertical="center" wrapText="1"/>
    </xf>
    <xf numFmtId="0" fontId="17" fillId="5" borderId="3" xfId="0" applyFont="1" applyFill="1" applyBorder="1" applyAlignment="1">
      <alignment horizontal="center" vertical="center" wrapText="1"/>
    </xf>
    <xf numFmtId="0" fontId="17" fillId="5" borderId="14" xfId="0" applyFont="1" applyFill="1" applyBorder="1" applyAlignment="1">
      <alignment horizontal="center" vertical="center" wrapText="1"/>
    </xf>
    <xf numFmtId="0" fontId="17" fillId="5" borderId="2" xfId="0" applyFont="1" applyFill="1" applyBorder="1" applyAlignment="1">
      <alignment horizontal="center" vertical="center" wrapText="1"/>
    </xf>
    <xf numFmtId="0" fontId="53" fillId="13" borderId="1" xfId="0" applyFont="1" applyFill="1" applyBorder="1" applyAlignment="1">
      <alignment horizontal="center" vertical="center" wrapText="1"/>
    </xf>
    <xf numFmtId="0" fontId="17" fillId="0" borderId="3" xfId="0" applyFont="1" applyBorder="1" applyAlignment="1">
      <alignment horizontal="center" vertical="center" wrapText="1"/>
    </xf>
    <xf numFmtId="0" fontId="17" fillId="5" borderId="56" xfId="0" applyFont="1" applyFill="1" applyBorder="1" applyAlignment="1">
      <alignment horizontal="right" vertical="center"/>
    </xf>
    <xf numFmtId="0" fontId="17" fillId="5" borderId="34" xfId="0" applyFont="1" applyFill="1" applyBorder="1" applyAlignment="1">
      <alignment horizontal="right" vertical="center"/>
    </xf>
    <xf numFmtId="0" fontId="17" fillId="5" borderId="68" xfId="0" applyFont="1" applyFill="1" applyBorder="1" applyAlignment="1">
      <alignment horizontal="right" vertical="center"/>
    </xf>
    <xf numFmtId="0" fontId="23" fillId="5" borderId="40" xfId="0" applyFont="1" applyFill="1" applyBorder="1" applyAlignment="1">
      <alignment horizontal="left" wrapText="1"/>
    </xf>
    <xf numFmtId="2" fontId="11" fillId="5" borderId="48" xfId="0" applyNumberFormat="1" applyFont="1" applyFill="1" applyBorder="1" applyAlignment="1">
      <alignment horizontal="right" vertical="center" wrapText="1"/>
    </xf>
    <xf numFmtId="2" fontId="11" fillId="5" borderId="53" xfId="0" applyNumberFormat="1" applyFont="1" applyFill="1" applyBorder="1" applyAlignment="1">
      <alignment horizontal="right" vertical="center" wrapText="1"/>
    </xf>
    <xf numFmtId="49" fontId="9" fillId="5" borderId="27" xfId="0" applyNumberFormat="1" applyFont="1" applyFill="1" applyBorder="1" applyAlignment="1">
      <alignment horizontal="left" vertical="center" wrapText="1"/>
    </xf>
    <xf numFmtId="49" fontId="9" fillId="5" borderId="0" xfId="0" applyNumberFormat="1" applyFont="1" applyFill="1" applyAlignment="1">
      <alignment horizontal="left" vertical="center" wrapText="1"/>
    </xf>
    <xf numFmtId="0" fontId="52" fillId="5" borderId="53" xfId="0" applyFont="1" applyFill="1" applyBorder="1" applyAlignment="1">
      <alignment horizontal="right" vertical="center" wrapText="1"/>
    </xf>
    <xf numFmtId="0" fontId="10" fillId="5" borderId="0" xfId="0" applyFont="1" applyFill="1" applyAlignment="1">
      <alignment horizontal="center"/>
    </xf>
    <xf numFmtId="0" fontId="9" fillId="5" borderId="27" xfId="0" applyFont="1" applyFill="1" applyBorder="1" applyAlignment="1">
      <alignment horizontal="left" wrapText="1"/>
    </xf>
    <xf numFmtId="0" fontId="5" fillId="0" borderId="27" xfId="0" applyFont="1" applyBorder="1" applyAlignment="1">
      <alignment horizontal="left" wrapText="1"/>
    </xf>
    <xf numFmtId="49" fontId="9" fillId="5" borderId="0" xfId="0" applyNumberFormat="1" applyFont="1" applyFill="1" applyBorder="1" applyAlignment="1">
      <alignment horizontal="left" vertical="center" wrapText="1"/>
    </xf>
    <xf numFmtId="0" fontId="17" fillId="0" borderId="19" xfId="0" applyFont="1" applyBorder="1" applyAlignment="1">
      <alignment horizontal="right"/>
    </xf>
    <xf numFmtId="0" fontId="17" fillId="0" borderId="20" xfId="0" applyFont="1" applyBorder="1" applyAlignment="1">
      <alignment horizontal="right"/>
    </xf>
    <xf numFmtId="0" fontId="17" fillId="0" borderId="13" xfId="0" applyFont="1" applyBorder="1" applyAlignment="1">
      <alignment horizontal="right"/>
    </xf>
    <xf numFmtId="0" fontId="17" fillId="0" borderId="2" xfId="0" applyFont="1" applyBorder="1" applyAlignment="1">
      <alignment horizontal="right"/>
    </xf>
    <xf numFmtId="0" fontId="17" fillId="0" borderId="32" xfId="0" applyFont="1" applyBorder="1" applyAlignment="1">
      <alignment horizontal="right"/>
    </xf>
    <xf numFmtId="0" fontId="17" fillId="0" borderId="5" xfId="0" applyFont="1" applyBorder="1" applyAlignment="1">
      <alignment horizontal="right"/>
    </xf>
    <xf numFmtId="49" fontId="18" fillId="5" borderId="0" xfId="0" applyNumberFormat="1" applyFont="1" applyFill="1" applyBorder="1" applyAlignment="1">
      <alignment horizontal="left" vertical="center" wrapText="1"/>
    </xf>
    <xf numFmtId="49" fontId="18" fillId="5" borderId="0" xfId="0" applyNumberFormat="1" applyFont="1" applyFill="1" applyAlignment="1">
      <alignment horizontal="left" vertical="center" wrapText="1"/>
    </xf>
    <xf numFmtId="49" fontId="11" fillId="5" borderId="48" xfId="0" applyNumberFormat="1" applyFont="1" applyFill="1" applyBorder="1" applyAlignment="1">
      <alignment horizontal="right" vertical="center" wrapText="1"/>
    </xf>
    <xf numFmtId="0" fontId="52" fillId="0" borderId="53" xfId="0" applyFont="1" applyBorder="1" applyAlignment="1">
      <alignment horizontal="right" vertical="center" wrapText="1"/>
    </xf>
    <xf numFmtId="0" fontId="17" fillId="5" borderId="1" xfId="0" applyFont="1" applyFill="1" applyBorder="1" applyAlignment="1">
      <alignment horizontal="center" vertical="center"/>
    </xf>
  </cellXfs>
  <cellStyles count="9">
    <cellStyle name="Comma" xfId="1" builtinId="3"/>
    <cellStyle name="Comma 2" xfId="2" xr:uid="{00000000-0005-0000-0000-000001000000}"/>
    <cellStyle name="Comma 2 2" xfId="6" xr:uid="{00000000-0005-0000-0000-000001000000}"/>
    <cellStyle name="Normal" xfId="0" builtinId="0"/>
    <cellStyle name="Normal 2" xfId="4" xr:uid="{00000000-0005-0000-0000-000003000000}"/>
    <cellStyle name="Normal 2 2" xfId="7" xr:uid="{00000000-0005-0000-0000-000003000000}"/>
    <cellStyle name="Normal_Uzkopsanas normativi (3)" xfId="3" xr:uid="{00000000-0005-0000-0000-000004000000}"/>
    <cellStyle name="Percent" xfId="5" builtinId="5"/>
    <cellStyle name="Percent 2" xfId="8" xr:uid="{00000000-0005-0000-0000-000034000000}"/>
  </cellStyles>
  <dxfs count="0"/>
  <tableStyles count="0" defaultTableStyle="TableStyleMedium2" defaultPivotStyle="PivotStyleLight16"/>
  <colors>
    <mruColors>
      <color rgb="FF00FF00"/>
      <color rgb="FF33CC33"/>
      <color rgb="FFFFFF99"/>
      <color rgb="FF99FF99"/>
      <color rgb="FFFF7C80"/>
      <color rgb="FF99FFCC"/>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18"/>
  <sheetViews>
    <sheetView zoomScale="80" zoomScaleNormal="80" workbookViewId="0">
      <selection activeCell="B20" sqref="B20"/>
    </sheetView>
  </sheetViews>
  <sheetFormatPr defaultColWidth="9.28515625" defaultRowHeight="12.75" x14ac:dyDescent="0.2"/>
  <cols>
    <col min="1" max="1" width="4.7109375" style="6" customWidth="1"/>
    <col min="2" max="2" width="30.28515625" style="6" customWidth="1"/>
    <col min="3" max="3" width="26" style="6" customWidth="1"/>
    <col min="4" max="4" width="18.28515625" style="6" customWidth="1"/>
    <col min="5" max="5" width="12.42578125" style="6" customWidth="1"/>
    <col min="6" max="250" width="9.28515625" style="6"/>
    <col min="251" max="251" width="4.7109375" style="6" customWidth="1"/>
    <col min="252" max="252" width="24.5703125" style="6" customWidth="1"/>
    <col min="253" max="253" width="17.42578125" style="6" customWidth="1"/>
    <col min="254" max="254" width="18.28515625" style="6" customWidth="1"/>
    <col min="255" max="255" width="19.28515625" style="6" customWidth="1"/>
    <col min="256" max="506" width="9.28515625" style="6"/>
    <col min="507" max="507" width="4.7109375" style="6" customWidth="1"/>
    <col min="508" max="508" width="24.5703125" style="6" customWidth="1"/>
    <col min="509" max="509" width="17.42578125" style="6" customWidth="1"/>
    <col min="510" max="510" width="18.28515625" style="6" customWidth="1"/>
    <col min="511" max="511" width="19.28515625" style="6" customWidth="1"/>
    <col min="512" max="762" width="9.28515625" style="6"/>
    <col min="763" max="763" width="4.7109375" style="6" customWidth="1"/>
    <col min="764" max="764" width="24.5703125" style="6" customWidth="1"/>
    <col min="765" max="765" width="17.42578125" style="6" customWidth="1"/>
    <col min="766" max="766" width="18.28515625" style="6" customWidth="1"/>
    <col min="767" max="767" width="19.28515625" style="6" customWidth="1"/>
    <col min="768" max="1018" width="9.28515625" style="6"/>
    <col min="1019" max="1019" width="4.7109375" style="6" customWidth="1"/>
    <col min="1020" max="1020" width="24.5703125" style="6" customWidth="1"/>
    <col min="1021" max="1021" width="17.42578125" style="6" customWidth="1"/>
    <col min="1022" max="1022" width="18.28515625" style="6" customWidth="1"/>
    <col min="1023" max="1023" width="19.28515625" style="6" customWidth="1"/>
    <col min="1024" max="1274" width="9.28515625" style="6"/>
    <col min="1275" max="1275" width="4.7109375" style="6" customWidth="1"/>
    <col min="1276" max="1276" width="24.5703125" style="6" customWidth="1"/>
    <col min="1277" max="1277" width="17.42578125" style="6" customWidth="1"/>
    <col min="1278" max="1278" width="18.28515625" style="6" customWidth="1"/>
    <col min="1279" max="1279" width="19.28515625" style="6" customWidth="1"/>
    <col min="1280" max="1530" width="9.28515625" style="6"/>
    <col min="1531" max="1531" width="4.7109375" style="6" customWidth="1"/>
    <col min="1532" max="1532" width="24.5703125" style="6" customWidth="1"/>
    <col min="1533" max="1533" width="17.42578125" style="6" customWidth="1"/>
    <col min="1534" max="1534" width="18.28515625" style="6" customWidth="1"/>
    <col min="1535" max="1535" width="19.28515625" style="6" customWidth="1"/>
    <col min="1536" max="1786" width="9.28515625" style="6"/>
    <col min="1787" max="1787" width="4.7109375" style="6" customWidth="1"/>
    <col min="1788" max="1788" width="24.5703125" style="6" customWidth="1"/>
    <col min="1789" max="1789" width="17.42578125" style="6" customWidth="1"/>
    <col min="1790" max="1790" width="18.28515625" style="6" customWidth="1"/>
    <col min="1791" max="1791" width="19.28515625" style="6" customWidth="1"/>
    <col min="1792" max="2042" width="9.28515625" style="6"/>
    <col min="2043" max="2043" width="4.7109375" style="6" customWidth="1"/>
    <col min="2044" max="2044" width="24.5703125" style="6" customWidth="1"/>
    <col min="2045" max="2045" width="17.42578125" style="6" customWidth="1"/>
    <col min="2046" max="2046" width="18.28515625" style="6" customWidth="1"/>
    <col min="2047" max="2047" width="19.28515625" style="6" customWidth="1"/>
    <col min="2048" max="2298" width="9.28515625" style="6"/>
    <col min="2299" max="2299" width="4.7109375" style="6" customWidth="1"/>
    <col min="2300" max="2300" width="24.5703125" style="6" customWidth="1"/>
    <col min="2301" max="2301" width="17.42578125" style="6" customWidth="1"/>
    <col min="2302" max="2302" width="18.28515625" style="6" customWidth="1"/>
    <col min="2303" max="2303" width="19.28515625" style="6" customWidth="1"/>
    <col min="2304" max="2554" width="9.28515625" style="6"/>
    <col min="2555" max="2555" width="4.7109375" style="6" customWidth="1"/>
    <col min="2556" max="2556" width="24.5703125" style="6" customWidth="1"/>
    <col min="2557" max="2557" width="17.42578125" style="6" customWidth="1"/>
    <col min="2558" max="2558" width="18.28515625" style="6" customWidth="1"/>
    <col min="2559" max="2559" width="19.28515625" style="6" customWidth="1"/>
    <col min="2560" max="2810" width="9.28515625" style="6"/>
    <col min="2811" max="2811" width="4.7109375" style="6" customWidth="1"/>
    <col min="2812" max="2812" width="24.5703125" style="6" customWidth="1"/>
    <col min="2813" max="2813" width="17.42578125" style="6" customWidth="1"/>
    <col min="2814" max="2814" width="18.28515625" style="6" customWidth="1"/>
    <col min="2815" max="2815" width="19.28515625" style="6" customWidth="1"/>
    <col min="2816" max="3066" width="9.28515625" style="6"/>
    <col min="3067" max="3067" width="4.7109375" style="6" customWidth="1"/>
    <col min="3068" max="3068" width="24.5703125" style="6" customWidth="1"/>
    <col min="3069" max="3069" width="17.42578125" style="6" customWidth="1"/>
    <col min="3070" max="3070" width="18.28515625" style="6" customWidth="1"/>
    <col min="3071" max="3071" width="19.28515625" style="6" customWidth="1"/>
    <col min="3072" max="3322" width="9.28515625" style="6"/>
    <col min="3323" max="3323" width="4.7109375" style="6" customWidth="1"/>
    <col min="3324" max="3324" width="24.5703125" style="6" customWidth="1"/>
    <col min="3325" max="3325" width="17.42578125" style="6" customWidth="1"/>
    <col min="3326" max="3326" width="18.28515625" style="6" customWidth="1"/>
    <col min="3327" max="3327" width="19.28515625" style="6" customWidth="1"/>
    <col min="3328" max="3578" width="9.28515625" style="6"/>
    <col min="3579" max="3579" width="4.7109375" style="6" customWidth="1"/>
    <col min="3580" max="3580" width="24.5703125" style="6" customWidth="1"/>
    <col min="3581" max="3581" width="17.42578125" style="6" customWidth="1"/>
    <col min="3582" max="3582" width="18.28515625" style="6" customWidth="1"/>
    <col min="3583" max="3583" width="19.28515625" style="6" customWidth="1"/>
    <col min="3584" max="3834" width="9.28515625" style="6"/>
    <col min="3835" max="3835" width="4.7109375" style="6" customWidth="1"/>
    <col min="3836" max="3836" width="24.5703125" style="6" customWidth="1"/>
    <col min="3837" max="3837" width="17.42578125" style="6" customWidth="1"/>
    <col min="3838" max="3838" width="18.28515625" style="6" customWidth="1"/>
    <col min="3839" max="3839" width="19.28515625" style="6" customWidth="1"/>
    <col min="3840" max="4090" width="9.28515625" style="6"/>
    <col min="4091" max="4091" width="4.7109375" style="6" customWidth="1"/>
    <col min="4092" max="4092" width="24.5703125" style="6" customWidth="1"/>
    <col min="4093" max="4093" width="17.42578125" style="6" customWidth="1"/>
    <col min="4094" max="4094" width="18.28515625" style="6" customWidth="1"/>
    <col min="4095" max="4095" width="19.28515625" style="6" customWidth="1"/>
    <col min="4096" max="4346" width="9.28515625" style="6"/>
    <col min="4347" max="4347" width="4.7109375" style="6" customWidth="1"/>
    <col min="4348" max="4348" width="24.5703125" style="6" customWidth="1"/>
    <col min="4349" max="4349" width="17.42578125" style="6" customWidth="1"/>
    <col min="4350" max="4350" width="18.28515625" style="6" customWidth="1"/>
    <col min="4351" max="4351" width="19.28515625" style="6" customWidth="1"/>
    <col min="4352" max="4602" width="9.28515625" style="6"/>
    <col min="4603" max="4603" width="4.7109375" style="6" customWidth="1"/>
    <col min="4604" max="4604" width="24.5703125" style="6" customWidth="1"/>
    <col min="4605" max="4605" width="17.42578125" style="6" customWidth="1"/>
    <col min="4606" max="4606" width="18.28515625" style="6" customWidth="1"/>
    <col min="4607" max="4607" width="19.28515625" style="6" customWidth="1"/>
    <col min="4608" max="4858" width="9.28515625" style="6"/>
    <col min="4859" max="4859" width="4.7109375" style="6" customWidth="1"/>
    <col min="4860" max="4860" width="24.5703125" style="6" customWidth="1"/>
    <col min="4861" max="4861" width="17.42578125" style="6" customWidth="1"/>
    <col min="4862" max="4862" width="18.28515625" style="6" customWidth="1"/>
    <col min="4863" max="4863" width="19.28515625" style="6" customWidth="1"/>
    <col min="4864" max="5114" width="9.28515625" style="6"/>
    <col min="5115" max="5115" width="4.7109375" style="6" customWidth="1"/>
    <col min="5116" max="5116" width="24.5703125" style="6" customWidth="1"/>
    <col min="5117" max="5117" width="17.42578125" style="6" customWidth="1"/>
    <col min="5118" max="5118" width="18.28515625" style="6" customWidth="1"/>
    <col min="5119" max="5119" width="19.28515625" style="6" customWidth="1"/>
    <col min="5120" max="5370" width="9.28515625" style="6"/>
    <col min="5371" max="5371" width="4.7109375" style="6" customWidth="1"/>
    <col min="5372" max="5372" width="24.5703125" style="6" customWidth="1"/>
    <col min="5373" max="5373" width="17.42578125" style="6" customWidth="1"/>
    <col min="5374" max="5374" width="18.28515625" style="6" customWidth="1"/>
    <col min="5375" max="5375" width="19.28515625" style="6" customWidth="1"/>
    <col min="5376" max="5626" width="9.28515625" style="6"/>
    <col min="5627" max="5627" width="4.7109375" style="6" customWidth="1"/>
    <col min="5628" max="5628" width="24.5703125" style="6" customWidth="1"/>
    <col min="5629" max="5629" width="17.42578125" style="6" customWidth="1"/>
    <col min="5630" max="5630" width="18.28515625" style="6" customWidth="1"/>
    <col min="5631" max="5631" width="19.28515625" style="6" customWidth="1"/>
    <col min="5632" max="5882" width="9.28515625" style="6"/>
    <col min="5883" max="5883" width="4.7109375" style="6" customWidth="1"/>
    <col min="5884" max="5884" width="24.5703125" style="6" customWidth="1"/>
    <col min="5885" max="5885" width="17.42578125" style="6" customWidth="1"/>
    <col min="5886" max="5886" width="18.28515625" style="6" customWidth="1"/>
    <col min="5887" max="5887" width="19.28515625" style="6" customWidth="1"/>
    <col min="5888" max="6138" width="9.28515625" style="6"/>
    <col min="6139" max="6139" width="4.7109375" style="6" customWidth="1"/>
    <col min="6140" max="6140" width="24.5703125" style="6" customWidth="1"/>
    <col min="6141" max="6141" width="17.42578125" style="6" customWidth="1"/>
    <col min="6142" max="6142" width="18.28515625" style="6" customWidth="1"/>
    <col min="6143" max="6143" width="19.28515625" style="6" customWidth="1"/>
    <col min="6144" max="6394" width="9.28515625" style="6"/>
    <col min="6395" max="6395" width="4.7109375" style="6" customWidth="1"/>
    <col min="6396" max="6396" width="24.5703125" style="6" customWidth="1"/>
    <col min="6397" max="6397" width="17.42578125" style="6" customWidth="1"/>
    <col min="6398" max="6398" width="18.28515625" style="6" customWidth="1"/>
    <col min="6399" max="6399" width="19.28515625" style="6" customWidth="1"/>
    <col min="6400" max="6650" width="9.28515625" style="6"/>
    <col min="6651" max="6651" width="4.7109375" style="6" customWidth="1"/>
    <col min="6652" max="6652" width="24.5703125" style="6" customWidth="1"/>
    <col min="6653" max="6653" width="17.42578125" style="6" customWidth="1"/>
    <col min="6654" max="6654" width="18.28515625" style="6" customWidth="1"/>
    <col min="6655" max="6655" width="19.28515625" style="6" customWidth="1"/>
    <col min="6656" max="6906" width="9.28515625" style="6"/>
    <col min="6907" max="6907" width="4.7109375" style="6" customWidth="1"/>
    <col min="6908" max="6908" width="24.5703125" style="6" customWidth="1"/>
    <col min="6909" max="6909" width="17.42578125" style="6" customWidth="1"/>
    <col min="6910" max="6910" width="18.28515625" style="6" customWidth="1"/>
    <col min="6911" max="6911" width="19.28515625" style="6" customWidth="1"/>
    <col min="6912" max="7162" width="9.28515625" style="6"/>
    <col min="7163" max="7163" width="4.7109375" style="6" customWidth="1"/>
    <col min="7164" max="7164" width="24.5703125" style="6" customWidth="1"/>
    <col min="7165" max="7165" width="17.42578125" style="6" customWidth="1"/>
    <col min="7166" max="7166" width="18.28515625" style="6" customWidth="1"/>
    <col min="7167" max="7167" width="19.28515625" style="6" customWidth="1"/>
    <col min="7168" max="7418" width="9.28515625" style="6"/>
    <col min="7419" max="7419" width="4.7109375" style="6" customWidth="1"/>
    <col min="7420" max="7420" width="24.5703125" style="6" customWidth="1"/>
    <col min="7421" max="7421" width="17.42578125" style="6" customWidth="1"/>
    <col min="7422" max="7422" width="18.28515625" style="6" customWidth="1"/>
    <col min="7423" max="7423" width="19.28515625" style="6" customWidth="1"/>
    <col min="7424" max="7674" width="9.28515625" style="6"/>
    <col min="7675" max="7675" width="4.7109375" style="6" customWidth="1"/>
    <col min="7676" max="7676" width="24.5703125" style="6" customWidth="1"/>
    <col min="7677" max="7677" width="17.42578125" style="6" customWidth="1"/>
    <col min="7678" max="7678" width="18.28515625" style="6" customWidth="1"/>
    <col min="7679" max="7679" width="19.28515625" style="6" customWidth="1"/>
    <col min="7680" max="7930" width="9.28515625" style="6"/>
    <col min="7931" max="7931" width="4.7109375" style="6" customWidth="1"/>
    <col min="7932" max="7932" width="24.5703125" style="6" customWidth="1"/>
    <col min="7933" max="7933" width="17.42578125" style="6" customWidth="1"/>
    <col min="7934" max="7934" width="18.28515625" style="6" customWidth="1"/>
    <col min="7935" max="7935" width="19.28515625" style="6" customWidth="1"/>
    <col min="7936" max="8186" width="9.28515625" style="6"/>
    <col min="8187" max="8187" width="4.7109375" style="6" customWidth="1"/>
    <col min="8188" max="8188" width="24.5703125" style="6" customWidth="1"/>
    <col min="8189" max="8189" width="17.42578125" style="6" customWidth="1"/>
    <col min="8190" max="8190" width="18.28515625" style="6" customWidth="1"/>
    <col min="8191" max="8191" width="19.28515625" style="6" customWidth="1"/>
    <col min="8192" max="8442" width="9.28515625" style="6"/>
    <col min="8443" max="8443" width="4.7109375" style="6" customWidth="1"/>
    <col min="8444" max="8444" width="24.5703125" style="6" customWidth="1"/>
    <col min="8445" max="8445" width="17.42578125" style="6" customWidth="1"/>
    <col min="8446" max="8446" width="18.28515625" style="6" customWidth="1"/>
    <col min="8447" max="8447" width="19.28515625" style="6" customWidth="1"/>
    <col min="8448" max="8698" width="9.28515625" style="6"/>
    <col min="8699" max="8699" width="4.7109375" style="6" customWidth="1"/>
    <col min="8700" max="8700" width="24.5703125" style="6" customWidth="1"/>
    <col min="8701" max="8701" width="17.42578125" style="6" customWidth="1"/>
    <col min="8702" max="8702" width="18.28515625" style="6" customWidth="1"/>
    <col min="8703" max="8703" width="19.28515625" style="6" customWidth="1"/>
    <col min="8704" max="8954" width="9.28515625" style="6"/>
    <col min="8955" max="8955" width="4.7109375" style="6" customWidth="1"/>
    <col min="8956" max="8956" width="24.5703125" style="6" customWidth="1"/>
    <col min="8957" max="8957" width="17.42578125" style="6" customWidth="1"/>
    <col min="8958" max="8958" width="18.28515625" style="6" customWidth="1"/>
    <col min="8959" max="8959" width="19.28515625" style="6" customWidth="1"/>
    <col min="8960" max="9210" width="9.28515625" style="6"/>
    <col min="9211" max="9211" width="4.7109375" style="6" customWidth="1"/>
    <col min="9212" max="9212" width="24.5703125" style="6" customWidth="1"/>
    <col min="9213" max="9213" width="17.42578125" style="6" customWidth="1"/>
    <col min="9214" max="9214" width="18.28515625" style="6" customWidth="1"/>
    <col min="9215" max="9215" width="19.28515625" style="6" customWidth="1"/>
    <col min="9216" max="9466" width="9.28515625" style="6"/>
    <col min="9467" max="9467" width="4.7109375" style="6" customWidth="1"/>
    <col min="9468" max="9468" width="24.5703125" style="6" customWidth="1"/>
    <col min="9469" max="9469" width="17.42578125" style="6" customWidth="1"/>
    <col min="9470" max="9470" width="18.28515625" style="6" customWidth="1"/>
    <col min="9471" max="9471" width="19.28515625" style="6" customWidth="1"/>
    <col min="9472" max="9722" width="9.28515625" style="6"/>
    <col min="9723" max="9723" width="4.7109375" style="6" customWidth="1"/>
    <col min="9724" max="9724" width="24.5703125" style="6" customWidth="1"/>
    <col min="9725" max="9725" width="17.42578125" style="6" customWidth="1"/>
    <col min="9726" max="9726" width="18.28515625" style="6" customWidth="1"/>
    <col min="9727" max="9727" width="19.28515625" style="6" customWidth="1"/>
    <col min="9728" max="9978" width="9.28515625" style="6"/>
    <col min="9979" max="9979" width="4.7109375" style="6" customWidth="1"/>
    <col min="9980" max="9980" width="24.5703125" style="6" customWidth="1"/>
    <col min="9981" max="9981" width="17.42578125" style="6" customWidth="1"/>
    <col min="9982" max="9982" width="18.28515625" style="6" customWidth="1"/>
    <col min="9983" max="9983" width="19.28515625" style="6" customWidth="1"/>
    <col min="9984" max="10234" width="9.28515625" style="6"/>
    <col min="10235" max="10235" width="4.7109375" style="6" customWidth="1"/>
    <col min="10236" max="10236" width="24.5703125" style="6" customWidth="1"/>
    <col min="10237" max="10237" width="17.42578125" style="6" customWidth="1"/>
    <col min="10238" max="10238" width="18.28515625" style="6" customWidth="1"/>
    <col min="10239" max="10239" width="19.28515625" style="6" customWidth="1"/>
    <col min="10240" max="10490" width="9.28515625" style="6"/>
    <col min="10491" max="10491" width="4.7109375" style="6" customWidth="1"/>
    <col min="10492" max="10492" width="24.5703125" style="6" customWidth="1"/>
    <col min="10493" max="10493" width="17.42578125" style="6" customWidth="1"/>
    <col min="10494" max="10494" width="18.28515625" style="6" customWidth="1"/>
    <col min="10495" max="10495" width="19.28515625" style="6" customWidth="1"/>
    <col min="10496" max="10746" width="9.28515625" style="6"/>
    <col min="10747" max="10747" width="4.7109375" style="6" customWidth="1"/>
    <col min="10748" max="10748" width="24.5703125" style="6" customWidth="1"/>
    <col min="10749" max="10749" width="17.42578125" style="6" customWidth="1"/>
    <col min="10750" max="10750" width="18.28515625" style="6" customWidth="1"/>
    <col min="10751" max="10751" width="19.28515625" style="6" customWidth="1"/>
    <col min="10752" max="11002" width="9.28515625" style="6"/>
    <col min="11003" max="11003" width="4.7109375" style="6" customWidth="1"/>
    <col min="11004" max="11004" width="24.5703125" style="6" customWidth="1"/>
    <col min="11005" max="11005" width="17.42578125" style="6" customWidth="1"/>
    <col min="11006" max="11006" width="18.28515625" style="6" customWidth="1"/>
    <col min="11007" max="11007" width="19.28515625" style="6" customWidth="1"/>
    <col min="11008" max="11258" width="9.28515625" style="6"/>
    <col min="11259" max="11259" width="4.7109375" style="6" customWidth="1"/>
    <col min="11260" max="11260" width="24.5703125" style="6" customWidth="1"/>
    <col min="11261" max="11261" width="17.42578125" style="6" customWidth="1"/>
    <col min="11262" max="11262" width="18.28515625" style="6" customWidth="1"/>
    <col min="11263" max="11263" width="19.28515625" style="6" customWidth="1"/>
    <col min="11264" max="11514" width="9.28515625" style="6"/>
    <col min="11515" max="11515" width="4.7109375" style="6" customWidth="1"/>
    <col min="11516" max="11516" width="24.5703125" style="6" customWidth="1"/>
    <col min="11517" max="11517" width="17.42578125" style="6" customWidth="1"/>
    <col min="11518" max="11518" width="18.28515625" style="6" customWidth="1"/>
    <col min="11519" max="11519" width="19.28515625" style="6" customWidth="1"/>
    <col min="11520" max="11770" width="9.28515625" style="6"/>
    <col min="11771" max="11771" width="4.7109375" style="6" customWidth="1"/>
    <col min="11772" max="11772" width="24.5703125" style="6" customWidth="1"/>
    <col min="11773" max="11773" width="17.42578125" style="6" customWidth="1"/>
    <col min="11774" max="11774" width="18.28515625" style="6" customWidth="1"/>
    <col min="11775" max="11775" width="19.28515625" style="6" customWidth="1"/>
    <col min="11776" max="12026" width="9.28515625" style="6"/>
    <col min="12027" max="12027" width="4.7109375" style="6" customWidth="1"/>
    <col min="12028" max="12028" width="24.5703125" style="6" customWidth="1"/>
    <col min="12029" max="12029" width="17.42578125" style="6" customWidth="1"/>
    <col min="12030" max="12030" width="18.28515625" style="6" customWidth="1"/>
    <col min="12031" max="12031" width="19.28515625" style="6" customWidth="1"/>
    <col min="12032" max="12282" width="9.28515625" style="6"/>
    <col min="12283" max="12283" width="4.7109375" style="6" customWidth="1"/>
    <col min="12284" max="12284" width="24.5703125" style="6" customWidth="1"/>
    <col min="12285" max="12285" width="17.42578125" style="6" customWidth="1"/>
    <col min="12286" max="12286" width="18.28515625" style="6" customWidth="1"/>
    <col min="12287" max="12287" width="19.28515625" style="6" customWidth="1"/>
    <col min="12288" max="12538" width="9.28515625" style="6"/>
    <col min="12539" max="12539" width="4.7109375" style="6" customWidth="1"/>
    <col min="12540" max="12540" width="24.5703125" style="6" customWidth="1"/>
    <col min="12541" max="12541" width="17.42578125" style="6" customWidth="1"/>
    <col min="12542" max="12542" width="18.28515625" style="6" customWidth="1"/>
    <col min="12543" max="12543" width="19.28515625" style="6" customWidth="1"/>
    <col min="12544" max="12794" width="9.28515625" style="6"/>
    <col min="12795" max="12795" width="4.7109375" style="6" customWidth="1"/>
    <col min="12796" max="12796" width="24.5703125" style="6" customWidth="1"/>
    <col min="12797" max="12797" width="17.42578125" style="6" customWidth="1"/>
    <col min="12798" max="12798" width="18.28515625" style="6" customWidth="1"/>
    <col min="12799" max="12799" width="19.28515625" style="6" customWidth="1"/>
    <col min="12800" max="13050" width="9.28515625" style="6"/>
    <col min="13051" max="13051" width="4.7109375" style="6" customWidth="1"/>
    <col min="13052" max="13052" width="24.5703125" style="6" customWidth="1"/>
    <col min="13053" max="13053" width="17.42578125" style="6" customWidth="1"/>
    <col min="13054" max="13054" width="18.28515625" style="6" customWidth="1"/>
    <col min="13055" max="13055" width="19.28515625" style="6" customWidth="1"/>
    <col min="13056" max="13306" width="9.28515625" style="6"/>
    <col min="13307" max="13307" width="4.7109375" style="6" customWidth="1"/>
    <col min="13308" max="13308" width="24.5703125" style="6" customWidth="1"/>
    <col min="13309" max="13309" width="17.42578125" style="6" customWidth="1"/>
    <col min="13310" max="13310" width="18.28515625" style="6" customWidth="1"/>
    <col min="13311" max="13311" width="19.28515625" style="6" customWidth="1"/>
    <col min="13312" max="13562" width="9.28515625" style="6"/>
    <col min="13563" max="13563" width="4.7109375" style="6" customWidth="1"/>
    <col min="13564" max="13564" width="24.5703125" style="6" customWidth="1"/>
    <col min="13565" max="13565" width="17.42578125" style="6" customWidth="1"/>
    <col min="13566" max="13566" width="18.28515625" style="6" customWidth="1"/>
    <col min="13567" max="13567" width="19.28515625" style="6" customWidth="1"/>
    <col min="13568" max="13818" width="9.28515625" style="6"/>
    <col min="13819" max="13819" width="4.7109375" style="6" customWidth="1"/>
    <col min="13820" max="13820" width="24.5703125" style="6" customWidth="1"/>
    <col min="13821" max="13821" width="17.42578125" style="6" customWidth="1"/>
    <col min="13822" max="13822" width="18.28515625" style="6" customWidth="1"/>
    <col min="13823" max="13823" width="19.28515625" style="6" customWidth="1"/>
    <col min="13824" max="14074" width="9.28515625" style="6"/>
    <col min="14075" max="14075" width="4.7109375" style="6" customWidth="1"/>
    <col min="14076" max="14076" width="24.5703125" style="6" customWidth="1"/>
    <col min="14077" max="14077" width="17.42578125" style="6" customWidth="1"/>
    <col min="14078" max="14078" width="18.28515625" style="6" customWidth="1"/>
    <col min="14079" max="14079" width="19.28515625" style="6" customWidth="1"/>
    <col min="14080" max="14330" width="9.28515625" style="6"/>
    <col min="14331" max="14331" width="4.7109375" style="6" customWidth="1"/>
    <col min="14332" max="14332" width="24.5703125" style="6" customWidth="1"/>
    <col min="14333" max="14333" width="17.42578125" style="6" customWidth="1"/>
    <col min="14334" max="14334" width="18.28515625" style="6" customWidth="1"/>
    <col min="14335" max="14335" width="19.28515625" style="6" customWidth="1"/>
    <col min="14336" max="14586" width="9.28515625" style="6"/>
    <col min="14587" max="14587" width="4.7109375" style="6" customWidth="1"/>
    <col min="14588" max="14588" width="24.5703125" style="6" customWidth="1"/>
    <col min="14589" max="14589" width="17.42578125" style="6" customWidth="1"/>
    <col min="14590" max="14590" width="18.28515625" style="6" customWidth="1"/>
    <col min="14591" max="14591" width="19.28515625" style="6" customWidth="1"/>
    <col min="14592" max="14842" width="9.28515625" style="6"/>
    <col min="14843" max="14843" width="4.7109375" style="6" customWidth="1"/>
    <col min="14844" max="14844" width="24.5703125" style="6" customWidth="1"/>
    <col min="14845" max="14845" width="17.42578125" style="6" customWidth="1"/>
    <col min="14846" max="14846" width="18.28515625" style="6" customWidth="1"/>
    <col min="14847" max="14847" width="19.28515625" style="6" customWidth="1"/>
    <col min="14848" max="15098" width="9.28515625" style="6"/>
    <col min="15099" max="15099" width="4.7109375" style="6" customWidth="1"/>
    <col min="15100" max="15100" width="24.5703125" style="6" customWidth="1"/>
    <col min="15101" max="15101" width="17.42578125" style="6" customWidth="1"/>
    <col min="15102" max="15102" width="18.28515625" style="6" customWidth="1"/>
    <col min="15103" max="15103" width="19.28515625" style="6" customWidth="1"/>
    <col min="15104" max="15354" width="9.28515625" style="6"/>
    <col min="15355" max="15355" width="4.7109375" style="6" customWidth="1"/>
    <col min="15356" max="15356" width="24.5703125" style="6" customWidth="1"/>
    <col min="15357" max="15357" width="17.42578125" style="6" customWidth="1"/>
    <col min="15358" max="15358" width="18.28515625" style="6" customWidth="1"/>
    <col min="15359" max="15359" width="19.28515625" style="6" customWidth="1"/>
    <col min="15360" max="15610" width="9.28515625" style="6"/>
    <col min="15611" max="15611" width="4.7109375" style="6" customWidth="1"/>
    <col min="15612" max="15612" width="24.5703125" style="6" customWidth="1"/>
    <col min="15613" max="15613" width="17.42578125" style="6" customWidth="1"/>
    <col min="15614" max="15614" width="18.28515625" style="6" customWidth="1"/>
    <col min="15615" max="15615" width="19.28515625" style="6" customWidth="1"/>
    <col min="15616" max="15866" width="9.28515625" style="6"/>
    <col min="15867" max="15867" width="4.7109375" style="6" customWidth="1"/>
    <col min="15868" max="15868" width="24.5703125" style="6" customWidth="1"/>
    <col min="15869" max="15869" width="17.42578125" style="6" customWidth="1"/>
    <col min="15870" max="15870" width="18.28515625" style="6" customWidth="1"/>
    <col min="15871" max="15871" width="19.28515625" style="6" customWidth="1"/>
    <col min="15872" max="16122" width="9.28515625" style="6"/>
    <col min="16123" max="16123" width="4.7109375" style="6" customWidth="1"/>
    <col min="16124" max="16124" width="24.5703125" style="6" customWidth="1"/>
    <col min="16125" max="16125" width="17.42578125" style="6" customWidth="1"/>
    <col min="16126" max="16126" width="18.28515625" style="6" customWidth="1"/>
    <col min="16127" max="16127" width="19.28515625" style="6" customWidth="1"/>
    <col min="16128" max="16384" width="9.28515625" style="6"/>
  </cols>
  <sheetData>
    <row r="1" spans="1:5" x14ac:dyDescent="0.2">
      <c r="D1" s="269"/>
      <c r="E1" s="10"/>
    </row>
    <row r="2" spans="1:5" x14ac:dyDescent="0.2">
      <c r="D2" s="269"/>
      <c r="E2" s="10"/>
    </row>
    <row r="3" spans="1:5" ht="43.5" customHeight="1" x14ac:dyDescent="0.2">
      <c r="A3" s="492" t="s">
        <v>187</v>
      </c>
      <c r="B3" s="492"/>
      <c r="C3" s="492"/>
      <c r="D3" s="492"/>
      <c r="E3" s="492"/>
    </row>
    <row r="4" spans="1:5" ht="15" x14ac:dyDescent="0.25">
      <c r="B4" s="5"/>
    </row>
    <row r="5" spans="1:5" ht="57" x14ac:dyDescent="0.2">
      <c r="A5" s="1" t="s">
        <v>31</v>
      </c>
      <c r="B5" s="2" t="s">
        <v>49</v>
      </c>
      <c r="C5" s="2" t="s">
        <v>188</v>
      </c>
      <c r="D5" s="2" t="s">
        <v>189</v>
      </c>
    </row>
    <row r="6" spans="1:5" ht="15" x14ac:dyDescent="0.25">
      <c r="A6" s="4">
        <v>1</v>
      </c>
      <c r="B6" s="3" t="s">
        <v>44</v>
      </c>
      <c r="C6" s="328" t="s">
        <v>51</v>
      </c>
      <c r="D6" s="4">
        <v>170</v>
      </c>
    </row>
    <row r="7" spans="1:5" ht="15" x14ac:dyDescent="0.25">
      <c r="A7" s="4">
        <v>2</v>
      </c>
      <c r="B7" s="3" t="s">
        <v>253</v>
      </c>
      <c r="C7" s="328" t="s">
        <v>144</v>
      </c>
      <c r="D7" s="4">
        <v>165</v>
      </c>
    </row>
    <row r="8" spans="1:5" ht="15" x14ac:dyDescent="0.25">
      <c r="A8" s="4">
        <v>3</v>
      </c>
      <c r="B8" s="3" t="s">
        <v>47</v>
      </c>
      <c r="C8" s="328" t="s">
        <v>144</v>
      </c>
      <c r="D8" s="4">
        <v>300</v>
      </c>
    </row>
    <row r="9" spans="1:5" ht="15" x14ac:dyDescent="0.25">
      <c r="A9" s="4">
        <v>4</v>
      </c>
      <c r="B9" s="3" t="s">
        <v>2</v>
      </c>
      <c r="C9" s="328" t="s">
        <v>144</v>
      </c>
      <c r="D9" s="4">
        <v>120</v>
      </c>
    </row>
    <row r="10" spans="1:5" ht="15" x14ac:dyDescent="0.25">
      <c r="A10" s="4">
        <v>5</v>
      </c>
      <c r="B10" s="3" t="s">
        <v>45</v>
      </c>
      <c r="C10" s="328" t="s">
        <v>51</v>
      </c>
      <c r="D10" s="4">
        <v>150</v>
      </c>
    </row>
    <row r="11" spans="1:5" ht="15" x14ac:dyDescent="0.25">
      <c r="A11" s="4">
        <v>6</v>
      </c>
      <c r="B11" s="3" t="s">
        <v>207</v>
      </c>
      <c r="C11" s="328" t="s">
        <v>144</v>
      </c>
      <c r="D11" s="4">
        <v>265</v>
      </c>
    </row>
    <row r="12" spans="1:5" ht="15" x14ac:dyDescent="0.25">
      <c r="A12" s="4">
        <v>7</v>
      </c>
      <c r="B12" s="3" t="s">
        <v>46</v>
      </c>
      <c r="C12" s="328" t="s">
        <v>51</v>
      </c>
      <c r="D12" s="4">
        <v>70</v>
      </c>
    </row>
    <row r="13" spans="1:5" ht="15" x14ac:dyDescent="0.25">
      <c r="A13" s="4">
        <v>8</v>
      </c>
      <c r="B13" s="3" t="s">
        <v>3</v>
      </c>
      <c r="C13" s="328" t="s">
        <v>144</v>
      </c>
      <c r="D13" s="4">
        <v>30</v>
      </c>
    </row>
    <row r="14" spans="1:5" ht="15" x14ac:dyDescent="0.25">
      <c r="A14" s="4">
        <v>9</v>
      </c>
      <c r="B14" s="3" t="s">
        <v>50</v>
      </c>
      <c r="C14" s="328" t="s">
        <v>144</v>
      </c>
      <c r="D14" s="4">
        <v>250</v>
      </c>
    </row>
    <row r="15" spans="1:5" ht="15" x14ac:dyDescent="0.25">
      <c r="A15" s="4">
        <v>10</v>
      </c>
      <c r="B15" s="3" t="s">
        <v>145</v>
      </c>
      <c r="C15" s="328" t="s">
        <v>144</v>
      </c>
      <c r="D15" s="4">
        <v>750</v>
      </c>
    </row>
    <row r="16" spans="1:5" ht="15" x14ac:dyDescent="0.25">
      <c r="A16" s="4">
        <v>11</v>
      </c>
      <c r="B16" s="3" t="s">
        <v>48</v>
      </c>
      <c r="C16" s="328" t="s">
        <v>51</v>
      </c>
      <c r="D16" s="4">
        <v>350</v>
      </c>
    </row>
    <row r="17" spans="1:6" ht="15" x14ac:dyDescent="0.25">
      <c r="A17" s="489" t="s">
        <v>52</v>
      </c>
      <c r="B17" s="489"/>
      <c r="C17" s="489"/>
      <c r="D17" s="489"/>
    </row>
    <row r="18" spans="1:6" s="392" customFormat="1" ht="54" customHeight="1" x14ac:dyDescent="0.2">
      <c r="A18" s="490" t="s">
        <v>245</v>
      </c>
      <c r="B18" s="491"/>
      <c r="C18" s="491"/>
      <c r="D18" s="491"/>
      <c r="E18" s="491"/>
      <c r="F18" s="400"/>
    </row>
  </sheetData>
  <sheetProtection formatCells="0" formatColumns="0" formatRows="0" insertColumns="0" insertRows="0" insertHyperlinks="0" deleteColumns="0" deleteRows="0" sort="0" autoFilter="0" pivotTables="0"/>
  <mergeCells count="3">
    <mergeCell ref="A17:D17"/>
    <mergeCell ref="A18:E18"/>
    <mergeCell ref="A3:E3"/>
  </mergeCells>
  <pageMargins left="0.74803149606299213" right="0.74803149606299213" top="0.98425196850393704" bottom="0.98425196850393704" header="0.51181102362204722" footer="0.51181102362204722"/>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120"/>
  <sheetViews>
    <sheetView topLeftCell="A37" zoomScale="70" zoomScaleNormal="70" workbookViewId="0">
      <selection activeCell="O10" sqref="O10"/>
    </sheetView>
  </sheetViews>
  <sheetFormatPr defaultRowHeight="12.75" x14ac:dyDescent="0.2"/>
  <cols>
    <col min="1" max="1" width="15.28515625" customWidth="1"/>
    <col min="2" max="2" width="24.42578125" customWidth="1"/>
    <col min="3" max="3" width="16" customWidth="1"/>
    <col min="4" max="5" width="15.5703125" customWidth="1"/>
    <col min="6" max="6" width="19" customWidth="1"/>
    <col min="7" max="7" width="15.5703125" customWidth="1"/>
    <col min="8" max="8" width="18.28515625" customWidth="1"/>
    <col min="9" max="9" width="22.28515625" customWidth="1"/>
  </cols>
  <sheetData>
    <row r="1" spans="1:11" ht="16.5" thickBot="1" x14ac:dyDescent="0.25">
      <c r="A1" s="493" t="s">
        <v>162</v>
      </c>
      <c r="B1" s="493"/>
      <c r="C1" s="493"/>
      <c r="D1" s="493"/>
      <c r="E1" s="493"/>
      <c r="F1" s="493"/>
      <c r="G1" s="493"/>
      <c r="H1" s="493"/>
      <c r="I1" s="493"/>
    </row>
    <row r="2" spans="1:11" ht="187.5" customHeight="1" thickBot="1" x14ac:dyDescent="0.25">
      <c r="A2" s="345" t="s">
        <v>4</v>
      </c>
      <c r="B2" s="230" t="s">
        <v>178</v>
      </c>
      <c r="C2" s="231" t="s">
        <v>170</v>
      </c>
      <c r="D2" s="232" t="s">
        <v>15</v>
      </c>
      <c r="E2" s="233" t="s">
        <v>171</v>
      </c>
      <c r="F2" s="233" t="s">
        <v>243</v>
      </c>
      <c r="G2" s="233" t="s">
        <v>172</v>
      </c>
      <c r="H2" s="234" t="s">
        <v>173</v>
      </c>
      <c r="I2" s="234" t="s">
        <v>244</v>
      </c>
    </row>
    <row r="3" spans="1:11" ht="13.5" thickBot="1" x14ac:dyDescent="0.25">
      <c r="A3" s="235">
        <v>1</v>
      </c>
      <c r="B3" s="236">
        <v>2</v>
      </c>
      <c r="C3" s="237">
        <v>3</v>
      </c>
      <c r="D3" s="238">
        <v>4</v>
      </c>
      <c r="E3" s="239">
        <v>5</v>
      </c>
      <c r="F3" s="239">
        <v>6</v>
      </c>
      <c r="G3" s="239">
        <v>7</v>
      </c>
      <c r="H3" s="240">
        <v>8</v>
      </c>
      <c r="I3" s="240">
        <v>9</v>
      </c>
    </row>
    <row r="4" spans="1:11" ht="15" x14ac:dyDescent="0.2">
      <c r="A4" s="511" t="s">
        <v>119</v>
      </c>
      <c r="B4" s="321" t="s">
        <v>44</v>
      </c>
      <c r="C4" s="299">
        <v>205.3</v>
      </c>
      <c r="D4" s="296">
        <v>5</v>
      </c>
      <c r="E4" s="314"/>
      <c r="F4" s="314">
        <v>0</v>
      </c>
      <c r="G4" s="315">
        <f>D4*E4*52/12</f>
        <v>0</v>
      </c>
      <c r="H4" s="514"/>
      <c r="I4" s="429"/>
    </row>
    <row r="5" spans="1:11" ht="45" x14ac:dyDescent="0.2">
      <c r="A5" s="512"/>
      <c r="B5" s="322" t="s">
        <v>255</v>
      </c>
      <c r="C5" s="300">
        <v>324.8</v>
      </c>
      <c r="D5" s="297">
        <v>6</v>
      </c>
      <c r="E5" s="316"/>
      <c r="F5" s="316">
        <v>0</v>
      </c>
      <c r="G5" s="317">
        <f t="shared" ref="G5:G11" si="0">D5*E5*52/12</f>
        <v>0</v>
      </c>
      <c r="H5" s="515"/>
      <c r="I5" s="429"/>
    </row>
    <row r="6" spans="1:11" ht="30" x14ac:dyDescent="0.2">
      <c r="A6" s="512"/>
      <c r="B6" s="322" t="s">
        <v>47</v>
      </c>
      <c r="C6" s="300">
        <v>1884</v>
      </c>
      <c r="D6" s="297">
        <v>6</v>
      </c>
      <c r="E6" s="316"/>
      <c r="F6" s="316">
        <v>0</v>
      </c>
      <c r="G6" s="317">
        <f t="shared" si="0"/>
        <v>0</v>
      </c>
      <c r="H6" s="515"/>
      <c r="I6" s="429"/>
    </row>
    <row r="7" spans="1:11" ht="15" x14ac:dyDescent="0.2">
      <c r="A7" s="512"/>
      <c r="B7" s="322" t="s">
        <v>2</v>
      </c>
      <c r="C7" s="300">
        <v>349.5</v>
      </c>
      <c r="D7" s="297">
        <v>6</v>
      </c>
      <c r="E7" s="316"/>
      <c r="F7" s="316">
        <v>0</v>
      </c>
      <c r="G7" s="317">
        <f t="shared" si="0"/>
        <v>0</v>
      </c>
      <c r="H7" s="515"/>
      <c r="I7" s="429"/>
    </row>
    <row r="8" spans="1:11" ht="30" x14ac:dyDescent="0.2">
      <c r="A8" s="512"/>
      <c r="B8" s="322" t="s">
        <v>229</v>
      </c>
      <c r="C8" s="461">
        <v>206.9</v>
      </c>
      <c r="D8" s="297">
        <v>6</v>
      </c>
      <c r="E8" s="447"/>
      <c r="F8" s="316">
        <v>0</v>
      </c>
      <c r="G8" s="462">
        <f t="shared" si="0"/>
        <v>0</v>
      </c>
      <c r="H8" s="515"/>
      <c r="I8" s="429"/>
    </row>
    <row r="9" spans="1:11" ht="15" x14ac:dyDescent="0.2">
      <c r="A9" s="512"/>
      <c r="B9" s="322" t="s">
        <v>48</v>
      </c>
      <c r="C9" s="300">
        <v>217.8</v>
      </c>
      <c r="D9" s="297">
        <v>6</v>
      </c>
      <c r="E9" s="316"/>
      <c r="F9" s="316">
        <v>0</v>
      </c>
      <c r="G9" s="317">
        <f t="shared" si="0"/>
        <v>0</v>
      </c>
      <c r="H9" s="515"/>
      <c r="I9" s="429"/>
    </row>
    <row r="10" spans="1:11" ht="15" x14ac:dyDescent="0.2">
      <c r="A10" s="512"/>
      <c r="B10" s="322" t="s">
        <v>50</v>
      </c>
      <c r="C10" s="300">
        <v>309.10000000000002</v>
      </c>
      <c r="D10" s="297">
        <v>0.25</v>
      </c>
      <c r="E10" s="316"/>
      <c r="F10" s="316">
        <v>0</v>
      </c>
      <c r="G10" s="317">
        <f t="shared" si="0"/>
        <v>0</v>
      </c>
      <c r="H10" s="515"/>
      <c r="I10" s="429"/>
    </row>
    <row r="11" spans="1:11" ht="45.75" thickBot="1" x14ac:dyDescent="0.25">
      <c r="A11" s="513"/>
      <c r="B11" s="323" t="s">
        <v>256</v>
      </c>
      <c r="C11" s="306">
        <v>631.20000000000005</v>
      </c>
      <c r="D11" s="298">
        <v>6</v>
      </c>
      <c r="E11" s="318"/>
      <c r="F11" s="318">
        <v>0</v>
      </c>
      <c r="G11" s="319">
        <f t="shared" si="0"/>
        <v>0</v>
      </c>
      <c r="H11" s="515"/>
      <c r="I11" s="429"/>
    </row>
    <row r="12" spans="1:11" ht="15.75" thickBot="1" x14ac:dyDescent="0.25">
      <c r="A12" s="242"/>
      <c r="B12" s="303"/>
      <c r="C12" s="304">
        <f>SUM(C4:C11)</f>
        <v>4128.6000000000004</v>
      </c>
      <c r="D12" s="305"/>
      <c r="E12" s="380"/>
      <c r="F12" s="380"/>
      <c r="G12" s="381">
        <f>SUM(G4:G11)</f>
        <v>0</v>
      </c>
      <c r="H12" s="243"/>
      <c r="I12" s="428"/>
    </row>
    <row r="13" spans="1:11" ht="15.75" thickBot="1" x14ac:dyDescent="0.25">
      <c r="A13" s="494" t="s">
        <v>18</v>
      </c>
      <c r="B13" s="321" t="s">
        <v>44</v>
      </c>
      <c r="C13" s="299">
        <v>63.9</v>
      </c>
      <c r="D13" s="296">
        <v>5</v>
      </c>
      <c r="E13" s="314"/>
      <c r="F13" s="314">
        <v>0</v>
      </c>
      <c r="G13" s="315">
        <f>D13*E13*52/12</f>
        <v>0</v>
      </c>
      <c r="H13" s="496"/>
      <c r="I13" s="498"/>
    </row>
    <row r="14" spans="1:11" ht="15.75" thickBot="1" x14ac:dyDescent="0.25">
      <c r="A14" s="495"/>
      <c r="B14" s="322" t="s">
        <v>207</v>
      </c>
      <c r="C14" s="300">
        <v>76</v>
      </c>
      <c r="D14" s="297">
        <v>0.25</v>
      </c>
      <c r="E14" s="316"/>
      <c r="F14" s="316">
        <v>0</v>
      </c>
      <c r="G14" s="315">
        <f t="shared" ref="G14:G21" si="1">D14*E14*52/12</f>
        <v>0</v>
      </c>
      <c r="H14" s="497"/>
      <c r="I14" s="499"/>
      <c r="K14" s="376"/>
    </row>
    <row r="15" spans="1:11" ht="30.75" thickBot="1" x14ac:dyDescent="0.25">
      <c r="A15" s="495"/>
      <c r="B15" s="322" t="s">
        <v>47</v>
      </c>
      <c r="C15" s="300">
        <v>1230.5</v>
      </c>
      <c r="D15" s="297">
        <v>5</v>
      </c>
      <c r="E15" s="316"/>
      <c r="F15" s="316">
        <v>0</v>
      </c>
      <c r="G15" s="315">
        <f t="shared" si="1"/>
        <v>0</v>
      </c>
      <c r="H15" s="497"/>
      <c r="I15" s="499"/>
      <c r="K15" s="376"/>
    </row>
    <row r="16" spans="1:11" ht="15.75" thickBot="1" x14ac:dyDescent="0.25">
      <c r="A16" s="495"/>
      <c r="B16" s="322" t="s">
        <v>3</v>
      </c>
      <c r="C16" s="300">
        <v>2</v>
      </c>
      <c r="D16" s="297">
        <v>5</v>
      </c>
      <c r="E16" s="316"/>
      <c r="F16" s="316">
        <v>0</v>
      </c>
      <c r="G16" s="315">
        <f t="shared" si="1"/>
        <v>0</v>
      </c>
      <c r="H16" s="497"/>
      <c r="I16" s="499"/>
      <c r="K16" s="376"/>
    </row>
    <row r="17" spans="1:11" ht="15.75" thickBot="1" x14ac:dyDescent="0.25">
      <c r="A17" s="495"/>
      <c r="B17" s="322" t="s">
        <v>50</v>
      </c>
      <c r="C17" s="300">
        <v>95.2</v>
      </c>
      <c r="D17" s="297">
        <v>1</v>
      </c>
      <c r="E17" s="316"/>
      <c r="F17" s="316">
        <v>0</v>
      </c>
      <c r="G17" s="315">
        <f t="shared" si="1"/>
        <v>0</v>
      </c>
      <c r="H17" s="497"/>
      <c r="I17" s="499"/>
      <c r="K17" s="376"/>
    </row>
    <row r="18" spans="1:11" ht="15.75" thickBot="1" x14ac:dyDescent="0.25">
      <c r="A18" s="495"/>
      <c r="B18" s="322" t="s">
        <v>253</v>
      </c>
      <c r="C18" s="300">
        <v>220.9</v>
      </c>
      <c r="D18" s="297">
        <v>5</v>
      </c>
      <c r="E18" s="316"/>
      <c r="F18" s="316">
        <v>0</v>
      </c>
      <c r="G18" s="315">
        <f t="shared" si="1"/>
        <v>0</v>
      </c>
      <c r="H18" s="497"/>
      <c r="I18" s="499"/>
      <c r="K18" s="376"/>
    </row>
    <row r="19" spans="1:11" ht="15.75" thickBot="1" x14ac:dyDescent="0.25">
      <c r="A19" s="495"/>
      <c r="B19" s="324" t="s">
        <v>2</v>
      </c>
      <c r="C19" s="300">
        <v>166</v>
      </c>
      <c r="D19" s="297">
        <v>5</v>
      </c>
      <c r="E19" s="316"/>
      <c r="F19" s="316">
        <v>0</v>
      </c>
      <c r="G19" s="315">
        <f t="shared" si="1"/>
        <v>0</v>
      </c>
      <c r="H19" s="497"/>
      <c r="I19" s="499"/>
    </row>
    <row r="20" spans="1:11" ht="15.75" thickBot="1" x14ac:dyDescent="0.25">
      <c r="A20" s="495"/>
      <c r="B20" s="324" t="s">
        <v>48</v>
      </c>
      <c r="C20" s="301">
        <v>16.3</v>
      </c>
      <c r="D20" s="302">
        <v>5</v>
      </c>
      <c r="E20" s="320"/>
      <c r="F20" s="320">
        <v>0</v>
      </c>
      <c r="G20" s="315">
        <f t="shared" si="1"/>
        <v>0</v>
      </c>
      <c r="H20" s="497"/>
      <c r="I20" s="499"/>
    </row>
    <row r="21" spans="1:11" ht="15.75" thickBot="1" x14ac:dyDescent="0.25">
      <c r="A21" s="495"/>
      <c r="B21" s="324" t="s">
        <v>46</v>
      </c>
      <c r="C21" s="301">
        <v>543.6</v>
      </c>
      <c r="D21" s="302">
        <v>5</v>
      </c>
      <c r="E21" s="320"/>
      <c r="F21" s="320">
        <v>0</v>
      </c>
      <c r="G21" s="315">
        <f t="shared" si="1"/>
        <v>0</v>
      </c>
      <c r="H21" s="497"/>
      <c r="I21" s="499"/>
    </row>
    <row r="22" spans="1:11" ht="15.75" thickBot="1" x14ac:dyDescent="0.25">
      <c r="A22" s="246"/>
      <c r="B22" s="307"/>
      <c r="C22" s="308">
        <f>SUM(C13:C21)</f>
        <v>2414.4</v>
      </c>
      <c r="D22" s="309"/>
      <c r="E22" s="309"/>
      <c r="F22" s="309"/>
      <c r="G22" s="385">
        <f>SUM(G13:G21)</f>
        <v>0</v>
      </c>
      <c r="H22" s="244"/>
      <c r="I22" s="245"/>
    </row>
    <row r="23" spans="1:11" ht="15.75" thickBot="1" x14ac:dyDescent="0.25">
      <c r="A23" s="516" t="s">
        <v>140</v>
      </c>
      <c r="B23" s="321" t="s">
        <v>44</v>
      </c>
      <c r="C23" s="329">
        <v>157</v>
      </c>
      <c r="D23" s="296">
        <v>5</v>
      </c>
      <c r="E23" s="314"/>
      <c r="F23" s="314">
        <v>0</v>
      </c>
      <c r="G23" s="386">
        <f>D23*E23*52/12</f>
        <v>0</v>
      </c>
      <c r="H23" s="519"/>
      <c r="I23" s="525"/>
    </row>
    <row r="24" spans="1:11" ht="45.75" thickBot="1" x14ac:dyDescent="0.25">
      <c r="A24" s="517"/>
      <c r="B24" s="325" t="s">
        <v>254</v>
      </c>
      <c r="C24" s="330">
        <v>246</v>
      </c>
      <c r="D24" s="312">
        <v>5</v>
      </c>
      <c r="E24" s="316"/>
      <c r="F24" s="316">
        <v>0</v>
      </c>
      <c r="G24" s="386">
        <f t="shared" ref="G24:G32" si="2">D24*E24*52/12</f>
        <v>0</v>
      </c>
      <c r="H24" s="520"/>
      <c r="I24" s="526"/>
      <c r="K24" s="376"/>
    </row>
    <row r="25" spans="1:11" ht="30.75" thickBot="1" x14ac:dyDescent="0.25">
      <c r="A25" s="517"/>
      <c r="B25" s="325" t="s">
        <v>47</v>
      </c>
      <c r="C25" s="330">
        <v>974.7</v>
      </c>
      <c r="D25" s="312">
        <v>6</v>
      </c>
      <c r="E25" s="316"/>
      <c r="F25" s="316">
        <v>0</v>
      </c>
      <c r="G25" s="386">
        <f t="shared" si="2"/>
        <v>0</v>
      </c>
      <c r="H25" s="520"/>
      <c r="I25" s="526"/>
    </row>
    <row r="26" spans="1:11" ht="15.75" thickBot="1" x14ac:dyDescent="0.25">
      <c r="A26" s="517"/>
      <c r="B26" s="325" t="s">
        <v>2</v>
      </c>
      <c r="C26" s="330">
        <v>246.2</v>
      </c>
      <c r="D26" s="297">
        <v>6</v>
      </c>
      <c r="E26" s="316"/>
      <c r="F26" s="316">
        <v>0</v>
      </c>
      <c r="G26" s="386">
        <f t="shared" si="2"/>
        <v>0</v>
      </c>
      <c r="H26" s="520"/>
      <c r="I26" s="526"/>
    </row>
    <row r="27" spans="1:11" ht="15.75" thickBot="1" x14ac:dyDescent="0.25">
      <c r="A27" s="517"/>
      <c r="B27" s="325" t="s">
        <v>3</v>
      </c>
      <c r="C27" s="330">
        <v>3.2</v>
      </c>
      <c r="D27" s="297">
        <v>6</v>
      </c>
      <c r="E27" s="316"/>
      <c r="F27" s="316">
        <v>0</v>
      </c>
      <c r="G27" s="386">
        <f t="shared" si="2"/>
        <v>0</v>
      </c>
      <c r="H27" s="520"/>
      <c r="I27" s="526"/>
    </row>
    <row r="28" spans="1:11" ht="30.75" thickBot="1" x14ac:dyDescent="0.25">
      <c r="A28" s="517"/>
      <c r="B28" s="325" t="s">
        <v>148</v>
      </c>
      <c r="C28" s="330">
        <v>213.8</v>
      </c>
      <c r="D28" s="297">
        <v>1</v>
      </c>
      <c r="E28" s="316"/>
      <c r="F28" s="316">
        <v>0</v>
      </c>
      <c r="G28" s="386">
        <f t="shared" si="2"/>
        <v>0</v>
      </c>
      <c r="H28" s="520"/>
      <c r="I28" s="526"/>
    </row>
    <row r="29" spans="1:11" ht="30.75" thickBot="1" x14ac:dyDescent="0.25">
      <c r="A29" s="517"/>
      <c r="B29" s="325" t="s">
        <v>145</v>
      </c>
      <c r="C29" s="330">
        <v>1071.9000000000001</v>
      </c>
      <c r="D29" s="297">
        <v>1</v>
      </c>
      <c r="E29" s="316"/>
      <c r="F29" s="316">
        <v>0</v>
      </c>
      <c r="G29" s="386">
        <f>D29*E29*52/12</f>
        <v>0</v>
      </c>
      <c r="H29" s="520"/>
      <c r="I29" s="526"/>
    </row>
    <row r="30" spans="1:11" ht="15.75" thickBot="1" x14ac:dyDescent="0.25">
      <c r="A30" s="517"/>
      <c r="B30" s="326" t="s">
        <v>48</v>
      </c>
      <c r="C30" s="331">
        <v>59.3</v>
      </c>
      <c r="D30" s="312">
        <v>2</v>
      </c>
      <c r="E30" s="320"/>
      <c r="F30" s="320">
        <v>0</v>
      </c>
      <c r="G30" s="386">
        <f t="shared" si="2"/>
        <v>0</v>
      </c>
      <c r="H30" s="520"/>
      <c r="I30" s="526"/>
    </row>
    <row r="31" spans="1:11" ht="45.75" thickBot="1" x14ac:dyDescent="0.25">
      <c r="A31" s="517"/>
      <c r="B31" s="327" t="s">
        <v>209</v>
      </c>
      <c r="C31" s="331">
        <v>43.4</v>
      </c>
      <c r="D31" s="312">
        <v>5</v>
      </c>
      <c r="E31" s="320"/>
      <c r="F31" s="320">
        <v>0</v>
      </c>
      <c r="G31" s="386">
        <f t="shared" si="2"/>
        <v>0</v>
      </c>
      <c r="H31" s="520"/>
      <c r="I31" s="526"/>
    </row>
    <row r="32" spans="1:11" ht="45.75" thickBot="1" x14ac:dyDescent="0.25">
      <c r="A32" s="518"/>
      <c r="B32" s="327" t="s">
        <v>210</v>
      </c>
      <c r="C32" s="332">
        <v>39.9</v>
      </c>
      <c r="D32" s="312">
        <v>6</v>
      </c>
      <c r="E32" s="318"/>
      <c r="F32" s="318">
        <v>0</v>
      </c>
      <c r="G32" s="386">
        <f t="shared" si="2"/>
        <v>0</v>
      </c>
      <c r="H32" s="521"/>
      <c r="I32" s="527"/>
    </row>
    <row r="33" spans="1:10" ht="15.75" thickBot="1" x14ac:dyDescent="0.25">
      <c r="A33" s="346"/>
      <c r="B33" s="310"/>
      <c r="C33" s="333">
        <f>SUM(C23:C32)</f>
        <v>3055.4000000000005</v>
      </c>
      <c r="D33" s="311"/>
      <c r="E33" s="311"/>
      <c r="F33" s="313"/>
      <c r="G33" s="387">
        <f>SUM(G23:G32)</f>
        <v>0</v>
      </c>
      <c r="H33" s="247"/>
      <c r="I33" s="247"/>
    </row>
    <row r="34" spans="1:10" ht="13.5" thickBot="1" x14ac:dyDescent="0.25">
      <c r="A34" s="248"/>
      <c r="B34" s="249" t="s">
        <v>8</v>
      </c>
      <c r="C34" s="250">
        <f>SUM(C12,C22,C33)</f>
        <v>9598.4000000000015</v>
      </c>
      <c r="D34" s="251"/>
      <c r="E34" s="252">
        <f>SUM(E4:E32)</f>
        <v>0</v>
      </c>
      <c r="F34" s="253"/>
      <c r="G34" s="254">
        <f>SUM(G12,G22,G33)</f>
        <v>0</v>
      </c>
      <c r="H34" s="255">
        <f>SUM(H4:H32)</f>
        <v>0</v>
      </c>
      <c r="I34" s="255">
        <f>SUM(I4:I32)</f>
        <v>0</v>
      </c>
    </row>
    <row r="35" spans="1:10" s="393" customFormat="1" ht="38.25" customHeight="1" x14ac:dyDescent="0.2">
      <c r="A35" s="509" t="s">
        <v>245</v>
      </c>
      <c r="B35" s="510"/>
      <c r="C35" s="510"/>
      <c r="D35" s="510"/>
      <c r="E35" s="510"/>
      <c r="F35" s="510"/>
      <c r="G35" s="510"/>
      <c r="H35" s="510"/>
      <c r="I35" s="510"/>
      <c r="J35" s="510"/>
    </row>
    <row r="37" spans="1:10" ht="55.5" customHeight="1" thickBot="1" x14ac:dyDescent="0.25">
      <c r="A37" s="528" t="s">
        <v>230</v>
      </c>
      <c r="B37" s="528"/>
      <c r="C37" s="528"/>
      <c r="D37" s="528"/>
      <c r="E37" s="528"/>
      <c r="F37" s="528"/>
      <c r="G37" s="528"/>
      <c r="H37" s="528"/>
      <c r="I37" s="528"/>
    </row>
    <row r="38" spans="1:10" ht="102.75" thickBot="1" x14ac:dyDescent="0.25">
      <c r="A38" s="261"/>
      <c r="B38" s="262" t="s">
        <v>9</v>
      </c>
      <c r="C38" s="263" t="s">
        <v>174</v>
      </c>
      <c r="D38" s="275" t="s">
        <v>16</v>
      </c>
      <c r="E38" s="276" t="s">
        <v>175</v>
      </c>
      <c r="F38" s="277" t="s">
        <v>43</v>
      </c>
      <c r="G38" s="264" t="s">
        <v>176</v>
      </c>
      <c r="H38" s="260"/>
      <c r="I38" s="256"/>
    </row>
    <row r="39" spans="1:10" x14ac:dyDescent="0.2">
      <c r="A39" s="265"/>
      <c r="B39" s="278">
        <v>1</v>
      </c>
      <c r="C39" s="279">
        <v>2</v>
      </c>
      <c r="D39" s="280">
        <v>3</v>
      </c>
      <c r="E39" s="280">
        <v>4</v>
      </c>
      <c r="F39" s="238">
        <v>5</v>
      </c>
      <c r="G39" s="281">
        <v>6</v>
      </c>
      <c r="H39" s="266"/>
      <c r="I39" s="266"/>
    </row>
    <row r="40" spans="1:10" x14ac:dyDescent="0.2">
      <c r="A40" s="261"/>
      <c r="B40" s="355" t="s">
        <v>120</v>
      </c>
      <c r="C40" s="267"/>
      <c r="D40" s="241"/>
      <c r="E40" s="282"/>
      <c r="F40" s="283"/>
      <c r="G40" s="284"/>
      <c r="H40" s="260"/>
      <c r="I40" s="256"/>
    </row>
    <row r="41" spans="1:10" x14ac:dyDescent="0.2">
      <c r="A41" s="261"/>
      <c r="B41" s="352" t="s">
        <v>200</v>
      </c>
      <c r="C41" s="267">
        <v>3843</v>
      </c>
      <c r="D41" s="241">
        <v>7</v>
      </c>
      <c r="E41" s="282"/>
      <c r="F41" s="283">
        <f>D41*E41*52/12</f>
        <v>0</v>
      </c>
      <c r="G41" s="284"/>
      <c r="H41" s="260"/>
      <c r="I41" s="256"/>
    </row>
    <row r="42" spans="1:10" x14ac:dyDescent="0.2">
      <c r="A42" s="261"/>
      <c r="B42" s="352" t="s">
        <v>204</v>
      </c>
      <c r="C42" s="267">
        <v>3718</v>
      </c>
      <c r="D42" s="241">
        <v>1</v>
      </c>
      <c r="E42" s="282"/>
      <c r="F42" s="283">
        <f t="shared" ref="F42:F49" si="3">D42*E42*52/12</f>
        <v>0</v>
      </c>
      <c r="G42" s="284"/>
      <c r="H42" s="260"/>
      <c r="I42" s="256"/>
    </row>
    <row r="43" spans="1:10" ht="13.5" x14ac:dyDescent="0.25">
      <c r="A43" s="261"/>
      <c r="B43" s="363" t="s">
        <v>8</v>
      </c>
      <c r="C43" s="364">
        <f>C41+C42</f>
        <v>7561</v>
      </c>
      <c r="D43" s="365"/>
      <c r="E43" s="366"/>
      <c r="F43" s="367">
        <f>F41+F42</f>
        <v>0</v>
      </c>
      <c r="G43" s="368"/>
      <c r="H43" s="260"/>
      <c r="I43" s="256"/>
    </row>
    <row r="44" spans="1:10" ht="63.75" x14ac:dyDescent="0.2">
      <c r="A44" s="261"/>
      <c r="B44" s="356" t="s">
        <v>198</v>
      </c>
      <c r="C44" s="351"/>
      <c r="D44" s="241"/>
      <c r="E44" s="282"/>
      <c r="F44" s="283"/>
      <c r="G44" s="284"/>
      <c r="H44" s="260"/>
      <c r="I44" s="256"/>
    </row>
    <row r="45" spans="1:10" x14ac:dyDescent="0.2">
      <c r="A45" s="261"/>
      <c r="B45" s="361" t="s">
        <v>200</v>
      </c>
      <c r="C45" s="351">
        <v>99</v>
      </c>
      <c r="D45" s="241">
        <v>7</v>
      </c>
      <c r="E45" s="282"/>
      <c r="F45" s="283">
        <f t="shared" si="3"/>
        <v>0</v>
      </c>
      <c r="G45" s="284"/>
      <c r="H45" s="260"/>
      <c r="I45" s="256"/>
    </row>
    <row r="46" spans="1:10" x14ac:dyDescent="0.2">
      <c r="A46" s="261"/>
      <c r="B46" s="361" t="s">
        <v>204</v>
      </c>
      <c r="C46" s="351">
        <v>1647</v>
      </c>
      <c r="D46" s="241">
        <v>1</v>
      </c>
      <c r="E46" s="282"/>
      <c r="F46" s="283">
        <f t="shared" si="3"/>
        <v>0</v>
      </c>
      <c r="G46" s="284"/>
      <c r="H46" s="260"/>
      <c r="I46" s="256"/>
    </row>
    <row r="47" spans="1:10" ht="13.5" x14ac:dyDescent="0.25">
      <c r="A47" s="261"/>
      <c r="B47" s="369" t="s">
        <v>8</v>
      </c>
      <c r="C47" s="370">
        <f>C45+C46</f>
        <v>1746</v>
      </c>
      <c r="D47" s="365"/>
      <c r="E47" s="366"/>
      <c r="F47" s="367">
        <f>F45+F46</f>
        <v>0</v>
      </c>
      <c r="G47" s="368"/>
      <c r="H47" s="260"/>
      <c r="I47" s="256"/>
    </row>
    <row r="48" spans="1:10" x14ac:dyDescent="0.2">
      <c r="A48" s="261"/>
      <c r="B48" s="356" t="s">
        <v>18</v>
      </c>
      <c r="C48" s="351"/>
      <c r="D48" s="241"/>
      <c r="E48" s="282"/>
      <c r="F48" s="283"/>
      <c r="G48" s="284"/>
      <c r="H48" s="260"/>
      <c r="I48" s="256"/>
    </row>
    <row r="49" spans="1:9" x14ac:dyDescent="0.2">
      <c r="A49" s="261"/>
      <c r="B49" s="362" t="s">
        <v>201</v>
      </c>
      <c r="C49" s="353">
        <v>1288</v>
      </c>
      <c r="D49" s="354">
        <v>7</v>
      </c>
      <c r="E49" s="282"/>
      <c r="F49" s="283">
        <f t="shared" si="3"/>
        <v>0</v>
      </c>
      <c r="G49" s="284"/>
      <c r="H49" s="431"/>
      <c r="I49" s="256"/>
    </row>
    <row r="50" spans="1:9" x14ac:dyDescent="0.2">
      <c r="A50" s="261"/>
      <c r="B50" s="362" t="s">
        <v>202</v>
      </c>
      <c r="C50" s="353">
        <v>4982</v>
      </c>
      <c r="D50" s="354">
        <v>1</v>
      </c>
      <c r="E50" s="282"/>
      <c r="F50" s="283">
        <f t="shared" ref="F50:F55" si="4">D50*E50*52/12</f>
        <v>0</v>
      </c>
      <c r="G50" s="284"/>
      <c r="H50" s="431"/>
      <c r="I50" s="256"/>
    </row>
    <row r="51" spans="1:9" x14ac:dyDescent="0.2">
      <c r="A51" s="261"/>
      <c r="B51" s="362" t="s">
        <v>203</v>
      </c>
      <c r="C51" s="353">
        <v>5933</v>
      </c>
      <c r="D51" s="354">
        <v>1</v>
      </c>
      <c r="E51" s="282"/>
      <c r="F51" s="283">
        <f t="shared" si="4"/>
        <v>0</v>
      </c>
      <c r="G51" s="284"/>
      <c r="H51" s="431"/>
      <c r="I51" s="256"/>
    </row>
    <row r="52" spans="1:9" ht="13.5" x14ac:dyDescent="0.25">
      <c r="A52" s="261"/>
      <c r="B52" s="373" t="s">
        <v>8</v>
      </c>
      <c r="C52" s="371">
        <f>C49+C50+C51</f>
        <v>12203</v>
      </c>
      <c r="D52" s="372"/>
      <c r="E52" s="366"/>
      <c r="F52" s="367">
        <f>F49+F50+F51</f>
        <v>0</v>
      </c>
      <c r="G52" s="368"/>
      <c r="H52" s="260"/>
      <c r="I52" s="256"/>
    </row>
    <row r="53" spans="1:9" x14ac:dyDescent="0.2">
      <c r="A53" s="261"/>
      <c r="B53" s="356" t="s">
        <v>141</v>
      </c>
      <c r="C53" s="359"/>
      <c r="D53" s="241"/>
      <c r="E53" s="282"/>
      <c r="F53" s="283"/>
      <c r="G53" s="284"/>
      <c r="H53" s="260"/>
      <c r="I53" s="256"/>
    </row>
    <row r="54" spans="1:9" x14ac:dyDescent="0.2">
      <c r="A54" s="261"/>
      <c r="B54" s="360" t="s">
        <v>200</v>
      </c>
      <c r="C54" s="357">
        <v>1720</v>
      </c>
      <c r="D54" s="358">
        <v>7</v>
      </c>
      <c r="E54" s="282"/>
      <c r="F54" s="283">
        <f t="shared" si="4"/>
        <v>0</v>
      </c>
      <c r="G54" s="284"/>
      <c r="H54" s="260"/>
      <c r="I54" s="256"/>
    </row>
    <row r="55" spans="1:9" x14ac:dyDescent="0.2">
      <c r="A55" s="261"/>
      <c r="B55" s="361" t="s">
        <v>204</v>
      </c>
      <c r="C55" s="359">
        <v>1603</v>
      </c>
      <c r="D55" s="241">
        <v>1</v>
      </c>
      <c r="E55" s="282"/>
      <c r="F55" s="283">
        <f t="shared" si="4"/>
        <v>0</v>
      </c>
      <c r="G55" s="284"/>
      <c r="H55" s="260"/>
      <c r="I55" s="256"/>
    </row>
    <row r="56" spans="1:9" ht="13.5" x14ac:dyDescent="0.25">
      <c r="A56" s="261"/>
      <c r="B56" s="374" t="s">
        <v>8</v>
      </c>
      <c r="C56" s="359">
        <f>C54+C55</f>
        <v>3323</v>
      </c>
      <c r="D56" s="241"/>
      <c r="E56" s="366"/>
      <c r="F56" s="367">
        <f>F54+F55</f>
        <v>0</v>
      </c>
      <c r="G56" s="375"/>
      <c r="H56" s="260"/>
      <c r="I56" s="256"/>
    </row>
    <row r="57" spans="1:9" ht="13.5" thickBot="1" x14ac:dyDescent="0.25">
      <c r="A57" s="261"/>
      <c r="B57" s="285" t="s">
        <v>205</v>
      </c>
      <c r="C57" s="286">
        <f>C43+C47+C52+C56</f>
        <v>24833</v>
      </c>
      <c r="D57" s="251"/>
      <c r="E57" s="287">
        <f>E43+E47+E52+E56</f>
        <v>0</v>
      </c>
      <c r="F57" s="268">
        <f>F43+F47+F52+F56</f>
        <v>0</v>
      </c>
      <c r="G57" s="255">
        <f>G43+G47+G52+G56</f>
        <v>0</v>
      </c>
      <c r="H57" s="260"/>
      <c r="I57" s="256"/>
    </row>
    <row r="58" spans="1:9" ht="41.25" customHeight="1" thickBot="1" x14ac:dyDescent="0.25">
      <c r="A58" s="261"/>
      <c r="B58" s="530" t="s">
        <v>206</v>
      </c>
      <c r="C58" s="531"/>
      <c r="D58" s="531"/>
      <c r="E58" s="532"/>
      <c r="F58" s="288" t="e">
        <f>C57/E57</f>
        <v>#DIV/0!</v>
      </c>
      <c r="G58" s="289"/>
      <c r="H58" s="260"/>
      <c r="I58" s="256"/>
    </row>
    <row r="59" spans="1:9" x14ac:dyDescent="0.2">
      <c r="A59" s="261"/>
      <c r="B59" s="270"/>
      <c r="C59" s="271"/>
      <c r="D59" s="258"/>
      <c r="E59" s="272"/>
      <c r="F59" s="273"/>
      <c r="G59" s="273"/>
      <c r="H59" s="274"/>
      <c r="I59" s="256"/>
    </row>
    <row r="60" spans="1:9" x14ac:dyDescent="0.2">
      <c r="A60" s="261"/>
      <c r="B60" s="270"/>
      <c r="C60" s="271"/>
      <c r="D60" s="258"/>
      <c r="E60" s="272"/>
      <c r="F60" s="273"/>
      <c r="G60" s="273"/>
      <c r="H60" s="274"/>
      <c r="I60" s="256"/>
    </row>
    <row r="61" spans="1:9" ht="13.5" thickBot="1" x14ac:dyDescent="0.25">
      <c r="A61" s="529" t="s">
        <v>10</v>
      </c>
      <c r="B61" s="529"/>
      <c r="C61" s="529"/>
      <c r="D61" s="258"/>
      <c r="E61" s="272"/>
      <c r="F61" s="273"/>
      <c r="G61" s="273"/>
      <c r="H61" s="274"/>
      <c r="I61" s="256"/>
    </row>
    <row r="62" spans="1:9" x14ac:dyDescent="0.2">
      <c r="A62" s="522" t="s">
        <v>177</v>
      </c>
      <c r="B62" s="523"/>
      <c r="C62" s="523"/>
      <c r="D62" s="523"/>
      <c r="E62" s="523"/>
      <c r="F62" s="523"/>
      <c r="G62" s="523"/>
      <c r="H62" s="524"/>
      <c r="I62" s="256"/>
    </row>
    <row r="63" spans="1:9" x14ac:dyDescent="0.2">
      <c r="A63" s="506" t="s">
        <v>12</v>
      </c>
      <c r="B63" s="507"/>
      <c r="C63" s="507"/>
      <c r="D63" s="507"/>
      <c r="E63" s="507"/>
      <c r="F63" s="507"/>
      <c r="G63" s="507"/>
      <c r="H63" s="508"/>
      <c r="I63" s="256"/>
    </row>
    <row r="64" spans="1:9" x14ac:dyDescent="0.2">
      <c r="A64" s="503" t="s">
        <v>208</v>
      </c>
      <c r="B64" s="504"/>
      <c r="C64" s="504"/>
      <c r="D64" s="504"/>
      <c r="E64" s="504"/>
      <c r="F64" s="504"/>
      <c r="G64" s="504"/>
      <c r="H64" s="505"/>
      <c r="I64" s="256"/>
    </row>
    <row r="65" spans="1:9" x14ac:dyDescent="0.2">
      <c r="A65" s="503" t="s">
        <v>13</v>
      </c>
      <c r="B65" s="504"/>
      <c r="C65" s="504"/>
      <c r="D65" s="504"/>
      <c r="E65" s="504"/>
      <c r="F65" s="504"/>
      <c r="G65" s="504"/>
      <c r="H65" s="505"/>
      <c r="I65" s="256"/>
    </row>
    <row r="66" spans="1:9" x14ac:dyDescent="0.2">
      <c r="A66" s="503" t="s">
        <v>11</v>
      </c>
      <c r="B66" s="504"/>
      <c r="C66" s="504"/>
      <c r="D66" s="504"/>
      <c r="E66" s="504"/>
      <c r="F66" s="504"/>
      <c r="G66" s="504"/>
      <c r="H66" s="505"/>
      <c r="I66" s="256"/>
    </row>
    <row r="67" spans="1:9" x14ac:dyDescent="0.2">
      <c r="A67" s="500" t="s">
        <v>53</v>
      </c>
      <c r="B67" s="501"/>
      <c r="C67" s="501"/>
      <c r="D67" s="501"/>
      <c r="E67" s="501"/>
      <c r="F67" s="501"/>
      <c r="G67" s="501"/>
      <c r="H67" s="502"/>
      <c r="I67" s="256"/>
    </row>
    <row r="68" spans="1:9" x14ac:dyDescent="0.2">
      <c r="A68" s="290" t="s">
        <v>149</v>
      </c>
      <c r="B68" s="343"/>
      <c r="C68" s="343"/>
      <c r="D68" s="343"/>
      <c r="E68" s="291"/>
      <c r="F68" s="343"/>
      <c r="G68" s="343"/>
      <c r="H68" s="344"/>
      <c r="I68" s="256"/>
    </row>
    <row r="69" spans="1:9" x14ac:dyDescent="0.2">
      <c r="A69" s="503" t="s">
        <v>147</v>
      </c>
      <c r="B69" s="504"/>
      <c r="C69" s="504"/>
      <c r="D69" s="504"/>
      <c r="E69" s="504"/>
      <c r="F69" s="504"/>
      <c r="G69" s="504"/>
      <c r="H69" s="505"/>
      <c r="I69" s="256"/>
    </row>
    <row r="70" spans="1:9" x14ac:dyDescent="0.2">
      <c r="A70" s="506" t="s">
        <v>156</v>
      </c>
      <c r="B70" s="507"/>
      <c r="C70" s="507"/>
      <c r="D70" s="507"/>
      <c r="E70" s="507"/>
      <c r="F70" s="507"/>
      <c r="G70" s="507"/>
      <c r="H70" s="508"/>
      <c r="I70" s="256"/>
    </row>
    <row r="71" spans="1:9" ht="13.5" thickBot="1" x14ac:dyDescent="0.25">
      <c r="A71" s="292" t="s">
        <v>155</v>
      </c>
      <c r="B71" s="293"/>
      <c r="C71" s="293"/>
      <c r="D71" s="293"/>
      <c r="E71" s="294"/>
      <c r="F71" s="293"/>
      <c r="G71" s="293"/>
      <c r="H71" s="295"/>
      <c r="I71" s="256"/>
    </row>
    <row r="72" spans="1:9" x14ac:dyDescent="0.2">
      <c r="A72" s="536" t="s">
        <v>211</v>
      </c>
      <c r="B72" s="537"/>
      <c r="C72" s="537"/>
      <c r="D72" s="537"/>
      <c r="E72" s="537"/>
      <c r="F72" s="537"/>
      <c r="G72" s="537"/>
      <c r="H72" s="538"/>
      <c r="I72" s="256"/>
    </row>
    <row r="73" spans="1:9" x14ac:dyDescent="0.2">
      <c r="A73" s="506" t="s">
        <v>12</v>
      </c>
      <c r="B73" s="507"/>
      <c r="C73" s="507"/>
      <c r="D73" s="507"/>
      <c r="E73" s="507"/>
      <c r="F73" s="507"/>
      <c r="G73" s="507"/>
      <c r="H73" s="508"/>
      <c r="I73" s="256"/>
    </row>
    <row r="74" spans="1:9" x14ac:dyDescent="0.2">
      <c r="A74" s="503" t="s">
        <v>14</v>
      </c>
      <c r="B74" s="504"/>
      <c r="C74" s="504"/>
      <c r="D74" s="504"/>
      <c r="E74" s="504"/>
      <c r="F74" s="504"/>
      <c r="G74" s="504"/>
      <c r="H74" s="505"/>
      <c r="I74" s="256"/>
    </row>
    <row r="75" spans="1:9" x14ac:dyDescent="0.2">
      <c r="A75" s="506" t="s">
        <v>54</v>
      </c>
      <c r="B75" s="507"/>
      <c r="C75" s="507"/>
      <c r="D75" s="507"/>
      <c r="E75" s="507"/>
      <c r="F75" s="507"/>
      <c r="G75" s="507"/>
      <c r="H75" s="508"/>
      <c r="I75" s="256"/>
    </row>
    <row r="76" spans="1:9" x14ac:dyDescent="0.2">
      <c r="A76" s="506" t="s">
        <v>55</v>
      </c>
      <c r="B76" s="507"/>
      <c r="C76" s="507"/>
      <c r="D76" s="507"/>
      <c r="E76" s="507"/>
      <c r="F76" s="507"/>
      <c r="G76" s="507"/>
      <c r="H76" s="508"/>
      <c r="I76" s="256"/>
    </row>
    <row r="77" spans="1:9" x14ac:dyDescent="0.2">
      <c r="A77" s="506" t="s">
        <v>56</v>
      </c>
      <c r="B77" s="507"/>
      <c r="C77" s="507"/>
      <c r="D77" s="507"/>
      <c r="E77" s="507"/>
      <c r="F77" s="507"/>
      <c r="G77" s="507"/>
      <c r="H77" s="508"/>
      <c r="I77" s="256"/>
    </row>
    <row r="78" spans="1:9" ht="13.5" thickBot="1" x14ac:dyDescent="0.25">
      <c r="A78" s="533" t="s">
        <v>57</v>
      </c>
      <c r="B78" s="534"/>
      <c r="C78" s="534"/>
      <c r="D78" s="534"/>
      <c r="E78" s="534"/>
      <c r="F78" s="534"/>
      <c r="G78" s="534"/>
      <c r="H78" s="535"/>
      <c r="I78" s="256"/>
    </row>
    <row r="79" spans="1:9" x14ac:dyDescent="0.2">
      <c r="A79" s="261"/>
      <c r="B79" s="256"/>
      <c r="C79" s="257"/>
      <c r="D79" s="258"/>
      <c r="E79" s="259"/>
      <c r="F79" s="10"/>
      <c r="G79" s="10"/>
      <c r="H79" s="260"/>
      <c r="I79" s="256"/>
    </row>
    <row r="80" spans="1:9" x14ac:dyDescent="0.2">
      <c r="A80" s="261"/>
      <c r="B80" s="256"/>
      <c r="C80" s="257"/>
      <c r="D80" s="258"/>
      <c r="E80" s="259"/>
      <c r="F80" s="10"/>
      <c r="G80" s="10"/>
      <c r="H80" s="260"/>
      <c r="I80" s="256"/>
    </row>
    <row r="81" spans="1:9" x14ac:dyDescent="0.2">
      <c r="A81" s="261"/>
      <c r="B81" s="256"/>
      <c r="C81" s="257"/>
      <c r="D81" s="258"/>
      <c r="E81" s="259"/>
      <c r="F81" s="10"/>
      <c r="G81" s="10"/>
      <c r="H81" s="260"/>
      <c r="I81" s="256"/>
    </row>
    <row r="82" spans="1:9" x14ac:dyDescent="0.2">
      <c r="A82" s="261"/>
      <c r="B82" s="256"/>
      <c r="C82" s="257"/>
      <c r="D82" s="258"/>
      <c r="E82" s="259"/>
      <c r="F82" s="10"/>
      <c r="G82" s="10"/>
      <c r="H82" s="260"/>
      <c r="I82" s="256"/>
    </row>
    <row r="83" spans="1:9" x14ac:dyDescent="0.2">
      <c r="A83" s="261"/>
      <c r="B83" s="256"/>
      <c r="C83" s="257"/>
      <c r="D83" s="258"/>
      <c r="E83" s="259"/>
      <c r="F83" s="10"/>
      <c r="G83" s="10"/>
      <c r="H83" s="260"/>
      <c r="I83" s="256"/>
    </row>
    <row r="84" spans="1:9" x14ac:dyDescent="0.2">
      <c r="A84" s="261"/>
      <c r="B84" s="256"/>
      <c r="C84" s="257"/>
      <c r="D84" s="258"/>
      <c r="E84" s="259"/>
      <c r="F84" s="10"/>
      <c r="G84" s="10"/>
      <c r="H84" s="260"/>
      <c r="I84" s="256"/>
    </row>
    <row r="85" spans="1:9" x14ac:dyDescent="0.2">
      <c r="A85" s="261"/>
      <c r="B85" s="256"/>
      <c r="C85" s="257"/>
      <c r="D85" s="258"/>
      <c r="E85" s="259"/>
      <c r="F85" s="10"/>
      <c r="G85" s="10"/>
      <c r="H85" s="260"/>
      <c r="I85" s="256"/>
    </row>
    <row r="86" spans="1:9" x14ac:dyDescent="0.2">
      <c r="A86" s="261"/>
      <c r="B86" s="256"/>
      <c r="C86" s="257"/>
      <c r="D86" s="258"/>
      <c r="E86" s="259"/>
      <c r="F86" s="10"/>
      <c r="G86" s="10"/>
      <c r="H86" s="260"/>
      <c r="I86" s="256"/>
    </row>
    <row r="87" spans="1:9" x14ac:dyDescent="0.2">
      <c r="A87" s="261"/>
      <c r="B87" s="256"/>
      <c r="C87" s="257"/>
      <c r="D87" s="258"/>
      <c r="E87" s="259"/>
      <c r="F87" s="10"/>
      <c r="G87" s="10"/>
      <c r="H87" s="260"/>
      <c r="I87" s="256"/>
    </row>
    <row r="88" spans="1:9" x14ac:dyDescent="0.2">
      <c r="A88" s="261"/>
      <c r="B88" s="256"/>
      <c r="C88" s="257"/>
      <c r="D88" s="258"/>
      <c r="E88" s="259"/>
      <c r="F88" s="10"/>
      <c r="G88" s="10"/>
      <c r="H88" s="260"/>
      <c r="I88" s="256"/>
    </row>
    <row r="89" spans="1:9" x14ac:dyDescent="0.2">
      <c r="A89" s="261"/>
      <c r="B89" s="256"/>
      <c r="C89" s="257"/>
      <c r="D89" s="258"/>
      <c r="E89" s="259"/>
      <c r="F89" s="10"/>
      <c r="G89" s="10"/>
      <c r="H89" s="260"/>
      <c r="I89" s="256"/>
    </row>
    <row r="90" spans="1:9" x14ac:dyDescent="0.2">
      <c r="A90" s="261"/>
      <c r="B90" s="256"/>
      <c r="C90" s="257"/>
      <c r="D90" s="258"/>
      <c r="E90" s="259"/>
      <c r="F90" s="10"/>
      <c r="G90" s="10"/>
      <c r="H90" s="260"/>
      <c r="I90" s="256"/>
    </row>
    <row r="91" spans="1:9" x14ac:dyDescent="0.2">
      <c r="A91" s="261"/>
      <c r="B91" s="256"/>
      <c r="C91" s="257"/>
      <c r="D91" s="258"/>
      <c r="E91" s="259"/>
      <c r="F91" s="10"/>
      <c r="G91" s="10"/>
      <c r="H91" s="260"/>
      <c r="I91" s="256"/>
    </row>
    <row r="92" spans="1:9" x14ac:dyDescent="0.2">
      <c r="A92" s="261"/>
      <c r="B92" s="256"/>
      <c r="C92" s="257"/>
      <c r="D92" s="258"/>
      <c r="E92" s="259"/>
      <c r="F92" s="10"/>
      <c r="G92" s="10"/>
      <c r="H92" s="260"/>
      <c r="I92" s="256"/>
    </row>
    <row r="93" spans="1:9" x14ac:dyDescent="0.2">
      <c r="A93" s="261"/>
      <c r="B93" s="256"/>
      <c r="C93" s="257"/>
      <c r="D93" s="258"/>
      <c r="E93" s="259"/>
      <c r="F93" s="10"/>
      <c r="G93" s="10"/>
      <c r="H93" s="260"/>
      <c r="I93" s="256"/>
    </row>
    <row r="94" spans="1:9" x14ac:dyDescent="0.2">
      <c r="A94" s="261"/>
      <c r="B94" s="256"/>
      <c r="C94" s="257"/>
      <c r="D94" s="258"/>
      <c r="E94" s="259"/>
      <c r="F94" s="10"/>
      <c r="G94" s="10"/>
      <c r="H94" s="260"/>
      <c r="I94" s="256"/>
    </row>
    <row r="95" spans="1:9" x14ac:dyDescent="0.2">
      <c r="A95" s="261"/>
      <c r="B95" s="256"/>
      <c r="C95" s="257"/>
      <c r="D95" s="258"/>
      <c r="E95" s="259"/>
      <c r="F95" s="10"/>
      <c r="G95" s="10"/>
      <c r="H95" s="260"/>
      <c r="I95" s="256"/>
    </row>
    <row r="96" spans="1:9" x14ac:dyDescent="0.2">
      <c r="A96" s="261"/>
      <c r="B96" s="256"/>
      <c r="C96" s="257"/>
      <c r="D96" s="258"/>
      <c r="E96" s="259"/>
      <c r="F96" s="10"/>
      <c r="G96" s="10"/>
      <c r="H96" s="260"/>
      <c r="I96" s="256"/>
    </row>
    <row r="97" spans="1:9" x14ac:dyDescent="0.2">
      <c r="A97" s="261"/>
      <c r="B97" s="256"/>
      <c r="C97" s="257"/>
      <c r="D97" s="258"/>
      <c r="E97" s="259"/>
      <c r="F97" s="10"/>
      <c r="G97" s="10"/>
      <c r="H97" s="260"/>
      <c r="I97" s="256"/>
    </row>
    <row r="98" spans="1:9" x14ac:dyDescent="0.2">
      <c r="A98" s="261"/>
      <c r="B98" s="256"/>
      <c r="C98" s="257"/>
      <c r="D98" s="258"/>
      <c r="E98" s="259"/>
      <c r="F98" s="10"/>
      <c r="G98" s="10"/>
      <c r="H98" s="260"/>
      <c r="I98" s="256"/>
    </row>
    <row r="99" spans="1:9" x14ac:dyDescent="0.2">
      <c r="A99" s="261"/>
      <c r="B99" s="256"/>
      <c r="C99" s="257"/>
      <c r="D99" s="258"/>
      <c r="E99" s="259"/>
      <c r="F99" s="10"/>
      <c r="G99" s="10"/>
      <c r="H99" s="260"/>
      <c r="I99" s="256"/>
    </row>
    <row r="100" spans="1:9" x14ac:dyDescent="0.2">
      <c r="A100" s="261"/>
      <c r="B100" s="256"/>
      <c r="C100" s="257"/>
      <c r="D100" s="258"/>
      <c r="E100" s="259"/>
      <c r="F100" s="10"/>
      <c r="G100" s="10"/>
      <c r="H100" s="260"/>
      <c r="I100" s="256"/>
    </row>
    <row r="101" spans="1:9" x14ac:dyDescent="0.2">
      <c r="A101" s="261"/>
      <c r="B101" s="256"/>
      <c r="C101" s="257"/>
      <c r="D101" s="258"/>
      <c r="E101" s="259"/>
      <c r="F101" s="10"/>
      <c r="G101" s="10"/>
      <c r="H101" s="260"/>
      <c r="I101" s="256"/>
    </row>
    <row r="102" spans="1:9" x14ac:dyDescent="0.2">
      <c r="A102" s="261"/>
      <c r="B102" s="256"/>
      <c r="C102" s="257"/>
      <c r="D102" s="258"/>
      <c r="E102" s="259"/>
      <c r="F102" s="10"/>
      <c r="G102" s="10"/>
      <c r="H102" s="260"/>
      <c r="I102" s="256"/>
    </row>
    <row r="103" spans="1:9" x14ac:dyDescent="0.2">
      <c r="A103" s="261"/>
      <c r="B103" s="256"/>
      <c r="C103" s="257"/>
      <c r="D103" s="258"/>
      <c r="E103" s="259"/>
      <c r="F103" s="10"/>
      <c r="G103" s="10"/>
      <c r="H103" s="260"/>
      <c r="I103" s="256"/>
    </row>
    <row r="104" spans="1:9" x14ac:dyDescent="0.2">
      <c r="A104" s="261"/>
      <c r="B104" s="256"/>
      <c r="C104" s="257"/>
      <c r="D104" s="258"/>
      <c r="E104" s="259"/>
      <c r="F104" s="10"/>
      <c r="G104" s="10"/>
      <c r="H104" s="260"/>
      <c r="I104" s="256"/>
    </row>
    <row r="105" spans="1:9" x14ac:dyDescent="0.2">
      <c r="A105" s="261"/>
      <c r="B105" s="256"/>
      <c r="C105" s="257"/>
      <c r="D105" s="258"/>
      <c r="E105" s="259"/>
      <c r="F105" s="10"/>
      <c r="G105" s="10"/>
      <c r="H105" s="260"/>
      <c r="I105" s="256"/>
    </row>
    <row r="106" spans="1:9" x14ac:dyDescent="0.2">
      <c r="A106" s="261"/>
      <c r="B106" s="256"/>
      <c r="C106" s="257"/>
      <c r="D106" s="258"/>
      <c r="E106" s="259"/>
      <c r="F106" s="10"/>
      <c r="G106" s="10"/>
      <c r="H106" s="260"/>
      <c r="I106" s="256"/>
    </row>
    <row r="107" spans="1:9" x14ac:dyDescent="0.2">
      <c r="A107" s="261"/>
      <c r="B107" s="256"/>
      <c r="C107" s="257"/>
      <c r="D107" s="258"/>
      <c r="E107" s="259"/>
      <c r="F107" s="10"/>
      <c r="G107" s="10"/>
      <c r="H107" s="260"/>
      <c r="I107" s="256"/>
    </row>
    <row r="108" spans="1:9" x14ac:dyDescent="0.2">
      <c r="A108" s="261"/>
      <c r="B108" s="256"/>
      <c r="C108" s="257"/>
      <c r="D108" s="258"/>
      <c r="E108" s="259"/>
      <c r="F108" s="10"/>
      <c r="G108" s="10"/>
      <c r="H108" s="260"/>
      <c r="I108" s="256"/>
    </row>
    <row r="109" spans="1:9" x14ac:dyDescent="0.2">
      <c r="A109" s="261"/>
      <c r="B109" s="256"/>
      <c r="C109" s="257"/>
      <c r="D109" s="258"/>
      <c r="E109" s="259"/>
      <c r="F109" s="10"/>
      <c r="G109" s="10"/>
      <c r="H109" s="260"/>
      <c r="I109" s="256"/>
    </row>
    <row r="110" spans="1:9" x14ac:dyDescent="0.2">
      <c r="A110" s="261"/>
      <c r="B110" s="256"/>
      <c r="C110" s="257"/>
      <c r="D110" s="258"/>
      <c r="E110" s="259"/>
      <c r="F110" s="10"/>
      <c r="G110" s="10"/>
      <c r="H110" s="260"/>
      <c r="I110" s="256"/>
    </row>
    <row r="111" spans="1:9" x14ac:dyDescent="0.2">
      <c r="A111" s="261"/>
      <c r="B111" s="256"/>
      <c r="C111" s="257"/>
      <c r="D111" s="258"/>
      <c r="E111" s="259"/>
      <c r="F111" s="10"/>
      <c r="G111" s="10"/>
      <c r="H111" s="260"/>
      <c r="I111" s="256"/>
    </row>
    <row r="112" spans="1:9" x14ac:dyDescent="0.2">
      <c r="A112" s="261"/>
      <c r="B112" s="256"/>
      <c r="C112" s="257"/>
      <c r="D112" s="258"/>
      <c r="E112" s="259"/>
      <c r="F112" s="10"/>
      <c r="G112" s="10"/>
      <c r="H112" s="260"/>
      <c r="I112" s="256"/>
    </row>
    <row r="113" spans="1:9" x14ac:dyDescent="0.2">
      <c r="A113" s="261"/>
      <c r="B113" s="256"/>
      <c r="C113" s="257"/>
      <c r="D113" s="258"/>
      <c r="E113" s="259"/>
      <c r="F113" s="10"/>
      <c r="G113" s="10"/>
      <c r="H113" s="260"/>
      <c r="I113" s="256"/>
    </row>
    <row r="114" spans="1:9" x14ac:dyDescent="0.2">
      <c r="A114" s="261"/>
      <c r="B114" s="256"/>
      <c r="C114" s="257"/>
      <c r="D114" s="258"/>
      <c r="E114" s="259"/>
      <c r="F114" s="10"/>
      <c r="G114" s="10"/>
      <c r="H114" s="260"/>
      <c r="I114" s="256"/>
    </row>
    <row r="115" spans="1:9" x14ac:dyDescent="0.2">
      <c r="A115" s="261"/>
      <c r="B115" s="256"/>
      <c r="C115" s="257"/>
      <c r="D115" s="258"/>
      <c r="E115" s="259"/>
      <c r="F115" s="10"/>
      <c r="G115" s="10"/>
      <c r="H115" s="260"/>
      <c r="I115" s="256"/>
    </row>
    <row r="116" spans="1:9" x14ac:dyDescent="0.2">
      <c r="A116" s="261"/>
      <c r="B116" s="256"/>
      <c r="C116" s="257"/>
      <c r="D116" s="258"/>
      <c r="E116" s="259"/>
      <c r="F116" s="10"/>
      <c r="G116" s="10"/>
      <c r="H116" s="260"/>
      <c r="I116" s="256"/>
    </row>
    <row r="117" spans="1:9" x14ac:dyDescent="0.2">
      <c r="A117" s="261"/>
      <c r="B117" s="256"/>
      <c r="C117" s="257"/>
      <c r="D117" s="258"/>
      <c r="E117" s="259"/>
      <c r="F117" s="10"/>
      <c r="G117" s="10"/>
      <c r="H117" s="260"/>
      <c r="I117" s="256"/>
    </row>
    <row r="118" spans="1:9" x14ac:dyDescent="0.2">
      <c r="A118" s="261"/>
      <c r="B118" s="256"/>
      <c r="C118" s="257"/>
      <c r="D118" s="258"/>
      <c r="E118" s="259"/>
      <c r="F118" s="10"/>
      <c r="G118" s="10"/>
      <c r="H118" s="260"/>
      <c r="I118" s="256"/>
    </row>
    <row r="119" spans="1:9" x14ac:dyDescent="0.2">
      <c r="A119" s="261"/>
      <c r="B119" s="256"/>
      <c r="C119" s="257"/>
      <c r="D119" s="258"/>
      <c r="E119" s="259"/>
      <c r="F119" s="10"/>
      <c r="G119" s="10"/>
      <c r="H119" s="260"/>
      <c r="I119" s="256"/>
    </row>
    <row r="120" spans="1:9" x14ac:dyDescent="0.2">
      <c r="A120" s="261"/>
      <c r="B120" s="256"/>
      <c r="C120" s="257"/>
      <c r="D120" s="258"/>
      <c r="E120" s="259"/>
      <c r="F120" s="10"/>
      <c r="G120" s="10"/>
      <c r="H120" s="260"/>
      <c r="I120" s="256"/>
    </row>
  </sheetData>
  <sheetProtection formatCells="0" formatColumns="0" formatRows="0" insertColumns="0" insertRows="0" insertHyperlinks="0" deleteColumns="0" deleteRows="0" sort="0" autoFilter="0" pivotTables="0"/>
  <mergeCells count="28">
    <mergeCell ref="A78:H78"/>
    <mergeCell ref="A72:H72"/>
    <mergeCell ref="A73:H73"/>
    <mergeCell ref="A74:H74"/>
    <mergeCell ref="A75:H75"/>
    <mergeCell ref="A76:H76"/>
    <mergeCell ref="A77:H77"/>
    <mergeCell ref="A69:H69"/>
    <mergeCell ref="A70:H70"/>
    <mergeCell ref="A35:J35"/>
    <mergeCell ref="A4:A11"/>
    <mergeCell ref="H4:H11"/>
    <mergeCell ref="A66:H66"/>
    <mergeCell ref="A23:A32"/>
    <mergeCell ref="H23:H32"/>
    <mergeCell ref="A62:H62"/>
    <mergeCell ref="A63:H63"/>
    <mergeCell ref="A64:H64"/>
    <mergeCell ref="I23:I32"/>
    <mergeCell ref="A37:I37"/>
    <mergeCell ref="A61:C61"/>
    <mergeCell ref="B58:E58"/>
    <mergeCell ref="A1:I1"/>
    <mergeCell ref="A13:A21"/>
    <mergeCell ref="H13:H21"/>
    <mergeCell ref="I13:I21"/>
    <mergeCell ref="A67:H67"/>
    <mergeCell ref="A65:H65"/>
  </mergeCells>
  <pageMargins left="0.7" right="0.7" top="0.75" bottom="0.75" header="0.3" footer="0.3"/>
  <pageSetup paperSize="9" scale="75" orientation="landscape" horizontalDpi="300" verticalDpi="300"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R88"/>
  <sheetViews>
    <sheetView topLeftCell="A10" zoomScale="67" zoomScaleNormal="67" workbookViewId="0">
      <selection activeCell="J74" sqref="J74"/>
    </sheetView>
  </sheetViews>
  <sheetFormatPr defaultColWidth="9.28515625" defaultRowHeight="12.75" x14ac:dyDescent="0.2"/>
  <cols>
    <col min="1" max="1" width="24.7109375" style="115" customWidth="1"/>
    <col min="2" max="2" width="7.28515625" style="115" customWidth="1"/>
    <col min="3" max="3" width="14.42578125" style="9" customWidth="1"/>
    <col min="4" max="4" width="15.7109375" style="116" customWidth="1"/>
    <col min="5" max="5" width="14.42578125" style="116" customWidth="1"/>
    <col min="6" max="6" width="10.28515625" style="116" customWidth="1"/>
    <col min="7" max="7" width="11.7109375" style="116" customWidth="1"/>
    <col min="8" max="8" width="9.28515625" style="115" customWidth="1"/>
    <col min="9" max="9" width="14.7109375" style="115" customWidth="1"/>
    <col min="10" max="10" width="13.5703125" style="115" customWidth="1"/>
    <col min="11" max="11" width="11.5703125" style="115" customWidth="1"/>
    <col min="12" max="12" width="11.7109375" style="115" customWidth="1"/>
    <col min="13" max="13" width="12" style="115" customWidth="1"/>
    <col min="14" max="14" width="12.5703125" style="115" customWidth="1"/>
    <col min="15" max="16" width="11.28515625" style="115" customWidth="1"/>
    <col min="17" max="17" width="8.7109375" style="115" customWidth="1"/>
    <col min="18" max="16384" width="9.28515625" style="9"/>
  </cols>
  <sheetData>
    <row r="1" spans="1:17" s="118" customFormat="1" ht="15.75" x14ac:dyDescent="0.25">
      <c r="A1" s="542"/>
      <c r="B1" s="542"/>
      <c r="C1" s="542"/>
      <c r="D1" s="542"/>
      <c r="E1" s="542"/>
      <c r="F1" s="542"/>
      <c r="G1" s="542"/>
      <c r="H1" s="542"/>
      <c r="I1" s="542"/>
      <c r="J1" s="542"/>
      <c r="K1" s="542"/>
      <c r="L1" s="542"/>
      <c r="M1" s="542"/>
      <c r="N1" s="542"/>
      <c r="O1" s="542"/>
      <c r="P1" s="542"/>
      <c r="Q1" s="117"/>
    </row>
    <row r="2" spans="1:17" x14ac:dyDescent="0.2">
      <c r="M2" s="119"/>
      <c r="N2" s="119"/>
      <c r="O2" s="119"/>
      <c r="P2" s="119"/>
    </row>
    <row r="3" spans="1:17" ht="18.75" x14ac:dyDescent="0.3">
      <c r="A3" s="541" t="s">
        <v>157</v>
      </c>
      <c r="B3" s="541"/>
      <c r="C3" s="541"/>
      <c r="D3" s="541"/>
      <c r="E3" s="541"/>
      <c r="F3" s="541"/>
      <c r="G3" s="541"/>
      <c r="H3" s="541"/>
      <c r="I3" s="541"/>
      <c r="J3" s="541"/>
      <c r="K3" s="541"/>
      <c r="L3" s="541"/>
      <c r="M3" s="541"/>
      <c r="N3" s="541"/>
      <c r="O3" s="541"/>
      <c r="P3" s="541"/>
    </row>
    <row r="4" spans="1:17" ht="15" x14ac:dyDescent="0.25">
      <c r="B4" s="556" t="s">
        <v>66</v>
      </c>
      <c r="C4" s="557"/>
      <c r="D4" s="557"/>
      <c r="E4" s="557"/>
      <c r="F4" s="557"/>
      <c r="G4" s="557"/>
      <c r="H4" s="557"/>
      <c r="I4" s="557"/>
      <c r="J4" s="557"/>
      <c r="K4" s="557"/>
      <c r="L4" s="557"/>
      <c r="M4" s="557"/>
      <c r="N4" s="557"/>
      <c r="O4" s="557"/>
      <c r="P4" s="557"/>
    </row>
    <row r="5" spans="1:17" x14ac:dyDescent="0.2">
      <c r="B5" s="558" t="s">
        <v>67</v>
      </c>
      <c r="C5" s="559"/>
      <c r="D5" s="559"/>
      <c r="E5" s="559"/>
      <c r="F5" s="559"/>
      <c r="G5" s="559"/>
      <c r="H5" s="559"/>
      <c r="I5" s="559"/>
      <c r="J5" s="559"/>
      <c r="K5" s="559"/>
      <c r="L5" s="559"/>
      <c r="M5" s="559"/>
      <c r="N5" s="559"/>
      <c r="O5" s="559"/>
      <c r="P5" s="559"/>
    </row>
    <row r="6" spans="1:17" x14ac:dyDescent="0.2">
      <c r="B6" s="120"/>
      <c r="C6" s="115"/>
      <c r="E6" s="115"/>
      <c r="F6" s="115"/>
      <c r="G6" s="115"/>
    </row>
    <row r="7" spans="1:17" ht="13.5" thickBot="1" x14ac:dyDescent="0.25">
      <c r="A7" s="555" t="s">
        <v>115</v>
      </c>
      <c r="B7" s="555"/>
      <c r="C7" s="555"/>
      <c r="D7" s="555"/>
      <c r="E7" s="555"/>
      <c r="F7" s="555"/>
      <c r="G7" s="555"/>
      <c r="H7" s="555"/>
      <c r="I7" s="555"/>
      <c r="J7" s="121"/>
      <c r="K7" s="122"/>
      <c r="L7" s="122"/>
      <c r="M7" s="122"/>
      <c r="N7" s="122"/>
      <c r="O7" s="122"/>
      <c r="P7" s="123"/>
    </row>
    <row r="8" spans="1:17" x14ac:dyDescent="0.2">
      <c r="A8" s="580" t="s">
        <v>4</v>
      </c>
      <c r="B8" s="582" t="s">
        <v>31</v>
      </c>
      <c r="C8" s="561" t="s">
        <v>68</v>
      </c>
      <c r="D8" s="561" t="s">
        <v>69</v>
      </c>
      <c r="E8" s="561" t="s">
        <v>87</v>
      </c>
      <c r="F8" s="561" t="s">
        <v>88</v>
      </c>
      <c r="G8" s="564" t="s">
        <v>96</v>
      </c>
      <c r="H8" s="573" t="s">
        <v>70</v>
      </c>
      <c r="I8" s="574"/>
      <c r="J8" s="574"/>
      <c r="K8" s="574"/>
      <c r="L8" s="574"/>
      <c r="M8" s="574"/>
      <c r="N8" s="575"/>
      <c r="O8" s="576" t="s">
        <v>71</v>
      </c>
      <c r="P8" s="577"/>
    </row>
    <row r="9" spans="1:17" ht="76.5" x14ac:dyDescent="0.2">
      <c r="A9" s="581"/>
      <c r="B9" s="583"/>
      <c r="C9" s="562"/>
      <c r="D9" s="562"/>
      <c r="E9" s="562"/>
      <c r="F9" s="562"/>
      <c r="G9" s="565"/>
      <c r="H9" s="124" t="s">
        <v>91</v>
      </c>
      <c r="I9" s="124" t="s">
        <v>114</v>
      </c>
      <c r="J9" s="124" t="s">
        <v>92</v>
      </c>
      <c r="K9" s="124" t="s">
        <v>93</v>
      </c>
      <c r="L9" s="124" t="s">
        <v>72</v>
      </c>
      <c r="M9" s="125" t="s">
        <v>94</v>
      </c>
      <c r="N9" s="124" t="s">
        <v>95</v>
      </c>
      <c r="O9" s="578"/>
      <c r="P9" s="579"/>
    </row>
    <row r="10" spans="1:17" s="129" customFormat="1" ht="51" x14ac:dyDescent="0.2">
      <c r="A10" s="581"/>
      <c r="B10" s="583"/>
      <c r="C10" s="562"/>
      <c r="D10" s="562"/>
      <c r="E10" s="562"/>
      <c r="F10" s="563"/>
      <c r="G10" s="566"/>
      <c r="H10" s="126" t="s">
        <v>73</v>
      </c>
      <c r="I10" s="126" t="s">
        <v>73</v>
      </c>
      <c r="J10" s="126" t="s">
        <v>73</v>
      </c>
      <c r="K10" s="126" t="s">
        <v>74</v>
      </c>
      <c r="L10" s="126" t="s">
        <v>17</v>
      </c>
      <c r="M10" s="127" t="s">
        <v>97</v>
      </c>
      <c r="N10" s="126" t="s">
        <v>73</v>
      </c>
      <c r="O10" s="126" t="s">
        <v>89</v>
      </c>
      <c r="P10" s="128" t="s">
        <v>90</v>
      </c>
      <c r="Q10" s="120"/>
    </row>
    <row r="11" spans="1:17" s="135" customFormat="1" ht="11.25" thickBot="1" x14ac:dyDescent="0.2">
      <c r="A11" s="130">
        <v>1</v>
      </c>
      <c r="B11" s="131">
        <v>2</v>
      </c>
      <c r="C11" s="131">
        <v>3</v>
      </c>
      <c r="D11" s="131">
        <v>4</v>
      </c>
      <c r="E11" s="131">
        <v>5</v>
      </c>
      <c r="F11" s="131">
        <v>6</v>
      </c>
      <c r="G11" s="132">
        <v>7</v>
      </c>
      <c r="H11" s="131">
        <v>8</v>
      </c>
      <c r="I11" s="131">
        <v>9</v>
      </c>
      <c r="J11" s="131">
        <v>10</v>
      </c>
      <c r="K11" s="131">
        <v>11</v>
      </c>
      <c r="L11" s="131">
        <v>12</v>
      </c>
      <c r="M11" s="133" t="s">
        <v>159</v>
      </c>
      <c r="N11" s="131">
        <v>13</v>
      </c>
      <c r="O11" s="131">
        <v>14</v>
      </c>
      <c r="P11" s="134">
        <v>15</v>
      </c>
    </row>
    <row r="12" spans="1:17" s="137" customFormat="1" x14ac:dyDescent="0.15">
      <c r="A12" s="567" t="s">
        <v>185</v>
      </c>
      <c r="B12" s="568"/>
      <c r="C12" s="568"/>
      <c r="D12" s="568"/>
      <c r="E12" s="568"/>
      <c r="F12" s="568"/>
      <c r="G12" s="568"/>
      <c r="H12" s="568"/>
      <c r="I12" s="568"/>
      <c r="J12" s="568"/>
      <c r="K12" s="568"/>
      <c r="L12" s="568"/>
      <c r="M12" s="568"/>
      <c r="N12" s="568"/>
      <c r="O12" s="568"/>
      <c r="P12" s="569"/>
      <c r="Q12" s="136"/>
    </row>
    <row r="13" spans="1:17" s="137" customFormat="1" ht="13.5" thickBot="1" x14ac:dyDescent="0.2">
      <c r="A13" s="570" t="s">
        <v>75</v>
      </c>
      <c r="B13" s="571"/>
      <c r="C13" s="571"/>
      <c r="D13" s="571"/>
      <c r="E13" s="571"/>
      <c r="F13" s="571"/>
      <c r="G13" s="571"/>
      <c r="H13" s="571"/>
      <c r="I13" s="571"/>
      <c r="J13" s="571"/>
      <c r="K13" s="571"/>
      <c r="L13" s="571"/>
      <c r="M13" s="571"/>
      <c r="N13" s="571"/>
      <c r="O13" s="571"/>
      <c r="P13" s="572"/>
      <c r="Q13" s="136"/>
    </row>
    <row r="14" spans="1:17" ht="13.5" thickBot="1" x14ac:dyDescent="0.25">
      <c r="A14" s="545" t="s">
        <v>121</v>
      </c>
      <c r="B14" s="138">
        <v>1</v>
      </c>
      <c r="C14" s="147" t="s">
        <v>76</v>
      </c>
      <c r="D14" s="140">
        <v>0</v>
      </c>
      <c r="E14" s="141">
        <v>0</v>
      </c>
      <c r="F14" s="150">
        <v>0</v>
      </c>
      <c r="G14" s="142">
        <f>E14*F14</f>
        <v>0</v>
      </c>
      <c r="H14" s="143">
        <f>D14*E14</f>
        <v>0</v>
      </c>
      <c r="I14" s="143">
        <f t="shared" ref="I14:I16" si="0">H14/12</f>
        <v>0</v>
      </c>
      <c r="J14" s="143">
        <f>H14*$J$7</f>
        <v>0</v>
      </c>
      <c r="K14" s="143">
        <f t="shared" ref="K14:K16" si="1">H14+I14+J14</f>
        <v>0</v>
      </c>
      <c r="L14" s="382">
        <v>0.2359</v>
      </c>
      <c r="M14" s="144">
        <f t="shared" ref="M14:M19" si="2">K14*L14</f>
        <v>0</v>
      </c>
      <c r="N14" s="152">
        <v>0.36</v>
      </c>
      <c r="O14" s="143">
        <f t="shared" ref="O14:O16" si="3">N14+M14+K14</f>
        <v>0.36</v>
      </c>
      <c r="P14" s="145">
        <f>O14*F14</f>
        <v>0</v>
      </c>
    </row>
    <row r="15" spans="1:17" ht="13.5" thickBot="1" x14ac:dyDescent="0.25">
      <c r="A15" s="546"/>
      <c r="B15" s="146">
        <v>2</v>
      </c>
      <c r="C15" s="147" t="s">
        <v>76</v>
      </c>
      <c r="D15" s="140">
        <v>0</v>
      </c>
      <c r="E15" s="141">
        <v>0</v>
      </c>
      <c r="F15" s="150">
        <v>0</v>
      </c>
      <c r="G15" s="151">
        <f t="shared" ref="G15:G16" si="4">E15*F15</f>
        <v>0</v>
      </c>
      <c r="H15" s="152">
        <f>D15*E15</f>
        <v>0</v>
      </c>
      <c r="I15" s="152">
        <f t="shared" si="0"/>
        <v>0</v>
      </c>
      <c r="J15" s="152">
        <f t="shared" ref="J15:J16" si="5">H15*$J$7</f>
        <v>0</v>
      </c>
      <c r="K15" s="152">
        <f t="shared" si="1"/>
        <v>0</v>
      </c>
      <c r="L15" s="382">
        <v>0.2359</v>
      </c>
      <c r="M15" s="153">
        <f t="shared" si="2"/>
        <v>0</v>
      </c>
      <c r="N15" s="152">
        <v>0.36</v>
      </c>
      <c r="O15" s="152">
        <f t="shared" si="3"/>
        <v>0.36</v>
      </c>
      <c r="P15" s="154">
        <f>O15*F15</f>
        <v>0</v>
      </c>
    </row>
    <row r="16" spans="1:17" ht="13.5" thickBot="1" x14ac:dyDescent="0.25">
      <c r="A16" s="560"/>
      <c r="B16" s="155" t="s">
        <v>126</v>
      </c>
      <c r="C16" s="156" t="s">
        <v>77</v>
      </c>
      <c r="D16" s="140">
        <v>0</v>
      </c>
      <c r="E16" s="141">
        <v>0</v>
      </c>
      <c r="F16" s="159">
        <v>0</v>
      </c>
      <c r="G16" s="160">
        <f t="shared" si="4"/>
        <v>0</v>
      </c>
      <c r="H16" s="161">
        <f>D16*E16</f>
        <v>0</v>
      </c>
      <c r="I16" s="161">
        <f t="shared" si="0"/>
        <v>0</v>
      </c>
      <c r="J16" s="161">
        <f t="shared" si="5"/>
        <v>0</v>
      </c>
      <c r="K16" s="161">
        <f t="shared" si="1"/>
        <v>0</v>
      </c>
      <c r="L16" s="382">
        <v>0.2359</v>
      </c>
      <c r="M16" s="162">
        <f t="shared" si="2"/>
        <v>0</v>
      </c>
      <c r="N16" s="152">
        <v>0.36</v>
      </c>
      <c r="O16" s="161">
        <f t="shared" si="3"/>
        <v>0.36</v>
      </c>
      <c r="P16" s="163">
        <f>O16*F16</f>
        <v>0</v>
      </c>
    </row>
    <row r="17" spans="1:18" ht="13.5" thickBot="1" x14ac:dyDescent="0.25">
      <c r="A17" s="173"/>
      <c r="B17" s="164"/>
      <c r="C17" s="165"/>
      <c r="D17" s="166"/>
      <c r="E17" s="174"/>
      <c r="F17" s="174"/>
      <c r="G17" s="168">
        <f>SUM(G14:G16)</f>
        <v>0</v>
      </c>
      <c r="H17" s="169"/>
      <c r="I17" s="169"/>
      <c r="J17" s="169"/>
      <c r="K17" s="169"/>
      <c r="L17" s="382"/>
      <c r="M17" s="170"/>
      <c r="N17" s="169"/>
      <c r="O17" s="171"/>
      <c r="P17" s="176">
        <f>SUM(P14:P16)</f>
        <v>0</v>
      </c>
    </row>
    <row r="18" spans="1:18" ht="13.5" thickBot="1" x14ac:dyDescent="0.25">
      <c r="A18" s="545" t="s">
        <v>79</v>
      </c>
      <c r="B18" s="138">
        <v>1</v>
      </c>
      <c r="C18" s="177" t="s">
        <v>77</v>
      </c>
      <c r="D18" s="140">
        <v>0</v>
      </c>
      <c r="E18" s="141">
        <v>0</v>
      </c>
      <c r="F18" s="150">
        <v>0</v>
      </c>
      <c r="G18" s="142">
        <f>E18*F18</f>
        <v>0</v>
      </c>
      <c r="H18" s="143">
        <f>D18*E18</f>
        <v>0</v>
      </c>
      <c r="I18" s="143">
        <f t="shared" ref="I18:I20" si="6">H18/12</f>
        <v>0</v>
      </c>
      <c r="J18" s="143">
        <f>H18*$J$7</f>
        <v>0</v>
      </c>
      <c r="K18" s="143">
        <f t="shared" ref="K18:K20" si="7">H18+I18+J18</f>
        <v>0</v>
      </c>
      <c r="L18" s="382">
        <v>0.2359</v>
      </c>
      <c r="M18" s="144">
        <f t="shared" si="2"/>
        <v>0</v>
      </c>
      <c r="N18" s="152">
        <v>0.36</v>
      </c>
      <c r="O18" s="143">
        <f>N18+M18+K18</f>
        <v>0.36</v>
      </c>
      <c r="P18" s="145">
        <f>O18*F18</f>
        <v>0</v>
      </c>
    </row>
    <row r="19" spans="1:18" ht="13.5" thickBot="1" x14ac:dyDescent="0.25">
      <c r="A19" s="546"/>
      <c r="B19" s="146">
        <v>2</v>
      </c>
      <c r="C19" s="178" t="s">
        <v>77</v>
      </c>
      <c r="D19" s="148">
        <v>0</v>
      </c>
      <c r="E19" s="149">
        <v>0</v>
      </c>
      <c r="F19" s="150">
        <v>0</v>
      </c>
      <c r="G19" s="151">
        <f t="shared" ref="G19:G20" si="8">E19*F19</f>
        <v>0</v>
      </c>
      <c r="H19" s="152">
        <f t="shared" ref="H19:H20" si="9">D19*E19</f>
        <v>0</v>
      </c>
      <c r="I19" s="152">
        <f t="shared" si="6"/>
        <v>0</v>
      </c>
      <c r="J19" s="152">
        <f t="shared" ref="J19:J20" si="10">H19*$J$7</f>
        <v>0</v>
      </c>
      <c r="K19" s="152">
        <f t="shared" si="7"/>
        <v>0</v>
      </c>
      <c r="L19" s="382">
        <v>0.2359</v>
      </c>
      <c r="M19" s="153">
        <f t="shared" si="2"/>
        <v>0</v>
      </c>
      <c r="N19" s="152">
        <v>0.36</v>
      </c>
      <c r="O19" s="152">
        <f t="shared" ref="O19:O20" si="11">N19+M19+K19</f>
        <v>0.36</v>
      </c>
      <c r="P19" s="154">
        <f t="shared" ref="P19" si="12">O19*F19</f>
        <v>0</v>
      </c>
    </row>
    <row r="20" spans="1:18" ht="13.5" thickBot="1" x14ac:dyDescent="0.25">
      <c r="A20" s="560"/>
      <c r="B20" s="155" t="s">
        <v>126</v>
      </c>
      <c r="C20" s="179" t="s">
        <v>77</v>
      </c>
      <c r="D20" s="157">
        <v>0</v>
      </c>
      <c r="E20" s="158">
        <v>0</v>
      </c>
      <c r="F20" s="159">
        <v>0</v>
      </c>
      <c r="G20" s="160">
        <f t="shared" si="8"/>
        <v>0</v>
      </c>
      <c r="H20" s="161">
        <f t="shared" si="9"/>
        <v>0</v>
      </c>
      <c r="I20" s="161">
        <f t="shared" si="6"/>
        <v>0</v>
      </c>
      <c r="J20" s="161">
        <f t="shared" si="10"/>
        <v>0</v>
      </c>
      <c r="K20" s="161">
        <f t="shared" si="7"/>
        <v>0</v>
      </c>
      <c r="L20" s="382">
        <v>0.2359</v>
      </c>
      <c r="M20" s="162">
        <f t="shared" ref="M20" si="13">K20*L20</f>
        <v>0</v>
      </c>
      <c r="N20" s="152">
        <v>0.36</v>
      </c>
      <c r="O20" s="161">
        <f t="shared" si="11"/>
        <v>0.36</v>
      </c>
      <c r="P20" s="163">
        <f>O20*F20</f>
        <v>0</v>
      </c>
    </row>
    <row r="21" spans="1:18" ht="13.5" thickBot="1" x14ac:dyDescent="0.25">
      <c r="A21" s="173"/>
      <c r="B21" s="164"/>
      <c r="C21" s="180"/>
      <c r="D21" s="166"/>
      <c r="E21" s="167"/>
      <c r="F21" s="167"/>
      <c r="G21" s="168">
        <f>SUM(G18:G20)</f>
        <v>0</v>
      </c>
      <c r="H21" s="169"/>
      <c r="I21" s="169"/>
      <c r="J21" s="169"/>
      <c r="K21" s="169"/>
      <c r="L21" s="382"/>
      <c r="M21" s="170"/>
      <c r="N21" s="169"/>
      <c r="O21" s="175"/>
      <c r="P21" s="172">
        <f>SUM(P18:P20)</f>
        <v>0</v>
      </c>
    </row>
    <row r="22" spans="1:18" ht="13.5" thickBot="1" x14ac:dyDescent="0.25">
      <c r="A22" s="545" t="s">
        <v>141</v>
      </c>
      <c r="B22" s="138">
        <v>1</v>
      </c>
      <c r="C22" s="177" t="s">
        <v>77</v>
      </c>
      <c r="D22" s="140">
        <v>0</v>
      </c>
      <c r="E22" s="141">
        <v>0</v>
      </c>
      <c r="F22" s="150">
        <v>0</v>
      </c>
      <c r="G22" s="142">
        <f>E22*F22</f>
        <v>0</v>
      </c>
      <c r="H22" s="143">
        <f>D22*E22</f>
        <v>0</v>
      </c>
      <c r="I22" s="143">
        <f>H22/12</f>
        <v>0</v>
      </c>
      <c r="J22" s="143">
        <f>H22*$J$7</f>
        <v>0</v>
      </c>
      <c r="K22" s="143">
        <f>H22+I22+J22</f>
        <v>0</v>
      </c>
      <c r="L22" s="382">
        <v>0.2359</v>
      </c>
      <c r="M22" s="144">
        <f>K22*L22</f>
        <v>0</v>
      </c>
      <c r="N22" s="152">
        <v>0.36</v>
      </c>
      <c r="O22" s="143">
        <f>K22+M22+N22</f>
        <v>0.36</v>
      </c>
      <c r="P22" s="145">
        <f>F22*O22</f>
        <v>0</v>
      </c>
    </row>
    <row r="23" spans="1:18" ht="13.5" thickBot="1" x14ac:dyDescent="0.25">
      <c r="A23" s="546"/>
      <c r="B23" s="146">
        <v>2</v>
      </c>
      <c r="C23" s="178" t="s">
        <v>77</v>
      </c>
      <c r="D23" s="148">
        <v>0</v>
      </c>
      <c r="E23" s="149">
        <v>0</v>
      </c>
      <c r="F23" s="150">
        <v>0</v>
      </c>
      <c r="G23" s="151">
        <f t="shared" ref="G23:G24" si="14">E23*F23</f>
        <v>0</v>
      </c>
      <c r="H23" s="152">
        <f t="shared" ref="H23:H24" si="15">D23*E23</f>
        <v>0</v>
      </c>
      <c r="I23" s="152">
        <f t="shared" ref="I23:I24" si="16">H23/12</f>
        <v>0</v>
      </c>
      <c r="J23" s="152">
        <f t="shared" ref="J23:J24" si="17">H23*$J$7</f>
        <v>0</v>
      </c>
      <c r="K23" s="152">
        <f t="shared" ref="K23:K24" si="18">H23+I23+J23</f>
        <v>0</v>
      </c>
      <c r="L23" s="382">
        <v>0.2359</v>
      </c>
      <c r="M23" s="153">
        <f t="shared" ref="M23:M24" si="19">K23*L23</f>
        <v>0</v>
      </c>
      <c r="N23" s="152">
        <v>0.36</v>
      </c>
      <c r="O23" s="152">
        <f t="shared" ref="O23:O24" si="20">K23+M23+N23</f>
        <v>0.36</v>
      </c>
      <c r="P23" s="154">
        <f t="shared" ref="P23:P24" si="21">F23*O23</f>
        <v>0</v>
      </c>
    </row>
    <row r="24" spans="1:18" ht="13.5" thickBot="1" x14ac:dyDescent="0.25">
      <c r="A24" s="560"/>
      <c r="B24" s="155" t="s">
        <v>126</v>
      </c>
      <c r="C24" s="179" t="s">
        <v>77</v>
      </c>
      <c r="D24" s="157">
        <v>0</v>
      </c>
      <c r="E24" s="158">
        <v>0</v>
      </c>
      <c r="F24" s="159">
        <v>0</v>
      </c>
      <c r="G24" s="160">
        <f t="shared" si="14"/>
        <v>0</v>
      </c>
      <c r="H24" s="161">
        <f t="shared" si="15"/>
        <v>0</v>
      </c>
      <c r="I24" s="161">
        <f t="shared" si="16"/>
        <v>0</v>
      </c>
      <c r="J24" s="161">
        <f t="shared" si="17"/>
        <v>0</v>
      </c>
      <c r="K24" s="161">
        <f t="shared" si="18"/>
        <v>0</v>
      </c>
      <c r="L24" s="382">
        <v>0.2359</v>
      </c>
      <c r="M24" s="162">
        <f t="shared" si="19"/>
        <v>0</v>
      </c>
      <c r="N24" s="152">
        <v>0.36</v>
      </c>
      <c r="O24" s="161">
        <f t="shared" si="20"/>
        <v>0.36</v>
      </c>
      <c r="P24" s="163">
        <f t="shared" si="21"/>
        <v>0</v>
      </c>
    </row>
    <row r="25" spans="1:18" ht="13.5" thickBot="1" x14ac:dyDescent="0.25">
      <c r="A25" s="181"/>
      <c r="B25" s="182"/>
      <c r="C25" s="183"/>
      <c r="D25" s="184"/>
      <c r="E25" s="188"/>
      <c r="F25" s="188"/>
      <c r="G25" s="189">
        <f>SUM(G22:G24)</f>
        <v>0</v>
      </c>
      <c r="H25" s="185"/>
      <c r="I25" s="185"/>
      <c r="J25" s="185"/>
      <c r="K25" s="185"/>
      <c r="L25" s="186"/>
      <c r="M25" s="190"/>
      <c r="N25" s="185"/>
      <c r="O25" s="187"/>
      <c r="P25" s="191">
        <f>SUM(P22:P24)</f>
        <v>0</v>
      </c>
    </row>
    <row r="26" spans="1:18" ht="13.5" thickBot="1" x14ac:dyDescent="0.25">
      <c r="A26" s="587" t="s">
        <v>80</v>
      </c>
      <c r="B26" s="588"/>
      <c r="C26" s="588"/>
      <c r="D26" s="588"/>
      <c r="E26" s="192"/>
      <c r="F26" s="192"/>
      <c r="G26" s="193">
        <f>SUM(G17,G21,G25)</f>
        <v>0</v>
      </c>
      <c r="H26" s="194"/>
      <c r="I26" s="194"/>
      <c r="J26" s="194"/>
      <c r="K26" s="194"/>
      <c r="L26" s="195"/>
      <c r="M26" s="196"/>
      <c r="N26" s="196"/>
      <c r="O26" s="194"/>
      <c r="P26" s="197">
        <f>SUM(P17,P21,P25)</f>
        <v>0</v>
      </c>
    </row>
    <row r="27" spans="1:18" s="200" customFormat="1" ht="19.5" thickBot="1" x14ac:dyDescent="0.35">
      <c r="A27" s="549" t="s">
        <v>98</v>
      </c>
      <c r="B27" s="550"/>
      <c r="C27" s="550"/>
      <c r="D27" s="550"/>
      <c r="E27" s="198" t="e">
        <f>P26/G26</f>
        <v>#DIV/0!</v>
      </c>
      <c r="F27" s="591"/>
      <c r="G27" s="591"/>
      <c r="H27" s="591"/>
      <c r="I27" s="591"/>
      <c r="J27" s="591"/>
      <c r="K27" s="591"/>
      <c r="L27" s="591"/>
      <c r="M27" s="591"/>
      <c r="N27" s="591"/>
      <c r="O27" s="591"/>
      <c r="P27" s="592"/>
      <c r="Q27" s="199"/>
    </row>
    <row r="28" spans="1:18" ht="13.5" thickBot="1" x14ac:dyDescent="0.25">
      <c r="A28" s="589" t="s">
        <v>212</v>
      </c>
      <c r="B28" s="590"/>
      <c r="C28" s="590"/>
      <c r="D28" s="590"/>
      <c r="E28" s="590"/>
      <c r="F28" s="334"/>
      <c r="G28" s="334"/>
      <c r="H28" s="335"/>
      <c r="I28" s="335"/>
      <c r="J28" s="335"/>
      <c r="K28" s="335"/>
      <c r="L28" s="335"/>
      <c r="M28" s="335"/>
      <c r="N28" s="335"/>
      <c r="O28" s="336"/>
      <c r="P28" s="337"/>
      <c r="R28" s="9" t="s">
        <v>78</v>
      </c>
    </row>
    <row r="29" spans="1:18" ht="13.5" thickBot="1" x14ac:dyDescent="0.25">
      <c r="A29" s="545" t="s">
        <v>142</v>
      </c>
      <c r="B29" s="207">
        <v>1</v>
      </c>
      <c r="C29" s="139" t="s">
        <v>82</v>
      </c>
      <c r="D29" s="148">
        <v>0</v>
      </c>
      <c r="E29" s="210">
        <v>0</v>
      </c>
      <c r="F29" s="208">
        <v>0</v>
      </c>
      <c r="G29" s="142">
        <f>E29*F29</f>
        <v>0</v>
      </c>
      <c r="H29" s="143">
        <f t="shared" ref="H29:H37" si="22">D29*E29</f>
        <v>0</v>
      </c>
      <c r="I29" s="143">
        <f t="shared" ref="I29:I37" si="23">H29/12</f>
        <v>0</v>
      </c>
      <c r="J29" s="143">
        <f t="shared" ref="J29:J39" si="24">H29*$J$7</f>
        <v>0</v>
      </c>
      <c r="K29" s="143">
        <f t="shared" ref="K29:K37" si="25">H29+I29+J29</f>
        <v>0</v>
      </c>
      <c r="L29" s="382">
        <v>0.2359</v>
      </c>
      <c r="M29" s="144">
        <f t="shared" ref="M29:M37" si="26">K29*L29</f>
        <v>0</v>
      </c>
      <c r="N29" s="152">
        <v>0.36</v>
      </c>
      <c r="O29" s="143">
        <f t="shared" ref="O29:O37" si="27">N29+M29+K29</f>
        <v>0.36</v>
      </c>
      <c r="P29" s="145">
        <f>O29*F29</f>
        <v>0</v>
      </c>
      <c r="R29" s="9" t="s">
        <v>78</v>
      </c>
    </row>
    <row r="30" spans="1:18" ht="13.5" thickBot="1" x14ac:dyDescent="0.25">
      <c r="A30" s="546"/>
      <c r="B30" s="209">
        <v>2</v>
      </c>
      <c r="C30" s="147" t="s">
        <v>81</v>
      </c>
      <c r="D30" s="148">
        <v>0</v>
      </c>
      <c r="E30" s="210">
        <v>0</v>
      </c>
      <c r="F30" s="211">
        <v>0</v>
      </c>
      <c r="G30" s="151">
        <f t="shared" ref="G30:G31" si="28">E30*F30</f>
        <v>0</v>
      </c>
      <c r="H30" s="152">
        <f t="shared" si="22"/>
        <v>0</v>
      </c>
      <c r="I30" s="152">
        <f t="shared" si="23"/>
        <v>0</v>
      </c>
      <c r="J30" s="152">
        <f t="shared" si="24"/>
        <v>0</v>
      </c>
      <c r="K30" s="152">
        <f t="shared" si="25"/>
        <v>0</v>
      </c>
      <c r="L30" s="382">
        <v>0.2359</v>
      </c>
      <c r="M30" s="153">
        <f t="shared" si="26"/>
        <v>0</v>
      </c>
      <c r="N30" s="152">
        <v>0.36</v>
      </c>
      <c r="O30" s="152">
        <f t="shared" si="27"/>
        <v>0.36</v>
      </c>
      <c r="P30" s="154">
        <f t="shared" ref="P30" si="29">O30*F30</f>
        <v>0</v>
      </c>
      <c r="R30" s="9" t="s">
        <v>78</v>
      </c>
    </row>
    <row r="31" spans="1:18" ht="13.5" thickBot="1" x14ac:dyDescent="0.25">
      <c r="A31" s="560"/>
      <c r="B31" s="212" t="s">
        <v>126</v>
      </c>
      <c r="C31" s="156" t="s">
        <v>81</v>
      </c>
      <c r="D31" s="157">
        <v>0</v>
      </c>
      <c r="E31" s="213">
        <v>0</v>
      </c>
      <c r="F31" s="214">
        <v>0</v>
      </c>
      <c r="G31" s="160">
        <f t="shared" si="28"/>
        <v>0</v>
      </c>
      <c r="H31" s="161">
        <f t="shared" si="22"/>
        <v>0</v>
      </c>
      <c r="I31" s="161">
        <f t="shared" si="23"/>
        <v>0</v>
      </c>
      <c r="J31" s="161">
        <f>H31*$J$7</f>
        <v>0</v>
      </c>
      <c r="K31" s="161">
        <f t="shared" si="25"/>
        <v>0</v>
      </c>
      <c r="L31" s="382">
        <v>0.2359</v>
      </c>
      <c r="M31" s="162">
        <f t="shared" si="26"/>
        <v>0</v>
      </c>
      <c r="N31" s="152">
        <v>0.36</v>
      </c>
      <c r="O31" s="161">
        <f>N31+M31+K31</f>
        <v>0.36</v>
      </c>
      <c r="P31" s="163">
        <f>O31*F31</f>
        <v>0</v>
      </c>
      <c r="R31" s="9" t="s">
        <v>78</v>
      </c>
    </row>
    <row r="32" spans="1:18" ht="13.5" thickBot="1" x14ac:dyDescent="0.25">
      <c r="A32" s="173"/>
      <c r="B32" s="215"/>
      <c r="C32" s="165"/>
      <c r="D32" s="166"/>
      <c r="E32" s="216"/>
      <c r="F32" s="217"/>
      <c r="G32" s="168">
        <f>SUM(G29:G31)</f>
        <v>0</v>
      </c>
      <c r="H32" s="169"/>
      <c r="I32" s="169"/>
      <c r="J32" s="204"/>
      <c r="K32" s="169"/>
      <c r="L32" s="383"/>
      <c r="M32" s="170"/>
      <c r="N32" s="169"/>
      <c r="O32" s="175"/>
      <c r="P32" s="176">
        <f>SUM(P29:P31)</f>
        <v>0</v>
      </c>
    </row>
    <row r="33" spans="1:18" ht="13.5" thickBot="1" x14ac:dyDescent="0.25">
      <c r="A33" s="594" t="s">
        <v>198</v>
      </c>
      <c r="B33" s="138">
        <v>1</v>
      </c>
      <c r="C33" s="177" t="s">
        <v>81</v>
      </c>
      <c r="D33" s="463">
        <v>0</v>
      </c>
      <c r="E33" s="210">
        <v>0</v>
      </c>
      <c r="F33" s="208">
        <v>0</v>
      </c>
      <c r="G33" s="142">
        <f>E33*F33</f>
        <v>0</v>
      </c>
      <c r="H33" s="143">
        <f t="shared" si="22"/>
        <v>0</v>
      </c>
      <c r="I33" s="143">
        <f t="shared" si="23"/>
        <v>0</v>
      </c>
      <c r="J33" s="143">
        <f t="shared" si="24"/>
        <v>0</v>
      </c>
      <c r="K33" s="143">
        <f t="shared" si="25"/>
        <v>0</v>
      </c>
      <c r="L33" s="382">
        <v>0.2359</v>
      </c>
      <c r="M33" s="144">
        <f t="shared" si="26"/>
        <v>0</v>
      </c>
      <c r="N33" s="152">
        <v>0.36</v>
      </c>
      <c r="O33" s="143">
        <f t="shared" si="27"/>
        <v>0.36</v>
      </c>
      <c r="P33" s="145">
        <f>O33*F33</f>
        <v>0</v>
      </c>
      <c r="R33" s="9" t="s">
        <v>78</v>
      </c>
    </row>
    <row r="34" spans="1:18" ht="13.5" thickBot="1" x14ac:dyDescent="0.25">
      <c r="A34" s="595"/>
      <c r="B34" s="146">
        <v>2</v>
      </c>
      <c r="C34" s="178" t="s">
        <v>81</v>
      </c>
      <c r="D34" s="148">
        <v>0</v>
      </c>
      <c r="E34" s="210">
        <v>0</v>
      </c>
      <c r="F34" s="211">
        <v>0</v>
      </c>
      <c r="G34" s="151">
        <f t="shared" ref="G34:G35" si="30">E34*F34</f>
        <v>0</v>
      </c>
      <c r="H34" s="152">
        <f t="shared" si="22"/>
        <v>0</v>
      </c>
      <c r="I34" s="152">
        <f t="shared" si="23"/>
        <v>0</v>
      </c>
      <c r="J34" s="152">
        <f t="shared" si="24"/>
        <v>0</v>
      </c>
      <c r="K34" s="152">
        <f t="shared" si="25"/>
        <v>0</v>
      </c>
      <c r="L34" s="382">
        <v>0.2359</v>
      </c>
      <c r="M34" s="153">
        <f t="shared" si="26"/>
        <v>0</v>
      </c>
      <c r="N34" s="152">
        <v>0.36</v>
      </c>
      <c r="O34" s="152">
        <f t="shared" si="27"/>
        <v>0.36</v>
      </c>
      <c r="P34" s="154">
        <f t="shared" ref="P34" si="31">O34*F34</f>
        <v>0</v>
      </c>
      <c r="R34" s="9" t="s">
        <v>78</v>
      </c>
    </row>
    <row r="35" spans="1:18" ht="23.1" customHeight="1" thickBot="1" x14ac:dyDescent="0.25">
      <c r="A35" s="596"/>
      <c r="B35" s="155" t="s">
        <v>126</v>
      </c>
      <c r="C35" s="179" t="s">
        <v>81</v>
      </c>
      <c r="D35" s="157">
        <v>0</v>
      </c>
      <c r="E35" s="213">
        <v>0</v>
      </c>
      <c r="F35" s="214">
        <v>0</v>
      </c>
      <c r="G35" s="160">
        <f t="shared" si="30"/>
        <v>0</v>
      </c>
      <c r="H35" s="161">
        <f t="shared" si="22"/>
        <v>0</v>
      </c>
      <c r="I35" s="161">
        <f t="shared" si="23"/>
        <v>0</v>
      </c>
      <c r="J35" s="161">
        <f t="shared" si="24"/>
        <v>0</v>
      </c>
      <c r="K35" s="161">
        <f t="shared" si="25"/>
        <v>0</v>
      </c>
      <c r="L35" s="382">
        <v>0.2359</v>
      </c>
      <c r="M35" s="162">
        <f t="shared" si="26"/>
        <v>0</v>
      </c>
      <c r="N35" s="152">
        <v>0.36</v>
      </c>
      <c r="O35" s="161">
        <f t="shared" si="27"/>
        <v>0.36</v>
      </c>
      <c r="P35" s="163">
        <f>O35*F35</f>
        <v>0</v>
      </c>
    </row>
    <row r="36" spans="1:18" ht="13.5" thickBot="1" x14ac:dyDescent="0.25">
      <c r="A36" s="219"/>
      <c r="B36" s="164"/>
      <c r="C36" s="165"/>
      <c r="D36" s="166"/>
      <c r="E36" s="216"/>
      <c r="F36" s="217"/>
      <c r="G36" s="168">
        <f>SUM(G33:G35)</f>
        <v>0</v>
      </c>
      <c r="H36" s="169"/>
      <c r="I36" s="169"/>
      <c r="J36" s="204"/>
      <c r="K36" s="169"/>
      <c r="L36" s="383"/>
      <c r="M36" s="170"/>
      <c r="N36" s="169"/>
      <c r="O36" s="218"/>
      <c r="P36" s="176">
        <f>SUM(P33:P35)</f>
        <v>0</v>
      </c>
      <c r="R36" s="377"/>
    </row>
    <row r="37" spans="1:18" ht="13.5" thickBot="1" x14ac:dyDescent="0.25">
      <c r="A37" s="594" t="s">
        <v>18</v>
      </c>
      <c r="B37" s="138">
        <v>1</v>
      </c>
      <c r="C37" s="177" t="s">
        <v>81</v>
      </c>
      <c r="D37" s="148">
        <v>0</v>
      </c>
      <c r="E37" s="210">
        <v>0</v>
      </c>
      <c r="F37" s="208">
        <v>0</v>
      </c>
      <c r="G37" s="142">
        <f>E37*F37</f>
        <v>0</v>
      </c>
      <c r="H37" s="143">
        <f t="shared" si="22"/>
        <v>0</v>
      </c>
      <c r="I37" s="143">
        <f t="shared" si="23"/>
        <v>0</v>
      </c>
      <c r="J37" s="143">
        <f t="shared" si="24"/>
        <v>0</v>
      </c>
      <c r="K37" s="143">
        <f t="shared" si="25"/>
        <v>0</v>
      </c>
      <c r="L37" s="382">
        <v>0.2359</v>
      </c>
      <c r="M37" s="144">
        <f t="shared" si="26"/>
        <v>0</v>
      </c>
      <c r="N37" s="152">
        <v>0.36</v>
      </c>
      <c r="O37" s="143">
        <f t="shared" si="27"/>
        <v>0.36</v>
      </c>
      <c r="P37" s="145">
        <f>O37*F37</f>
        <v>0</v>
      </c>
    </row>
    <row r="38" spans="1:18" ht="13.5" thickBot="1" x14ac:dyDescent="0.25">
      <c r="A38" s="595"/>
      <c r="B38" s="146">
        <v>2</v>
      </c>
      <c r="C38" s="178" t="s">
        <v>81</v>
      </c>
      <c r="D38" s="148">
        <v>0</v>
      </c>
      <c r="E38" s="210">
        <v>0</v>
      </c>
      <c r="F38" s="211">
        <v>0</v>
      </c>
      <c r="G38" s="151">
        <f t="shared" ref="G38" si="32">E38*F38</f>
        <v>0</v>
      </c>
      <c r="H38" s="152">
        <f t="shared" ref="H38:H39" si="33">D38*E38</f>
        <v>0</v>
      </c>
      <c r="I38" s="152">
        <f t="shared" ref="I38:I39" si="34">H38/12</f>
        <v>0</v>
      </c>
      <c r="J38" s="152">
        <f t="shared" si="24"/>
        <v>0</v>
      </c>
      <c r="K38" s="152">
        <f t="shared" ref="K38:K39" si="35">H38+I38+J38</f>
        <v>0</v>
      </c>
      <c r="L38" s="382">
        <v>0.2359</v>
      </c>
      <c r="M38" s="153">
        <f t="shared" ref="M38:M39" si="36">K38*L38</f>
        <v>0</v>
      </c>
      <c r="N38" s="152">
        <v>0.36</v>
      </c>
      <c r="O38" s="152">
        <f t="shared" ref="O38" si="37">N38+M38+K38</f>
        <v>0.36</v>
      </c>
      <c r="P38" s="154">
        <f t="shared" ref="P38" si="38">O38*F38</f>
        <v>0</v>
      </c>
    </row>
    <row r="39" spans="1:18" ht="13.5" thickBot="1" x14ac:dyDescent="0.25">
      <c r="A39" s="596"/>
      <c r="B39" s="155" t="s">
        <v>126</v>
      </c>
      <c r="C39" s="179" t="s">
        <v>81</v>
      </c>
      <c r="D39" s="157">
        <v>0</v>
      </c>
      <c r="E39" s="213">
        <v>0</v>
      </c>
      <c r="F39" s="214">
        <v>0</v>
      </c>
      <c r="G39" s="160">
        <f>E39*F39</f>
        <v>0</v>
      </c>
      <c r="H39" s="161">
        <f t="shared" si="33"/>
        <v>0</v>
      </c>
      <c r="I39" s="161">
        <f t="shared" si="34"/>
        <v>0</v>
      </c>
      <c r="J39" s="161">
        <f t="shared" si="24"/>
        <v>0</v>
      </c>
      <c r="K39" s="161">
        <f t="shared" si="35"/>
        <v>0</v>
      </c>
      <c r="L39" s="382">
        <v>0.2359</v>
      </c>
      <c r="M39" s="162">
        <f t="shared" si="36"/>
        <v>0</v>
      </c>
      <c r="N39" s="152">
        <v>0.36</v>
      </c>
      <c r="O39" s="161">
        <f>N39+M39+K39</f>
        <v>0.36</v>
      </c>
      <c r="P39" s="163">
        <f>O39*F39</f>
        <v>0</v>
      </c>
    </row>
    <row r="40" spans="1:18" ht="13.5" thickBot="1" x14ac:dyDescent="0.25">
      <c r="A40" s="219"/>
      <c r="B40" s="164"/>
      <c r="C40" s="165"/>
      <c r="D40" s="166"/>
      <c r="E40" s="216"/>
      <c r="F40" s="217"/>
      <c r="G40" s="168">
        <f>SUM(G37:G39)</f>
        <v>0</v>
      </c>
      <c r="H40" s="169"/>
      <c r="I40" s="169"/>
      <c r="J40" s="204"/>
      <c r="K40" s="169"/>
      <c r="L40" s="383"/>
      <c r="M40" s="170"/>
      <c r="N40" s="169"/>
      <c r="O40" s="218"/>
      <c r="P40" s="176">
        <f>SUM(P37:P39)</f>
        <v>0</v>
      </c>
    </row>
    <row r="41" spans="1:18" ht="13.5" thickBot="1" x14ac:dyDescent="0.25">
      <c r="A41" s="584" t="s">
        <v>141</v>
      </c>
      <c r="B41" s="138">
        <v>1</v>
      </c>
      <c r="C41" s="177" t="s">
        <v>81</v>
      </c>
      <c r="D41" s="148">
        <v>0</v>
      </c>
      <c r="E41" s="210">
        <v>0</v>
      </c>
      <c r="F41" s="201">
        <v>0</v>
      </c>
      <c r="G41" s="142">
        <f>E41*F41</f>
        <v>0</v>
      </c>
      <c r="H41" s="143">
        <f>D41*E41</f>
        <v>0</v>
      </c>
      <c r="I41" s="143">
        <f>H41/12</f>
        <v>0</v>
      </c>
      <c r="J41" s="143">
        <f>H41*$J$7</f>
        <v>0</v>
      </c>
      <c r="K41" s="143">
        <f>H41+I41+J41</f>
        <v>0</v>
      </c>
      <c r="L41" s="382">
        <v>0.2359</v>
      </c>
      <c r="M41" s="144">
        <f>K41*L41</f>
        <v>0</v>
      </c>
      <c r="N41" s="152">
        <v>0.36</v>
      </c>
      <c r="O41" s="143">
        <f>K41+M41+N41</f>
        <v>0.36</v>
      </c>
      <c r="P41" s="145">
        <f>F41*O41</f>
        <v>0</v>
      </c>
    </row>
    <row r="42" spans="1:18" ht="13.5" thickBot="1" x14ac:dyDescent="0.25">
      <c r="A42" s="585"/>
      <c r="B42" s="146">
        <v>2</v>
      </c>
      <c r="C42" s="178" t="s">
        <v>81</v>
      </c>
      <c r="D42" s="148">
        <v>0</v>
      </c>
      <c r="E42" s="152">
        <v>0</v>
      </c>
      <c r="F42" s="202">
        <v>0</v>
      </c>
      <c r="G42" s="151">
        <f t="shared" ref="G42:G43" si="39">E42*F42</f>
        <v>0</v>
      </c>
      <c r="H42" s="152">
        <f t="shared" ref="H42:H43" si="40">D42*E42</f>
        <v>0</v>
      </c>
      <c r="I42" s="152">
        <f t="shared" ref="I42:I43" si="41">H42/12</f>
        <v>0</v>
      </c>
      <c r="J42" s="152">
        <f t="shared" ref="J42:J43" si="42">H42*$J$7</f>
        <v>0</v>
      </c>
      <c r="K42" s="152">
        <f t="shared" ref="K42:K43" si="43">H42+I42+J42</f>
        <v>0</v>
      </c>
      <c r="L42" s="382">
        <v>0.2359</v>
      </c>
      <c r="M42" s="153">
        <f t="shared" ref="M42:M43" si="44">K42*L42</f>
        <v>0</v>
      </c>
      <c r="N42" s="152">
        <v>0.36</v>
      </c>
      <c r="O42" s="152">
        <f t="shared" ref="O42:O43" si="45">K42+M42+N42</f>
        <v>0.36</v>
      </c>
      <c r="P42" s="154">
        <f t="shared" ref="P42:P43" si="46">F42*O42</f>
        <v>0</v>
      </c>
    </row>
    <row r="43" spans="1:18" ht="13.5" thickBot="1" x14ac:dyDescent="0.25">
      <c r="A43" s="586"/>
      <c r="B43" s="155" t="s">
        <v>126</v>
      </c>
      <c r="C43" s="179" t="s">
        <v>81</v>
      </c>
      <c r="D43" s="157">
        <v>0</v>
      </c>
      <c r="E43" s="161">
        <v>0</v>
      </c>
      <c r="F43" s="203">
        <v>0</v>
      </c>
      <c r="G43" s="160">
        <f t="shared" si="39"/>
        <v>0</v>
      </c>
      <c r="H43" s="161">
        <f t="shared" si="40"/>
        <v>0</v>
      </c>
      <c r="I43" s="161">
        <f t="shared" si="41"/>
        <v>0</v>
      </c>
      <c r="J43" s="161">
        <f t="shared" si="42"/>
        <v>0</v>
      </c>
      <c r="K43" s="161">
        <f t="shared" si="43"/>
        <v>0</v>
      </c>
      <c r="L43" s="382">
        <v>0.2359</v>
      </c>
      <c r="M43" s="162">
        <f t="shared" si="44"/>
        <v>0</v>
      </c>
      <c r="N43" s="152">
        <v>0.36</v>
      </c>
      <c r="O43" s="161">
        <f t="shared" si="45"/>
        <v>0.36</v>
      </c>
      <c r="P43" s="163">
        <f t="shared" si="46"/>
        <v>0</v>
      </c>
    </row>
    <row r="44" spans="1:18" ht="13.5" thickBot="1" x14ac:dyDescent="0.25">
      <c r="A44" s="220"/>
      <c r="B44" s="182"/>
      <c r="C44" s="205"/>
      <c r="D44" s="184"/>
      <c r="E44" s="221"/>
      <c r="F44" s="222"/>
      <c r="G44" s="189">
        <f>SUM(G41:G43)</f>
        <v>0</v>
      </c>
      <c r="H44" s="185"/>
      <c r="I44" s="185"/>
      <c r="J44" s="185"/>
      <c r="K44" s="185"/>
      <c r="L44" s="223"/>
      <c r="M44" s="190"/>
      <c r="N44" s="185"/>
      <c r="O44" s="187"/>
      <c r="P44" s="191">
        <f>SUM(P41:P43)</f>
        <v>0</v>
      </c>
    </row>
    <row r="45" spans="1:18" ht="13.5" thickBot="1" x14ac:dyDescent="0.25">
      <c r="A45" s="593" t="s">
        <v>83</v>
      </c>
      <c r="B45" s="593"/>
      <c r="C45" s="593"/>
      <c r="D45" s="593"/>
      <c r="E45" s="224"/>
      <c r="F45" s="225"/>
      <c r="G45" s="226">
        <f>SUM(G32,G36,G40,G44)</f>
        <v>0</v>
      </c>
      <c r="H45" s="227"/>
      <c r="I45" s="227"/>
      <c r="J45" s="227"/>
      <c r="K45" s="227"/>
      <c r="L45" s="227"/>
      <c r="M45" s="227"/>
      <c r="N45" s="227"/>
      <c r="O45" s="227"/>
      <c r="P45" s="228">
        <f>SUM(P32,P36,P40,P44)</f>
        <v>0</v>
      </c>
      <c r="R45" s="9" t="s">
        <v>78</v>
      </c>
    </row>
    <row r="46" spans="1:18" s="200" customFormat="1" ht="19.5" thickBot="1" x14ac:dyDescent="0.35">
      <c r="A46" s="549" t="s">
        <v>98</v>
      </c>
      <c r="B46" s="550"/>
      <c r="C46" s="550"/>
      <c r="D46" s="551"/>
      <c r="E46" s="206" t="e">
        <f>P45/G45</f>
        <v>#DIV/0!</v>
      </c>
      <c r="F46" s="552"/>
      <c r="G46" s="552"/>
      <c r="H46" s="552"/>
      <c r="I46" s="552"/>
      <c r="J46" s="552"/>
      <c r="K46" s="552"/>
      <c r="L46" s="552"/>
      <c r="M46" s="552"/>
      <c r="N46" s="552"/>
      <c r="O46" s="552"/>
      <c r="P46" s="553"/>
      <c r="Q46" s="199"/>
    </row>
    <row r="47" spans="1:18" ht="13.5" thickBot="1" x14ac:dyDescent="0.25">
      <c r="A47" s="543" t="s">
        <v>186</v>
      </c>
      <c r="B47" s="544"/>
      <c r="C47" s="544"/>
      <c r="D47" s="544"/>
      <c r="E47" s="544"/>
      <c r="F47" s="338"/>
      <c r="G47" s="338"/>
      <c r="H47" s="339"/>
      <c r="I47" s="339"/>
      <c r="J47" s="339"/>
      <c r="K47" s="339"/>
      <c r="L47" s="339"/>
      <c r="M47" s="339"/>
      <c r="N47" s="339"/>
      <c r="O47" s="339"/>
      <c r="P47" s="339"/>
    </row>
    <row r="48" spans="1:18" ht="13.5" thickBot="1" x14ac:dyDescent="0.25">
      <c r="A48" s="545" t="s">
        <v>125</v>
      </c>
      <c r="B48" s="207">
        <v>1</v>
      </c>
      <c r="C48" s="177" t="s">
        <v>124</v>
      </c>
      <c r="D48" s="148">
        <v>0</v>
      </c>
      <c r="E48" s="210">
        <v>0</v>
      </c>
      <c r="F48" s="211">
        <v>0</v>
      </c>
      <c r="G48" s="142">
        <f>E48*F48</f>
        <v>0</v>
      </c>
      <c r="H48" s="143">
        <f t="shared" ref="H48:H49" si="47">D48*E48</f>
        <v>0</v>
      </c>
      <c r="I48" s="143">
        <f t="shared" ref="I48:I49" si="48">H48/12</f>
        <v>0</v>
      </c>
      <c r="J48" s="143">
        <f>H48*$J$7</f>
        <v>0</v>
      </c>
      <c r="K48" s="143">
        <f t="shared" ref="K48:K49" si="49">H48+I48+J48</f>
        <v>0</v>
      </c>
      <c r="L48" s="382">
        <v>0.2359</v>
      </c>
      <c r="M48" s="144">
        <f>K48*L48</f>
        <v>0</v>
      </c>
      <c r="N48" s="152">
        <v>0.36</v>
      </c>
      <c r="O48" s="143">
        <f>N48+M48+K48</f>
        <v>0.36</v>
      </c>
      <c r="P48" s="145">
        <f>O48*F48</f>
        <v>0</v>
      </c>
    </row>
    <row r="49" spans="1:17" x14ac:dyDescent="0.2">
      <c r="A49" s="546"/>
      <c r="B49" s="209" t="s">
        <v>118</v>
      </c>
      <c r="C49" s="178" t="s">
        <v>124</v>
      </c>
      <c r="D49" s="148">
        <v>0</v>
      </c>
      <c r="E49" s="210">
        <v>0</v>
      </c>
      <c r="F49" s="211">
        <v>0</v>
      </c>
      <c r="G49" s="151">
        <f t="shared" ref="G49" si="50">E49*F49</f>
        <v>0</v>
      </c>
      <c r="H49" s="152">
        <f t="shared" si="47"/>
        <v>0</v>
      </c>
      <c r="I49" s="152">
        <f t="shared" si="48"/>
        <v>0</v>
      </c>
      <c r="J49" s="152">
        <f t="shared" ref="J49" si="51">H49*$J$7</f>
        <v>0</v>
      </c>
      <c r="K49" s="152">
        <f t="shared" si="49"/>
        <v>0</v>
      </c>
      <c r="L49" s="382">
        <v>0.2359</v>
      </c>
      <c r="M49" s="153">
        <f t="shared" ref="M49" si="52">K49*L49</f>
        <v>0</v>
      </c>
      <c r="N49" s="152">
        <v>0.36</v>
      </c>
      <c r="O49" s="152">
        <f>N49+M49+K49</f>
        <v>0.36</v>
      </c>
      <c r="P49" s="154">
        <f t="shared" ref="P49" si="53">O49*F49</f>
        <v>0</v>
      </c>
    </row>
    <row r="50" spans="1:17" ht="13.5" thickBot="1" x14ac:dyDescent="0.25">
      <c r="A50" s="547" t="s">
        <v>133</v>
      </c>
      <c r="B50" s="548"/>
      <c r="C50" s="548"/>
      <c r="D50" s="548"/>
      <c r="E50" s="224"/>
      <c r="F50" s="224"/>
      <c r="G50" s="226">
        <f>SUM(G48:G49)</f>
        <v>0</v>
      </c>
      <c r="H50" s="227"/>
      <c r="I50" s="227"/>
      <c r="J50" s="227"/>
      <c r="K50" s="227"/>
      <c r="L50" s="227"/>
      <c r="M50" s="227"/>
      <c r="N50" s="227"/>
      <c r="O50" s="227"/>
      <c r="P50" s="228">
        <f>SUM(P48:P49)</f>
        <v>0</v>
      </c>
    </row>
    <row r="51" spans="1:17" s="200" customFormat="1" ht="19.5" thickBot="1" x14ac:dyDescent="0.35">
      <c r="A51" s="549" t="s">
        <v>98</v>
      </c>
      <c r="B51" s="550"/>
      <c r="C51" s="550"/>
      <c r="D51" s="551"/>
      <c r="E51" s="206" t="e">
        <f>P50/G50</f>
        <v>#DIV/0!</v>
      </c>
      <c r="F51" s="552"/>
      <c r="G51" s="552"/>
      <c r="H51" s="552"/>
      <c r="I51" s="552"/>
      <c r="J51" s="552"/>
      <c r="K51" s="552"/>
      <c r="L51" s="552"/>
      <c r="M51" s="552"/>
      <c r="N51" s="552"/>
      <c r="O51" s="552"/>
      <c r="P51" s="553"/>
      <c r="Q51" s="199"/>
    </row>
    <row r="53" spans="1:17" ht="13.5" x14ac:dyDescent="0.2">
      <c r="A53" s="540" t="s">
        <v>84</v>
      </c>
      <c r="B53" s="540"/>
      <c r="C53" s="540"/>
      <c r="D53" s="540"/>
      <c r="E53" s="540"/>
      <c r="F53" s="540"/>
      <c r="G53" s="540"/>
      <c r="H53" s="540"/>
      <c r="I53" s="540"/>
      <c r="J53" s="540"/>
      <c r="K53" s="540"/>
      <c r="L53" s="540"/>
      <c r="M53" s="540"/>
      <c r="N53" s="540"/>
      <c r="O53" s="540"/>
      <c r="P53" s="540"/>
    </row>
    <row r="54" spans="1:17" ht="13.5" x14ac:dyDescent="0.2">
      <c r="A54" s="539" t="s">
        <v>85</v>
      </c>
      <c r="B54" s="539"/>
      <c r="C54" s="539"/>
      <c r="D54" s="539"/>
      <c r="E54" s="539"/>
      <c r="F54" s="539"/>
      <c r="G54" s="539"/>
      <c r="H54" s="539"/>
      <c r="I54" s="539"/>
      <c r="J54" s="539"/>
      <c r="K54" s="539"/>
      <c r="L54" s="539"/>
      <c r="M54" s="539"/>
      <c r="N54" s="539"/>
      <c r="O54" s="539"/>
      <c r="P54" s="539"/>
    </row>
    <row r="55" spans="1:17" ht="13.5" x14ac:dyDescent="0.2">
      <c r="A55" s="539" t="s">
        <v>103</v>
      </c>
      <c r="B55" s="539"/>
      <c r="C55" s="539"/>
      <c r="D55" s="539"/>
      <c r="E55" s="539"/>
      <c r="F55" s="539"/>
      <c r="G55" s="539"/>
      <c r="H55" s="539"/>
      <c r="I55" s="539"/>
      <c r="J55" s="539"/>
      <c r="K55" s="539"/>
      <c r="L55" s="539"/>
      <c r="M55" s="539"/>
      <c r="N55" s="539"/>
      <c r="O55" s="539"/>
      <c r="P55" s="539"/>
    </row>
    <row r="56" spans="1:17" ht="13.5" x14ac:dyDescent="0.2">
      <c r="A56" s="539" t="s">
        <v>252</v>
      </c>
      <c r="B56" s="539"/>
      <c r="C56" s="539"/>
      <c r="D56" s="539"/>
      <c r="E56" s="539"/>
      <c r="F56" s="539"/>
      <c r="G56" s="539"/>
      <c r="H56" s="539"/>
      <c r="I56" s="539"/>
      <c r="J56" s="539"/>
      <c r="K56" s="539"/>
      <c r="L56" s="539"/>
      <c r="M56" s="539"/>
      <c r="N56" s="539"/>
      <c r="O56" s="539"/>
      <c r="P56" s="539"/>
    </row>
    <row r="57" spans="1:17" ht="13.5" x14ac:dyDescent="0.2">
      <c r="A57" s="539" t="s">
        <v>86</v>
      </c>
      <c r="B57" s="539"/>
      <c r="C57" s="539"/>
      <c r="D57" s="539"/>
      <c r="E57" s="539"/>
      <c r="F57" s="539"/>
      <c r="G57" s="539"/>
      <c r="H57" s="539"/>
      <c r="I57" s="539"/>
      <c r="J57" s="539"/>
      <c r="K57" s="539"/>
      <c r="L57" s="539"/>
      <c r="M57" s="539"/>
      <c r="N57" s="539"/>
      <c r="O57" s="539"/>
      <c r="P57" s="539"/>
    </row>
    <row r="58" spans="1:17" ht="13.5" x14ac:dyDescent="0.2">
      <c r="A58" s="539" t="s">
        <v>99</v>
      </c>
      <c r="B58" s="539"/>
      <c r="C58" s="539"/>
      <c r="D58" s="539"/>
      <c r="E58" s="539"/>
      <c r="F58" s="539"/>
      <c r="G58" s="539"/>
      <c r="H58" s="539"/>
      <c r="I58" s="539"/>
      <c r="J58" s="539"/>
      <c r="K58" s="539"/>
      <c r="L58" s="539"/>
      <c r="M58" s="539"/>
      <c r="N58" s="539"/>
      <c r="O58" s="539"/>
      <c r="P58" s="539"/>
    </row>
    <row r="59" spans="1:17" ht="13.5" x14ac:dyDescent="0.2">
      <c r="A59" s="539" t="s">
        <v>104</v>
      </c>
      <c r="B59" s="539"/>
      <c r="C59" s="539"/>
      <c r="D59" s="539"/>
      <c r="E59" s="539"/>
      <c r="F59" s="539"/>
      <c r="G59" s="539"/>
      <c r="H59" s="539"/>
      <c r="I59" s="539"/>
      <c r="J59" s="539"/>
      <c r="K59" s="539"/>
      <c r="L59" s="539"/>
      <c r="M59" s="539"/>
      <c r="N59" s="539"/>
      <c r="O59" s="539"/>
      <c r="P59" s="539"/>
    </row>
    <row r="60" spans="1:17" ht="13.5" x14ac:dyDescent="0.2">
      <c r="A60" s="539" t="s">
        <v>158</v>
      </c>
      <c r="B60" s="539"/>
      <c r="C60" s="539"/>
      <c r="D60" s="539"/>
      <c r="E60" s="539"/>
      <c r="F60" s="539"/>
      <c r="G60" s="539"/>
      <c r="H60" s="539"/>
      <c r="I60" s="539"/>
      <c r="J60" s="539"/>
      <c r="K60" s="539"/>
      <c r="L60" s="539"/>
      <c r="M60" s="539"/>
      <c r="N60" s="539"/>
      <c r="O60" s="539"/>
      <c r="P60" s="539"/>
    </row>
    <row r="61" spans="1:17" ht="13.5" x14ac:dyDescent="0.2">
      <c r="A61" s="539" t="s">
        <v>105</v>
      </c>
      <c r="B61" s="539"/>
      <c r="C61" s="539"/>
      <c r="D61" s="539"/>
      <c r="E61" s="539"/>
      <c r="F61" s="539"/>
      <c r="G61" s="539"/>
      <c r="H61" s="539"/>
      <c r="I61" s="539"/>
      <c r="J61" s="539"/>
      <c r="K61" s="539"/>
      <c r="L61" s="539"/>
      <c r="M61" s="539"/>
      <c r="N61" s="539"/>
      <c r="O61" s="539"/>
      <c r="P61" s="539"/>
    </row>
    <row r="62" spans="1:17" ht="13.5" x14ac:dyDescent="0.2">
      <c r="A62" s="539" t="s">
        <v>106</v>
      </c>
      <c r="B62" s="539"/>
      <c r="C62" s="539"/>
      <c r="D62" s="539"/>
      <c r="E62" s="539"/>
      <c r="F62" s="539"/>
      <c r="G62" s="539"/>
      <c r="H62" s="539"/>
      <c r="I62" s="539"/>
      <c r="J62" s="539"/>
      <c r="K62" s="539"/>
      <c r="L62" s="539"/>
      <c r="M62" s="539"/>
      <c r="N62" s="539"/>
      <c r="O62" s="539"/>
      <c r="P62" s="539"/>
    </row>
    <row r="63" spans="1:17" ht="13.5" x14ac:dyDescent="0.2">
      <c r="A63" s="539" t="s">
        <v>107</v>
      </c>
      <c r="B63" s="539"/>
      <c r="C63" s="539"/>
      <c r="D63" s="539"/>
      <c r="E63" s="539"/>
      <c r="F63" s="539"/>
      <c r="G63" s="539"/>
      <c r="H63" s="539"/>
      <c r="I63" s="539"/>
      <c r="J63" s="539"/>
      <c r="K63" s="539"/>
      <c r="L63" s="539"/>
      <c r="M63" s="539"/>
      <c r="N63" s="539"/>
      <c r="O63" s="539"/>
      <c r="P63" s="539"/>
    </row>
    <row r="64" spans="1:17" ht="13.5" x14ac:dyDescent="0.2">
      <c r="A64" s="539" t="s">
        <v>108</v>
      </c>
      <c r="B64" s="539"/>
      <c r="C64" s="539"/>
      <c r="D64" s="539"/>
      <c r="E64" s="539"/>
      <c r="F64" s="539"/>
      <c r="G64" s="539"/>
      <c r="H64" s="539"/>
      <c r="I64" s="539"/>
      <c r="J64" s="539"/>
      <c r="K64" s="539"/>
      <c r="L64" s="539"/>
      <c r="M64" s="539"/>
      <c r="N64" s="539"/>
      <c r="O64" s="539"/>
      <c r="P64" s="539"/>
    </row>
    <row r="65" spans="1:17" s="7" customFormat="1" ht="29.1" customHeight="1" x14ac:dyDescent="0.2">
      <c r="A65" s="554" t="s">
        <v>213</v>
      </c>
      <c r="B65" s="554"/>
      <c r="C65" s="554"/>
      <c r="D65" s="554"/>
      <c r="E65" s="554"/>
      <c r="F65" s="554"/>
      <c r="G65" s="554"/>
      <c r="H65" s="554"/>
      <c r="I65" s="554"/>
      <c r="J65" s="554"/>
      <c r="K65" s="554"/>
      <c r="L65" s="554"/>
      <c r="M65" s="554"/>
      <c r="N65" s="554"/>
      <c r="O65" s="554"/>
      <c r="P65" s="554"/>
      <c r="Q65" s="384"/>
    </row>
    <row r="66" spans="1:17" ht="13.5" x14ac:dyDescent="0.2">
      <c r="A66" s="539" t="s">
        <v>100</v>
      </c>
      <c r="B66" s="539"/>
      <c r="C66" s="539"/>
      <c r="D66" s="539"/>
      <c r="E66" s="539"/>
      <c r="F66" s="539"/>
      <c r="G66" s="539"/>
      <c r="H66" s="539"/>
      <c r="I66" s="539"/>
      <c r="J66" s="539"/>
      <c r="K66" s="539"/>
      <c r="L66" s="539"/>
      <c r="M66" s="539"/>
      <c r="N66" s="539"/>
      <c r="O66" s="539"/>
      <c r="P66" s="539"/>
    </row>
    <row r="67" spans="1:17" ht="13.5" x14ac:dyDescent="0.2">
      <c r="A67" s="539" t="s">
        <v>101</v>
      </c>
      <c r="B67" s="539"/>
      <c r="C67" s="539"/>
      <c r="D67" s="539"/>
      <c r="E67" s="539"/>
      <c r="F67" s="539"/>
      <c r="G67" s="539"/>
      <c r="H67" s="539"/>
      <c r="I67" s="539"/>
      <c r="J67" s="539"/>
      <c r="K67" s="539"/>
      <c r="L67" s="539"/>
      <c r="M67" s="539"/>
      <c r="N67" s="539"/>
      <c r="O67" s="539"/>
      <c r="P67" s="539"/>
    </row>
    <row r="68" spans="1:17" ht="13.5" x14ac:dyDescent="0.2">
      <c r="A68" s="539" t="s">
        <v>102</v>
      </c>
      <c r="B68" s="539"/>
      <c r="C68" s="539"/>
      <c r="D68" s="539"/>
      <c r="E68" s="539"/>
      <c r="F68" s="539"/>
      <c r="G68" s="539"/>
      <c r="H68" s="539"/>
      <c r="I68" s="539"/>
      <c r="J68" s="539"/>
      <c r="K68" s="539"/>
      <c r="L68" s="539"/>
      <c r="M68" s="539"/>
      <c r="N68" s="539"/>
      <c r="O68" s="539"/>
      <c r="P68" s="539"/>
    </row>
    <row r="69" spans="1:17" ht="13.5" x14ac:dyDescent="0.2">
      <c r="A69" s="539" t="s">
        <v>109</v>
      </c>
      <c r="B69" s="539"/>
      <c r="C69" s="539"/>
      <c r="D69" s="539"/>
      <c r="E69" s="539"/>
      <c r="F69" s="539"/>
      <c r="G69" s="539"/>
      <c r="H69" s="539"/>
      <c r="I69" s="539"/>
      <c r="J69" s="539"/>
      <c r="K69" s="539"/>
      <c r="L69" s="539"/>
      <c r="M69" s="539"/>
      <c r="N69" s="539"/>
      <c r="O69" s="539"/>
      <c r="P69" s="539"/>
    </row>
    <row r="87" spans="1:18" s="229" customFormat="1" x14ac:dyDescent="0.2">
      <c r="A87" s="115"/>
      <c r="B87" s="115"/>
      <c r="C87" s="9"/>
      <c r="D87" s="116"/>
      <c r="E87" s="116"/>
      <c r="F87" s="116"/>
      <c r="G87" s="116"/>
      <c r="H87" s="115"/>
      <c r="I87" s="115"/>
      <c r="J87" s="115"/>
      <c r="K87" s="115"/>
      <c r="L87" s="115"/>
      <c r="M87" s="115"/>
      <c r="N87" s="115"/>
      <c r="O87" s="115"/>
      <c r="P87" s="115"/>
      <c r="Q87" s="115"/>
      <c r="R87" s="9"/>
    </row>
    <row r="88" spans="1:18" s="229" customFormat="1" x14ac:dyDescent="0.2">
      <c r="A88" s="115"/>
      <c r="B88" s="115"/>
      <c r="C88" s="9"/>
      <c r="D88" s="116"/>
      <c r="E88" s="116"/>
      <c r="F88" s="116"/>
      <c r="G88" s="116"/>
      <c r="H88" s="115"/>
      <c r="I88" s="115"/>
      <c r="J88" s="115"/>
      <c r="K88" s="115"/>
      <c r="L88" s="115"/>
      <c r="M88" s="115"/>
      <c r="N88" s="115"/>
      <c r="O88" s="115"/>
      <c r="P88" s="115"/>
      <c r="Q88" s="115"/>
      <c r="R88" s="9"/>
    </row>
  </sheetData>
  <sheetProtection formatCells="0" formatColumns="0" formatRows="0" insertColumns="0" insertRows="0" insertHyperlinks="0" deleteColumns="0" deleteRows="0" sort="0" autoFilter="0" pivotTables="0"/>
  <mergeCells count="52">
    <mergeCell ref="F27:P27"/>
    <mergeCell ref="F46:P46"/>
    <mergeCell ref="A46:D46"/>
    <mergeCell ref="A45:D45"/>
    <mergeCell ref="A33:A35"/>
    <mergeCell ref="A37:A39"/>
    <mergeCell ref="A18:A20"/>
    <mergeCell ref="A22:A24"/>
    <mergeCell ref="A41:A43"/>
    <mergeCell ref="A29:A31"/>
    <mergeCell ref="A26:D26"/>
    <mergeCell ref="A27:D27"/>
    <mergeCell ref="A28:E28"/>
    <mergeCell ref="A7:I7"/>
    <mergeCell ref="B4:P4"/>
    <mergeCell ref="B5:P5"/>
    <mergeCell ref="A14:A16"/>
    <mergeCell ref="F8:F10"/>
    <mergeCell ref="G8:G10"/>
    <mergeCell ref="A12:P12"/>
    <mergeCell ref="A13:P13"/>
    <mergeCell ref="H8:N8"/>
    <mergeCell ref="O8:P9"/>
    <mergeCell ref="A8:A10"/>
    <mergeCell ref="B8:B10"/>
    <mergeCell ref="C8:C10"/>
    <mergeCell ref="D8:D10"/>
    <mergeCell ref="E8:E10"/>
    <mergeCell ref="A3:P3"/>
    <mergeCell ref="A1:P1"/>
    <mergeCell ref="A67:P67"/>
    <mergeCell ref="A68:P68"/>
    <mergeCell ref="A69:P69"/>
    <mergeCell ref="A47:E47"/>
    <mergeCell ref="A48:A49"/>
    <mergeCell ref="A50:D50"/>
    <mergeCell ref="A51:D51"/>
    <mergeCell ref="F51:P51"/>
    <mergeCell ref="A62:P62"/>
    <mergeCell ref="A63:P63"/>
    <mergeCell ref="A64:P64"/>
    <mergeCell ref="A65:P65"/>
    <mergeCell ref="A66:P66"/>
    <mergeCell ref="A57:P57"/>
    <mergeCell ref="A58:P58"/>
    <mergeCell ref="A59:P59"/>
    <mergeCell ref="A60:P60"/>
    <mergeCell ref="A61:P61"/>
    <mergeCell ref="A53:P53"/>
    <mergeCell ref="A54:P54"/>
    <mergeCell ref="A55:P55"/>
    <mergeCell ref="A56:P56"/>
  </mergeCells>
  <pageMargins left="0" right="0" top="0.39370078740157483" bottom="0.23622047244094491" header="0.23622047244094491" footer="0.15748031496062992"/>
  <pageSetup paperSize="9" scale="71" fitToHeight="0" orientation="landscape" r:id="rId1"/>
  <headerFooter alignWithMargins="0"/>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L46"/>
  <sheetViews>
    <sheetView topLeftCell="A10" zoomScale="70" zoomScaleNormal="70" workbookViewId="0">
      <selection activeCell="G19" sqref="G19"/>
    </sheetView>
  </sheetViews>
  <sheetFormatPr defaultColWidth="9.28515625" defaultRowHeight="12.75" x14ac:dyDescent="0.2"/>
  <cols>
    <col min="1" max="1" width="6.7109375" style="9" customWidth="1"/>
    <col min="2" max="2" width="57.42578125" style="9" customWidth="1"/>
    <col min="3" max="3" width="19.42578125" style="42" customWidth="1"/>
    <col min="4" max="4" width="13.7109375" style="42" customWidth="1"/>
    <col min="5" max="5" width="27.7109375" style="9" customWidth="1"/>
    <col min="6" max="6" width="12.7109375" style="9" customWidth="1"/>
    <col min="7" max="7" width="16.28515625" style="9" customWidth="1"/>
    <col min="8" max="8" width="29.42578125" style="9" customWidth="1"/>
    <col min="9" max="9" width="19.28515625" style="9" customWidth="1"/>
    <col min="10" max="10" width="15.5703125" style="9" customWidth="1"/>
    <col min="11" max="11" width="15.7109375" style="9" customWidth="1"/>
    <col min="12" max="12" width="13.7109375" style="9" customWidth="1"/>
    <col min="13" max="16384" width="9.28515625" style="9"/>
  </cols>
  <sheetData>
    <row r="1" spans="1:12" x14ac:dyDescent="0.2">
      <c r="A1" s="7"/>
      <c r="B1" s="7"/>
      <c r="C1" s="8"/>
      <c r="D1" s="8"/>
      <c r="E1" s="598"/>
      <c r="F1" s="598"/>
      <c r="G1" s="598"/>
      <c r="K1" s="10"/>
      <c r="L1" s="10"/>
    </row>
    <row r="2" spans="1:12" ht="27.75" customHeight="1" x14ac:dyDescent="0.25">
      <c r="A2" s="600"/>
      <c r="B2" s="601"/>
      <c r="C2" s="601"/>
      <c r="D2" s="601"/>
      <c r="E2" s="601"/>
      <c r="F2" s="601"/>
      <c r="G2" s="601"/>
      <c r="K2" s="10"/>
      <c r="L2" s="10"/>
    </row>
    <row r="3" spans="1:12" ht="12" customHeight="1" x14ac:dyDescent="0.2">
      <c r="A3" s="7"/>
      <c r="B3" s="7"/>
      <c r="C3" s="8"/>
      <c r="D3" s="8"/>
      <c r="E3" s="7"/>
      <c r="F3" s="7"/>
      <c r="G3" s="7"/>
    </row>
    <row r="4" spans="1:12" ht="18.600000000000001" customHeight="1" x14ac:dyDescent="0.3">
      <c r="A4" s="597" t="s">
        <v>137</v>
      </c>
      <c r="B4" s="597"/>
      <c r="C4" s="597"/>
      <c r="D4" s="597"/>
      <c r="E4" s="597"/>
      <c r="F4" s="597"/>
      <c r="G4" s="597"/>
      <c r="H4" s="11"/>
      <c r="I4" s="11"/>
      <c r="J4" s="11"/>
      <c r="K4" s="11"/>
      <c r="L4" s="11"/>
    </row>
    <row r="5" spans="1:12" ht="27" customHeight="1" x14ac:dyDescent="0.2">
      <c r="A5" s="599" t="s">
        <v>160</v>
      </c>
      <c r="B5" s="599"/>
      <c r="C5" s="599"/>
      <c r="D5" s="8"/>
      <c r="E5" s="7"/>
      <c r="F5" s="7"/>
      <c r="G5" s="7"/>
    </row>
    <row r="6" spans="1:12" ht="9.6" customHeight="1" x14ac:dyDescent="0.2">
      <c r="A6" s="28"/>
      <c r="B6" s="7"/>
      <c r="C6" s="8"/>
      <c r="D6" s="8"/>
      <c r="E6" s="7"/>
      <c r="F6" s="7"/>
      <c r="G6" s="7"/>
    </row>
    <row r="7" spans="1:12" ht="14.65" customHeight="1" thickBot="1" x14ac:dyDescent="0.3">
      <c r="A7" s="340" t="s">
        <v>36</v>
      </c>
      <c r="B7" s="340"/>
      <c r="C7" s="341"/>
      <c r="D7" s="8"/>
      <c r="E7" s="7"/>
      <c r="F7" s="7"/>
      <c r="G7" s="7"/>
    </row>
    <row r="8" spans="1:12" ht="14.65" customHeight="1" thickBot="1" x14ac:dyDescent="0.3">
      <c r="A8" s="59" t="s">
        <v>31</v>
      </c>
      <c r="B8" s="60" t="s">
        <v>58</v>
      </c>
      <c r="C8" s="61" t="s">
        <v>59</v>
      </c>
      <c r="D8" s="8"/>
      <c r="E8" s="7"/>
      <c r="F8" s="7"/>
      <c r="G8" s="7"/>
    </row>
    <row r="9" spans="1:12" ht="16.350000000000001" customHeight="1" x14ac:dyDescent="0.2">
      <c r="A9" s="62" t="s">
        <v>20</v>
      </c>
      <c r="B9" s="63" t="s">
        <v>110</v>
      </c>
      <c r="C9" s="22" t="e">
        <f>'3_Darbinieku atalgojuma veidi'!E27</f>
        <v>#DIV/0!</v>
      </c>
      <c r="D9" s="8"/>
      <c r="E9" s="7"/>
      <c r="F9" s="7"/>
      <c r="G9" s="7"/>
    </row>
    <row r="10" spans="1:12" ht="26.25" customHeight="1" x14ac:dyDescent="0.2">
      <c r="A10" s="23" t="s">
        <v>21</v>
      </c>
      <c r="B10" s="64" t="s">
        <v>111</v>
      </c>
      <c r="C10" s="25">
        <v>0</v>
      </c>
      <c r="D10" s="8"/>
      <c r="E10" s="7"/>
      <c r="F10" s="7"/>
      <c r="G10" s="7"/>
    </row>
    <row r="11" spans="1:12" ht="17.25" customHeight="1" x14ac:dyDescent="0.2">
      <c r="A11" s="23" t="s">
        <v>22</v>
      </c>
      <c r="B11" s="64" t="s">
        <v>112</v>
      </c>
      <c r="C11" s="25">
        <v>0</v>
      </c>
      <c r="D11" s="8"/>
      <c r="E11" s="7"/>
      <c r="F11" s="7"/>
      <c r="G11" s="7"/>
    </row>
    <row r="12" spans="1:12" ht="28.5" customHeight="1" thickBot="1" x14ac:dyDescent="0.25">
      <c r="A12" s="65" t="s">
        <v>23</v>
      </c>
      <c r="B12" s="66" t="s">
        <v>139</v>
      </c>
      <c r="C12" s="67">
        <v>0</v>
      </c>
      <c r="D12" s="8"/>
      <c r="E12" s="7"/>
      <c r="F12" s="7"/>
      <c r="G12" s="7"/>
    </row>
    <row r="13" spans="1:12" ht="16.350000000000001" customHeight="1" thickBot="1" x14ac:dyDescent="0.25">
      <c r="A13" s="606" t="s">
        <v>41</v>
      </c>
      <c r="B13" s="607"/>
      <c r="C13" s="68" t="e">
        <f>SUM(C9:C12)</f>
        <v>#DIV/0!</v>
      </c>
      <c r="D13" s="8"/>
      <c r="E13" s="7"/>
      <c r="F13" s="7"/>
      <c r="G13" s="7"/>
    </row>
    <row r="14" spans="1:12" ht="13.5" customHeight="1" x14ac:dyDescent="0.2">
      <c r="A14" s="69"/>
      <c r="B14" s="69"/>
      <c r="C14" s="71"/>
      <c r="D14" s="8"/>
      <c r="E14" s="7"/>
      <c r="F14" s="7"/>
      <c r="G14" s="7"/>
    </row>
    <row r="15" spans="1:12" ht="16.350000000000001" customHeight="1" thickBot="1" x14ac:dyDescent="0.3">
      <c r="A15" s="340" t="s">
        <v>216</v>
      </c>
      <c r="B15" s="340"/>
      <c r="C15" s="341"/>
      <c r="D15" s="8"/>
      <c r="E15" s="7"/>
      <c r="F15" s="7"/>
      <c r="G15" s="7"/>
    </row>
    <row r="16" spans="1:12" ht="16.350000000000001" customHeight="1" thickBot="1" x14ac:dyDescent="0.3">
      <c r="A16" s="59" t="s">
        <v>31</v>
      </c>
      <c r="B16" s="60" t="s">
        <v>58</v>
      </c>
      <c r="C16" s="61" t="s">
        <v>59</v>
      </c>
      <c r="D16" s="8"/>
      <c r="E16" s="7"/>
      <c r="F16" s="7"/>
      <c r="G16" s="7"/>
    </row>
    <row r="17" spans="1:12" ht="14.25" customHeight="1" x14ac:dyDescent="0.2">
      <c r="A17" s="19" t="s">
        <v>37</v>
      </c>
      <c r="B17" s="63" t="s">
        <v>110</v>
      </c>
      <c r="C17" s="21" t="e">
        <f>'3_Darbinieku atalgojuma veidi'!E46</f>
        <v>#DIV/0!</v>
      </c>
      <c r="D17" s="8"/>
      <c r="E17" s="7"/>
      <c r="F17" s="7"/>
      <c r="G17" s="7"/>
    </row>
    <row r="18" spans="1:12" ht="27" customHeight="1" x14ac:dyDescent="0.2">
      <c r="A18" s="23" t="s">
        <v>38</v>
      </c>
      <c r="B18" s="64" t="s">
        <v>113</v>
      </c>
      <c r="C18" s="25">
        <v>0</v>
      </c>
      <c r="D18" s="8"/>
      <c r="E18" s="7"/>
      <c r="F18" s="7"/>
      <c r="G18" s="7"/>
    </row>
    <row r="19" spans="1:12" ht="15.75" customHeight="1" x14ac:dyDescent="0.2">
      <c r="A19" s="23" t="s">
        <v>39</v>
      </c>
      <c r="B19" s="64" t="s">
        <v>112</v>
      </c>
      <c r="C19" s="25">
        <v>0</v>
      </c>
      <c r="D19" s="8"/>
      <c r="E19" s="7"/>
      <c r="F19" s="7"/>
      <c r="G19" s="7"/>
    </row>
    <row r="20" spans="1:12" ht="28.5" customHeight="1" thickBot="1" x14ac:dyDescent="0.25">
      <c r="A20" s="65" t="s">
        <v>40</v>
      </c>
      <c r="B20" s="66" t="s">
        <v>139</v>
      </c>
      <c r="C20" s="25">
        <v>0</v>
      </c>
      <c r="D20" s="8"/>
      <c r="E20" s="7"/>
      <c r="F20" s="7"/>
      <c r="G20" s="7"/>
    </row>
    <row r="21" spans="1:12" ht="16.350000000000001" customHeight="1" thickBot="1" x14ac:dyDescent="0.25">
      <c r="A21" s="608" t="s">
        <v>41</v>
      </c>
      <c r="B21" s="609"/>
      <c r="C21" s="70" t="e">
        <f>SUM(C17:C20)</f>
        <v>#DIV/0!</v>
      </c>
      <c r="D21" s="8"/>
      <c r="E21" s="7"/>
      <c r="F21" s="7"/>
      <c r="G21" s="7"/>
    </row>
    <row r="22" spans="1:12" ht="16.350000000000001" customHeight="1" x14ac:dyDescent="0.2">
      <c r="A22" s="605" t="s">
        <v>168</v>
      </c>
      <c r="B22" s="605"/>
      <c r="C22" s="605"/>
      <c r="D22" s="8"/>
      <c r="E22" s="7"/>
      <c r="F22" s="7"/>
      <c r="G22" s="7"/>
    </row>
    <row r="23" spans="1:12" ht="16.350000000000001" customHeight="1" x14ac:dyDescent="0.2">
      <c r="A23" s="7"/>
      <c r="B23" s="7"/>
      <c r="C23" s="8"/>
      <c r="D23" s="8"/>
      <c r="E23" s="7"/>
      <c r="F23" s="7"/>
      <c r="G23" s="7"/>
    </row>
    <row r="24" spans="1:12" s="73" customFormat="1" ht="62.25" customHeight="1" thickBot="1" x14ac:dyDescent="0.3">
      <c r="A24" s="604" t="s">
        <v>214</v>
      </c>
      <c r="B24" s="604"/>
      <c r="C24" s="604"/>
      <c r="D24" s="604"/>
      <c r="E24" s="604"/>
      <c r="F24" s="604"/>
      <c r="G24" s="604"/>
      <c r="H24" s="72"/>
      <c r="I24" s="72"/>
      <c r="J24" s="72"/>
      <c r="K24" s="72"/>
      <c r="L24" s="72"/>
    </row>
    <row r="25" spans="1:12" ht="84" customHeight="1" thickBot="1" x14ac:dyDescent="0.25">
      <c r="A25" s="74" t="s">
        <v>0</v>
      </c>
      <c r="B25" s="75" t="s">
        <v>1</v>
      </c>
      <c r="C25" s="75" t="s">
        <v>169</v>
      </c>
      <c r="D25" s="75" t="s">
        <v>117</v>
      </c>
      <c r="E25" s="75" t="s">
        <v>116</v>
      </c>
      <c r="F25" s="75" t="s">
        <v>42</v>
      </c>
      <c r="G25" s="76" t="s">
        <v>232</v>
      </c>
      <c r="H25" s="77"/>
      <c r="I25" s="77"/>
      <c r="J25" s="77"/>
    </row>
    <row r="26" spans="1:12" ht="15.75" x14ac:dyDescent="0.2">
      <c r="A26" s="78" t="s">
        <v>24</v>
      </c>
      <c r="B26" s="610" t="s">
        <v>135</v>
      </c>
      <c r="C26" s="611"/>
      <c r="D26" s="611"/>
      <c r="E26" s="611"/>
      <c r="F26" s="611"/>
      <c r="G26" s="612"/>
      <c r="H26" s="79"/>
      <c r="I26" s="79"/>
      <c r="J26" s="79"/>
    </row>
    <row r="27" spans="1:12" ht="13.5" x14ac:dyDescent="0.2">
      <c r="A27" s="29" t="s">
        <v>25</v>
      </c>
      <c r="B27" s="84" t="s">
        <v>122</v>
      </c>
      <c r="C27" s="81">
        <f>'2_Darba_efektivitāte'!C12</f>
        <v>4128.6000000000004</v>
      </c>
      <c r="D27" s="85">
        <f>'2_Darba_efektivitāte'!G12</f>
        <v>0</v>
      </c>
      <c r="E27" s="82" t="e">
        <f>$C$13</f>
        <v>#DIV/0!</v>
      </c>
      <c r="F27" s="82" t="e">
        <f t="shared" ref="F27:F29" si="0">D27*E27</f>
        <v>#DIV/0!</v>
      </c>
      <c r="G27" s="83" t="e">
        <f>F27*24</f>
        <v>#DIV/0!</v>
      </c>
      <c r="H27" s="79"/>
      <c r="I27" s="79"/>
      <c r="J27" s="79"/>
    </row>
    <row r="28" spans="1:12" ht="13.5" x14ac:dyDescent="0.2">
      <c r="A28" s="33" t="s">
        <v>26</v>
      </c>
      <c r="B28" s="86" t="s">
        <v>18</v>
      </c>
      <c r="C28" s="81">
        <f>'2_Darba_efektivitāte'!C22</f>
        <v>2414.4</v>
      </c>
      <c r="D28" s="87">
        <f>'2_Darba_efektivitāte'!G22</f>
        <v>0</v>
      </c>
      <c r="E28" s="82" t="e">
        <f t="shared" ref="E28:E29" si="1">$C$13</f>
        <v>#DIV/0!</v>
      </c>
      <c r="F28" s="82" t="e">
        <f t="shared" si="0"/>
        <v>#DIV/0!</v>
      </c>
      <c r="G28" s="83" t="e">
        <f>F28*24</f>
        <v>#DIV/0!</v>
      </c>
      <c r="H28" s="79"/>
      <c r="I28" s="79"/>
      <c r="J28" s="79"/>
    </row>
    <row r="29" spans="1:12" ht="14.25" thickBot="1" x14ac:dyDescent="0.25">
      <c r="A29" s="90" t="s">
        <v>27</v>
      </c>
      <c r="B29" s="86" t="s">
        <v>141</v>
      </c>
      <c r="C29" s="81">
        <f>'2_Darba_efektivitāte'!C33</f>
        <v>3055.4000000000005</v>
      </c>
      <c r="D29" s="91">
        <f>'2_Darba_efektivitāte'!G33</f>
        <v>0</v>
      </c>
      <c r="E29" s="88" t="e">
        <f t="shared" si="1"/>
        <v>#DIV/0!</v>
      </c>
      <c r="F29" s="88" t="e">
        <f t="shared" si="0"/>
        <v>#DIV/0!</v>
      </c>
      <c r="G29" s="83" t="e">
        <f>F29*24</f>
        <v>#DIV/0!</v>
      </c>
      <c r="H29" s="79"/>
      <c r="I29" s="79"/>
      <c r="J29" s="79"/>
    </row>
    <row r="30" spans="1:12" ht="17.100000000000001" customHeight="1" thickBot="1" x14ac:dyDescent="0.25">
      <c r="A30" s="602" t="s">
        <v>8</v>
      </c>
      <c r="B30" s="603"/>
      <c r="C30" s="92">
        <f>SUM(C27:C29)</f>
        <v>9598.4000000000015</v>
      </c>
      <c r="D30" s="93">
        <f>SUM(D27:D29)</f>
        <v>0</v>
      </c>
      <c r="E30" s="94"/>
      <c r="F30" s="93" t="e">
        <f>SUM(F27:F29)</f>
        <v>#DIV/0!</v>
      </c>
      <c r="G30" s="95" t="e">
        <f>F30*24</f>
        <v>#DIV/0!</v>
      </c>
      <c r="H30" s="79"/>
      <c r="I30" s="79"/>
      <c r="J30" s="79"/>
    </row>
    <row r="31" spans="1:12" ht="15.75" x14ac:dyDescent="0.2">
      <c r="A31" s="78" t="s">
        <v>28</v>
      </c>
      <c r="B31" s="610" t="s">
        <v>136</v>
      </c>
      <c r="C31" s="611"/>
      <c r="D31" s="611"/>
      <c r="E31" s="611"/>
      <c r="F31" s="611"/>
      <c r="G31" s="612"/>
      <c r="H31" s="79"/>
      <c r="I31" s="79"/>
      <c r="J31" s="79"/>
    </row>
    <row r="32" spans="1:12" ht="13.5" x14ac:dyDescent="0.2">
      <c r="A32" s="29" t="s">
        <v>29</v>
      </c>
      <c r="B32" s="80" t="s">
        <v>122</v>
      </c>
      <c r="C32" s="81">
        <f>'2_Darba_efektivitāte'!C43</f>
        <v>7561</v>
      </c>
      <c r="D32" s="98">
        <f>'2_Darba_efektivitāte'!F43</f>
        <v>0</v>
      </c>
      <c r="E32" s="88" t="e">
        <f>$C$21</f>
        <v>#DIV/0!</v>
      </c>
      <c r="F32" s="88" t="e">
        <f t="shared" ref="F32:F34" si="2">D32*E32</f>
        <v>#DIV/0!</v>
      </c>
      <c r="G32" s="89" t="e">
        <f>F32*24</f>
        <v>#DIV/0!</v>
      </c>
      <c r="H32" s="79"/>
      <c r="I32" s="79"/>
      <c r="J32" s="79"/>
    </row>
    <row r="33" spans="1:10" ht="25.5" x14ac:dyDescent="0.2">
      <c r="A33" s="99" t="s">
        <v>30</v>
      </c>
      <c r="B33" s="100" t="s">
        <v>199</v>
      </c>
      <c r="C33" s="101">
        <f>'2_Darba_efektivitāte'!C47</f>
        <v>1746</v>
      </c>
      <c r="D33" s="102">
        <f>'2_Darba_efektivitāte'!F47</f>
        <v>0</v>
      </c>
      <c r="E33" s="88" t="e">
        <f t="shared" ref="E33:E35" si="3">$C$21</f>
        <v>#DIV/0!</v>
      </c>
      <c r="F33" s="88" t="e">
        <f t="shared" si="2"/>
        <v>#DIV/0!</v>
      </c>
      <c r="G33" s="89" t="e">
        <f t="shared" ref="G33:G36" si="4">F33*24</f>
        <v>#DIV/0!</v>
      </c>
      <c r="H33" s="79"/>
      <c r="I33" s="79"/>
      <c r="J33" s="79"/>
    </row>
    <row r="34" spans="1:10" ht="13.5" x14ac:dyDescent="0.2">
      <c r="A34" s="99" t="s">
        <v>217</v>
      </c>
      <c r="B34" s="100" t="s">
        <v>18</v>
      </c>
      <c r="C34" s="101">
        <f>'2_Darba_efektivitāte'!C52</f>
        <v>12203</v>
      </c>
      <c r="D34" s="102">
        <f>'2_Darba_efektivitāte'!F52</f>
        <v>0</v>
      </c>
      <c r="E34" s="88" t="e">
        <f t="shared" si="3"/>
        <v>#DIV/0!</v>
      </c>
      <c r="F34" s="88" t="e">
        <f t="shared" si="2"/>
        <v>#DIV/0!</v>
      </c>
      <c r="G34" s="89" t="e">
        <f t="shared" si="4"/>
        <v>#DIV/0!</v>
      </c>
      <c r="H34" s="79"/>
      <c r="I34" s="79"/>
      <c r="J34" s="79"/>
    </row>
    <row r="35" spans="1:10" ht="14.25" thickBot="1" x14ac:dyDescent="0.25">
      <c r="A35" s="90" t="s">
        <v>218</v>
      </c>
      <c r="B35" s="86" t="s">
        <v>141</v>
      </c>
      <c r="C35" s="96">
        <f>'2_Darba_efektivitāte'!C56</f>
        <v>3323</v>
      </c>
      <c r="D35" s="103">
        <f>'2_Darba_efektivitāte'!F56</f>
        <v>0</v>
      </c>
      <c r="E35" s="88" t="e">
        <f t="shared" si="3"/>
        <v>#DIV/0!</v>
      </c>
      <c r="F35" s="88" t="e">
        <f t="shared" ref="F35" si="5">D35*E35</f>
        <v>#DIV/0!</v>
      </c>
      <c r="G35" s="89" t="e">
        <f t="shared" si="4"/>
        <v>#DIV/0!</v>
      </c>
      <c r="H35" s="79"/>
      <c r="I35" s="79"/>
      <c r="J35" s="79"/>
    </row>
    <row r="36" spans="1:10" ht="14.25" thickBot="1" x14ac:dyDescent="0.25">
      <c r="A36" s="602" t="s">
        <v>8</v>
      </c>
      <c r="B36" s="616"/>
      <c r="C36" s="97">
        <f>SUM(C32:C35)</f>
        <v>24833</v>
      </c>
      <c r="D36" s="93">
        <f>SUM(D32:D35)</f>
        <v>0</v>
      </c>
      <c r="E36" s="94"/>
      <c r="F36" s="93" t="e">
        <f>SUM(F32:F35)</f>
        <v>#DIV/0!</v>
      </c>
      <c r="G36" s="394" t="e">
        <f t="shared" si="4"/>
        <v>#DIV/0!</v>
      </c>
      <c r="H36" s="79"/>
      <c r="I36" s="79"/>
      <c r="J36" s="79"/>
    </row>
    <row r="37" spans="1:10" ht="14.65" customHeight="1" x14ac:dyDescent="0.2">
      <c r="A37" s="104" t="s">
        <v>128</v>
      </c>
      <c r="B37" s="613" t="s">
        <v>127</v>
      </c>
      <c r="C37" s="614"/>
      <c r="D37" s="614"/>
      <c r="E37" s="614"/>
      <c r="F37" s="614"/>
      <c r="G37" s="615"/>
      <c r="H37" s="110"/>
      <c r="I37" s="110"/>
      <c r="J37" s="110"/>
    </row>
    <row r="38" spans="1:10" ht="14.65" customHeight="1" thickBot="1" x14ac:dyDescent="0.25">
      <c r="A38" s="39" t="s">
        <v>131</v>
      </c>
      <c r="B38" s="105" t="s">
        <v>125</v>
      </c>
      <c r="C38" s="106" t="s">
        <v>125</v>
      </c>
      <c r="D38" s="107">
        <f>'3_Darbinieku atalgojuma veidi'!G50</f>
        <v>0</v>
      </c>
      <c r="E38" s="108" t="e">
        <f>'3_Darbinieku atalgojuma veidi'!E51</f>
        <v>#DIV/0!</v>
      </c>
      <c r="F38" s="108" t="e">
        <f>D38*E38</f>
        <v>#DIV/0!</v>
      </c>
      <c r="G38" s="109" t="e">
        <f>F38*24</f>
        <v>#DIV/0!</v>
      </c>
      <c r="H38" s="110"/>
      <c r="I38" s="110"/>
      <c r="J38" s="110"/>
    </row>
    <row r="39" spans="1:10" ht="14.65" customHeight="1" thickBot="1" x14ac:dyDescent="0.25">
      <c r="A39" s="602" t="s">
        <v>8</v>
      </c>
      <c r="B39" s="603"/>
      <c r="C39" s="111" t="str">
        <f>C38</f>
        <v>Visi objekti</v>
      </c>
      <c r="D39" s="92">
        <f>D38</f>
        <v>0</v>
      </c>
      <c r="E39" s="112" t="e">
        <f>E38</f>
        <v>#DIV/0!</v>
      </c>
      <c r="F39" s="93" t="e">
        <f>F38</f>
        <v>#DIV/0!</v>
      </c>
      <c r="G39" s="389" t="e">
        <f>F39*24</f>
        <v>#DIV/0!</v>
      </c>
      <c r="H39" s="110"/>
      <c r="I39" s="110"/>
      <c r="J39" s="110"/>
    </row>
    <row r="40" spans="1:10" ht="14.65" customHeight="1" thickBot="1" x14ac:dyDescent="0.25">
      <c r="A40" s="602" t="s">
        <v>215</v>
      </c>
      <c r="B40" s="603"/>
      <c r="C40" s="603"/>
      <c r="D40" s="603"/>
      <c r="E40" s="603"/>
      <c r="F40" s="113" t="e">
        <f>F30+F36+F39</f>
        <v>#DIV/0!</v>
      </c>
      <c r="G40" s="113" t="e">
        <f>F40*24</f>
        <v>#DIV/0!</v>
      </c>
      <c r="H40" s="110"/>
      <c r="I40" s="110"/>
      <c r="J40" s="110"/>
    </row>
    <row r="41" spans="1:10" ht="26.1" customHeight="1" x14ac:dyDescent="0.2">
      <c r="A41" s="114"/>
      <c r="B41" s="114"/>
      <c r="C41" s="114"/>
      <c r="D41" s="114"/>
      <c r="E41" s="114"/>
      <c r="F41" s="18"/>
      <c r="G41" s="378"/>
      <c r="H41" s="379"/>
      <c r="I41" s="110"/>
      <c r="J41" s="110"/>
    </row>
    <row r="42" spans="1:10" ht="11.1" customHeight="1" x14ac:dyDescent="0.2">
      <c r="A42" s="12"/>
      <c r="B42" s="12"/>
      <c r="C42" s="12"/>
      <c r="D42" s="12"/>
      <c r="E42" s="12"/>
      <c r="F42" s="12"/>
      <c r="G42" s="12"/>
      <c r="H42" s="12"/>
      <c r="I42" s="12"/>
      <c r="J42" s="13"/>
    </row>
    <row r="43" spans="1:10" x14ac:dyDescent="0.2">
      <c r="A43" s="7"/>
      <c r="B43" s="7"/>
      <c r="C43" s="8"/>
      <c r="D43" s="8"/>
      <c r="E43" s="7"/>
      <c r="F43" s="7"/>
      <c r="G43" s="7"/>
    </row>
    <row r="44" spans="1:10" x14ac:dyDescent="0.2">
      <c r="A44" s="7"/>
      <c r="B44" s="7"/>
      <c r="C44" s="8"/>
      <c r="D44" s="8"/>
      <c r="E44" s="7"/>
      <c r="F44" s="7"/>
      <c r="G44" s="7"/>
    </row>
    <row r="45" spans="1:10" x14ac:dyDescent="0.2">
      <c r="A45" s="7"/>
      <c r="B45" s="7"/>
      <c r="C45" s="8"/>
      <c r="D45" s="8"/>
      <c r="E45" s="7"/>
      <c r="F45" s="7"/>
      <c r="G45" s="7"/>
    </row>
    <row r="46" spans="1:10" x14ac:dyDescent="0.2">
      <c r="A46" s="7"/>
      <c r="B46" s="7"/>
      <c r="C46" s="8"/>
      <c r="D46" s="8"/>
      <c r="E46" s="7"/>
      <c r="F46" s="7"/>
      <c r="G46" s="7"/>
    </row>
  </sheetData>
  <sheetProtection formatCells="0" formatColumns="0" formatRows="0" insertColumns="0" insertRows="0" insertHyperlinks="0" deleteColumns="0" deleteRows="0" sort="0" autoFilter="0" pivotTables="0"/>
  <mergeCells count="15">
    <mergeCell ref="B37:G37"/>
    <mergeCell ref="A40:E40"/>
    <mergeCell ref="A39:B39"/>
    <mergeCell ref="B31:G31"/>
    <mergeCell ref="A36:B36"/>
    <mergeCell ref="A4:G4"/>
    <mergeCell ref="E1:G1"/>
    <mergeCell ref="A5:C5"/>
    <mergeCell ref="A2:G2"/>
    <mergeCell ref="A30:B30"/>
    <mergeCell ref="A24:G24"/>
    <mergeCell ref="A22:C22"/>
    <mergeCell ref="A13:B13"/>
    <mergeCell ref="A21:B21"/>
    <mergeCell ref="B26:G26"/>
  </mergeCells>
  <pageMargins left="0.11811023622047245" right="0.11811023622047245" top="0" bottom="0" header="0.31496062992125984" footer="0.31496062992125984"/>
  <pageSetup paperSize="9" scale="69" orientation="landscape"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2:N35"/>
  <sheetViews>
    <sheetView topLeftCell="A10" zoomScale="69" zoomScaleNormal="69" workbookViewId="0">
      <selection activeCell="O14" sqref="O14"/>
    </sheetView>
  </sheetViews>
  <sheetFormatPr defaultColWidth="9.28515625" defaultRowHeight="12.75" x14ac:dyDescent="0.2"/>
  <cols>
    <col min="1" max="1" width="16.28515625" style="342" customWidth="1"/>
    <col min="2" max="2" width="25.5703125" style="342" bestFit="1" customWidth="1"/>
    <col min="3" max="3" width="13.7109375" style="342" customWidth="1"/>
    <col min="4" max="4" width="13" style="342" customWidth="1"/>
    <col min="5" max="5" width="13.7109375" style="342" customWidth="1"/>
    <col min="6" max="6" width="17" style="427" customWidth="1"/>
    <col min="7" max="7" width="13.5703125" style="342" customWidth="1"/>
    <col min="8" max="8" width="13.42578125" style="342" customWidth="1"/>
    <col min="9" max="10" width="13.28515625" style="342" bestFit="1" customWidth="1"/>
    <col min="11" max="16384" width="9.28515625" style="342"/>
  </cols>
  <sheetData>
    <row r="2" spans="1:14" ht="82.5" customHeight="1" x14ac:dyDescent="0.2">
      <c r="A2" s="620" t="s">
        <v>231</v>
      </c>
      <c r="B2" s="620"/>
      <c r="C2" s="620"/>
      <c r="D2" s="620"/>
      <c r="E2" s="620"/>
      <c r="F2" s="620"/>
      <c r="G2" s="620"/>
      <c r="H2" s="620"/>
      <c r="I2" s="620"/>
      <c r="J2" s="620"/>
    </row>
    <row r="3" spans="1:14" ht="210" customHeight="1" x14ac:dyDescent="0.25">
      <c r="A3" s="402" t="s">
        <v>4</v>
      </c>
      <c r="B3" s="402" t="s">
        <v>178</v>
      </c>
      <c r="C3" s="403" t="s">
        <v>241</v>
      </c>
      <c r="D3" s="403" t="s">
        <v>15</v>
      </c>
      <c r="E3" s="402" t="s">
        <v>171</v>
      </c>
      <c r="F3" s="402" t="s">
        <v>240</v>
      </c>
      <c r="G3" s="404" t="s">
        <v>242</v>
      </c>
      <c r="H3" s="405" t="s">
        <v>116</v>
      </c>
      <c r="I3" s="405" t="s">
        <v>42</v>
      </c>
      <c r="J3" s="406" t="s">
        <v>232</v>
      </c>
      <c r="N3" s="401"/>
    </row>
    <row r="4" spans="1:14" ht="13.5" thickBot="1" x14ac:dyDescent="0.25">
      <c r="A4" s="407">
        <v>1</v>
      </c>
      <c r="B4" s="407">
        <v>2</v>
      </c>
      <c r="C4" s="408">
        <v>3</v>
      </c>
      <c r="D4" s="408">
        <v>4</v>
      </c>
      <c r="E4" s="407">
        <v>5</v>
      </c>
      <c r="F4" s="407">
        <v>6</v>
      </c>
      <c r="G4" s="407">
        <v>7</v>
      </c>
      <c r="H4" s="407">
        <v>8</v>
      </c>
      <c r="I4" s="407">
        <v>9</v>
      </c>
      <c r="J4" s="407">
        <v>10</v>
      </c>
    </row>
    <row r="5" spans="1:14" ht="15.75" thickBot="1" x14ac:dyDescent="0.25">
      <c r="A5" s="617" t="s">
        <v>119</v>
      </c>
      <c r="B5" s="409" t="str">
        <f>'2_Darba_efektivitāte'!B4</f>
        <v>Administratīvās telpas</v>
      </c>
      <c r="C5" s="410">
        <f>'2_Darba_efektivitāte'!C4</f>
        <v>205.3</v>
      </c>
      <c r="D5" s="411">
        <f>'2_Darba_efektivitāte'!D4</f>
        <v>5</v>
      </c>
      <c r="E5" s="411" t="e">
        <f t="shared" ref="E5:E12" si="0">C5/F5</f>
        <v>#DIV/0!</v>
      </c>
      <c r="F5" s="411">
        <f>'2_Darba_efektivitāte'!F4</f>
        <v>0</v>
      </c>
      <c r="G5" s="442">
        <f>'2_Darba_efektivitāte'!G4</f>
        <v>0</v>
      </c>
      <c r="H5" s="82" t="e">
        <f>'4_Tāme'!C13</f>
        <v>#DIV/0!</v>
      </c>
      <c r="I5" s="82" t="e">
        <f t="shared" ref="I5:I12" si="1">G5*H5</f>
        <v>#DIV/0!</v>
      </c>
      <c r="J5" s="83" t="e">
        <f>I5*24</f>
        <v>#DIV/0!</v>
      </c>
    </row>
    <row r="6" spans="1:14" ht="48.75" customHeight="1" thickBot="1" x14ac:dyDescent="0.25">
      <c r="A6" s="618"/>
      <c r="B6" s="409" t="str">
        <f>'2_Darba_efektivitāte'!B5</f>
        <v>Virtuve (t.sk. virtuves un gaiteņi īrnieku AM3 un BM kategoriju numuros)</v>
      </c>
      <c r="C6" s="410">
        <f>'2_Darba_efektivitāte'!C5</f>
        <v>324.8</v>
      </c>
      <c r="D6" s="411">
        <f>'2_Darba_efektivitāte'!D5</f>
        <v>6</v>
      </c>
      <c r="E6" s="411" t="e">
        <f t="shared" si="0"/>
        <v>#DIV/0!</v>
      </c>
      <c r="F6" s="411">
        <f>'2_Darba_efektivitāte'!F5</f>
        <v>0</v>
      </c>
      <c r="G6" s="442">
        <f>'2_Darba_efektivitāte'!G5</f>
        <v>0</v>
      </c>
      <c r="H6" s="82" t="e">
        <f>'4_Tāme'!C13</f>
        <v>#DIV/0!</v>
      </c>
      <c r="I6" s="82" t="e">
        <f t="shared" si="1"/>
        <v>#DIV/0!</v>
      </c>
      <c r="J6" s="83" t="e">
        <f t="shared" ref="J6:J12" si="2">I6*24</f>
        <v>#DIV/0!</v>
      </c>
    </row>
    <row r="7" spans="1:14" ht="30.75" thickBot="1" x14ac:dyDescent="0.25">
      <c r="A7" s="618"/>
      <c r="B7" s="409" t="str">
        <f>'2_Darba_efektivitāte'!B6</f>
        <v>Gaiteņi/ ieejas halles manuāli</v>
      </c>
      <c r="C7" s="410">
        <f>'2_Darba_efektivitāte'!C6</f>
        <v>1884</v>
      </c>
      <c r="D7" s="411">
        <f>'2_Darba_efektivitāte'!D6</f>
        <v>6</v>
      </c>
      <c r="E7" s="411" t="e">
        <f t="shared" si="0"/>
        <v>#DIV/0!</v>
      </c>
      <c r="F7" s="411">
        <f>'2_Darba_efektivitāte'!F6</f>
        <v>0</v>
      </c>
      <c r="G7" s="442">
        <f>'2_Darba_efektivitāte'!G6</f>
        <v>0</v>
      </c>
      <c r="H7" s="82" t="e">
        <f>'4_Tāme'!C13</f>
        <v>#DIV/0!</v>
      </c>
      <c r="I7" s="82" t="e">
        <f t="shared" si="1"/>
        <v>#DIV/0!</v>
      </c>
      <c r="J7" s="83" t="e">
        <f t="shared" si="2"/>
        <v>#DIV/0!</v>
      </c>
    </row>
    <row r="8" spans="1:14" ht="15.75" thickBot="1" x14ac:dyDescent="0.25">
      <c r="A8" s="618"/>
      <c r="B8" s="409" t="str">
        <f>'2_Darba_efektivitāte'!B7</f>
        <v>Kāpnes</v>
      </c>
      <c r="C8" s="410">
        <f>'2_Darba_efektivitāte'!C7</f>
        <v>349.5</v>
      </c>
      <c r="D8" s="411">
        <f>'2_Darba_efektivitāte'!D7</f>
        <v>6</v>
      </c>
      <c r="E8" s="411" t="e">
        <f t="shared" si="0"/>
        <v>#DIV/0!</v>
      </c>
      <c r="F8" s="411">
        <f>'2_Darba_efektivitāte'!F7</f>
        <v>0</v>
      </c>
      <c r="G8" s="442">
        <f>'2_Darba_efektivitāte'!G7</f>
        <v>0</v>
      </c>
      <c r="H8" s="82" t="e">
        <f>'4_Tāme'!C13</f>
        <v>#DIV/0!</v>
      </c>
      <c r="I8" s="82" t="e">
        <f t="shared" si="1"/>
        <v>#DIV/0!</v>
      </c>
      <c r="J8" s="83" t="e">
        <f t="shared" si="2"/>
        <v>#DIV/0!</v>
      </c>
    </row>
    <row r="9" spans="1:14" ht="30.75" thickBot="1" x14ac:dyDescent="0.25">
      <c r="A9" s="618"/>
      <c r="B9" s="409" t="str">
        <f>'2_Darba_efektivitāte'!B8</f>
        <v>Klases/Mācību vai atpūtas  telpas</v>
      </c>
      <c r="C9" s="410">
        <f>'2_Darba_efektivitāte'!C8</f>
        <v>206.9</v>
      </c>
      <c r="D9" s="411">
        <f>'2_Darba_efektivitāte'!D8</f>
        <v>6</v>
      </c>
      <c r="E9" s="411" t="e">
        <f t="shared" si="0"/>
        <v>#DIV/0!</v>
      </c>
      <c r="F9" s="411">
        <f>'2_Darba_efektivitāte'!F8</f>
        <v>0</v>
      </c>
      <c r="G9" s="442">
        <f>'2_Darba_efektivitāte'!G8</f>
        <v>0</v>
      </c>
      <c r="H9" s="82" t="e">
        <f>'4_Tāme'!C13</f>
        <v>#DIV/0!</v>
      </c>
      <c r="I9" s="82" t="e">
        <f t="shared" si="1"/>
        <v>#DIV/0!</v>
      </c>
      <c r="J9" s="83" t="e">
        <f t="shared" si="2"/>
        <v>#DIV/0!</v>
      </c>
    </row>
    <row r="10" spans="1:14" ht="15.75" thickBot="1" x14ac:dyDescent="0.25">
      <c r="A10" s="618"/>
      <c r="B10" s="409" t="str">
        <f>'2_Darba_efektivitāte'!B9</f>
        <v>Sporta zāle manuāli</v>
      </c>
      <c r="C10" s="410">
        <f>'2_Darba_efektivitāte'!C9</f>
        <v>217.8</v>
      </c>
      <c r="D10" s="411">
        <f>'2_Darba_efektivitāte'!D9</f>
        <v>6</v>
      </c>
      <c r="E10" s="411" t="e">
        <f t="shared" si="0"/>
        <v>#DIV/0!</v>
      </c>
      <c r="F10" s="411">
        <f>'2_Darba_efektivitāte'!F9</f>
        <v>0</v>
      </c>
      <c r="G10" s="442">
        <f>'2_Darba_efektivitāte'!G9</f>
        <v>0</v>
      </c>
      <c r="H10" s="82" t="e">
        <f>'4_Tāme'!C13</f>
        <v>#DIV/0!</v>
      </c>
      <c r="I10" s="82" t="e">
        <f t="shared" si="1"/>
        <v>#DIV/0!</v>
      </c>
      <c r="J10" s="83" t="e">
        <f t="shared" si="2"/>
        <v>#DIV/0!</v>
      </c>
    </row>
    <row r="11" spans="1:14" ht="15.75" thickBot="1" x14ac:dyDescent="0.25">
      <c r="A11" s="618"/>
      <c r="B11" s="409" t="str">
        <f>'2_Darba_efektivitāte'!B10</f>
        <v>Noliktavu telpas manuāli</v>
      </c>
      <c r="C11" s="410">
        <f>'2_Darba_efektivitāte'!C10</f>
        <v>309.10000000000002</v>
      </c>
      <c r="D11" s="411">
        <f>'2_Darba_efektivitāte'!D10</f>
        <v>0.25</v>
      </c>
      <c r="E11" s="411" t="e">
        <f t="shared" si="0"/>
        <v>#DIV/0!</v>
      </c>
      <c r="F11" s="411">
        <f>'2_Darba_efektivitāte'!F10</f>
        <v>0</v>
      </c>
      <c r="G11" s="442">
        <f>'2_Darba_efektivitāte'!G10</f>
        <v>0</v>
      </c>
      <c r="H11" s="82" t="e">
        <f>'4_Tāme'!C13</f>
        <v>#DIV/0!</v>
      </c>
      <c r="I11" s="82" t="e">
        <f t="shared" si="1"/>
        <v>#DIV/0!</v>
      </c>
      <c r="J11" s="83" t="e">
        <f t="shared" si="2"/>
        <v>#DIV/0!</v>
      </c>
    </row>
    <row r="12" spans="1:14" ht="45.75" thickBot="1" x14ac:dyDescent="0.25">
      <c r="A12" s="618"/>
      <c r="B12" s="409" t="str">
        <f>'2_Darba_efektivitāte'!B11</f>
        <v>Labierīcības un dušu telpas (t.sk. īrnieku AM3 un BM kategoriju numuros)</v>
      </c>
      <c r="C12" s="410">
        <f>'2_Darba_efektivitāte'!C11</f>
        <v>631.20000000000005</v>
      </c>
      <c r="D12" s="411">
        <f>'2_Darba_efektivitāte'!D11</f>
        <v>6</v>
      </c>
      <c r="E12" s="411" t="e">
        <f t="shared" si="0"/>
        <v>#DIV/0!</v>
      </c>
      <c r="F12" s="411">
        <f>'2_Darba_efektivitāte'!F11</f>
        <v>0</v>
      </c>
      <c r="G12" s="442">
        <f>'2_Darba_efektivitāte'!G11</f>
        <v>0</v>
      </c>
      <c r="H12" s="82" t="e">
        <f>'4_Tāme'!C13</f>
        <v>#DIV/0!</v>
      </c>
      <c r="I12" s="82" t="e">
        <f t="shared" si="1"/>
        <v>#DIV/0!</v>
      </c>
      <c r="J12" s="83" t="e">
        <f t="shared" si="2"/>
        <v>#DIV/0!</v>
      </c>
    </row>
    <row r="13" spans="1:14" ht="15.75" thickBot="1" x14ac:dyDescent="0.25">
      <c r="A13" s="412"/>
      <c r="B13" s="413"/>
      <c r="C13" s="414">
        <f>SUM(C5:C12)</f>
        <v>4128.6000000000004</v>
      </c>
      <c r="D13" s="415"/>
      <c r="E13" s="415"/>
      <c r="F13" s="415"/>
      <c r="G13" s="443">
        <f>SUM(G5:G12)</f>
        <v>0</v>
      </c>
      <c r="H13" s="416"/>
      <c r="I13" s="417" t="e">
        <f>I5+I6+I7+I8+I9+I10+I11+I12</f>
        <v>#DIV/0!</v>
      </c>
      <c r="J13" s="388" t="e">
        <f>I13*24</f>
        <v>#DIV/0!</v>
      </c>
    </row>
    <row r="14" spans="1:14" ht="15.75" thickBot="1" x14ac:dyDescent="0.25">
      <c r="A14" s="621" t="s">
        <v>18</v>
      </c>
      <c r="B14" s="409" t="str">
        <f>'2_Darba_efektivitāte'!B13</f>
        <v>Administratīvās telpas</v>
      </c>
      <c r="C14" s="410">
        <f>'2_Darba_efektivitāte'!C13</f>
        <v>63.9</v>
      </c>
      <c r="D14" s="411">
        <f>'2_Darba_efektivitāte'!D13</f>
        <v>5</v>
      </c>
      <c r="E14" s="411" t="e">
        <f t="shared" ref="E14:E22" si="3">C14/F14</f>
        <v>#DIV/0!</v>
      </c>
      <c r="F14" s="411">
        <f>'2_Darba_efektivitāte'!F13</f>
        <v>0</v>
      </c>
      <c r="G14" s="442">
        <f>'2_Darba_efektivitāte'!G13</f>
        <v>0</v>
      </c>
      <c r="H14" s="82" t="e">
        <f>'4_Tāme'!C13</f>
        <v>#DIV/0!</v>
      </c>
      <c r="I14" s="82" t="e">
        <f t="shared" ref="I14:I22" si="4">G14*H14</f>
        <v>#DIV/0!</v>
      </c>
      <c r="J14" s="83" t="e">
        <f>I14*24</f>
        <v>#DIV/0!</v>
      </c>
    </row>
    <row r="15" spans="1:14" ht="15.75" thickBot="1" x14ac:dyDescent="0.25">
      <c r="A15" s="562"/>
      <c r="B15" s="409" t="str">
        <f>'2_Darba_efektivitāte'!B14</f>
        <v>Konferenču telpa</v>
      </c>
      <c r="C15" s="410">
        <f>'2_Darba_efektivitāte'!C14</f>
        <v>76</v>
      </c>
      <c r="D15" s="411">
        <f>'2_Darba_efektivitāte'!D14</f>
        <v>0.25</v>
      </c>
      <c r="E15" s="411" t="e">
        <f t="shared" si="3"/>
        <v>#DIV/0!</v>
      </c>
      <c r="F15" s="411">
        <f>'2_Darba_efektivitāte'!F14</f>
        <v>0</v>
      </c>
      <c r="G15" s="442">
        <f>'2_Darba_efektivitāte'!G14</f>
        <v>0</v>
      </c>
      <c r="H15" s="82" t="e">
        <f>'4_Tāme'!C13</f>
        <v>#DIV/0!</v>
      </c>
      <c r="I15" s="82" t="e">
        <f t="shared" si="4"/>
        <v>#DIV/0!</v>
      </c>
      <c r="J15" s="83" t="e">
        <f t="shared" ref="J15:J22" si="5">I15*24</f>
        <v>#DIV/0!</v>
      </c>
    </row>
    <row r="16" spans="1:14" ht="30.75" thickBot="1" x14ac:dyDescent="0.25">
      <c r="A16" s="562"/>
      <c r="B16" s="409" t="str">
        <f>'2_Darba_efektivitāte'!B15</f>
        <v>Gaiteņi/ ieejas halles manuāli</v>
      </c>
      <c r="C16" s="410">
        <f>'2_Darba_efektivitāte'!C15</f>
        <v>1230.5</v>
      </c>
      <c r="D16" s="411">
        <f>'2_Darba_efektivitāte'!D15</f>
        <v>5</v>
      </c>
      <c r="E16" s="411" t="e">
        <f t="shared" si="3"/>
        <v>#DIV/0!</v>
      </c>
      <c r="F16" s="411">
        <f>'2_Darba_efektivitāte'!F15</f>
        <v>0</v>
      </c>
      <c r="G16" s="442">
        <f>'2_Darba_efektivitāte'!G15</f>
        <v>0</v>
      </c>
      <c r="H16" s="82" t="e">
        <f>'4_Tāme'!C13</f>
        <v>#DIV/0!</v>
      </c>
      <c r="I16" s="82" t="e">
        <f t="shared" si="4"/>
        <v>#DIV/0!</v>
      </c>
      <c r="J16" s="83" t="e">
        <f t="shared" si="5"/>
        <v>#DIV/0!</v>
      </c>
    </row>
    <row r="17" spans="1:10" ht="15.75" thickBot="1" x14ac:dyDescent="0.25">
      <c r="A17" s="562"/>
      <c r="B17" s="409" t="str">
        <f>'2_Darba_efektivitāte'!B16</f>
        <v>Lifti</v>
      </c>
      <c r="C17" s="410">
        <f>'2_Darba_efektivitāte'!C16</f>
        <v>2</v>
      </c>
      <c r="D17" s="411">
        <f>'2_Darba_efektivitāte'!D16</f>
        <v>5</v>
      </c>
      <c r="E17" s="411" t="e">
        <f t="shared" si="3"/>
        <v>#DIV/0!</v>
      </c>
      <c r="F17" s="411">
        <f>'2_Darba_efektivitāte'!F16</f>
        <v>0</v>
      </c>
      <c r="G17" s="442">
        <f>'2_Darba_efektivitāte'!G16</f>
        <v>0</v>
      </c>
      <c r="H17" s="82" t="e">
        <f>'4_Tāme'!C13</f>
        <v>#DIV/0!</v>
      </c>
      <c r="I17" s="82" t="e">
        <f t="shared" si="4"/>
        <v>#DIV/0!</v>
      </c>
      <c r="J17" s="83" t="e">
        <f t="shared" si="5"/>
        <v>#DIV/0!</v>
      </c>
    </row>
    <row r="18" spans="1:10" ht="15.75" thickBot="1" x14ac:dyDescent="0.25">
      <c r="A18" s="562"/>
      <c r="B18" s="409" t="str">
        <f>'2_Darba_efektivitāte'!B17</f>
        <v>Noliktavu telpas manuāli</v>
      </c>
      <c r="C18" s="410">
        <f>'2_Darba_efektivitāte'!C17</f>
        <v>95.2</v>
      </c>
      <c r="D18" s="411">
        <f>'2_Darba_efektivitāte'!D17</f>
        <v>1</v>
      </c>
      <c r="E18" s="411" t="e">
        <f t="shared" si="3"/>
        <v>#DIV/0!</v>
      </c>
      <c r="F18" s="411">
        <f>'2_Darba_efektivitāte'!F17</f>
        <v>0</v>
      </c>
      <c r="G18" s="442">
        <f>'2_Darba_efektivitāte'!G17</f>
        <v>0</v>
      </c>
      <c r="H18" s="82" t="e">
        <f>'4_Tāme'!C13</f>
        <v>#DIV/0!</v>
      </c>
      <c r="I18" s="82" t="e">
        <f t="shared" si="4"/>
        <v>#DIV/0!</v>
      </c>
      <c r="J18" s="83" t="e">
        <f t="shared" si="5"/>
        <v>#DIV/0!</v>
      </c>
    </row>
    <row r="19" spans="1:10" ht="15.75" thickBot="1" x14ac:dyDescent="0.25">
      <c r="A19" s="562"/>
      <c r="B19" s="409" t="str">
        <f>'2_Darba_efektivitāte'!B18</f>
        <v>Virtuve</v>
      </c>
      <c r="C19" s="410">
        <f>'2_Darba_efektivitāte'!C18</f>
        <v>220.9</v>
      </c>
      <c r="D19" s="411">
        <f>'2_Darba_efektivitāte'!D18</f>
        <v>5</v>
      </c>
      <c r="E19" s="411" t="e">
        <f t="shared" si="3"/>
        <v>#DIV/0!</v>
      </c>
      <c r="F19" s="411">
        <f>'2_Darba_efektivitāte'!F18</f>
        <v>0</v>
      </c>
      <c r="G19" s="442">
        <f>'2_Darba_efektivitāte'!G18</f>
        <v>0</v>
      </c>
      <c r="H19" s="82" t="e">
        <f>'4_Tāme'!C13</f>
        <v>#DIV/0!</v>
      </c>
      <c r="I19" s="82" t="e">
        <f t="shared" si="4"/>
        <v>#DIV/0!</v>
      </c>
      <c r="J19" s="83" t="e">
        <f t="shared" si="5"/>
        <v>#DIV/0!</v>
      </c>
    </row>
    <row r="20" spans="1:10" ht="15.75" thickBot="1" x14ac:dyDescent="0.25">
      <c r="A20" s="562"/>
      <c r="B20" s="409" t="str">
        <f>'2_Darba_efektivitāte'!B19</f>
        <v>Kāpnes</v>
      </c>
      <c r="C20" s="410">
        <f>'2_Darba_efektivitāte'!C19</f>
        <v>166</v>
      </c>
      <c r="D20" s="411">
        <f>'2_Darba_efektivitāte'!D19</f>
        <v>5</v>
      </c>
      <c r="E20" s="411" t="e">
        <f t="shared" si="3"/>
        <v>#DIV/0!</v>
      </c>
      <c r="F20" s="411">
        <f>'2_Darba_efektivitāte'!F19</f>
        <v>0</v>
      </c>
      <c r="G20" s="442">
        <f>'2_Darba_efektivitāte'!G19</f>
        <v>0</v>
      </c>
      <c r="H20" s="82" t="e">
        <f>'4_Tāme'!C13</f>
        <v>#DIV/0!</v>
      </c>
      <c r="I20" s="82" t="e">
        <f t="shared" si="4"/>
        <v>#DIV/0!</v>
      </c>
      <c r="J20" s="83" t="e">
        <f t="shared" si="5"/>
        <v>#DIV/0!</v>
      </c>
    </row>
    <row r="21" spans="1:10" ht="15.75" thickBot="1" x14ac:dyDescent="0.25">
      <c r="A21" s="562"/>
      <c r="B21" s="409" t="str">
        <f>'2_Darba_efektivitāte'!B20</f>
        <v>Sporta zāle manuāli</v>
      </c>
      <c r="C21" s="410">
        <f>'2_Darba_efektivitāte'!C20</f>
        <v>16.3</v>
      </c>
      <c r="D21" s="411">
        <f>'2_Darba_efektivitāte'!D20</f>
        <v>5</v>
      </c>
      <c r="E21" s="411" t="e">
        <f t="shared" si="3"/>
        <v>#DIV/0!</v>
      </c>
      <c r="F21" s="411">
        <f>'2_Darba_efektivitāte'!F20</f>
        <v>0</v>
      </c>
      <c r="G21" s="442">
        <f>'2_Darba_efektivitāte'!G20</f>
        <v>0</v>
      </c>
      <c r="H21" s="82" t="e">
        <f>'4_Tāme'!C13</f>
        <v>#DIV/0!</v>
      </c>
      <c r="I21" s="82" t="e">
        <f t="shared" si="4"/>
        <v>#DIV/0!</v>
      </c>
      <c r="J21" s="83" t="e">
        <f t="shared" si="5"/>
        <v>#DIV/0!</v>
      </c>
    </row>
    <row r="22" spans="1:10" ht="28.5" customHeight="1" thickBot="1" x14ac:dyDescent="0.25">
      <c r="A22" s="563"/>
      <c r="B22" s="409" t="str">
        <f>'2_Darba_efektivitāte'!B21</f>
        <v>Labierīcības un dušu telpas</v>
      </c>
      <c r="C22" s="410">
        <f>'2_Darba_efektivitāte'!C21</f>
        <v>543.6</v>
      </c>
      <c r="D22" s="411">
        <f>'2_Darba_efektivitāte'!D21</f>
        <v>5</v>
      </c>
      <c r="E22" s="411" t="e">
        <f t="shared" si="3"/>
        <v>#DIV/0!</v>
      </c>
      <c r="F22" s="411">
        <f>'2_Darba_efektivitāte'!F21</f>
        <v>0</v>
      </c>
      <c r="G22" s="442">
        <f>'2_Darba_efektivitāte'!G21</f>
        <v>0</v>
      </c>
      <c r="H22" s="82" t="e">
        <f>'4_Tāme'!C13</f>
        <v>#DIV/0!</v>
      </c>
      <c r="I22" s="82" t="e">
        <f t="shared" si="4"/>
        <v>#DIV/0!</v>
      </c>
      <c r="J22" s="83" t="e">
        <f t="shared" si="5"/>
        <v>#DIV/0!</v>
      </c>
    </row>
    <row r="23" spans="1:10" ht="15.75" thickBot="1" x14ac:dyDescent="0.25">
      <c r="A23" s="412"/>
      <c r="B23" s="413"/>
      <c r="C23" s="414">
        <f>SUM(C14:C22)</f>
        <v>2414.4</v>
      </c>
      <c r="D23" s="415"/>
      <c r="E23" s="415"/>
      <c r="F23" s="415"/>
      <c r="G23" s="443">
        <f>SUM(G14:G22)</f>
        <v>0</v>
      </c>
      <c r="H23" s="416"/>
      <c r="I23" s="418" t="e">
        <f>I14+I15+I16+I17+I18+I19+I20+I21+I22</f>
        <v>#DIV/0!</v>
      </c>
      <c r="J23" s="388" t="e">
        <f>I23*24</f>
        <v>#DIV/0!</v>
      </c>
    </row>
    <row r="24" spans="1:10" ht="15.75" thickBot="1" x14ac:dyDescent="0.25">
      <c r="A24" s="617" t="s">
        <v>140</v>
      </c>
      <c r="B24" s="409" t="str">
        <f>'2_Darba_efektivitāte'!B23</f>
        <v>Administratīvās telpas</v>
      </c>
      <c r="C24" s="419">
        <f>'2_Darba_efektivitāte'!C23</f>
        <v>157</v>
      </c>
      <c r="D24" s="411">
        <f>'2_Darba_efektivitāte'!D23</f>
        <v>5</v>
      </c>
      <c r="E24" s="411" t="e">
        <f t="shared" ref="E24:E33" si="6">C24/F24</f>
        <v>#DIV/0!</v>
      </c>
      <c r="F24" s="411">
        <f>'2_Darba_efektivitāte'!F23</f>
        <v>0</v>
      </c>
      <c r="G24" s="442">
        <f>'2_Darba_efektivitāte'!G23</f>
        <v>0</v>
      </c>
      <c r="H24" s="82" t="e">
        <f>'4_Tāme'!C13</f>
        <v>#DIV/0!</v>
      </c>
      <c r="I24" s="82" t="e">
        <f t="shared" ref="I24:I31" si="7">G24*H24</f>
        <v>#DIV/0!</v>
      </c>
      <c r="J24" s="83" t="e">
        <f>I24*24</f>
        <v>#DIV/0!</v>
      </c>
    </row>
    <row r="25" spans="1:10" ht="58.5" customHeight="1" thickBot="1" x14ac:dyDescent="0.25">
      <c r="A25" s="618"/>
      <c r="B25" s="409" t="str">
        <f>'2_Darba_efektivitāte'!B24</f>
        <v>Virtuve (t.sk. virtuves un gaiteņi īrnieku B un C kategorijas numuros)</v>
      </c>
      <c r="C25" s="419">
        <f>'2_Darba_efektivitāte'!C24</f>
        <v>246</v>
      </c>
      <c r="D25" s="411">
        <f>'2_Darba_efektivitāte'!D24</f>
        <v>5</v>
      </c>
      <c r="E25" s="411" t="e">
        <f t="shared" si="6"/>
        <v>#DIV/0!</v>
      </c>
      <c r="F25" s="411">
        <f>'2_Darba_efektivitāte'!F24</f>
        <v>0</v>
      </c>
      <c r="G25" s="442">
        <f>'2_Darba_efektivitāte'!G24</f>
        <v>0</v>
      </c>
      <c r="H25" s="82" t="e">
        <f>'4_Tāme'!C13</f>
        <v>#DIV/0!</v>
      </c>
      <c r="I25" s="82" t="e">
        <f t="shared" si="7"/>
        <v>#DIV/0!</v>
      </c>
      <c r="J25" s="83" t="e">
        <f t="shared" ref="J25:J33" si="8">I25*24</f>
        <v>#DIV/0!</v>
      </c>
    </row>
    <row r="26" spans="1:10" ht="30.75" thickBot="1" x14ac:dyDescent="0.25">
      <c r="A26" s="618"/>
      <c r="B26" s="409" t="str">
        <f>'2_Darba_efektivitāte'!B25</f>
        <v>Gaiteņi/ ieejas halles manuāli</v>
      </c>
      <c r="C26" s="419">
        <f>'2_Darba_efektivitāte'!C25</f>
        <v>974.7</v>
      </c>
      <c r="D26" s="411">
        <f>'2_Darba_efektivitāte'!D25</f>
        <v>6</v>
      </c>
      <c r="E26" s="411" t="e">
        <f t="shared" si="6"/>
        <v>#DIV/0!</v>
      </c>
      <c r="F26" s="411">
        <f>'2_Darba_efektivitāte'!F25</f>
        <v>0</v>
      </c>
      <c r="G26" s="442">
        <f>'2_Darba_efektivitāte'!G25</f>
        <v>0</v>
      </c>
      <c r="H26" s="82" t="e">
        <f>'4_Tāme'!C13</f>
        <v>#DIV/0!</v>
      </c>
      <c r="I26" s="82" t="e">
        <f t="shared" si="7"/>
        <v>#DIV/0!</v>
      </c>
      <c r="J26" s="83" t="e">
        <f t="shared" si="8"/>
        <v>#DIV/0!</v>
      </c>
    </row>
    <row r="27" spans="1:10" ht="15.75" thickBot="1" x14ac:dyDescent="0.25">
      <c r="A27" s="618"/>
      <c r="B27" s="409" t="str">
        <f>'2_Darba_efektivitāte'!B26</f>
        <v>Kāpnes</v>
      </c>
      <c r="C27" s="419">
        <f>'2_Darba_efektivitāte'!C26</f>
        <v>246.2</v>
      </c>
      <c r="D27" s="411">
        <f>'2_Darba_efektivitāte'!D26</f>
        <v>6</v>
      </c>
      <c r="E27" s="411" t="e">
        <f t="shared" si="6"/>
        <v>#DIV/0!</v>
      </c>
      <c r="F27" s="411">
        <f>'2_Darba_efektivitāte'!F26</f>
        <v>0</v>
      </c>
      <c r="G27" s="442">
        <f>'2_Darba_efektivitāte'!G26</f>
        <v>0</v>
      </c>
      <c r="H27" s="82" t="e">
        <f>'4_Tāme'!C13</f>
        <v>#DIV/0!</v>
      </c>
      <c r="I27" s="82" t="e">
        <f t="shared" si="7"/>
        <v>#DIV/0!</v>
      </c>
      <c r="J27" s="83" t="e">
        <f t="shared" si="8"/>
        <v>#DIV/0!</v>
      </c>
    </row>
    <row r="28" spans="1:10" ht="15.75" thickBot="1" x14ac:dyDescent="0.25">
      <c r="A28" s="618"/>
      <c r="B28" s="409" t="str">
        <f>'2_Darba_efektivitāte'!B27</f>
        <v>Lifti</v>
      </c>
      <c r="C28" s="419">
        <f>'2_Darba_efektivitāte'!C27</f>
        <v>3.2</v>
      </c>
      <c r="D28" s="411">
        <f>'2_Darba_efektivitāte'!D27</f>
        <v>6</v>
      </c>
      <c r="E28" s="411" t="e">
        <f t="shared" si="6"/>
        <v>#DIV/0!</v>
      </c>
      <c r="F28" s="411">
        <f>'2_Darba_efektivitāte'!F27</f>
        <v>0</v>
      </c>
      <c r="G28" s="442">
        <f>'2_Darba_efektivitāte'!G27</f>
        <v>0</v>
      </c>
      <c r="H28" s="82" t="e">
        <f>'4_Tāme'!C13</f>
        <v>#DIV/0!</v>
      </c>
      <c r="I28" s="82" t="e">
        <f t="shared" si="7"/>
        <v>#DIV/0!</v>
      </c>
      <c r="J28" s="83" t="e">
        <f t="shared" si="8"/>
        <v>#DIV/0!</v>
      </c>
    </row>
    <row r="29" spans="1:10" ht="30.75" thickBot="1" x14ac:dyDescent="0.25">
      <c r="A29" s="618"/>
      <c r="B29" s="409" t="str">
        <f>'2_Darba_efektivitāte'!B28</f>
        <v>Noliktavu telpas manuāli (t.sk. velonovietnes)</v>
      </c>
      <c r="C29" s="419">
        <f>'2_Darba_efektivitāte'!C28</f>
        <v>213.8</v>
      </c>
      <c r="D29" s="411">
        <f>'2_Darba_efektivitāte'!D28</f>
        <v>1</v>
      </c>
      <c r="E29" s="411" t="e">
        <f t="shared" si="6"/>
        <v>#DIV/0!</v>
      </c>
      <c r="F29" s="411">
        <f>'2_Darba_efektivitāte'!F28</f>
        <v>0</v>
      </c>
      <c r="G29" s="442">
        <f>'2_Darba_efektivitāte'!G28</f>
        <v>0</v>
      </c>
      <c r="H29" s="82" t="e">
        <f>'4_Tāme'!C13</f>
        <v>#DIV/0!</v>
      </c>
      <c r="I29" s="82" t="e">
        <f t="shared" si="7"/>
        <v>#DIV/0!</v>
      </c>
      <c r="J29" s="83" t="e">
        <f t="shared" si="8"/>
        <v>#DIV/0!</v>
      </c>
    </row>
    <row r="30" spans="1:10" ht="30.75" thickBot="1" x14ac:dyDescent="0.25">
      <c r="A30" s="618"/>
      <c r="B30" s="409" t="str">
        <f>'2_Darba_efektivitāte'!B29</f>
        <v>Pazemes autostāvvieta ar KGUI</v>
      </c>
      <c r="C30" s="419">
        <f>'2_Darba_efektivitāte'!C29</f>
        <v>1071.9000000000001</v>
      </c>
      <c r="D30" s="411">
        <f>'2_Darba_efektivitāte'!D29</f>
        <v>1</v>
      </c>
      <c r="E30" s="411" t="e">
        <f t="shared" si="6"/>
        <v>#DIV/0!</v>
      </c>
      <c r="F30" s="411">
        <f>'2_Darba_efektivitāte'!F29</f>
        <v>0</v>
      </c>
      <c r="G30" s="442">
        <f>'2_Darba_efektivitāte'!G29</f>
        <v>0</v>
      </c>
      <c r="H30" s="82" t="e">
        <f>'4_Tāme'!C13</f>
        <v>#DIV/0!</v>
      </c>
      <c r="I30" s="82" t="e">
        <f t="shared" si="7"/>
        <v>#DIV/0!</v>
      </c>
      <c r="J30" s="83" t="e">
        <f t="shared" si="8"/>
        <v>#DIV/0!</v>
      </c>
    </row>
    <row r="31" spans="1:10" ht="15.75" thickBot="1" x14ac:dyDescent="0.25">
      <c r="A31" s="618"/>
      <c r="B31" s="409" t="str">
        <f>'2_Darba_efektivitāte'!B30</f>
        <v>Sporta zāle manuāli</v>
      </c>
      <c r="C31" s="419">
        <f>'2_Darba_efektivitāte'!C30</f>
        <v>59.3</v>
      </c>
      <c r="D31" s="411">
        <f>'2_Darba_efektivitāte'!D30</f>
        <v>2</v>
      </c>
      <c r="E31" s="411" t="e">
        <f t="shared" si="6"/>
        <v>#DIV/0!</v>
      </c>
      <c r="F31" s="411">
        <f>'2_Darba_efektivitāte'!F30</f>
        <v>0</v>
      </c>
      <c r="G31" s="442">
        <f>'2_Darba_efektivitāte'!G30</f>
        <v>0</v>
      </c>
      <c r="H31" s="82" t="e">
        <f>'4_Tāme'!C13</f>
        <v>#DIV/0!</v>
      </c>
      <c r="I31" s="82" t="e">
        <f t="shared" si="7"/>
        <v>#DIV/0!</v>
      </c>
      <c r="J31" s="83" t="e">
        <f t="shared" si="8"/>
        <v>#DIV/0!</v>
      </c>
    </row>
    <row r="32" spans="1:10" ht="45.75" thickBot="1" x14ac:dyDescent="0.25">
      <c r="A32" s="618"/>
      <c r="B32" s="409" t="str">
        <f>'2_Darba_efektivitāte'!B31</f>
        <v>Labierīcības un dušu telpas īrnieku B un C kategorijas numuros</v>
      </c>
      <c r="C32" s="419">
        <f>'2_Darba_efektivitāte'!C31</f>
        <v>43.4</v>
      </c>
      <c r="D32" s="411">
        <f>'2_Darba_efektivitāte'!D31</f>
        <v>5</v>
      </c>
      <c r="E32" s="411" t="e">
        <f t="shared" si="6"/>
        <v>#DIV/0!</v>
      </c>
      <c r="F32" s="411">
        <f>'2_Darba_efektivitāte'!F31</f>
        <v>0</v>
      </c>
      <c r="G32" s="442">
        <f>'2_Darba_efektivitāte'!G31</f>
        <v>0</v>
      </c>
      <c r="H32" s="82" t="e">
        <f>'4_Tāme'!E29</f>
        <v>#DIV/0!</v>
      </c>
      <c r="I32" s="82" t="e">
        <f t="shared" ref="I32:I33" si="9">G32*H32</f>
        <v>#DIV/0!</v>
      </c>
      <c r="J32" s="83" t="e">
        <f t="shared" si="8"/>
        <v>#DIV/0!</v>
      </c>
    </row>
    <row r="33" spans="1:12" ht="45.75" thickBot="1" x14ac:dyDescent="0.25">
      <c r="A33" s="619"/>
      <c r="B33" s="409" t="str">
        <f>'2_Darba_efektivitāte'!B32</f>
        <v>Labierīcības un dušu telpas (izņemot īrnieku B un C kategorijas numuros)</v>
      </c>
      <c r="C33" s="419">
        <f>'2_Darba_efektivitāte'!C32</f>
        <v>39.9</v>
      </c>
      <c r="D33" s="411">
        <f>'2_Darba_efektivitāte'!D32</f>
        <v>6</v>
      </c>
      <c r="E33" s="411" t="e">
        <f t="shared" si="6"/>
        <v>#DIV/0!</v>
      </c>
      <c r="F33" s="411">
        <f>'2_Darba_efektivitāte'!F32</f>
        <v>0</v>
      </c>
      <c r="G33" s="442">
        <f>'2_Darba_efektivitāte'!G32</f>
        <v>0</v>
      </c>
      <c r="H33" s="82" t="e">
        <f>'4_Tāme'!E29</f>
        <v>#DIV/0!</v>
      </c>
      <c r="I33" s="82" t="e">
        <f t="shared" si="9"/>
        <v>#DIV/0!</v>
      </c>
      <c r="J33" s="83" t="e">
        <f t="shared" si="8"/>
        <v>#DIV/0!</v>
      </c>
    </row>
    <row r="34" spans="1:12" ht="15.75" thickBot="1" x14ac:dyDescent="0.25">
      <c r="A34" s="412"/>
      <c r="B34" s="413"/>
      <c r="C34" s="414">
        <f>SUM(C24:C33)</f>
        <v>3055.4000000000005</v>
      </c>
      <c r="D34" s="415"/>
      <c r="E34" s="415"/>
      <c r="F34" s="415"/>
      <c r="G34" s="443">
        <f>SUM(G24:G33)</f>
        <v>0</v>
      </c>
      <c r="H34" s="416"/>
      <c r="I34" s="418" t="e">
        <f>I24+I25+I26+I27+I28+I29+I30+I31+I32+I33</f>
        <v>#DIV/0!</v>
      </c>
      <c r="J34" s="388" t="e">
        <f>I34*24</f>
        <v>#DIV/0!</v>
      </c>
    </row>
    <row r="35" spans="1:12" x14ac:dyDescent="0.2">
      <c r="A35" s="420"/>
      <c r="B35" s="445" t="s">
        <v>8</v>
      </c>
      <c r="C35" s="421">
        <f>SUM(C13,C23,C34)</f>
        <v>9598.4000000000015</v>
      </c>
      <c r="D35" s="421"/>
      <c r="E35" s="422" t="e">
        <f>SUM(E5:E33)</f>
        <v>#DIV/0!</v>
      </c>
      <c r="F35" s="423"/>
      <c r="G35" s="424">
        <f>SUM(G13,G23,G34)</f>
        <v>0</v>
      </c>
      <c r="H35" s="425"/>
      <c r="I35" s="444" t="e">
        <f>I13+I23+I34</f>
        <v>#DIV/0!</v>
      </c>
      <c r="J35" s="446" t="e">
        <f>I35*24</f>
        <v>#DIV/0!</v>
      </c>
      <c r="L35" s="426"/>
    </row>
  </sheetData>
  <sheetProtection formatCells="0" formatColumns="0" formatRows="0" insertColumns="0" insertRows="0" insertHyperlinks="0" deleteColumns="0" deleteRows="0" sort="0" autoFilter="0" pivotTables="0"/>
  <mergeCells count="4">
    <mergeCell ref="A24:A33"/>
    <mergeCell ref="A2:J2"/>
    <mergeCell ref="A14:A22"/>
    <mergeCell ref="A5:A12"/>
  </mergeCells>
  <pageMargins left="0.7" right="0.7" top="0.75" bottom="0.75" header="0.3" footer="0.3"/>
  <pageSetup paperSize="9" scale="58"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O58"/>
  <sheetViews>
    <sheetView tabSelected="1" topLeftCell="A49" zoomScaleNormal="100" workbookViewId="0">
      <selection activeCell="B33" sqref="B33:F38"/>
    </sheetView>
  </sheetViews>
  <sheetFormatPr defaultColWidth="9.28515625" defaultRowHeight="12.75" x14ac:dyDescent="0.2"/>
  <cols>
    <col min="1" max="1" width="9.28515625" style="9"/>
    <col min="2" max="2" width="6.7109375" style="9" customWidth="1"/>
    <col min="3" max="3" width="41.5703125" style="9" customWidth="1"/>
    <col min="4" max="4" width="17.5703125" style="42" customWidth="1"/>
    <col min="5" max="5" width="17" style="42" customWidth="1"/>
    <col min="6" max="6" width="16.85546875" style="9" customWidth="1"/>
    <col min="7" max="7" width="16" style="9" customWidth="1"/>
    <col min="8" max="10" width="19.5703125" style="9" customWidth="1"/>
    <col min="11" max="13" width="18.5703125" style="9" customWidth="1"/>
    <col min="14" max="16384" width="9.28515625" style="9"/>
  </cols>
  <sheetData>
    <row r="1" spans="1:15" x14ac:dyDescent="0.2">
      <c r="A1" s="7"/>
      <c r="B1" s="7"/>
      <c r="C1" s="7"/>
      <c r="D1" s="8"/>
      <c r="E1" s="8"/>
      <c r="F1" s="598"/>
      <c r="G1" s="598"/>
      <c r="H1" s="449"/>
      <c r="I1" s="449"/>
      <c r="J1" s="449"/>
    </row>
    <row r="2" spans="1:15" ht="30" customHeight="1" x14ac:dyDescent="0.2">
      <c r="D2" s="9"/>
      <c r="E2" s="9"/>
    </row>
    <row r="3" spans="1:15" ht="12" customHeight="1" x14ac:dyDescent="0.2">
      <c r="A3" s="7"/>
      <c r="B3" s="7"/>
      <c r="C3" s="7"/>
      <c r="D3" s="8"/>
      <c r="E3" s="8"/>
      <c r="F3" s="7"/>
    </row>
    <row r="4" spans="1:15" ht="18.600000000000001" customHeight="1" x14ac:dyDescent="0.25">
      <c r="A4" s="631" t="s">
        <v>60</v>
      </c>
      <c r="B4" s="631"/>
      <c r="C4" s="631"/>
      <c r="D4" s="631"/>
      <c r="E4" s="631"/>
      <c r="F4" s="631"/>
      <c r="G4" s="631"/>
      <c r="H4" s="451"/>
      <c r="I4" s="451"/>
    </row>
    <row r="5" spans="1:15" ht="11.1" customHeight="1" x14ac:dyDescent="0.2">
      <c r="A5" s="7"/>
      <c r="B5" s="12"/>
      <c r="C5" s="12"/>
      <c r="D5" s="12"/>
      <c r="E5" s="12"/>
      <c r="F5" s="12"/>
      <c r="G5" s="12"/>
      <c r="H5" s="12"/>
      <c r="I5" s="12"/>
    </row>
    <row r="6" spans="1:15" ht="21.75" customHeight="1" thickBot="1" x14ac:dyDescent="0.25">
      <c r="A6" s="7"/>
      <c r="B6" s="632" t="s">
        <v>165</v>
      </c>
      <c r="C6" s="633"/>
      <c r="D6" s="633"/>
      <c r="E6" s="633"/>
      <c r="F6" s="7"/>
      <c r="G6" s="7"/>
      <c r="H6" s="7"/>
      <c r="I6" s="7"/>
    </row>
    <row r="7" spans="1:15" ht="64.5" customHeight="1" thickBot="1" x14ac:dyDescent="0.25">
      <c r="A7" s="7"/>
      <c r="B7" s="14" t="s">
        <v>31</v>
      </c>
      <c r="C7" s="15" t="s">
        <v>63</v>
      </c>
      <c r="D7" s="16" t="s">
        <v>138</v>
      </c>
      <c r="E7" s="17" t="s">
        <v>233</v>
      </c>
      <c r="F7" s="7"/>
      <c r="G7" s="7"/>
      <c r="I7" s="7"/>
    </row>
    <row r="8" spans="1:15" ht="11.25" customHeight="1" x14ac:dyDescent="0.2">
      <c r="B8" s="19" t="s">
        <v>19</v>
      </c>
      <c r="C8" s="20" t="s">
        <v>135</v>
      </c>
      <c r="D8" s="448" t="e">
        <f>'4_Tāme'!F30</f>
        <v>#DIV/0!</v>
      </c>
      <c r="E8" s="432" t="e">
        <f>'4_Tāme'!G30</f>
        <v>#DIV/0!</v>
      </c>
      <c r="F8" s="7"/>
      <c r="G8" s="7"/>
      <c r="H8" s="7"/>
      <c r="I8" s="7"/>
    </row>
    <row r="9" spans="1:15" ht="12" customHeight="1" x14ac:dyDescent="0.2">
      <c r="A9" s="7"/>
      <c r="B9" s="23" t="s">
        <v>123</v>
      </c>
      <c r="C9" s="24" t="s">
        <v>136</v>
      </c>
      <c r="D9" s="433" t="e">
        <f>'4_Tāme'!F36</f>
        <v>#DIV/0!</v>
      </c>
      <c r="E9" s="432" t="e">
        <f>'4_Tāme'!G36</f>
        <v>#DIV/0!</v>
      </c>
      <c r="F9" s="7"/>
      <c r="G9" s="7"/>
      <c r="H9" s="7"/>
      <c r="I9" s="7"/>
    </row>
    <row r="10" spans="1:15" ht="13.5" customHeight="1" thickBot="1" x14ac:dyDescent="0.25">
      <c r="A10" s="7"/>
      <c r="B10" s="26" t="s">
        <v>134</v>
      </c>
      <c r="C10" s="27" t="s">
        <v>127</v>
      </c>
      <c r="D10" s="434" t="e">
        <f>'4_Tāme'!F39</f>
        <v>#DIV/0!</v>
      </c>
      <c r="E10" s="435" t="e">
        <f>'4_Tāme'!G39</f>
        <v>#DIV/0!</v>
      </c>
      <c r="F10" s="7"/>
      <c r="G10" s="7"/>
      <c r="H10" s="7"/>
      <c r="I10" s="7"/>
    </row>
    <row r="11" spans="1:15" ht="13.5" thickBot="1" x14ac:dyDescent="0.25">
      <c r="A11" s="7"/>
      <c r="B11" s="635" t="s">
        <v>166</v>
      </c>
      <c r="C11" s="636"/>
      <c r="D11" s="436" t="e">
        <f>SUM(D8:D10)</f>
        <v>#DIV/0!</v>
      </c>
      <c r="E11" s="437" t="e">
        <f>SUM(E8:E10)</f>
        <v>#DIV/0!</v>
      </c>
      <c r="F11" s="7"/>
      <c r="G11" s="28"/>
      <c r="H11" s="28"/>
      <c r="I11" s="28"/>
    </row>
    <row r="12" spans="1:15" x14ac:dyDescent="0.2">
      <c r="A12" s="7"/>
      <c r="B12" s="637" t="s">
        <v>64</v>
      </c>
      <c r="C12" s="638"/>
      <c r="D12" s="438" t="e">
        <f>D11*21%</f>
        <v>#DIV/0!</v>
      </c>
      <c r="E12" s="439" t="e">
        <f>E11*21%</f>
        <v>#DIV/0!</v>
      </c>
      <c r="F12" s="7"/>
      <c r="G12" s="7"/>
      <c r="H12" s="7"/>
      <c r="I12" s="7"/>
    </row>
    <row r="13" spans="1:15" ht="15" customHeight="1" thickBot="1" x14ac:dyDescent="0.25">
      <c r="A13" s="7"/>
      <c r="B13" s="639" t="s">
        <v>61</v>
      </c>
      <c r="C13" s="640"/>
      <c r="D13" s="440" t="e">
        <f>D11+D12</f>
        <v>#DIV/0!</v>
      </c>
      <c r="E13" s="441" t="e">
        <f>E11+E12</f>
        <v>#DIV/0!</v>
      </c>
      <c r="F13" s="7"/>
      <c r="G13" s="7"/>
      <c r="H13" s="7"/>
      <c r="I13" s="7"/>
    </row>
    <row r="14" spans="1:15" x14ac:dyDescent="0.2">
      <c r="A14" s="7"/>
      <c r="B14" s="7"/>
      <c r="C14" s="7"/>
      <c r="D14" s="8"/>
      <c r="E14" s="8"/>
      <c r="F14" s="7"/>
      <c r="G14" s="7"/>
      <c r="H14" s="7"/>
      <c r="I14" s="7"/>
    </row>
    <row r="15" spans="1:15" ht="21.75" customHeight="1" x14ac:dyDescent="0.2">
      <c r="A15" s="7"/>
      <c r="B15" s="641" t="s">
        <v>164</v>
      </c>
      <c r="C15" s="641"/>
      <c r="D15" s="641"/>
      <c r="E15" s="641"/>
      <c r="F15" s="642"/>
      <c r="G15" s="642"/>
      <c r="H15" s="452"/>
      <c r="I15" s="452"/>
      <c r="J15" s="452"/>
    </row>
    <row r="16" spans="1:15" ht="76.5" x14ac:dyDescent="0.2">
      <c r="A16" s="7"/>
      <c r="B16" s="347" t="s">
        <v>0</v>
      </c>
      <c r="C16" s="348" t="s">
        <v>1</v>
      </c>
      <c r="D16" s="348" t="s">
        <v>32</v>
      </c>
      <c r="E16" s="471" t="s">
        <v>258</v>
      </c>
      <c r="F16" s="464" t="s">
        <v>259</v>
      </c>
      <c r="G16" s="468" t="s">
        <v>260</v>
      </c>
      <c r="H16" s="471" t="s">
        <v>261</v>
      </c>
      <c r="I16" s="464" t="s">
        <v>262</v>
      </c>
      <c r="J16" s="468" t="s">
        <v>257</v>
      </c>
      <c r="K16" s="471" t="s">
        <v>248</v>
      </c>
      <c r="L16" s="464" t="s">
        <v>249</v>
      </c>
      <c r="M16" s="468" t="s">
        <v>250</v>
      </c>
      <c r="N16" s="453"/>
      <c r="O16" s="453"/>
    </row>
    <row r="17" spans="1:15" x14ac:dyDescent="0.2">
      <c r="A17" s="7"/>
      <c r="B17" s="645"/>
      <c r="C17" s="645"/>
      <c r="D17" s="645"/>
      <c r="E17" s="472"/>
      <c r="F17" s="465"/>
      <c r="G17" s="469"/>
      <c r="H17" s="472"/>
      <c r="I17" s="465"/>
      <c r="J17" s="469"/>
      <c r="K17" s="472" t="s">
        <v>195</v>
      </c>
      <c r="L17" s="465" t="s">
        <v>196</v>
      </c>
      <c r="M17" s="469" t="s">
        <v>197</v>
      </c>
      <c r="N17" s="454"/>
      <c r="O17" s="454"/>
    </row>
    <row r="18" spans="1:15" ht="25.5" x14ac:dyDescent="0.2">
      <c r="A18" s="7"/>
      <c r="B18" s="347" t="s">
        <v>24</v>
      </c>
      <c r="C18" s="349" t="s">
        <v>190</v>
      </c>
      <c r="D18" s="350" t="s">
        <v>193</v>
      </c>
      <c r="E18" s="473">
        <v>89</v>
      </c>
      <c r="F18" s="458">
        <v>0</v>
      </c>
      <c r="G18" s="458">
        <v>0</v>
      </c>
      <c r="H18" s="474"/>
      <c r="I18" s="430">
        <v>0</v>
      </c>
      <c r="J18" s="430">
        <v>0</v>
      </c>
      <c r="K18" s="474">
        <f t="shared" ref="K18:K24" si="0">E18*H18</f>
        <v>0</v>
      </c>
      <c r="L18" s="430">
        <f t="shared" ref="L18:L24" si="1">F18*I18</f>
        <v>0</v>
      </c>
      <c r="M18" s="430">
        <f t="shared" ref="M18:M24" si="2">G18*J18</f>
        <v>0</v>
      </c>
      <c r="N18" s="455"/>
      <c r="O18" s="455"/>
    </row>
    <row r="19" spans="1:15" ht="25.5" x14ac:dyDescent="0.2">
      <c r="A19" s="7"/>
      <c r="B19" s="347" t="s">
        <v>28</v>
      </c>
      <c r="C19" s="349" t="s">
        <v>191</v>
      </c>
      <c r="D19" s="350" t="s">
        <v>193</v>
      </c>
      <c r="E19" s="473">
        <v>314</v>
      </c>
      <c r="F19" s="466">
        <v>30</v>
      </c>
      <c r="G19" s="470">
        <v>100</v>
      </c>
      <c r="H19" s="474"/>
      <c r="I19" s="467"/>
      <c r="J19" s="476"/>
      <c r="K19" s="474">
        <f t="shared" si="0"/>
        <v>0</v>
      </c>
      <c r="L19" s="467">
        <f t="shared" si="1"/>
        <v>0</v>
      </c>
      <c r="M19" s="476">
        <f t="shared" si="2"/>
        <v>0</v>
      </c>
      <c r="N19" s="455"/>
      <c r="O19" s="455"/>
    </row>
    <row r="20" spans="1:15" ht="18" customHeight="1" x14ac:dyDescent="0.2">
      <c r="A20" s="7"/>
      <c r="B20" s="347" t="s">
        <v>128</v>
      </c>
      <c r="C20" s="349" t="s">
        <v>33</v>
      </c>
      <c r="D20" s="350" t="s">
        <v>193</v>
      </c>
      <c r="E20" s="473">
        <v>100</v>
      </c>
      <c r="F20" s="466">
        <v>2377.6999999999998</v>
      </c>
      <c r="G20" s="470">
        <v>1780</v>
      </c>
      <c r="H20" s="474"/>
      <c r="I20" s="467"/>
      <c r="J20" s="476"/>
      <c r="K20" s="474">
        <f t="shared" si="0"/>
        <v>0</v>
      </c>
      <c r="L20" s="467">
        <f t="shared" si="1"/>
        <v>0</v>
      </c>
      <c r="M20" s="476">
        <f t="shared" si="2"/>
        <v>0</v>
      </c>
      <c r="N20" s="455"/>
      <c r="O20" s="455"/>
    </row>
    <row r="21" spans="1:15" ht="18" customHeight="1" x14ac:dyDescent="0.2">
      <c r="A21" s="7"/>
      <c r="B21" s="347" t="s">
        <v>129</v>
      </c>
      <c r="C21" s="349" t="s">
        <v>192</v>
      </c>
      <c r="D21" s="350" t="s">
        <v>193</v>
      </c>
      <c r="E21" s="473">
        <v>1608.8</v>
      </c>
      <c r="F21" s="458">
        <v>0</v>
      </c>
      <c r="G21" s="458">
        <v>0</v>
      </c>
      <c r="H21" s="474"/>
      <c r="I21" s="430">
        <v>0</v>
      </c>
      <c r="J21" s="430">
        <v>0</v>
      </c>
      <c r="K21" s="474">
        <f t="shared" si="0"/>
        <v>0</v>
      </c>
      <c r="L21" s="430">
        <f t="shared" si="1"/>
        <v>0</v>
      </c>
      <c r="M21" s="430">
        <f t="shared" si="2"/>
        <v>0</v>
      </c>
      <c r="N21" s="455"/>
      <c r="O21" s="455"/>
    </row>
    <row r="22" spans="1:15" ht="18" customHeight="1" x14ac:dyDescent="0.2">
      <c r="A22" s="7"/>
      <c r="B22" s="347" t="s">
        <v>130</v>
      </c>
      <c r="C22" s="349" t="s">
        <v>34</v>
      </c>
      <c r="D22" s="350" t="s">
        <v>193</v>
      </c>
      <c r="E22" s="473">
        <v>903.8</v>
      </c>
      <c r="F22" s="458">
        <v>0</v>
      </c>
      <c r="G22" s="458">
        <v>0</v>
      </c>
      <c r="H22" s="474"/>
      <c r="I22" s="430">
        <v>0</v>
      </c>
      <c r="J22" s="430">
        <v>0</v>
      </c>
      <c r="K22" s="474">
        <f t="shared" si="0"/>
        <v>0</v>
      </c>
      <c r="L22" s="430">
        <f t="shared" si="1"/>
        <v>0</v>
      </c>
      <c r="M22" s="430">
        <f t="shared" si="2"/>
        <v>0</v>
      </c>
      <c r="N22" s="455"/>
      <c r="O22" s="455"/>
    </row>
    <row r="23" spans="1:15" ht="18" customHeight="1" x14ac:dyDescent="0.2">
      <c r="A23" s="7"/>
      <c r="B23" s="347" t="s">
        <v>132</v>
      </c>
      <c r="C23" s="349" t="s">
        <v>239</v>
      </c>
      <c r="D23" s="350" t="s">
        <v>193</v>
      </c>
      <c r="E23" s="473">
        <v>959.8</v>
      </c>
      <c r="F23" s="466">
        <v>100</v>
      </c>
      <c r="G23" s="470">
        <v>1195.5</v>
      </c>
      <c r="H23" s="474"/>
      <c r="I23" s="467"/>
      <c r="J23" s="476"/>
      <c r="K23" s="474">
        <f t="shared" si="0"/>
        <v>0</v>
      </c>
      <c r="L23" s="467">
        <f t="shared" si="1"/>
        <v>0</v>
      </c>
      <c r="M23" s="476">
        <f t="shared" si="2"/>
        <v>0</v>
      </c>
      <c r="N23" s="455"/>
      <c r="O23" s="455"/>
    </row>
    <row r="24" spans="1:15" ht="18" customHeight="1" x14ac:dyDescent="0.2">
      <c r="A24" s="7"/>
      <c r="B24" s="347" t="s">
        <v>146</v>
      </c>
      <c r="C24" s="349" t="s">
        <v>35</v>
      </c>
      <c r="D24" s="350" t="s">
        <v>193</v>
      </c>
      <c r="E24" s="473">
        <v>110</v>
      </c>
      <c r="F24" s="466">
        <v>20</v>
      </c>
      <c r="G24" s="470">
        <v>20</v>
      </c>
      <c r="H24" s="474"/>
      <c r="I24" s="467"/>
      <c r="J24" s="476"/>
      <c r="K24" s="474">
        <f t="shared" si="0"/>
        <v>0</v>
      </c>
      <c r="L24" s="467">
        <f t="shared" si="1"/>
        <v>0</v>
      </c>
      <c r="M24" s="476">
        <f t="shared" si="2"/>
        <v>0</v>
      </c>
      <c r="N24" s="455"/>
      <c r="O24" s="455"/>
    </row>
    <row r="25" spans="1:15" ht="18" customHeight="1" x14ac:dyDescent="0.2">
      <c r="A25" s="7"/>
      <c r="B25" s="622" t="s">
        <v>194</v>
      </c>
      <c r="C25" s="623"/>
      <c r="D25" s="623"/>
      <c r="E25" s="623"/>
      <c r="F25" s="623"/>
      <c r="G25" s="624"/>
      <c r="H25" s="457"/>
      <c r="I25" s="457"/>
      <c r="J25" s="457"/>
      <c r="K25" s="475">
        <f>SUM(K18:K24)</f>
        <v>0</v>
      </c>
      <c r="L25" s="477">
        <f>SUM(L18:L24)</f>
        <v>0</v>
      </c>
      <c r="M25" s="478">
        <f>SUM(M18:M24)</f>
        <v>0</v>
      </c>
      <c r="N25" s="456"/>
      <c r="O25" s="456"/>
    </row>
    <row r="26" spans="1:15" s="460" customFormat="1" ht="42" customHeight="1" x14ac:dyDescent="0.2">
      <c r="A26" s="459"/>
      <c r="B26" s="625" t="s">
        <v>251</v>
      </c>
      <c r="C26" s="625"/>
      <c r="D26" s="625"/>
      <c r="E26" s="625"/>
      <c r="F26" s="625"/>
      <c r="G26" s="625"/>
      <c r="H26" s="625"/>
      <c r="I26" s="625"/>
      <c r="J26" s="625"/>
      <c r="K26" s="625"/>
      <c r="L26" s="625"/>
      <c r="M26" s="625"/>
    </row>
    <row r="27" spans="1:15" x14ac:dyDescent="0.2">
      <c r="A27" s="7"/>
      <c r="D27" s="9"/>
      <c r="E27" s="9"/>
    </row>
    <row r="28" spans="1:15" ht="15" customHeight="1" thickBot="1" x14ac:dyDescent="0.25">
      <c r="A28" s="7"/>
      <c r="B28" s="634" t="s">
        <v>219</v>
      </c>
      <c r="C28" s="634"/>
      <c r="D28" s="634"/>
      <c r="E28" s="634"/>
      <c r="F28" s="634"/>
      <c r="G28" s="634"/>
    </row>
    <row r="29" spans="1:15" ht="33.75" customHeight="1" thickBot="1" x14ac:dyDescent="0.25">
      <c r="A29" s="7"/>
      <c r="B29" s="35" t="s">
        <v>31</v>
      </c>
      <c r="C29" s="36" t="s">
        <v>1</v>
      </c>
      <c r="D29" s="37" t="s">
        <v>167</v>
      </c>
      <c r="E29" s="37" t="s">
        <v>32</v>
      </c>
      <c r="F29" s="479" t="s">
        <v>62</v>
      </c>
    </row>
    <row r="30" spans="1:15" ht="20.25" customHeight="1" thickBot="1" x14ac:dyDescent="0.25">
      <c r="A30" s="7"/>
      <c r="B30" s="43" t="s">
        <v>5</v>
      </c>
      <c r="C30" s="44" t="s">
        <v>150</v>
      </c>
      <c r="D30" s="45"/>
      <c r="E30" s="45"/>
      <c r="F30" s="45"/>
    </row>
    <row r="31" spans="1:15" ht="40.5" customHeight="1" thickBot="1" x14ac:dyDescent="0.25">
      <c r="A31" s="7"/>
      <c r="B31" s="38" t="s">
        <v>264</v>
      </c>
      <c r="C31" s="46" t="s">
        <v>179</v>
      </c>
      <c r="D31" s="47" t="s">
        <v>246</v>
      </c>
      <c r="E31" s="48" t="s">
        <v>65</v>
      </c>
      <c r="F31" s="48"/>
    </row>
    <row r="32" spans="1:15" ht="40.5" customHeight="1" thickBot="1" x14ac:dyDescent="0.25">
      <c r="A32" s="7"/>
      <c r="B32" s="643" t="s">
        <v>278</v>
      </c>
      <c r="C32" s="644"/>
      <c r="D32" s="644"/>
      <c r="E32" s="644"/>
      <c r="F32" s="483">
        <f>F31</f>
        <v>0</v>
      </c>
    </row>
    <row r="33" spans="1:6" ht="39.75" customHeight="1" x14ac:dyDescent="0.2">
      <c r="A33" s="7"/>
      <c r="B33" s="99" t="s">
        <v>220</v>
      </c>
      <c r="C33" s="46" t="s">
        <v>263</v>
      </c>
      <c r="D33" s="55" t="s">
        <v>265</v>
      </c>
      <c r="E33" s="56" t="s">
        <v>65</v>
      </c>
      <c r="F33" s="484"/>
    </row>
    <row r="34" spans="1:6" ht="54" customHeight="1" thickBot="1" x14ac:dyDescent="0.25">
      <c r="A34" s="7"/>
      <c r="B34" s="29" t="s">
        <v>266</v>
      </c>
      <c r="C34" s="40" t="s">
        <v>184</v>
      </c>
      <c r="D34" s="41" t="s">
        <v>143</v>
      </c>
      <c r="E34" s="49" t="s">
        <v>65</v>
      </c>
      <c r="F34" s="485"/>
    </row>
    <row r="35" spans="1:6" ht="54" customHeight="1" thickBot="1" x14ac:dyDescent="0.25">
      <c r="A35" s="7"/>
      <c r="B35" s="29" t="s">
        <v>268</v>
      </c>
      <c r="C35" s="40" t="s">
        <v>270</v>
      </c>
      <c r="D35" s="41" t="s">
        <v>273</v>
      </c>
      <c r="E35" s="49" t="s">
        <v>65</v>
      </c>
      <c r="F35" s="485"/>
    </row>
    <row r="36" spans="1:6" ht="54" customHeight="1" thickBot="1" x14ac:dyDescent="0.25">
      <c r="A36" s="7"/>
      <c r="B36" s="29" t="s">
        <v>269</v>
      </c>
      <c r="C36" s="40" t="s">
        <v>267</v>
      </c>
      <c r="D36" s="41">
        <v>20.2</v>
      </c>
      <c r="E36" s="49" t="s">
        <v>65</v>
      </c>
      <c r="F36" s="485"/>
    </row>
    <row r="37" spans="1:6" ht="54" customHeight="1" thickBot="1" x14ac:dyDescent="0.25">
      <c r="A37" s="7"/>
      <c r="B37" s="29" t="s">
        <v>271</v>
      </c>
      <c r="C37" s="40" t="s">
        <v>276</v>
      </c>
      <c r="D37" s="41" t="s">
        <v>274</v>
      </c>
      <c r="E37" s="49" t="s">
        <v>65</v>
      </c>
      <c r="F37" s="485"/>
    </row>
    <row r="38" spans="1:6" ht="57" customHeight="1" thickBot="1" x14ac:dyDescent="0.25">
      <c r="A38" s="7"/>
      <c r="B38" s="29" t="s">
        <v>272</v>
      </c>
      <c r="C38" s="40" t="s">
        <v>277</v>
      </c>
      <c r="D38" s="41" t="s">
        <v>275</v>
      </c>
      <c r="E38" s="49" t="s">
        <v>65</v>
      </c>
      <c r="F38" s="480"/>
    </row>
    <row r="39" spans="1:6" ht="37.5" customHeight="1" thickBot="1" x14ac:dyDescent="0.25">
      <c r="A39" s="7"/>
      <c r="B39" s="643" t="s">
        <v>284</v>
      </c>
      <c r="C39" s="644"/>
      <c r="D39" s="644"/>
      <c r="E39" s="644"/>
      <c r="F39" s="483">
        <f>F33+F38</f>
        <v>0</v>
      </c>
    </row>
    <row r="40" spans="1:6" ht="19.5" customHeight="1" thickBot="1" x14ac:dyDescent="0.25">
      <c r="A40" s="7"/>
      <c r="B40" s="43" t="s">
        <v>6</v>
      </c>
      <c r="C40" s="50" t="s">
        <v>161</v>
      </c>
      <c r="D40" s="51"/>
      <c r="E40" s="51"/>
      <c r="F40" s="486"/>
    </row>
    <row r="41" spans="1:6" ht="43.5" customHeight="1" thickBot="1" x14ac:dyDescent="0.25">
      <c r="A41" s="7"/>
      <c r="B41" s="52" t="s">
        <v>221</v>
      </c>
      <c r="C41" s="15" t="s">
        <v>281</v>
      </c>
      <c r="D41" s="53" t="s">
        <v>282</v>
      </c>
      <c r="E41" s="54" t="s">
        <v>65</v>
      </c>
      <c r="F41" s="481"/>
    </row>
    <row r="42" spans="1:6" ht="43.5" customHeight="1" thickBot="1" x14ac:dyDescent="0.25">
      <c r="A42" s="7"/>
      <c r="B42" s="52" t="s">
        <v>222</v>
      </c>
      <c r="C42" s="15" t="s">
        <v>279</v>
      </c>
      <c r="D42" s="53" t="s">
        <v>280</v>
      </c>
      <c r="E42" s="54" t="s">
        <v>65</v>
      </c>
      <c r="F42" s="481"/>
    </row>
    <row r="43" spans="1:6" ht="39" thickBot="1" x14ac:dyDescent="0.25">
      <c r="A43" s="7"/>
      <c r="B43" s="32" t="s">
        <v>223</v>
      </c>
      <c r="C43" s="34" t="s">
        <v>180</v>
      </c>
      <c r="D43" s="55" t="s">
        <v>163</v>
      </c>
      <c r="E43" s="56" t="s">
        <v>65</v>
      </c>
      <c r="F43" s="482"/>
    </row>
    <row r="44" spans="1:6" ht="39" thickBot="1" x14ac:dyDescent="0.25">
      <c r="A44" s="7"/>
      <c r="B44" s="52" t="s">
        <v>224</v>
      </c>
      <c r="C44" s="15" t="s">
        <v>181</v>
      </c>
      <c r="D44" s="57" t="s">
        <v>152</v>
      </c>
      <c r="E44" s="54" t="s">
        <v>65</v>
      </c>
      <c r="F44" s="481"/>
    </row>
    <row r="45" spans="1:6" ht="39" thickBot="1" x14ac:dyDescent="0.25">
      <c r="A45" s="7"/>
      <c r="B45" s="38" t="s">
        <v>225</v>
      </c>
      <c r="C45" s="40" t="s">
        <v>182</v>
      </c>
      <c r="D45" s="41" t="s">
        <v>153</v>
      </c>
      <c r="E45" s="49" t="s">
        <v>65</v>
      </c>
      <c r="F45" s="480"/>
    </row>
    <row r="46" spans="1:6" ht="49.5" customHeight="1" thickBot="1" x14ac:dyDescent="0.25">
      <c r="A46" s="7"/>
      <c r="B46" s="38" t="s">
        <v>283</v>
      </c>
      <c r="C46" s="40" t="s">
        <v>183</v>
      </c>
      <c r="D46" s="41" t="s">
        <v>247</v>
      </c>
      <c r="E46" s="49" t="s">
        <v>65</v>
      </c>
      <c r="F46" s="480"/>
    </row>
    <row r="47" spans="1:6" ht="13.5" thickBot="1" x14ac:dyDescent="0.25">
      <c r="A47" s="7"/>
      <c r="B47" s="626" t="s">
        <v>226</v>
      </c>
      <c r="C47" s="644"/>
      <c r="D47" s="644"/>
      <c r="E47" s="644"/>
      <c r="F47" s="487">
        <f>F41+F43+F44+F45+F46</f>
        <v>0</v>
      </c>
    </row>
    <row r="48" spans="1:6" ht="23.25" customHeight="1" thickBot="1" x14ac:dyDescent="0.25">
      <c r="A48" s="7"/>
      <c r="B48" s="43" t="s">
        <v>7</v>
      </c>
      <c r="C48" s="58" t="s">
        <v>151</v>
      </c>
      <c r="D48" s="45"/>
      <c r="E48" s="45"/>
      <c r="F48" s="488"/>
    </row>
    <row r="49" spans="2:10" ht="54" customHeight="1" thickBot="1" x14ac:dyDescent="0.25">
      <c r="B49" s="38"/>
      <c r="C49" s="40" t="s">
        <v>228</v>
      </c>
      <c r="D49" s="41" t="s">
        <v>154</v>
      </c>
      <c r="E49" s="49" t="s">
        <v>65</v>
      </c>
      <c r="F49" s="480"/>
    </row>
    <row r="50" spans="2:10" s="7" customFormat="1" ht="13.5" thickBot="1" x14ac:dyDescent="0.25">
      <c r="B50" s="626" t="s">
        <v>227</v>
      </c>
      <c r="C50" s="630"/>
      <c r="D50" s="630"/>
      <c r="E50" s="630"/>
      <c r="F50" s="480">
        <f>F49</f>
        <v>0</v>
      </c>
      <c r="G50" s="9"/>
      <c r="H50" s="9"/>
      <c r="I50" s="9"/>
      <c r="J50" s="9"/>
    </row>
    <row r="53" spans="2:10" ht="15" thickBot="1" x14ac:dyDescent="0.25">
      <c r="B53" s="628" t="s">
        <v>235</v>
      </c>
      <c r="C53" s="628"/>
      <c r="D53" s="628"/>
      <c r="E53" s="628"/>
      <c r="F53" s="629"/>
      <c r="G53" s="629"/>
      <c r="H53" s="450"/>
    </row>
    <row r="54" spans="2:10" ht="48.75" thickBot="1" x14ac:dyDescent="0.25">
      <c r="B54" s="35" t="s">
        <v>31</v>
      </c>
      <c r="C54" s="36" t="s">
        <v>1</v>
      </c>
      <c r="D54" s="37" t="s">
        <v>32</v>
      </c>
      <c r="E54" s="391" t="s">
        <v>62</v>
      </c>
      <c r="F54" s="7"/>
    </row>
    <row r="55" spans="2:10" ht="13.5" x14ac:dyDescent="0.2">
      <c r="B55" s="38" t="s">
        <v>236</v>
      </c>
      <c r="C55" s="395" t="s">
        <v>286</v>
      </c>
      <c r="D55" s="396" t="s">
        <v>234</v>
      </c>
      <c r="E55" s="397"/>
      <c r="F55" s="398"/>
    </row>
    <row r="56" spans="2:10" ht="13.5" x14ac:dyDescent="0.2">
      <c r="B56" s="29" t="s">
        <v>237</v>
      </c>
      <c r="C56" s="30" t="s">
        <v>287</v>
      </c>
      <c r="D56" s="31" t="s">
        <v>234</v>
      </c>
      <c r="E56" s="399"/>
      <c r="F56" s="7"/>
    </row>
    <row r="57" spans="2:10" ht="14.25" thickBot="1" x14ac:dyDescent="0.25">
      <c r="B57" s="39" t="s">
        <v>238</v>
      </c>
      <c r="C57" s="40" t="s">
        <v>288</v>
      </c>
      <c r="D57" s="41" t="s">
        <v>234</v>
      </c>
      <c r="E57" s="390"/>
      <c r="F57" s="7"/>
    </row>
    <row r="58" spans="2:10" ht="13.5" customHeight="1" thickBot="1" x14ac:dyDescent="0.25">
      <c r="B58" s="626" t="s">
        <v>285</v>
      </c>
      <c r="C58" s="627"/>
      <c r="D58" s="627"/>
      <c r="E58" s="480">
        <f>E55+E56+E57</f>
        <v>0</v>
      </c>
    </row>
  </sheetData>
  <sheetProtection formatCells="0" formatColumns="0" formatRows="0" insertColumns="0" insertRows="0" insertHyperlinks="0" deleteColumns="0" deleteRows="0" sort="0" autoFilter="0" pivotTables="0"/>
  <mergeCells count="17">
    <mergeCell ref="F1:G1"/>
    <mergeCell ref="A4:G4"/>
    <mergeCell ref="B6:E6"/>
    <mergeCell ref="B28:G28"/>
    <mergeCell ref="B11:C11"/>
    <mergeCell ref="B12:C12"/>
    <mergeCell ref="B13:C13"/>
    <mergeCell ref="B15:G15"/>
    <mergeCell ref="B17:D17"/>
    <mergeCell ref="B25:G25"/>
    <mergeCell ref="B26:M26"/>
    <mergeCell ref="B58:D58"/>
    <mergeCell ref="B53:G53"/>
    <mergeCell ref="B50:E50"/>
    <mergeCell ref="B32:E32"/>
    <mergeCell ref="B39:E39"/>
    <mergeCell ref="B47:E47"/>
  </mergeCells>
  <pageMargins left="0.11811023622047245" right="0.11811023622047245" top="0" bottom="0" header="0.31496062992125984" footer="0.31496062992125984"/>
  <pageSetup paperSize="9" scale="6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as" ma:contentTypeID="0x01010084D9D18783A8BF448EBE74B6BA01720C" ma:contentTypeVersion="16" ma:contentTypeDescription="Kurkite naują dokumentą." ma:contentTypeScope="" ma:versionID="694dc7ce3ca885501564e6cc8dce8659">
  <xsd:schema xmlns:xsd="http://www.w3.org/2001/XMLSchema" xmlns:xs="http://www.w3.org/2001/XMLSchema" xmlns:p="http://schemas.microsoft.com/office/2006/metadata/properties" xmlns:ns2="c2e12d8d-6364-4bf5-be42-869df232661a" xmlns:ns3="8719c814-ef70-4783-8700-117c2f574c60" targetNamespace="http://schemas.microsoft.com/office/2006/metadata/properties" ma:root="true" ma:fieldsID="a0281b74e7dae1cd56a253ba29f292c3" ns2:_="" ns3:_="">
    <xsd:import namespace="c2e12d8d-6364-4bf5-be42-869df232661a"/>
    <xsd:import namespace="8719c814-ef70-4783-8700-117c2f574c60"/>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AutoKeyPoints" minOccurs="0"/>
                <xsd:element ref="ns2:MediaServiceKeyPoints"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e12d8d-6364-4bf5-be42-869df232661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lcf76f155ced4ddcb4097134ff3c332f" ma:index="21" nillable="true" ma:taxonomy="true" ma:internalName="lcf76f155ced4ddcb4097134ff3c332f" ma:taxonomyFieldName="MediaServiceImageTags" ma:displayName="Vaizdų žymės" ma:readOnly="false" ma:fieldId="{5cf76f15-5ced-4ddc-b409-7134ff3c332f}" ma:taxonomyMulti="true" ma:sspId="1b235f53-df4a-411c-9c60-9d53a5abdcdb"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719c814-ef70-4783-8700-117c2f574c60" elementFormDefault="qualified">
    <xsd:import namespace="http://schemas.microsoft.com/office/2006/documentManagement/types"/>
    <xsd:import namespace="http://schemas.microsoft.com/office/infopath/2007/PartnerControls"/>
    <xsd:element name="SharedWithUsers" ma:index="18" nillable="true" ma:displayName="Bendrinama su"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Bendrinta su išsamia informacija" ma:internalName="SharedWithDetails" ma:readOnly="true">
      <xsd:simpleType>
        <xsd:restriction base="dms:Note">
          <xsd:maxLength value="255"/>
        </xsd:restriction>
      </xsd:simpleType>
    </xsd:element>
    <xsd:element name="TaxCatchAll" ma:index="22" nillable="true" ma:displayName="Taxonomy Catch All Column" ma:hidden="true" ma:list="{b7842c1d-b8fd-49df-aa6e-64f54fd7e833}" ma:internalName="TaxCatchAll" ma:showField="CatchAllData" ma:web="8719c814-ef70-4783-8700-117c2f574c6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urinio tipas"/>
        <xsd:element ref="dc:title" minOccurs="0" maxOccurs="1" ma:index="4" ma:displayName="Antraštė"/>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2e12d8d-6364-4bf5-be42-869df232661a">
      <Terms xmlns="http://schemas.microsoft.com/office/infopath/2007/PartnerControls"/>
    </lcf76f155ced4ddcb4097134ff3c332f>
    <TaxCatchAll xmlns="8719c814-ef70-4783-8700-117c2f574c60" xsi:nil="true"/>
  </documentManagement>
</p:properties>
</file>

<file path=customXml/itemProps1.xml><?xml version="1.0" encoding="utf-8"?>
<ds:datastoreItem xmlns:ds="http://schemas.openxmlformats.org/officeDocument/2006/customXml" ds:itemID="{CC742187-4348-4F8D-AD25-DF0C9684770F}">
  <ds:schemaRefs>
    <ds:schemaRef ds:uri="http://schemas.microsoft.com/sharepoint/v3/contenttype/forms"/>
  </ds:schemaRefs>
</ds:datastoreItem>
</file>

<file path=customXml/itemProps2.xml><?xml version="1.0" encoding="utf-8"?>
<ds:datastoreItem xmlns:ds="http://schemas.openxmlformats.org/officeDocument/2006/customXml" ds:itemID="{C21E4846-5B03-4862-B664-52A8AECD2C5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2e12d8d-6364-4bf5-be42-869df232661a"/>
    <ds:schemaRef ds:uri="8719c814-ef70-4783-8700-117c2f574c6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DE3650F-B610-4FD8-9E66-62E534B7E74D}">
  <ds:schemaRefs>
    <ds:schemaRef ds:uri="http://schemas.microsoft.com/office/infopath/2007/PartnerControls"/>
    <ds:schemaRef ds:uri="c2e12d8d-6364-4bf5-be42-869df232661a"/>
    <ds:schemaRef ds:uri="http://www.w3.org/XML/1998/namespace"/>
    <ds:schemaRef ds:uri="http://purl.org/dc/elements/1.1/"/>
    <ds:schemaRef ds:uri="http://schemas.microsoft.com/office/2006/documentManagement/types"/>
    <ds:schemaRef ds:uri="http://purl.org/dc/terms/"/>
    <ds:schemaRef ds:uri="8719c814-ef70-4783-8700-117c2f574c60"/>
    <ds:schemaRef ds:uri="http://schemas.microsoft.com/office/2006/metadata/properties"/>
    <ds:schemaRef ds:uri="http://schemas.openxmlformats.org/package/2006/metadata/core-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5</vt:i4>
      </vt:variant>
    </vt:vector>
  </HeadingPairs>
  <TitlesOfParts>
    <vt:vector size="11" baseType="lpstr">
      <vt:lpstr>1_Vid_laika norma</vt:lpstr>
      <vt:lpstr>2_Darba_efektivitāte</vt:lpstr>
      <vt:lpstr>3_Darbinieku atalgojuma veidi</vt:lpstr>
      <vt:lpstr>4_Tāme</vt:lpstr>
      <vt:lpstr>4_1_Izvērstās tāmes</vt:lpstr>
      <vt:lpstr>5_Finanšu piedāvājums</vt:lpstr>
      <vt:lpstr>'1_Vid_laika norma'!Print_Area</vt:lpstr>
      <vt:lpstr>'2_Darba_efektivitāte'!Print_Area</vt:lpstr>
      <vt:lpstr>'3_Darbinieku atalgojuma veidi'!Print_Area</vt:lpstr>
      <vt:lpstr>'4_Tāme'!Print_Area</vt:lpstr>
      <vt:lpstr>'5_Finanšu piedāvājums'!Print_Area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Lelde Jirjena</dc:creator>
  <cp:lastModifiedBy>Aiva Balode</cp:lastModifiedBy>
  <cp:lastPrinted>2023-03-29T06:15:48Z</cp:lastPrinted>
  <dcterms:created xsi:type="dcterms:W3CDTF">2012-05-24T06:26:19Z</dcterms:created>
  <dcterms:modified xsi:type="dcterms:W3CDTF">2024-07-12T07:12:45Z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0x01010084D9D18783A8BF448EBE74B6BA01720C</vt:lpwstr>
  </property>
  <property fmtid="{D5CDD505-2E9C-101B-9397-08002B2CF9AE}" pid="3" name="MediaServiceImageTags">
    <vt:lpwstr/>
  </property>
</Properties>
</file>