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Kristine\Desktop\Kristīne\Iepirkumi\2023\2023_022_Ugale_Rupnicas_1\"/>
    </mc:Choice>
  </mc:AlternateContent>
  <xr:revisionPtr revIDLastSave="0" documentId="13_ncr:1_{C26A37AF-E481-4072-80F0-156DEC62DDC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KOPT" sheetId="10" r:id="rId1"/>
    <sheet name="Rupnīcas iela 1" sheetId="11" r:id="rId2"/>
  </sheets>
  <definedNames>
    <definedName name="_xlnm._FilterDatabase" localSheetId="1" hidden="1">'Rupnīcas iela 1'!$A$11:$R$11</definedName>
    <definedName name="_xlnm.Print_Area" localSheetId="0">KOPT!$A$1:$D$31</definedName>
    <definedName name="_xlnm.Print_Area" localSheetId="1">'Rupnīcas iela 1'!$A$1:$R$62</definedName>
    <definedName name="_xlnm.Print_Titles" localSheetId="1">'Rupnīcas iela 1'!$11:$11</definedName>
  </definedNames>
  <calcPr calcId="191029" fullPrecision="0"/>
</workbook>
</file>

<file path=xl/calcChain.xml><?xml version="1.0" encoding="utf-8"?>
<calcChain xmlns="http://schemas.openxmlformats.org/spreadsheetml/2006/main">
  <c r="E43" i="11" l="1"/>
  <c r="E42" i="11"/>
  <c r="E41" i="11"/>
  <c r="E40" i="11"/>
  <c r="E39" i="11"/>
  <c r="E34" i="11"/>
  <c r="E33" i="11"/>
  <c r="E32" i="11"/>
  <c r="P51" i="11"/>
  <c r="E31" i="11"/>
  <c r="P52" i="11" l="1"/>
  <c r="N52" i="11" l="1"/>
  <c r="Q52" i="11"/>
  <c r="B12" i="10" l="1"/>
  <c r="R52" i="11" l="1"/>
  <c r="R53" i="11" s="1"/>
  <c r="R54" i="11" s="1"/>
  <c r="O52" i="11"/>
  <c r="A5" i="10"/>
  <c r="A4" i="10"/>
  <c r="R55" i="11" l="1"/>
  <c r="R56" i="11" s="1"/>
  <c r="D12" i="10" s="1"/>
  <c r="D14" i="10" s="1"/>
  <c r="D15" i="10" s="1"/>
  <c r="D16" i="10" s="1"/>
  <c r="B26" i="11"/>
  <c r="B13" i="11" l="1"/>
  <c r="P7" i="11" l="1"/>
</calcChain>
</file>

<file path=xl/sharedStrings.xml><?xml version="1.0" encoding="utf-8"?>
<sst xmlns="http://schemas.openxmlformats.org/spreadsheetml/2006/main" count="144" uniqueCount="110">
  <si>
    <t>Vienības izmaksas</t>
  </si>
  <si>
    <t>Kods</t>
  </si>
  <si>
    <t>Darba nosaukums</t>
  </si>
  <si>
    <t>1</t>
  </si>
  <si>
    <t>m2</t>
  </si>
  <si>
    <t>m</t>
  </si>
  <si>
    <t>KOPĀ:</t>
  </si>
  <si>
    <t>Sertifikāta Nr.</t>
  </si>
  <si>
    <t>(paraksts un tā atšifrējums, datums)</t>
  </si>
  <si>
    <t>Pārbaudija:</t>
  </si>
  <si>
    <t>Sastādija:</t>
  </si>
  <si>
    <t>Daudzums</t>
  </si>
  <si>
    <t>Mērvienība</t>
  </si>
  <si>
    <t>Nr. p.k.</t>
  </si>
  <si>
    <t>Pārbaudīja :</t>
  </si>
  <si>
    <t>(paraksts, tā atšifrējums un datums)</t>
  </si>
  <si>
    <t>Pārbaudīja:</t>
  </si>
  <si>
    <t>Sastādīja:</t>
  </si>
  <si>
    <t> PAVISAM BŪVNIECĪBAS IZMAKSAS:</t>
  </si>
  <si>
    <t>PVN 21%:</t>
  </si>
  <si>
    <t>Objekta izmaksas (euro)</t>
  </si>
  <si>
    <t>Objekta  nosaukums</t>
  </si>
  <si>
    <t>Nr.p.k.</t>
  </si>
  <si>
    <t>Kopā</t>
  </si>
  <si>
    <t>Peļņa</t>
  </si>
  <si>
    <t>Virsizdevumi</t>
  </si>
  <si>
    <t>Summa (euro)</t>
  </si>
  <si>
    <t>mehānismi (euro)</t>
  </si>
  <si>
    <t>būvizstrādājumi  (euro)</t>
  </si>
  <si>
    <t>darba alga (euro)</t>
  </si>
  <si>
    <t>darbietilpība (c/h)</t>
  </si>
  <si>
    <t>Kopā   (euro)</t>
  </si>
  <si>
    <t>darba samaksas likme (euro/h)</t>
  </si>
  <si>
    <t>laika norma (c/h).</t>
  </si>
  <si>
    <t>Kopā uz visu apjomu</t>
  </si>
  <si>
    <t>euro</t>
  </si>
  <si>
    <t xml:space="preserve">Tāmes izmaksas </t>
  </si>
  <si>
    <t xml:space="preserve">Lokālā tāme Nr.1. </t>
  </si>
  <si>
    <t>Būves nosaukums: Daudzdzīvokļu dzīvojamās mājas balkonu atjaunošana</t>
  </si>
  <si>
    <t>Daudzdzīvokļu dzīvojamās mājas balkonu atjaunošana</t>
  </si>
  <si>
    <t>Balkonu remontdarbi</t>
  </si>
  <si>
    <t>kpl.</t>
  </si>
  <si>
    <t>Pagaidu elektroapgādes ierīkošana</t>
  </si>
  <si>
    <t>Tiešās izmaksas kopā, t.sk. darba devēja sociālais nodoklis (23,59%)</t>
  </si>
  <si>
    <t>Daudz</t>
  </si>
  <si>
    <t>Skaits</t>
  </si>
  <si>
    <t>Būvlaukuma žoga uzstādīšana, nojaukšana</t>
  </si>
  <si>
    <t>Būvlaukuma žoga no inventāriem žoga posmiem noma</t>
  </si>
  <si>
    <t>mēn</t>
  </si>
  <si>
    <t>Pārvietojamās tualetes uzstādīšana</t>
  </si>
  <si>
    <t>gb</t>
  </si>
  <si>
    <t>pārvietojamās tualetes noma, apkalpošana</t>
  </si>
  <si>
    <t>Slēgta instrumentu / materiālu noliktava</t>
  </si>
  <si>
    <t>instrumentu vagoniņa  1 gab., noma</t>
  </si>
  <si>
    <t>konteinera noma, atkritumu izvešana</t>
  </si>
  <si>
    <t>mēn.</t>
  </si>
  <si>
    <t>Ārējo cauruļveida inventāro sastatņu uzstādīšana un nojaukšana (sastatņu platums 1.50m no sienas)</t>
  </si>
  <si>
    <t>sastatņu noma</t>
  </si>
  <si>
    <t>Būvgružu konteineris, uzstādīšana 7m3</t>
  </si>
  <si>
    <t>1.1.</t>
  </si>
  <si>
    <t>1.2.</t>
  </si>
  <si>
    <t>1.3.</t>
  </si>
  <si>
    <t>1.4.</t>
  </si>
  <si>
    <t>1.5.</t>
  </si>
  <si>
    <t>1.6.</t>
  </si>
  <si>
    <t>Nojaukt esošo materiālu balkonu margu apšuvumu</t>
  </si>
  <si>
    <t>Margu stieņu un statu attīrīšana no rūsas, apstrādāt ar koroziju noņemšanas šķīdumu</t>
  </si>
  <si>
    <t>Margu krāsojuma atjaunošana</t>
  </si>
  <si>
    <t>skrūves pieskrūvēšanai</t>
  </si>
  <si>
    <t>Nojaukt dažādu materiālu grīdu ieklājumu kopā ar skārda lāseni t.sk. esošā betona aizsargkārtu nokalšana</t>
  </si>
  <si>
    <t>kg</t>
  </si>
  <si>
    <t>Balkona apdares nokalšana no apakšas, kas atslāņojies</t>
  </si>
  <si>
    <t>profilēta metāla loksne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</si>
  <si>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</si>
  <si>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</si>
  <si>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</si>
  <si>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</si>
  <si>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</si>
  <si>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</si>
  <si>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</si>
  <si>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</si>
  <si>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</si>
  <si>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</si>
  <si>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2.12.</t>
  </si>
  <si>
    <t>pretkorozijas/pielipšanas suspensija Sika Monotop-910 N vai ekvivalents</t>
  </si>
  <si>
    <t>špaktele Sika Monotop-732 N vai ekvivalents</t>
  </si>
  <si>
    <t>grunts Sikagard-552 W elastic vai ekvivalents</t>
  </si>
  <si>
    <t>PU hermētiķis SikaFlex-11 FC+ vai ekvivalents</t>
  </si>
  <si>
    <t>PU pārklājums Sikafloor-400 N  Elastic vai ekvivalents</t>
  </si>
  <si>
    <t>Armatūras attīrīšana, gruntēšana ar Sika Monotop-910N vai ekvivalents</t>
  </si>
  <si>
    <t>grunts SCHÖNOX KH vai ekvivalents</t>
  </si>
  <si>
    <t>slīpuma veidojošais slānis SCHÖNOX DSP vai ekvivalents (5-30mm) ar piedevām</t>
  </si>
  <si>
    <t>Skārda lāseni pa balkona kontūru montāža t.sk.SikaDur-31CF normal vai ekvivalents un  SikaFlex-11 FC+ vai ekvivalents</t>
  </si>
  <si>
    <t>Montēt tērauda plāksni 5x50*mm pa balkona perimetru</t>
  </si>
  <si>
    <t>Tiešās izmaksas kopā</t>
  </si>
  <si>
    <t>remontjava Sika Monotop -412 N vai ekvivalents</t>
  </si>
  <si>
    <t xml:space="preserve">                           </t>
  </si>
  <si>
    <t>Objekta nosaukums: Daudzdzīvokļu dzīvojamās mājas balkonu atjaunošana</t>
  </si>
  <si>
    <t>Būvniecības koptāme - viena celtniecības kārta 4.balkoniem</t>
  </si>
  <si>
    <t>Pretkarbonizējošs, elastīgs aizskarpārklājums Sikagard-550W vai ekvivalents (balts tonis), 2 kārtās vai ekvivalents</t>
  </si>
  <si>
    <t>Izveidot balkonu margu apšuvumu ar metāla loksnēm PP tips (RAL 3009*)</t>
  </si>
  <si>
    <t>Tērauda leņķis 80x50*, b=5mm pa perimetru (RAL-3011*)</t>
  </si>
  <si>
    <t>2.11.</t>
  </si>
  <si>
    <t>Balkona virsmas atjaunošana no augšas</t>
  </si>
  <si>
    <t>Balkona virsmas atjaunošana no apakša t.sk. sāniem</t>
  </si>
  <si>
    <t xml:space="preserve">Būvlaukuma sagatavošana </t>
  </si>
  <si>
    <t>Objekta adrese: Rūpnīcas iela 1, Ugāle, Ugāles pag., Ventspils nov.</t>
  </si>
  <si>
    <t>Remontdarbi balkoniem (43 balkoni)</t>
  </si>
  <si>
    <t>%</t>
  </si>
  <si>
    <t>Objekta adrese: Rūpnīcas 1, Ugāle, Ugāles pag., Ventspils 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</si>
</sst>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indexed="8"/>
      <name val="Calibri"/>
      <family val="2"/>
    </font>
    <font>
      <sz val="10"/>
      <name val="Calibri"/>
      <family val="2"/>
      <charset val="186"/>
    </font>
    <font>
      <sz val="9"/>
      <name val="Calibri"/>
      <family val="2"/>
      <charset val="186"/>
    </font>
    <font>
      <sz val="10"/>
      <name val="Arial"/>
      <family val="2"/>
      <charset val="204"/>
    </font>
    <font>
      <b/>
      <sz val="10"/>
      <name val="Calibri"/>
      <family val="2"/>
      <charset val="186"/>
    </font>
    <font>
      <sz val="11"/>
      <name val="Calibri"/>
      <family val="2"/>
      <charset val="186"/>
    </font>
    <font>
      <sz val="10"/>
      <name val="Arial Cyr"/>
      <family val="2"/>
      <charset val="204"/>
    </font>
    <font>
      <b/>
      <sz val="12"/>
      <name val="Calibri"/>
      <family val="2"/>
      <charset val="186"/>
    </font>
    <font>
      <sz val="11"/>
      <color indexed="8"/>
      <name val="Calibri"/>
      <family val="2"/>
      <charset val="186"/>
    </font>
    <font>
      <b/>
      <sz val="10"/>
      <color rgb="FFFF0000"/>
      <name val="Calibri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u/>
      <sz val="12"/>
      <name val="Times New Roman"/>
      <family val="1"/>
      <charset val="186"/>
    </font>
    <font>
      <u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1"/>
    <xf numFmtId="0" fontId="2" fillId="0" borderId="1"/>
    <xf numFmtId="0" fontId="1" fillId="0" borderId="1"/>
    <xf numFmtId="0" fontId="6" fillId="0" borderId="1"/>
    <xf numFmtId="0" fontId="6" fillId="0" borderId="1"/>
    <xf numFmtId="0" fontId="6" fillId="0" borderId="1"/>
    <xf numFmtId="0" fontId="9" fillId="0" borderId="1"/>
    <xf numFmtId="0" fontId="6" fillId="0" borderId="1"/>
    <xf numFmtId="0" fontId="2" fillId="0" borderId="1"/>
    <xf numFmtId="0" fontId="11" fillId="0" borderId="1"/>
  </cellStyleXfs>
  <cellXfs count="143">
    <xf numFmtId="0" fontId="0" fillId="0" borderId="0" xfId="0"/>
    <xf numFmtId="0" fontId="4" fillId="0" borderId="1" xfId="1" applyFont="1"/>
    <xf numFmtId="0" fontId="4" fillId="0" borderId="4" xfId="1" applyFont="1" applyBorder="1"/>
    <xf numFmtId="0" fontId="4" fillId="0" borderId="4" xfId="1" applyFont="1" applyBorder="1" applyAlignment="1">
      <alignment vertical="center"/>
    </xf>
    <xf numFmtId="0" fontId="4" fillId="0" borderId="1" xfId="1" applyFont="1" applyAlignment="1">
      <alignment vertical="center" wrapText="1"/>
    </xf>
    <xf numFmtId="0" fontId="4" fillId="0" borderId="1" xfId="1" applyFont="1" applyAlignment="1">
      <alignment vertical="center"/>
    </xf>
    <xf numFmtId="0" fontId="7" fillId="0" borderId="1" xfId="1" applyFont="1" applyAlignment="1">
      <alignment vertical="center"/>
    </xf>
    <xf numFmtId="0" fontId="8" fillId="0" borderId="1" xfId="1" applyFont="1"/>
    <xf numFmtId="0" fontId="4" fillId="0" borderId="1" xfId="6" applyFont="1"/>
    <xf numFmtId="0" fontId="4" fillId="0" borderId="1" xfId="7" applyFont="1"/>
    <xf numFmtId="0" fontId="4" fillId="0" borderId="6" xfId="7" applyFont="1" applyBorder="1" applyAlignment="1">
      <alignment horizontal="center"/>
    </xf>
    <xf numFmtId="0" fontId="4" fillId="0" borderId="1" xfId="7" applyFont="1" applyAlignment="1">
      <alignment horizontal="right"/>
    </xf>
    <xf numFmtId="0" fontId="4" fillId="0" borderId="1" xfId="7" applyFont="1" applyAlignment="1">
      <alignment horizontal="center" vertical="top"/>
    </xf>
    <xf numFmtId="0" fontId="4" fillId="0" borderId="1" xfId="8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4" xfId="7" applyFont="1" applyBorder="1"/>
    <xf numFmtId="0" fontId="4" fillId="0" borderId="4" xfId="8" applyFont="1" applyBorder="1" applyAlignment="1">
      <alignment horizontal="right"/>
    </xf>
    <xf numFmtId="0" fontId="4" fillId="0" borderId="4" xfId="9" applyFont="1" applyBorder="1" applyAlignment="1">
      <alignment horizontal="left"/>
    </xf>
    <xf numFmtId="0" fontId="5" fillId="0" borderId="1" xfId="8" applyFont="1" applyAlignment="1">
      <alignment horizontal="left"/>
    </xf>
    <xf numFmtId="0" fontId="4" fillId="0" borderId="4" xfId="8" applyFont="1" applyBorder="1" applyAlignment="1">
      <alignment horizontal="left"/>
    </xf>
    <xf numFmtId="2" fontId="4" fillId="0" borderId="1" xfId="8" applyNumberFormat="1" applyFont="1"/>
    <xf numFmtId="2" fontId="4" fillId="0" borderId="1" xfId="8" applyNumberFormat="1" applyFont="1" applyAlignment="1">
      <alignment horizontal="center" vertical="center" wrapText="1"/>
    </xf>
    <xf numFmtId="0" fontId="4" fillId="0" borderId="1" xfId="8" applyFont="1"/>
    <xf numFmtId="4" fontId="7" fillId="0" borderId="2" xfId="7" applyNumberFormat="1" applyFont="1" applyBorder="1" applyAlignment="1">
      <alignment horizontal="center" vertical="center"/>
    </xf>
    <xf numFmtId="4" fontId="4" fillId="0" borderId="2" xfId="7" applyNumberFormat="1" applyFont="1" applyBorder="1" applyAlignment="1">
      <alignment horizontal="center" vertical="center"/>
    </xf>
    <xf numFmtId="4" fontId="7" fillId="0" borderId="2" xfId="5" applyNumberFormat="1" applyFont="1" applyBorder="1" applyAlignment="1">
      <alignment horizontal="center" vertical="center" wrapText="1"/>
    </xf>
    <xf numFmtId="0" fontId="7" fillId="0" borderId="2" xfId="7" applyFont="1" applyBorder="1" applyAlignment="1">
      <alignment vertical="center"/>
    </xf>
    <xf numFmtId="4" fontId="4" fillId="0" borderId="2" xfId="5" applyNumberFormat="1" applyFont="1" applyBorder="1" applyAlignment="1">
      <alignment horizontal="center" vertical="center" wrapText="1"/>
    </xf>
    <xf numFmtId="0" fontId="4" fillId="0" borderId="2" xfId="7" applyFont="1" applyBorder="1" applyAlignment="1">
      <alignment horizontal="center" vertical="center"/>
    </xf>
    <xf numFmtId="49" fontId="4" fillId="0" borderId="2" xfId="7" applyNumberFormat="1" applyFont="1" applyBorder="1" applyAlignment="1">
      <alignment horizontal="center" vertical="center" wrapText="1"/>
    </xf>
    <xf numFmtId="0" fontId="4" fillId="0" borderId="2" xfId="7" applyFont="1" applyBorder="1" applyAlignment="1">
      <alignment horizontal="center" vertical="top" wrapText="1"/>
    </xf>
    <xf numFmtId="0" fontId="4" fillId="0" borderId="4" xfId="6" applyFont="1" applyBorder="1"/>
    <xf numFmtId="0" fontId="7" fillId="0" borderId="1" xfId="1" applyFont="1" applyAlignment="1">
      <alignment horizontal="center"/>
    </xf>
    <xf numFmtId="0" fontId="4" fillId="0" borderId="1" xfId="1" applyFont="1" applyAlignment="1">
      <alignment horizontal="left" vertical="center" wrapText="1"/>
    </xf>
    <xf numFmtId="0" fontId="7" fillId="0" borderId="1" xfId="7" applyFont="1" applyAlignment="1">
      <alignment horizontal="center" vertical="center"/>
    </xf>
    <xf numFmtId="0" fontId="7" fillId="0" borderId="1" xfId="7" applyFont="1" applyAlignment="1">
      <alignment horizontal="center" vertical="center" wrapText="1"/>
    </xf>
    <xf numFmtId="0" fontId="4" fillId="0" borderId="1" xfId="7" applyFont="1" applyAlignment="1">
      <alignment horizontal="left"/>
    </xf>
    <xf numFmtId="0" fontId="4" fillId="0" borderId="4" xfId="2" applyFont="1" applyBorder="1" applyAlignment="1">
      <alignment horizontal="right"/>
    </xf>
    <xf numFmtId="0" fontId="4" fillId="0" borderId="1" xfId="7" applyFont="1" applyAlignment="1">
      <alignment horizontal="center"/>
    </xf>
    <xf numFmtId="0" fontId="4" fillId="0" borderId="9" xfId="7" applyFont="1" applyBorder="1" applyAlignment="1">
      <alignment horizontal="center" vertical="top" wrapText="1"/>
    </xf>
    <xf numFmtId="0" fontId="4" fillId="0" borderId="7" xfId="7" applyFont="1" applyBorder="1" applyAlignment="1">
      <alignment horizontal="center" vertical="top" wrapText="1"/>
    </xf>
    <xf numFmtId="0" fontId="12" fillId="0" borderId="1" xfId="7" applyFont="1" applyAlignment="1">
      <alignment horizontal="center"/>
    </xf>
    <xf numFmtId="0" fontId="12" fillId="0" borderId="1" xfId="7" applyFont="1" applyAlignment="1">
      <alignment horizontal="center" vertical="center"/>
    </xf>
    <xf numFmtId="0" fontId="13" fillId="0" borderId="1" xfId="1" applyFont="1" applyAlignment="1">
      <alignment vertical="center"/>
    </xf>
    <xf numFmtId="0" fontId="13" fillId="0" borderId="1" xfId="1" applyFont="1" applyAlignment="1">
      <alignment vertical="center" wrapText="1"/>
    </xf>
    <xf numFmtId="0" fontId="14" fillId="0" borderId="1" xfId="1" applyFont="1"/>
    <xf numFmtId="0" fontId="15" fillId="0" borderId="1" xfId="1" applyFont="1" applyAlignment="1">
      <alignment vertical="center"/>
    </xf>
    <xf numFmtId="0" fontId="14" fillId="0" borderId="1" xfId="1" applyFont="1" applyAlignment="1">
      <alignment horizontal="left" vertical="justify"/>
    </xf>
    <xf numFmtId="0" fontId="14" fillId="0" borderId="1" xfId="1" applyFont="1" applyAlignment="1">
      <alignment vertical="justify" wrapText="1"/>
    </xf>
    <xf numFmtId="0" fontId="14" fillId="0" borderId="1" xfId="1" applyFont="1" applyAlignment="1">
      <alignment vertical="center"/>
    </xf>
    <xf numFmtId="0" fontId="14" fillId="0" borderId="1" xfId="1" applyFont="1" applyAlignment="1">
      <alignment vertical="center" wrapText="1"/>
    </xf>
    <xf numFmtId="0" fontId="14" fillId="0" borderId="1" xfId="1" applyFont="1" applyAlignment="1">
      <alignment horizontal="left" vertical="center" wrapText="1"/>
    </xf>
    <xf numFmtId="0" fontId="14" fillId="0" borderId="4" xfId="1" applyFont="1" applyBorder="1" applyAlignment="1">
      <alignment vertical="center"/>
    </xf>
    <xf numFmtId="2" fontId="14" fillId="0" borderId="1" xfId="5" applyNumberFormat="1" applyFont="1" applyAlignment="1">
      <alignment horizontal="center"/>
    </xf>
    <xf numFmtId="0" fontId="14" fillId="0" borderId="4" xfId="1" applyFont="1" applyBorder="1" applyAlignment="1">
      <alignment vertical="center" wrapText="1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right" vertical="center" wrapText="1"/>
    </xf>
    <xf numFmtId="0" fontId="13" fillId="0" borderId="5" xfId="1" applyFont="1" applyBorder="1" applyAlignment="1">
      <alignment horizontal="right" vertical="center" wrapText="1"/>
    </xf>
    <xf numFmtId="0" fontId="13" fillId="0" borderId="2" xfId="4" applyFont="1" applyBorder="1" applyAlignment="1">
      <alignment horizontal="center" vertical="center"/>
    </xf>
    <xf numFmtId="4" fontId="14" fillId="0" borderId="2" xfId="1" applyNumberFormat="1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 wrapText="1"/>
    </xf>
    <xf numFmtId="164" fontId="14" fillId="0" borderId="2" xfId="3" applyNumberFormat="1" applyFont="1" applyBorder="1" applyAlignment="1">
      <alignment horizontal="center" vertical="center" wrapText="1"/>
    </xf>
    <xf numFmtId="2" fontId="14" fillId="0" borderId="2" xfId="10" applyNumberFormat="1" applyFont="1" applyBorder="1" applyAlignment="1">
      <alignment horizontal="right" vertical="center" wrapText="1"/>
    </xf>
    <xf numFmtId="2" fontId="14" fillId="0" borderId="2" xfId="2" applyNumberFormat="1" applyFont="1" applyBorder="1" applyAlignment="1">
      <alignment horizontal="right" vertical="center"/>
    </xf>
    <xf numFmtId="2" fontId="14" fillId="0" borderId="2" xfId="1" applyNumberFormat="1" applyFont="1" applyBorder="1" applyAlignment="1">
      <alignment horizontal="right" vertical="center" wrapText="1"/>
    </xf>
    <xf numFmtId="0" fontId="14" fillId="0" borderId="1" xfId="1" applyFont="1" applyAlignment="1">
      <alignment horizontal="center"/>
    </xf>
    <xf numFmtId="0" fontId="14" fillId="0" borderId="2" xfId="4" applyFont="1" applyBorder="1" applyAlignment="1">
      <alignment horizontal="center" vertical="center"/>
    </xf>
    <xf numFmtId="0" fontId="14" fillId="0" borderId="2" xfId="1" applyFont="1" applyBorder="1" applyAlignment="1">
      <alignment horizontal="left" vertical="center" wrapText="1"/>
    </xf>
    <xf numFmtId="2" fontId="14" fillId="0" borderId="2" xfId="3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right" vertical="center"/>
    </xf>
    <xf numFmtId="0" fontId="14" fillId="0" borderId="2" xfId="4" applyFont="1" applyBorder="1" applyAlignment="1">
      <alignment horizontal="left" vertical="center" wrapText="1"/>
    </xf>
    <xf numFmtId="0" fontId="14" fillId="0" borderId="2" xfId="4" applyFont="1" applyBorder="1" applyAlignment="1">
      <alignment horizontal="right" vertical="center" wrapText="1"/>
    </xf>
    <xf numFmtId="0" fontId="14" fillId="0" borderId="2" xfId="0" applyFont="1" applyBorder="1" applyAlignment="1">
      <alignment horizontal="justify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/>
    </xf>
    <xf numFmtId="1" fontId="14" fillId="0" borderId="2" xfId="3" applyNumberFormat="1" applyFont="1" applyBorder="1" applyAlignment="1">
      <alignment horizontal="center" vertical="center" wrapText="1"/>
    </xf>
    <xf numFmtId="0" fontId="13" fillId="0" borderId="2" xfId="4" applyFont="1" applyBorder="1" applyAlignment="1">
      <alignment horizontal="center" vertical="center" wrapText="1"/>
    </xf>
    <xf numFmtId="0" fontId="13" fillId="0" borderId="1" xfId="0" applyFont="1" applyBorder="1" applyAlignment="1">
      <alignment vertical="top" wrapText="1"/>
    </xf>
    <xf numFmtId="0" fontId="14" fillId="0" borderId="2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3" applyFont="1" applyFill="1" applyBorder="1" applyAlignment="1">
      <alignment horizontal="center" vertical="center" wrapText="1"/>
    </xf>
    <xf numFmtId="164" fontId="14" fillId="2" borderId="2" xfId="3" applyNumberFormat="1" applyFont="1" applyFill="1" applyBorder="1" applyAlignment="1">
      <alignment horizontal="center" vertical="center" wrapText="1"/>
    </xf>
    <xf numFmtId="2" fontId="14" fillId="0" borderId="2" xfId="4" applyNumberFormat="1" applyFont="1" applyBorder="1" applyAlignment="1">
      <alignment horizontal="center" vertical="center"/>
    </xf>
    <xf numFmtId="0" fontId="14" fillId="2" borderId="2" xfId="0" applyFont="1" applyFill="1" applyBorder="1" applyAlignment="1">
      <alignment horizontal="right" vertical="center"/>
    </xf>
    <xf numFmtId="0" fontId="14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 wrapText="1"/>
    </xf>
    <xf numFmtId="4" fontId="14" fillId="2" borderId="2" xfId="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49" fontId="13" fillId="0" borderId="2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4" fontId="13" fillId="0" borderId="2" xfId="0" applyNumberFormat="1" applyFont="1" applyBorder="1" applyAlignment="1">
      <alignment horizontal="right" vertical="center" wrapText="1"/>
    </xf>
    <xf numFmtId="0" fontId="14" fillId="0" borderId="1" xfId="0" applyFont="1" applyBorder="1"/>
    <xf numFmtId="0" fontId="14" fillId="0" borderId="2" xfId="0" applyFont="1" applyBorder="1"/>
    <xf numFmtId="9" fontId="14" fillId="0" borderId="2" xfId="2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right"/>
    </xf>
    <xf numFmtId="9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/>
    <xf numFmtId="0" fontId="14" fillId="0" borderId="0" xfId="0" applyFont="1"/>
    <xf numFmtId="0" fontId="13" fillId="0" borderId="2" xfId="0" applyFont="1" applyBorder="1"/>
    <xf numFmtId="0" fontId="13" fillId="0" borderId="2" xfId="2" applyFont="1" applyBorder="1" applyAlignment="1">
      <alignment horizontal="center" vertical="center"/>
    </xf>
    <xf numFmtId="0" fontId="13" fillId="0" borderId="2" xfId="0" applyFont="1" applyBorder="1" applyAlignment="1">
      <alignment horizontal="right"/>
    </xf>
    <xf numFmtId="2" fontId="13" fillId="0" borderId="2" xfId="0" applyNumberFormat="1" applyFont="1" applyBorder="1"/>
    <xf numFmtId="0" fontId="13" fillId="0" borderId="0" xfId="0" applyFont="1"/>
    <xf numFmtId="0" fontId="14" fillId="0" borderId="1" xfId="2" applyFont="1" applyAlignment="1">
      <alignment horizontal="center" vertical="center"/>
    </xf>
    <xf numFmtId="0" fontId="14" fillId="0" borderId="4" xfId="2" applyFont="1" applyBorder="1" applyAlignment="1">
      <alignment vertical="center"/>
    </xf>
    <xf numFmtId="0" fontId="14" fillId="0" borderId="4" xfId="1" applyFont="1" applyBorder="1"/>
    <xf numFmtId="0" fontId="14" fillId="0" borderId="4" xfId="2" applyFont="1" applyBorder="1" applyAlignment="1">
      <alignment horizontal="center" vertical="center"/>
    </xf>
    <xf numFmtId="0" fontId="14" fillId="0" borderId="4" xfId="2" applyFont="1" applyBorder="1" applyAlignment="1">
      <alignment horizontal="right"/>
    </xf>
    <xf numFmtId="0" fontId="14" fillId="0" borderId="4" xfId="2" applyFont="1" applyBorder="1" applyAlignment="1">
      <alignment horizontal="left" vertical="center"/>
    </xf>
    <xf numFmtId="14" fontId="14" fillId="0" borderId="4" xfId="2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right"/>
    </xf>
    <xf numFmtId="0" fontId="14" fillId="0" borderId="1" xfId="1" applyFont="1" applyAlignment="1">
      <alignment horizontal="right" vertical="center"/>
    </xf>
    <xf numFmtId="0" fontId="13" fillId="0" borderId="1" xfId="1" applyFont="1"/>
    <xf numFmtId="164" fontId="14" fillId="0" borderId="8" xfId="3" applyNumberFormat="1" applyFont="1" applyBorder="1" applyAlignment="1">
      <alignment horizontal="center" vertical="center" wrapText="1"/>
    </xf>
    <xf numFmtId="2" fontId="14" fillId="0" borderId="8" xfId="3" applyNumberFormat="1" applyFont="1" applyBorder="1" applyAlignment="1">
      <alignment horizontal="center" vertical="center" wrapText="1"/>
    </xf>
    <xf numFmtId="164" fontId="13" fillId="0" borderId="2" xfId="3" applyNumberFormat="1" applyFont="1" applyBorder="1" applyAlignment="1">
      <alignment horizontal="center" vertical="center" wrapText="1"/>
    </xf>
    <xf numFmtId="164" fontId="14" fillId="3" borderId="2" xfId="3" applyNumberFormat="1" applyFont="1" applyFill="1" applyBorder="1" applyAlignment="1">
      <alignment horizontal="center" vertical="center" wrapText="1"/>
    </xf>
    <xf numFmtId="2" fontId="14" fillId="3" borderId="2" xfId="3" applyNumberFormat="1" applyFont="1" applyFill="1" applyBorder="1" applyAlignment="1">
      <alignment horizontal="center" vertical="center" wrapText="1"/>
    </xf>
    <xf numFmtId="0" fontId="10" fillId="0" borderId="1" xfId="7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7" xfId="5" applyFont="1" applyBorder="1" applyAlignment="1">
      <alignment horizontal="right" vertical="center"/>
    </xf>
    <xf numFmtId="0" fontId="4" fillId="0" borderId="9" xfId="7" applyFont="1" applyBorder="1" applyAlignment="1">
      <alignment horizontal="right" vertical="center" wrapText="1"/>
    </xf>
    <xf numFmtId="0" fontId="4" fillId="0" borderId="8" xfId="7" applyFont="1" applyBorder="1" applyAlignment="1">
      <alignment horizontal="right" vertical="center" wrapText="1"/>
    </xf>
    <xf numFmtId="0" fontId="4" fillId="0" borderId="7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/>
    </xf>
    <xf numFmtId="0" fontId="4" fillId="0" borderId="9" xfId="7" applyFont="1" applyBorder="1" applyAlignment="1">
      <alignment horizontal="center" vertical="top" wrapText="1"/>
    </xf>
    <xf numFmtId="0" fontId="4" fillId="0" borderId="7" xfId="7" applyFont="1" applyBorder="1" applyAlignment="1">
      <alignment horizontal="center" vertical="top" wrapText="1"/>
    </xf>
    <xf numFmtId="0" fontId="4" fillId="0" borderId="9" xfId="5" applyFont="1" applyBorder="1" applyAlignment="1">
      <alignment horizontal="left" vertical="center" wrapText="1"/>
    </xf>
    <xf numFmtId="0" fontId="4" fillId="0" borderId="7" xfId="5" applyFont="1" applyBorder="1" applyAlignment="1">
      <alignment horizontal="left" vertical="center" wrapText="1"/>
    </xf>
    <xf numFmtId="49" fontId="4" fillId="0" borderId="9" xfId="7" applyNumberFormat="1" applyFont="1" applyBorder="1" applyAlignment="1">
      <alignment horizontal="left" vertical="center"/>
    </xf>
    <xf numFmtId="49" fontId="4" fillId="0" borderId="7" xfId="7" applyNumberFormat="1" applyFont="1" applyBorder="1" applyAlignment="1">
      <alignment horizontal="left" vertical="center"/>
    </xf>
    <xf numFmtId="49" fontId="13" fillId="0" borderId="9" xfId="0" applyNumberFormat="1" applyFont="1" applyBorder="1" applyAlignment="1">
      <alignment horizontal="right" vertical="center"/>
    </xf>
    <xf numFmtId="49" fontId="13" fillId="0" borderId="8" xfId="0" applyNumberFormat="1" applyFont="1" applyBorder="1" applyAlignment="1">
      <alignment horizontal="right" vertical="center"/>
    </xf>
    <xf numFmtId="49" fontId="13" fillId="0" borderId="7" xfId="0" applyNumberFormat="1" applyFont="1" applyBorder="1" applyAlignment="1">
      <alignment horizontal="right" vertical="center"/>
    </xf>
    <xf numFmtId="0" fontId="13" fillId="0" borderId="2" xfId="1" applyFont="1" applyBorder="1" applyAlignment="1">
      <alignment horizontal="center" vertical="center" wrapText="1"/>
    </xf>
    <xf numFmtId="0" fontId="14" fillId="0" borderId="1" xfId="1" applyFont="1" applyAlignment="1">
      <alignment horizontal="right" vertical="center" wrapText="1"/>
    </xf>
    <xf numFmtId="2" fontId="16" fillId="0" borderId="1" xfId="1" applyNumberFormat="1" applyFont="1" applyAlignment="1">
      <alignment horizontal="center" vertical="center" wrapText="1"/>
    </xf>
    <xf numFmtId="0" fontId="13" fillId="0" borderId="2" xfId="1" applyFont="1" applyBorder="1" applyAlignment="1">
      <alignment horizontal="center" vertical="center" textRotation="90" wrapText="1"/>
    </xf>
  </cellXfs>
  <cellStyles count="11">
    <cellStyle name="Excel Built-in Normal" xfId="6" xr:uid="{00000000-0005-0000-0000-000000000000}"/>
    <cellStyle name="Normal" xfId="0" builtinId="0"/>
    <cellStyle name="Normal 12" xfId="10" xr:uid="{00000000-0005-0000-0000-000002000000}"/>
    <cellStyle name="Normal 2" xfId="9" xr:uid="{00000000-0005-0000-0000-000003000000}"/>
    <cellStyle name="Normal 5 2 2" xfId="3" xr:uid="{00000000-0005-0000-0000-000004000000}"/>
    <cellStyle name="Normal_Polu_vidusskola_kopeja" xfId="7" xr:uid="{00000000-0005-0000-0000-000005000000}"/>
    <cellStyle name="Normal_Saldetava2011Oktobris 2" xfId="8" xr:uid="{00000000-0005-0000-0000-000006000000}"/>
    <cellStyle name="Parastais 2" xfId="4" xr:uid="{00000000-0005-0000-0000-000007000000}"/>
    <cellStyle name="Parasts 2" xfId="1" xr:uid="{00000000-0005-0000-0000-000008000000}"/>
    <cellStyle name="Style 1" xfId="5" xr:uid="{00000000-0005-0000-0000-000009000000}"/>
    <cellStyle name="Обычный_33. OZOLNIEKU NOVADA DOME_OZO SKOLA_TELPU, GAITENU, KAPNU TELPU REMONTS_TAME_VADIMS_2011_02_25_melnraksts" xfId="2" xr:uid="{00000000-0005-0000-0000-00000A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udolfs Klintsons" id="{B2449D19-98DC-49E2-945B-C2258EBA777F}" userId="S::klintsons.rudolfs@lv.sika.com::b6e02f20-3bbc-43bf-93ae-d925113f0544" providerId="AD"/>
</personList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35" dT="2022-07-11T14:17:06.82" personId="{B2449D19-98DC-49E2-945B-C2258EBA777F}" id="{43A1AA5D-9A7E-4B70-A3E0-73F0A2F2F438}">
    <text>Grunts pēc tehnoloģijas nav nepieciešama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"/>
  <sheetViews>
    <sheetView showZeros="0" zoomScale="130" zoomScaleNormal="130" zoomScaleSheetLayoutView="100" workbookViewId="0">
      <selection activeCell="F42" sqref="F42"/>
    </sheetView>
  </sheetViews>
  <sheetFormatPr defaultColWidth="9.33203125" defaultRowHeight="13.8" x14ac:dyDescent="0.3"/>
  <cols>
    <col min="1" max="1" width="9.109375" style="9" customWidth="1"/>
    <col min="2" max="2" width="12.6640625" style="9" customWidth="1"/>
    <col min="3" max="3" width="45" style="9" customWidth="1"/>
    <col min="4" max="4" width="24.6640625" style="9" customWidth="1"/>
    <col min="5" max="16384" width="9.33203125" style="8"/>
  </cols>
  <sheetData>
    <row r="1" spans="1:19" x14ac:dyDescent="0.3">
      <c r="B1" s="36"/>
      <c r="C1" s="36"/>
      <c r="D1" s="36"/>
    </row>
    <row r="2" spans="1:19" ht="15.6" x14ac:dyDescent="0.3">
      <c r="A2" s="123" t="s">
        <v>98</v>
      </c>
      <c r="B2" s="123"/>
      <c r="C2" s="123"/>
      <c r="D2" s="123"/>
    </row>
    <row r="3" spans="1:19" x14ac:dyDescent="0.3">
      <c r="A3" s="35"/>
      <c r="B3" s="34"/>
      <c r="C3" s="34"/>
      <c r="D3" s="34"/>
    </row>
    <row r="4" spans="1:19" s="1" customFormat="1" x14ac:dyDescent="0.3">
      <c r="A4" s="5" t="str">
        <f>'Rupnīcas iela 1'!A4</f>
        <v>Būves nosaukums: Daudzdzīvokļu dzīvojamās mājas balkonu atjaunošana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33"/>
      <c r="R4" s="33"/>
      <c r="S4" s="32"/>
    </row>
    <row r="5" spans="1:19" s="1" customFormat="1" x14ac:dyDescent="0.3">
      <c r="A5" s="5" t="str">
        <f>'Rupnīcas iela 1'!A5</f>
        <v>Objekta nosaukums: Daudzdzīvokļu dzīvojamās mājas balkonu atjaunošana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2"/>
    </row>
    <row r="6" spans="1:19" s="1" customFormat="1" x14ac:dyDescent="0.3">
      <c r="A6" s="5" t="s">
        <v>109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32"/>
    </row>
    <row r="7" spans="1:19" s="1" customFormat="1" x14ac:dyDescent="0.3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32"/>
    </row>
    <row r="8" spans="1:19" ht="16.5" customHeight="1" x14ac:dyDescent="0.3">
      <c r="A8" s="3"/>
      <c r="B8" s="31"/>
      <c r="C8" s="31"/>
      <c r="D8" s="31"/>
    </row>
    <row r="9" spans="1:19" x14ac:dyDescent="0.3">
      <c r="D9" s="11"/>
    </row>
    <row r="10" spans="1:19" x14ac:dyDescent="0.3">
      <c r="A10" s="30" t="s">
        <v>22</v>
      </c>
      <c r="B10" s="130" t="s">
        <v>21</v>
      </c>
      <c r="C10" s="131"/>
      <c r="D10" s="30" t="s">
        <v>20</v>
      </c>
    </row>
    <row r="11" spans="1:19" x14ac:dyDescent="0.3">
      <c r="A11" s="30"/>
      <c r="B11" s="39"/>
      <c r="C11" s="40"/>
      <c r="D11" s="30"/>
    </row>
    <row r="12" spans="1:19" x14ac:dyDescent="0.3">
      <c r="A12" s="29" t="s">
        <v>3</v>
      </c>
      <c r="B12" s="132" t="str">
        <f>'Rupnīcas iela 1'!A6</f>
        <v>Objekta adrese: Rūpnīcas iela 1, Ugāle, Ugāles pag., Ventspils nov.</v>
      </c>
      <c r="C12" s="133"/>
      <c r="D12" s="27" t="e">
        <f>'Rupnīcas iela 1'!R56</f>
        <v>#VALUE!</v>
      </c>
    </row>
    <row r="13" spans="1:19" x14ac:dyDescent="0.3">
      <c r="A13" s="28"/>
      <c r="B13" s="134"/>
      <c r="C13" s="135"/>
      <c r="D13" s="27"/>
    </row>
    <row r="14" spans="1:19" x14ac:dyDescent="0.3">
      <c r="A14" s="26"/>
      <c r="B14" s="124" t="s">
        <v>6</v>
      </c>
      <c r="C14" s="125"/>
      <c r="D14" s="25" t="e">
        <f>D12</f>
        <v>#VALUE!</v>
      </c>
    </row>
    <row r="15" spans="1:19" x14ac:dyDescent="0.3">
      <c r="A15" s="126" t="s">
        <v>19</v>
      </c>
      <c r="B15" s="127"/>
      <c r="C15" s="128"/>
      <c r="D15" s="24" t="e">
        <f>ROUND(D14*0.21,2)</f>
        <v>#VALUE!</v>
      </c>
    </row>
    <row r="16" spans="1:19" x14ac:dyDescent="0.3">
      <c r="A16" s="129" t="s">
        <v>18</v>
      </c>
      <c r="B16" s="129"/>
      <c r="C16" s="129"/>
      <c r="D16" s="23" t="e">
        <f>D15+D14</f>
        <v>#VALUE!</v>
      </c>
    </row>
    <row r="17" spans="1:4" s="7" customFormat="1" ht="14.4" x14ac:dyDescent="0.3">
      <c r="A17" s="22"/>
      <c r="B17" s="22"/>
      <c r="C17" s="21"/>
      <c r="D17" s="20"/>
    </row>
    <row r="18" spans="1:4" s="7" customFormat="1" ht="14.4" x14ac:dyDescent="0.3"/>
    <row r="19" spans="1:4" s="7" customFormat="1" ht="14.4" x14ac:dyDescent="0.3">
      <c r="A19" s="19" t="s">
        <v>17</v>
      </c>
      <c r="B19" s="2"/>
      <c r="C19" s="15"/>
      <c r="D19" s="37"/>
    </row>
    <row r="20" spans="1:4" s="7" customFormat="1" ht="14.4" x14ac:dyDescent="0.3">
      <c r="C20" s="9"/>
      <c r="D20" s="13" t="s">
        <v>15</v>
      </c>
    </row>
    <row r="21" spans="1:4" s="7" customFormat="1" ht="14.4" x14ac:dyDescent="0.3">
      <c r="A21" s="18"/>
      <c r="B21" s="13"/>
    </row>
    <row r="22" spans="1:4" s="7" customFormat="1" ht="14.4" x14ac:dyDescent="0.3">
      <c r="B22" s="13"/>
    </row>
    <row r="23" spans="1:4" s="7" customFormat="1" ht="14.4" x14ac:dyDescent="0.3">
      <c r="B23" s="13"/>
    </row>
    <row r="24" spans="1:4" s="7" customFormat="1" ht="14.4" x14ac:dyDescent="0.3">
      <c r="A24" s="17" t="s">
        <v>16</v>
      </c>
      <c r="B24" s="16"/>
      <c r="C24" s="15"/>
      <c r="D24" s="14"/>
    </row>
    <row r="25" spans="1:4" s="7" customFormat="1" ht="14.4" x14ac:dyDescent="0.3">
      <c r="C25" s="9"/>
      <c r="D25" s="13" t="s">
        <v>15</v>
      </c>
    </row>
    <row r="26" spans="1:4" s="7" customFormat="1" ht="14.4" x14ac:dyDescent="0.3"/>
    <row r="27" spans="1:4" ht="12.75" hidden="1" customHeight="1" x14ac:dyDescent="0.3">
      <c r="B27" s="9" t="s">
        <v>14</v>
      </c>
      <c r="C27" s="10"/>
      <c r="D27" s="38"/>
    </row>
    <row r="28" spans="1:4" ht="12.75" hidden="1" customHeight="1" x14ac:dyDescent="0.3">
      <c r="C28" s="12" t="s">
        <v>8</v>
      </c>
      <c r="D28" s="12"/>
    </row>
    <row r="29" spans="1:4" ht="12.75" hidden="1" customHeight="1" x14ac:dyDescent="0.3"/>
    <row r="30" spans="1:4" ht="12.75" hidden="1" customHeight="1" x14ac:dyDescent="0.3">
      <c r="B30" s="11" t="s">
        <v>7</v>
      </c>
      <c r="C30" s="10"/>
      <c r="D30" s="38"/>
    </row>
    <row r="31" spans="1:4" ht="12.75" hidden="1" customHeight="1" x14ac:dyDescent="0.3"/>
    <row r="32" spans="1:4" x14ac:dyDescent="0.3">
      <c r="C32" s="41"/>
    </row>
    <row r="33" spans="3:3" x14ac:dyDescent="0.3">
      <c r="C33" s="42"/>
    </row>
    <row r="34" spans="3:3" x14ac:dyDescent="0.3">
      <c r="C34" s="42"/>
    </row>
  </sheetData>
  <mergeCells count="7">
    <mergeCell ref="A2:D2"/>
    <mergeCell ref="B14:C14"/>
    <mergeCell ref="A15:C15"/>
    <mergeCell ref="A16:C16"/>
    <mergeCell ref="B10:C10"/>
    <mergeCell ref="B12:C12"/>
    <mergeCell ref="B13:C13"/>
  </mergeCells>
  <pageMargins left="0.74803149606299213" right="0.74803149606299213" top="0.98425196850393704" bottom="0.98425196850393704" header="0.51181102362204722" footer="0.51181102362204722"/>
  <pageSetup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64"/>
  <sheetViews>
    <sheetView showZeros="0" tabSelected="1" topLeftCell="A19" zoomScale="85" zoomScaleNormal="85" zoomScaleSheetLayoutView="90" workbookViewId="0">
      <selection activeCell="H19" sqref="H19"/>
    </sheetView>
  </sheetViews>
  <sheetFormatPr defaultColWidth="11.44140625" defaultRowHeight="15.6" x14ac:dyDescent="0.3"/>
  <cols>
    <col min="1" max="1" width="5.109375" style="45" customWidth="1"/>
    <col min="2" max="2" width="7" style="45" customWidth="1"/>
    <col min="3" max="3" width="57.33203125" style="45" customWidth="1"/>
    <col min="4" max="5" width="8.6640625" style="45" customWidth="1"/>
    <col min="6" max="7" width="8.6640625" style="45" hidden="1" customWidth="1"/>
    <col min="8" max="14" width="9.33203125" style="45" customWidth="1"/>
    <col min="15" max="16" width="10.77734375" style="45" customWidth="1"/>
    <col min="17" max="17" width="9.33203125" style="45" customWidth="1"/>
    <col min="18" max="18" width="10.5546875" style="45" customWidth="1"/>
    <col min="19" max="16384" width="11.44140625" style="45"/>
  </cols>
  <sheetData>
    <row r="1" spans="1:18" x14ac:dyDescent="0.3">
      <c r="A1" s="43" t="s">
        <v>37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8" x14ac:dyDescent="0.3">
      <c r="A2" s="46" t="s">
        <v>39</v>
      </c>
      <c r="B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x14ac:dyDescent="0.3">
      <c r="A3" s="47"/>
      <c r="B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8" x14ac:dyDescent="0.3">
      <c r="A4" s="49" t="s">
        <v>38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1"/>
      <c r="R4" s="51"/>
    </row>
    <row r="5" spans="1:18" x14ac:dyDescent="0.3">
      <c r="A5" s="49" t="s">
        <v>97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  <row r="6" spans="1:18" x14ac:dyDescent="0.3">
      <c r="A6" s="49" t="s">
        <v>106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</row>
    <row r="7" spans="1:18" x14ac:dyDescent="0.3"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140" t="s">
        <v>36</v>
      </c>
      <c r="O7" s="140"/>
      <c r="P7" s="141" t="e">
        <f>R56</f>
        <v>#VALUE!</v>
      </c>
      <c r="Q7" s="141"/>
      <c r="R7" s="50" t="s">
        <v>35</v>
      </c>
    </row>
    <row r="8" spans="1:18" x14ac:dyDescent="0.3">
      <c r="A8" s="52"/>
      <c r="D8" s="53"/>
      <c r="K8" s="54"/>
      <c r="L8" s="54"/>
      <c r="M8" s="54"/>
      <c r="N8" s="54"/>
      <c r="O8" s="54"/>
      <c r="P8" s="54"/>
      <c r="Q8" s="54"/>
      <c r="R8" s="54"/>
    </row>
    <row r="9" spans="1:18" x14ac:dyDescent="0.3">
      <c r="A9" s="142" t="s">
        <v>13</v>
      </c>
      <c r="B9" s="142" t="s">
        <v>1</v>
      </c>
      <c r="C9" s="139" t="s">
        <v>2</v>
      </c>
      <c r="D9" s="142" t="s">
        <v>12</v>
      </c>
      <c r="E9" s="142" t="s">
        <v>11</v>
      </c>
      <c r="F9" s="55"/>
      <c r="G9" s="55"/>
      <c r="H9" s="139" t="s">
        <v>0</v>
      </c>
      <c r="I9" s="139"/>
      <c r="J9" s="139"/>
      <c r="K9" s="139"/>
      <c r="L9" s="139"/>
      <c r="M9" s="139"/>
      <c r="N9" s="139" t="s">
        <v>34</v>
      </c>
      <c r="O9" s="139"/>
      <c r="P9" s="139"/>
      <c r="Q9" s="139"/>
      <c r="R9" s="139"/>
    </row>
    <row r="10" spans="1:18" ht="72.75" customHeight="1" x14ac:dyDescent="0.3">
      <c r="A10" s="142"/>
      <c r="B10" s="142"/>
      <c r="C10" s="139"/>
      <c r="D10" s="142"/>
      <c r="E10" s="142"/>
      <c r="F10" s="55" t="s">
        <v>44</v>
      </c>
      <c r="G10" s="55" t="s">
        <v>45</v>
      </c>
      <c r="H10" s="55" t="s">
        <v>33</v>
      </c>
      <c r="I10" s="55" t="s">
        <v>32</v>
      </c>
      <c r="J10" s="55" t="s">
        <v>29</v>
      </c>
      <c r="K10" s="55" t="s">
        <v>28</v>
      </c>
      <c r="L10" s="55" t="s">
        <v>27</v>
      </c>
      <c r="M10" s="55" t="s">
        <v>31</v>
      </c>
      <c r="N10" s="55" t="s">
        <v>30</v>
      </c>
      <c r="O10" s="55" t="s">
        <v>29</v>
      </c>
      <c r="P10" s="55" t="s">
        <v>28</v>
      </c>
      <c r="Q10" s="55" t="s">
        <v>27</v>
      </c>
      <c r="R10" s="55" t="s">
        <v>26</v>
      </c>
    </row>
    <row r="11" spans="1:18" ht="16.2" thickBot="1" x14ac:dyDescent="0.35">
      <c r="A11" s="57">
        <v>1</v>
      </c>
      <c r="B11" s="57">
        <v>2</v>
      </c>
      <c r="C11" s="57">
        <v>3</v>
      </c>
      <c r="D11" s="57">
        <v>4</v>
      </c>
      <c r="E11" s="57">
        <v>5</v>
      </c>
      <c r="F11" s="57"/>
      <c r="G11" s="57"/>
      <c r="H11" s="57">
        <v>6</v>
      </c>
      <c r="I11" s="57">
        <v>7</v>
      </c>
      <c r="J11" s="57">
        <v>8</v>
      </c>
      <c r="K11" s="57">
        <v>9</v>
      </c>
      <c r="L11" s="57">
        <v>10</v>
      </c>
      <c r="M11" s="57">
        <v>11</v>
      </c>
      <c r="N11" s="57">
        <v>12</v>
      </c>
      <c r="O11" s="57">
        <v>13</v>
      </c>
      <c r="P11" s="57">
        <v>14</v>
      </c>
      <c r="Q11" s="57">
        <v>15</v>
      </c>
      <c r="R11" s="57">
        <v>16</v>
      </c>
    </row>
    <row r="12" spans="1:18" ht="16.2" thickTop="1" x14ac:dyDescent="0.3">
      <c r="A12" s="58"/>
      <c r="B12" s="58"/>
      <c r="C12" s="58">
        <v>0</v>
      </c>
      <c r="D12" s="58"/>
      <c r="E12" s="58"/>
      <c r="F12" s="59"/>
      <c r="G12" s="59"/>
      <c r="H12" s="60"/>
      <c r="I12" s="61"/>
      <c r="J12" s="61"/>
      <c r="K12" s="61"/>
      <c r="L12" s="61"/>
      <c r="M12" s="61"/>
      <c r="N12" s="61"/>
      <c r="O12" s="61"/>
      <c r="P12" s="61"/>
      <c r="Q12" s="61"/>
      <c r="R12" s="61"/>
    </row>
    <row r="13" spans="1:18" s="69" customFormat="1" x14ac:dyDescent="0.3">
      <c r="A13" s="62">
        <v>1</v>
      </c>
      <c r="B13" s="63">
        <f>IF(J13&gt;0, "līgumc.",)</f>
        <v>0</v>
      </c>
      <c r="C13" s="56" t="s">
        <v>105</v>
      </c>
      <c r="D13" s="64">
        <v>0</v>
      </c>
      <c r="E13" s="65">
        <v>0</v>
      </c>
      <c r="F13" s="65"/>
      <c r="G13" s="65"/>
      <c r="H13" s="66"/>
      <c r="I13" s="66"/>
      <c r="J13" s="66"/>
      <c r="K13" s="67"/>
      <c r="L13" s="66"/>
      <c r="M13" s="66"/>
      <c r="N13" s="68"/>
      <c r="O13" s="68"/>
      <c r="P13" s="68"/>
      <c r="Q13" s="68"/>
      <c r="R13" s="68"/>
    </row>
    <row r="14" spans="1:18" s="69" customFormat="1" x14ac:dyDescent="0.3">
      <c r="A14" s="70" t="s">
        <v>59</v>
      </c>
      <c r="B14" s="63"/>
      <c r="C14" s="71" t="s">
        <v>46</v>
      </c>
      <c r="D14" s="64" t="s">
        <v>5</v>
      </c>
      <c r="E14" s="72">
        <v>33</v>
      </c>
      <c r="F14" s="65"/>
      <c r="G14" s="65"/>
      <c r="H14" s="66"/>
      <c r="I14" s="66"/>
      <c r="J14" s="66"/>
      <c r="K14" s="67"/>
      <c r="L14" s="66"/>
      <c r="M14" s="66"/>
      <c r="N14" s="68"/>
      <c r="O14" s="68"/>
      <c r="P14" s="68"/>
      <c r="Q14" s="68"/>
      <c r="R14" s="68"/>
    </row>
    <row r="15" spans="1:18" s="69" customFormat="1" x14ac:dyDescent="0.3">
      <c r="A15" s="70"/>
      <c r="B15" s="63"/>
      <c r="C15" s="73" t="s">
        <v>47</v>
      </c>
      <c r="D15" s="64" t="s">
        <v>48</v>
      </c>
      <c r="E15" s="72">
        <v>4</v>
      </c>
      <c r="F15" s="65"/>
      <c r="G15" s="65"/>
      <c r="H15" s="66"/>
      <c r="I15" s="66"/>
      <c r="J15" s="66"/>
      <c r="K15" s="67"/>
      <c r="L15" s="66"/>
      <c r="M15" s="66"/>
      <c r="N15" s="68"/>
      <c r="O15" s="68"/>
      <c r="P15" s="68"/>
      <c r="Q15" s="68"/>
      <c r="R15" s="68"/>
    </row>
    <row r="16" spans="1:18" s="69" customFormat="1" x14ac:dyDescent="0.3">
      <c r="A16" s="70" t="s">
        <v>60</v>
      </c>
      <c r="B16" s="63"/>
      <c r="C16" s="74" t="s">
        <v>49</v>
      </c>
      <c r="D16" s="64" t="s">
        <v>50</v>
      </c>
      <c r="E16" s="72">
        <v>1</v>
      </c>
      <c r="F16" s="65"/>
      <c r="G16" s="65"/>
      <c r="H16" s="66"/>
      <c r="I16" s="66"/>
      <c r="J16" s="66"/>
      <c r="K16" s="67"/>
      <c r="L16" s="66"/>
      <c r="M16" s="66"/>
      <c r="N16" s="68"/>
      <c r="O16" s="68"/>
      <c r="P16" s="68"/>
      <c r="Q16" s="68"/>
      <c r="R16" s="68"/>
    </row>
    <row r="17" spans="1:21" s="69" customFormat="1" x14ac:dyDescent="0.3">
      <c r="A17" s="70"/>
      <c r="B17" s="63"/>
      <c r="C17" s="75" t="s">
        <v>51</v>
      </c>
      <c r="D17" s="64" t="s">
        <v>48</v>
      </c>
      <c r="E17" s="72">
        <v>4</v>
      </c>
      <c r="F17" s="65"/>
      <c r="G17" s="65"/>
      <c r="H17" s="66"/>
      <c r="I17" s="66"/>
      <c r="J17" s="66"/>
      <c r="K17" s="67"/>
      <c r="L17" s="66"/>
      <c r="M17" s="66"/>
      <c r="N17" s="68"/>
      <c r="O17" s="68"/>
      <c r="P17" s="68"/>
      <c r="Q17" s="68"/>
      <c r="R17" s="68"/>
    </row>
    <row r="18" spans="1:21" s="69" customFormat="1" x14ac:dyDescent="0.3">
      <c r="A18" s="70" t="s">
        <v>61</v>
      </c>
      <c r="B18" s="63"/>
      <c r="C18" s="74" t="s">
        <v>52</v>
      </c>
      <c r="D18" s="64" t="s">
        <v>50</v>
      </c>
      <c r="E18" s="72">
        <v>1</v>
      </c>
      <c r="F18" s="65"/>
      <c r="G18" s="65"/>
      <c r="H18" s="66"/>
      <c r="I18" s="66"/>
      <c r="J18" s="66"/>
      <c r="K18" s="67"/>
      <c r="L18" s="66"/>
      <c r="M18" s="66"/>
      <c r="N18" s="68"/>
      <c r="O18" s="68"/>
      <c r="P18" s="68"/>
      <c r="Q18" s="68"/>
      <c r="R18" s="68"/>
    </row>
    <row r="19" spans="1:21" s="69" customFormat="1" x14ac:dyDescent="0.3">
      <c r="A19" s="70"/>
      <c r="B19" s="63"/>
      <c r="C19" s="75" t="s">
        <v>53</v>
      </c>
      <c r="D19" s="64" t="s">
        <v>48</v>
      </c>
      <c r="E19" s="72">
        <v>4</v>
      </c>
      <c r="F19" s="65"/>
      <c r="G19" s="65"/>
      <c r="H19" s="66"/>
      <c r="I19" s="66"/>
      <c r="J19" s="66"/>
      <c r="K19" s="67"/>
      <c r="L19" s="66"/>
      <c r="M19" s="66"/>
      <c r="N19" s="68"/>
      <c r="O19" s="68"/>
      <c r="P19" s="68"/>
      <c r="Q19" s="68"/>
      <c r="R19" s="68"/>
    </row>
    <row r="20" spans="1:21" s="69" customFormat="1" x14ac:dyDescent="0.3">
      <c r="A20" s="70" t="s">
        <v>62</v>
      </c>
      <c r="B20" s="63"/>
      <c r="C20" s="74" t="s">
        <v>58</v>
      </c>
      <c r="D20" s="64" t="s">
        <v>50</v>
      </c>
      <c r="E20" s="72">
        <v>1</v>
      </c>
      <c r="F20" s="65"/>
      <c r="G20" s="65"/>
      <c r="H20" s="66"/>
      <c r="I20" s="66"/>
      <c r="J20" s="66"/>
      <c r="K20" s="67"/>
      <c r="L20" s="66"/>
      <c r="M20" s="66"/>
      <c r="N20" s="68"/>
      <c r="O20" s="68"/>
      <c r="P20" s="68"/>
      <c r="Q20" s="68"/>
      <c r="R20" s="68"/>
    </row>
    <row r="21" spans="1:21" s="69" customFormat="1" x14ac:dyDescent="0.3">
      <c r="A21" s="70"/>
      <c r="B21" s="63"/>
      <c r="C21" s="75" t="s">
        <v>54</v>
      </c>
      <c r="D21" s="64" t="s">
        <v>55</v>
      </c>
      <c r="E21" s="72">
        <v>4</v>
      </c>
      <c r="F21" s="65"/>
      <c r="G21" s="65"/>
      <c r="H21" s="66"/>
      <c r="I21" s="66"/>
      <c r="J21" s="66"/>
      <c r="K21" s="67"/>
      <c r="L21" s="66"/>
      <c r="M21" s="66"/>
      <c r="N21" s="68"/>
      <c r="O21" s="68"/>
      <c r="P21" s="68"/>
      <c r="Q21" s="68"/>
      <c r="R21" s="68"/>
      <c r="U21" s="69" t="s">
        <v>96</v>
      </c>
    </row>
    <row r="22" spans="1:21" s="69" customFormat="1" ht="31.2" x14ac:dyDescent="0.3">
      <c r="A22" s="70" t="s">
        <v>63</v>
      </c>
      <c r="B22" s="63"/>
      <c r="C22" s="76" t="s">
        <v>56</v>
      </c>
      <c r="D22" s="64" t="s">
        <v>4</v>
      </c>
      <c r="E22" s="72">
        <v>450</v>
      </c>
      <c r="F22" s="65"/>
      <c r="G22" s="65"/>
      <c r="H22" s="66"/>
      <c r="I22" s="66"/>
      <c r="J22" s="66"/>
      <c r="K22" s="67"/>
      <c r="L22" s="66"/>
      <c r="M22" s="66"/>
      <c r="N22" s="68"/>
      <c r="O22" s="68"/>
      <c r="P22" s="68"/>
      <c r="Q22" s="68"/>
      <c r="R22" s="68"/>
    </row>
    <row r="23" spans="1:21" s="69" customFormat="1" x14ac:dyDescent="0.3">
      <c r="A23" s="70"/>
      <c r="B23" s="63"/>
      <c r="C23" s="75" t="s">
        <v>57</v>
      </c>
      <c r="D23" s="64" t="s">
        <v>55</v>
      </c>
      <c r="E23" s="72">
        <v>4</v>
      </c>
      <c r="F23" s="72"/>
      <c r="G23" s="72"/>
      <c r="H23" s="66"/>
      <c r="I23" s="66"/>
      <c r="J23" s="66"/>
      <c r="K23" s="66"/>
      <c r="L23" s="66"/>
      <c r="M23" s="66"/>
      <c r="N23" s="68"/>
      <c r="O23" s="68"/>
      <c r="P23" s="68"/>
      <c r="Q23" s="68"/>
      <c r="R23" s="68"/>
    </row>
    <row r="24" spans="1:21" s="69" customFormat="1" x14ac:dyDescent="0.3">
      <c r="A24" s="70" t="s">
        <v>64</v>
      </c>
      <c r="B24" s="63"/>
      <c r="C24" s="77" t="s">
        <v>42</v>
      </c>
      <c r="D24" s="78" t="s">
        <v>41</v>
      </c>
      <c r="E24" s="72">
        <v>1</v>
      </c>
      <c r="F24" s="72"/>
      <c r="G24" s="72"/>
      <c r="H24" s="66"/>
      <c r="I24" s="66"/>
      <c r="J24" s="66"/>
      <c r="K24" s="67"/>
      <c r="L24" s="66"/>
      <c r="M24" s="66"/>
      <c r="N24" s="68"/>
      <c r="O24" s="68"/>
      <c r="P24" s="68"/>
      <c r="Q24" s="68"/>
      <c r="R24" s="68"/>
    </row>
    <row r="25" spans="1:21" s="69" customFormat="1" x14ac:dyDescent="0.3">
      <c r="A25" s="70"/>
      <c r="B25" s="63"/>
      <c r="C25" s="75"/>
      <c r="D25" s="64"/>
      <c r="E25" s="79"/>
      <c r="F25" s="79"/>
      <c r="G25" s="79"/>
      <c r="H25" s="66"/>
      <c r="I25" s="66"/>
      <c r="J25" s="66"/>
      <c r="K25" s="67"/>
      <c r="L25" s="66"/>
      <c r="M25" s="66"/>
      <c r="N25" s="68"/>
      <c r="O25" s="68"/>
      <c r="P25" s="68"/>
      <c r="Q25" s="68"/>
      <c r="R25" s="68"/>
    </row>
    <row r="26" spans="1:21" s="69" customFormat="1" x14ac:dyDescent="0.3">
      <c r="A26" s="70"/>
      <c r="B26" s="63">
        <f t="shared" ref="B26" si="0">IF(J26&gt;0, "līgumc.",)</f>
        <v>0</v>
      </c>
      <c r="C26" s="80" t="s">
        <v>40</v>
      </c>
      <c r="D26" s="64"/>
      <c r="E26" s="65"/>
      <c r="F26" s="65"/>
      <c r="G26" s="65"/>
      <c r="H26" s="66"/>
      <c r="I26" s="66"/>
      <c r="J26" s="66"/>
      <c r="K26" s="67"/>
      <c r="L26" s="66"/>
      <c r="M26" s="66"/>
      <c r="N26" s="68"/>
      <c r="O26" s="68"/>
      <c r="P26" s="68"/>
      <c r="Q26" s="68"/>
      <c r="R26" s="68"/>
    </row>
    <row r="27" spans="1:21" s="69" customFormat="1" x14ac:dyDescent="0.3">
      <c r="A27" s="62">
        <v>2</v>
      </c>
      <c r="B27" s="63"/>
      <c r="C27" s="81" t="s">
        <v>107</v>
      </c>
      <c r="D27" s="64"/>
      <c r="E27" s="120"/>
      <c r="F27" s="65"/>
      <c r="G27" s="65"/>
      <c r="H27" s="66"/>
      <c r="I27" s="66"/>
      <c r="J27" s="66"/>
      <c r="K27" s="67"/>
      <c r="L27" s="66"/>
      <c r="M27" s="66"/>
      <c r="N27" s="68"/>
      <c r="O27" s="68"/>
      <c r="P27" s="68"/>
      <c r="Q27" s="68"/>
      <c r="R27" s="68"/>
    </row>
    <row r="28" spans="1:21" s="69" customFormat="1" x14ac:dyDescent="0.3">
      <c r="A28" s="70" t="s">
        <v>73</v>
      </c>
      <c r="B28" s="63"/>
      <c r="C28" s="82" t="s">
        <v>65</v>
      </c>
      <c r="D28" s="64" t="s">
        <v>4</v>
      </c>
      <c r="E28" s="65">
        <v>215</v>
      </c>
      <c r="F28" s="72">
        <v>1</v>
      </c>
      <c r="G28" s="72">
        <v>5</v>
      </c>
      <c r="H28" s="66"/>
      <c r="I28" s="66"/>
      <c r="J28" s="66"/>
      <c r="K28" s="67"/>
      <c r="L28" s="66"/>
      <c r="M28" s="66"/>
      <c r="N28" s="68"/>
      <c r="O28" s="68"/>
      <c r="P28" s="68"/>
      <c r="Q28" s="68"/>
      <c r="R28" s="68"/>
    </row>
    <row r="29" spans="1:21" s="69" customFormat="1" ht="31.2" x14ac:dyDescent="0.3">
      <c r="A29" s="70" t="s">
        <v>74</v>
      </c>
      <c r="B29" s="63"/>
      <c r="C29" s="82" t="s">
        <v>69</v>
      </c>
      <c r="D29" s="64" t="s">
        <v>4</v>
      </c>
      <c r="E29" s="65">
        <v>129</v>
      </c>
      <c r="F29" s="65">
        <v>1.6</v>
      </c>
      <c r="G29" s="72">
        <v>5</v>
      </c>
      <c r="H29" s="66"/>
      <c r="I29" s="66"/>
      <c r="J29" s="66"/>
      <c r="K29" s="67"/>
      <c r="L29" s="66"/>
      <c r="M29" s="66"/>
      <c r="N29" s="68"/>
      <c r="O29" s="68"/>
      <c r="P29" s="68"/>
      <c r="Q29" s="68"/>
      <c r="R29" s="68"/>
    </row>
    <row r="30" spans="1:21" s="69" customFormat="1" x14ac:dyDescent="0.3">
      <c r="A30" s="70" t="s">
        <v>75</v>
      </c>
      <c r="B30" s="63"/>
      <c r="C30" s="83" t="s">
        <v>103</v>
      </c>
      <c r="D30" s="84" t="s">
        <v>4</v>
      </c>
      <c r="E30" s="85">
        <v>129</v>
      </c>
      <c r="F30" s="65">
        <v>3.6</v>
      </c>
      <c r="G30" s="72">
        <v>5</v>
      </c>
      <c r="H30" s="66"/>
      <c r="I30" s="66"/>
      <c r="J30" s="66"/>
      <c r="K30" s="67"/>
      <c r="L30" s="66"/>
      <c r="M30" s="66"/>
      <c r="N30" s="68"/>
      <c r="O30" s="68"/>
      <c r="P30" s="68"/>
      <c r="Q30" s="68"/>
      <c r="R30" s="68"/>
    </row>
    <row r="31" spans="1:21" s="69" customFormat="1" x14ac:dyDescent="0.3">
      <c r="A31" s="86"/>
      <c r="B31" s="63"/>
      <c r="C31" s="87" t="s">
        <v>90</v>
      </c>
      <c r="D31" s="84" t="s">
        <v>70</v>
      </c>
      <c r="E31" s="85">
        <f>E30*0.1</f>
        <v>12.9</v>
      </c>
      <c r="F31" s="65"/>
      <c r="G31" s="72"/>
      <c r="H31" s="66"/>
      <c r="I31" s="66"/>
      <c r="J31" s="66"/>
      <c r="K31" s="67"/>
      <c r="L31" s="66"/>
      <c r="M31" s="66"/>
      <c r="N31" s="68"/>
      <c r="O31" s="68"/>
      <c r="P31" s="68"/>
      <c r="Q31" s="68"/>
      <c r="R31" s="68"/>
    </row>
    <row r="32" spans="1:21" s="69" customFormat="1" ht="31.2" x14ac:dyDescent="0.3">
      <c r="A32" s="70"/>
      <c r="B32" s="63"/>
      <c r="C32" s="88" t="s">
        <v>91</v>
      </c>
      <c r="D32" s="64" t="s">
        <v>70</v>
      </c>
      <c r="E32" s="65">
        <f>E30*18</f>
        <v>2322</v>
      </c>
      <c r="F32" s="65">
        <v>4</v>
      </c>
      <c r="G32" s="72">
        <v>5</v>
      </c>
      <c r="H32" s="66"/>
      <c r="I32" s="66"/>
      <c r="J32" s="66"/>
      <c r="K32" s="67"/>
      <c r="L32" s="66"/>
      <c r="M32" s="66"/>
      <c r="N32" s="68"/>
      <c r="O32" s="68"/>
      <c r="P32" s="68"/>
      <c r="Q32" s="68"/>
      <c r="R32" s="68"/>
    </row>
    <row r="33" spans="1:18" s="69" customFormat="1" x14ac:dyDescent="0.3">
      <c r="A33" s="70"/>
      <c r="B33" s="63"/>
      <c r="C33" s="88" t="s">
        <v>87</v>
      </c>
      <c r="D33" s="64" t="s">
        <v>70</v>
      </c>
      <c r="E33" s="65">
        <f>E30*0.3</f>
        <v>38.700000000000003</v>
      </c>
      <c r="F33" s="65"/>
      <c r="G33" s="72"/>
      <c r="H33" s="66"/>
      <c r="I33" s="66"/>
      <c r="J33" s="66"/>
      <c r="K33" s="67"/>
      <c r="L33" s="66"/>
      <c r="M33" s="66"/>
      <c r="N33" s="68"/>
      <c r="O33" s="68"/>
      <c r="P33" s="68"/>
      <c r="Q33" s="68"/>
      <c r="R33" s="68"/>
    </row>
    <row r="34" spans="1:18" s="69" customFormat="1" x14ac:dyDescent="0.3">
      <c r="A34" s="86"/>
      <c r="B34" s="63"/>
      <c r="C34" s="89" t="s">
        <v>88</v>
      </c>
      <c r="D34" s="64" t="s">
        <v>70</v>
      </c>
      <c r="E34" s="65">
        <f>E30*1.3</f>
        <v>167.7</v>
      </c>
      <c r="F34" s="65">
        <v>2</v>
      </c>
      <c r="G34" s="72">
        <v>5</v>
      </c>
      <c r="H34" s="66"/>
      <c r="I34" s="66"/>
      <c r="J34" s="66"/>
      <c r="K34" s="67"/>
      <c r="L34" s="66"/>
      <c r="M34" s="66"/>
      <c r="N34" s="68"/>
      <c r="O34" s="68"/>
      <c r="P34" s="68"/>
      <c r="Q34" s="68"/>
      <c r="R34" s="68"/>
    </row>
    <row r="35" spans="1:18" s="69" customFormat="1" ht="31.2" x14ac:dyDescent="0.3">
      <c r="A35" s="70" t="s">
        <v>76</v>
      </c>
      <c r="B35" s="63"/>
      <c r="C35" s="82" t="s">
        <v>92</v>
      </c>
      <c r="D35" s="64" t="s">
        <v>5</v>
      </c>
      <c r="E35" s="65">
        <v>215</v>
      </c>
      <c r="F35" s="65">
        <v>3.6</v>
      </c>
      <c r="G35" s="72">
        <v>5</v>
      </c>
      <c r="H35" s="66"/>
      <c r="I35" s="66"/>
      <c r="J35" s="66"/>
      <c r="K35" s="67"/>
      <c r="L35" s="66"/>
      <c r="M35" s="66"/>
      <c r="N35" s="68"/>
      <c r="O35" s="68"/>
      <c r="P35" s="68"/>
      <c r="Q35" s="68"/>
      <c r="R35" s="68"/>
    </row>
    <row r="36" spans="1:18" s="69" customFormat="1" x14ac:dyDescent="0.3">
      <c r="A36" s="70" t="s">
        <v>77</v>
      </c>
      <c r="B36" s="63"/>
      <c r="C36" s="82" t="s">
        <v>71</v>
      </c>
      <c r="D36" s="64" t="s">
        <v>4</v>
      </c>
      <c r="E36" s="65">
        <v>129</v>
      </c>
      <c r="F36" s="65"/>
      <c r="G36" s="72"/>
      <c r="H36" s="66"/>
      <c r="I36" s="66"/>
      <c r="J36" s="66"/>
      <c r="K36" s="67"/>
      <c r="L36" s="66"/>
      <c r="M36" s="66"/>
      <c r="N36" s="68"/>
      <c r="O36" s="68"/>
      <c r="P36" s="68"/>
      <c r="Q36" s="68"/>
      <c r="R36" s="68"/>
    </row>
    <row r="37" spans="1:18" s="69" customFormat="1" ht="26.4" customHeight="1" x14ac:dyDescent="0.3">
      <c r="A37" s="70" t="s">
        <v>78</v>
      </c>
      <c r="B37" s="63"/>
      <c r="C37" s="82" t="s">
        <v>89</v>
      </c>
      <c r="D37" s="64" t="s">
        <v>4</v>
      </c>
      <c r="E37" s="65">
        <v>129</v>
      </c>
      <c r="F37" s="65"/>
      <c r="G37" s="72"/>
      <c r="H37" s="66"/>
      <c r="I37" s="66"/>
      <c r="J37" s="66"/>
      <c r="K37" s="67"/>
      <c r="L37" s="66"/>
      <c r="M37" s="66"/>
      <c r="N37" s="68"/>
      <c r="O37" s="68"/>
      <c r="P37" s="68"/>
      <c r="Q37" s="68"/>
      <c r="R37" s="68"/>
    </row>
    <row r="38" spans="1:18" s="69" customFormat="1" x14ac:dyDescent="0.3">
      <c r="A38" s="70" t="s">
        <v>79</v>
      </c>
      <c r="B38" s="63"/>
      <c r="C38" s="83" t="s">
        <v>104</v>
      </c>
      <c r="D38" s="84" t="s">
        <v>4</v>
      </c>
      <c r="E38" s="85">
        <v>129</v>
      </c>
      <c r="F38" s="65"/>
      <c r="G38" s="72"/>
      <c r="H38" s="66"/>
      <c r="I38" s="66"/>
      <c r="J38" s="66"/>
      <c r="K38" s="67"/>
      <c r="L38" s="66"/>
      <c r="M38" s="66"/>
      <c r="N38" s="68"/>
      <c r="O38" s="68"/>
      <c r="P38" s="68"/>
      <c r="Q38" s="68"/>
      <c r="R38" s="68"/>
    </row>
    <row r="39" spans="1:18" s="69" customFormat="1" ht="31.2" x14ac:dyDescent="0.3">
      <c r="A39" s="70"/>
      <c r="B39" s="63"/>
      <c r="C39" s="90" t="s">
        <v>84</v>
      </c>
      <c r="D39" s="84" t="s">
        <v>70</v>
      </c>
      <c r="E39" s="85">
        <f>E38*2</f>
        <v>258</v>
      </c>
      <c r="F39" s="65"/>
      <c r="G39" s="72"/>
      <c r="H39" s="66"/>
      <c r="I39" s="66"/>
      <c r="J39" s="66"/>
      <c r="K39" s="67"/>
      <c r="L39" s="66"/>
      <c r="M39" s="66"/>
      <c r="N39" s="68"/>
      <c r="O39" s="68"/>
      <c r="P39" s="68"/>
      <c r="Q39" s="68"/>
      <c r="R39" s="68"/>
    </row>
    <row r="40" spans="1:18" s="69" customFormat="1" x14ac:dyDescent="0.3">
      <c r="A40" s="70"/>
      <c r="B40" s="63"/>
      <c r="C40" s="90" t="s">
        <v>95</v>
      </c>
      <c r="D40" s="84" t="s">
        <v>70</v>
      </c>
      <c r="E40" s="85">
        <f>E38*11.1</f>
        <v>1431.9</v>
      </c>
      <c r="F40" s="65"/>
      <c r="G40" s="72"/>
      <c r="H40" s="66"/>
      <c r="I40" s="66"/>
      <c r="J40" s="66"/>
      <c r="K40" s="67"/>
      <c r="L40" s="66"/>
      <c r="M40" s="66"/>
      <c r="N40" s="68"/>
      <c r="O40" s="68"/>
      <c r="P40" s="68"/>
      <c r="Q40" s="68"/>
      <c r="R40" s="68"/>
    </row>
    <row r="41" spans="1:18" s="69" customFormat="1" x14ac:dyDescent="0.3">
      <c r="A41" s="70"/>
      <c r="B41" s="63"/>
      <c r="C41" s="87" t="s">
        <v>85</v>
      </c>
      <c r="D41" s="84" t="s">
        <v>70</v>
      </c>
      <c r="E41" s="85">
        <f>E38*3.4</f>
        <v>438.6</v>
      </c>
      <c r="F41" s="65"/>
      <c r="G41" s="72"/>
      <c r="H41" s="66"/>
      <c r="I41" s="66"/>
      <c r="J41" s="66"/>
      <c r="K41" s="67"/>
      <c r="L41" s="66"/>
      <c r="M41" s="66"/>
      <c r="N41" s="68"/>
      <c r="O41" s="68"/>
      <c r="P41" s="68"/>
      <c r="Q41" s="68"/>
      <c r="R41" s="68"/>
    </row>
    <row r="42" spans="1:18" s="69" customFormat="1" x14ac:dyDescent="0.3">
      <c r="A42" s="70"/>
      <c r="B42" s="63"/>
      <c r="C42" s="87" t="s">
        <v>86</v>
      </c>
      <c r="D42" s="84" t="s">
        <v>70</v>
      </c>
      <c r="E42" s="85">
        <f>E38*0.3</f>
        <v>38.700000000000003</v>
      </c>
      <c r="F42" s="65"/>
      <c r="G42" s="72"/>
      <c r="H42" s="66"/>
      <c r="I42" s="66"/>
      <c r="J42" s="66"/>
      <c r="K42" s="67"/>
      <c r="L42" s="66"/>
      <c r="M42" s="66"/>
      <c r="N42" s="68"/>
      <c r="O42" s="68"/>
      <c r="P42" s="68"/>
      <c r="Q42" s="68"/>
      <c r="R42" s="68"/>
    </row>
    <row r="43" spans="1:18" s="69" customFormat="1" ht="31.2" x14ac:dyDescent="0.3">
      <c r="A43" s="70"/>
      <c r="B43" s="63"/>
      <c r="C43" s="90" t="s">
        <v>99</v>
      </c>
      <c r="D43" s="84" t="s">
        <v>70</v>
      </c>
      <c r="E43" s="85">
        <f>E38*0.7</f>
        <v>90.3</v>
      </c>
      <c r="F43" s="65"/>
      <c r="G43" s="72"/>
      <c r="H43" s="66"/>
      <c r="I43" s="66"/>
      <c r="J43" s="66"/>
      <c r="K43" s="67"/>
      <c r="L43" s="66"/>
      <c r="M43" s="66"/>
      <c r="N43" s="68"/>
      <c r="O43" s="68"/>
      <c r="P43" s="68"/>
      <c r="Q43" s="68"/>
      <c r="R43" s="68"/>
    </row>
    <row r="44" spans="1:18" s="69" customFormat="1" ht="31.2" x14ac:dyDescent="0.3">
      <c r="A44" s="86" t="s">
        <v>80</v>
      </c>
      <c r="B44" s="63"/>
      <c r="C44" s="82" t="s">
        <v>66</v>
      </c>
      <c r="D44" s="64" t="s">
        <v>4</v>
      </c>
      <c r="E44" s="65">
        <v>215</v>
      </c>
      <c r="F44" s="65">
        <v>3.6</v>
      </c>
      <c r="G44" s="72">
        <v>5</v>
      </c>
      <c r="H44" s="66"/>
      <c r="I44" s="66"/>
      <c r="J44" s="66"/>
      <c r="K44" s="67"/>
      <c r="L44" s="66"/>
      <c r="M44" s="66"/>
      <c r="N44" s="68"/>
      <c r="O44" s="68"/>
      <c r="P44" s="68"/>
      <c r="Q44" s="68"/>
      <c r="R44" s="68"/>
    </row>
    <row r="45" spans="1:18" s="69" customFormat="1" x14ac:dyDescent="0.3">
      <c r="A45" s="70" t="s">
        <v>81</v>
      </c>
      <c r="B45" s="63"/>
      <c r="C45" s="82" t="s">
        <v>93</v>
      </c>
      <c r="D45" s="64" t="s">
        <v>5</v>
      </c>
      <c r="E45" s="65">
        <v>215</v>
      </c>
      <c r="F45" s="65">
        <v>3.6</v>
      </c>
      <c r="G45" s="72">
        <v>5</v>
      </c>
      <c r="H45" s="66"/>
      <c r="I45" s="66"/>
      <c r="J45" s="66"/>
      <c r="K45" s="67"/>
      <c r="L45" s="66"/>
      <c r="M45" s="66"/>
      <c r="N45" s="68"/>
      <c r="O45" s="68"/>
      <c r="P45" s="68"/>
      <c r="Q45" s="68"/>
      <c r="R45" s="68"/>
    </row>
    <row r="46" spans="1:18" s="69" customFormat="1" x14ac:dyDescent="0.3">
      <c r="A46" s="70" t="s">
        <v>82</v>
      </c>
      <c r="B46" s="63"/>
      <c r="C46" s="82" t="s">
        <v>101</v>
      </c>
      <c r="D46" s="64" t="s">
        <v>5</v>
      </c>
      <c r="E46" s="65">
        <v>55.9</v>
      </c>
      <c r="F46" s="121"/>
      <c r="G46" s="122"/>
      <c r="H46" s="66"/>
      <c r="I46" s="66"/>
      <c r="J46" s="66"/>
      <c r="K46" s="67"/>
      <c r="L46" s="66"/>
      <c r="M46" s="66"/>
      <c r="N46" s="68"/>
      <c r="O46" s="68"/>
      <c r="P46" s="68"/>
      <c r="Q46" s="68"/>
      <c r="R46" s="68"/>
    </row>
    <row r="47" spans="1:18" s="69" customFormat="1" x14ac:dyDescent="0.3">
      <c r="A47" s="70" t="s">
        <v>102</v>
      </c>
      <c r="B47" s="91"/>
      <c r="C47" s="92" t="s">
        <v>67</v>
      </c>
      <c r="D47" s="64" t="s">
        <v>4</v>
      </c>
      <c r="E47" s="65">
        <v>189.2</v>
      </c>
      <c r="F47" s="65">
        <v>4</v>
      </c>
      <c r="G47" s="72">
        <v>5</v>
      </c>
      <c r="H47" s="66"/>
      <c r="I47" s="66"/>
      <c r="J47" s="66"/>
      <c r="K47" s="67"/>
      <c r="L47" s="66"/>
      <c r="M47" s="66"/>
      <c r="N47" s="68"/>
      <c r="O47" s="68"/>
      <c r="P47" s="68"/>
      <c r="Q47" s="68"/>
      <c r="R47" s="68"/>
    </row>
    <row r="48" spans="1:18" s="69" customFormat="1" ht="31.2" x14ac:dyDescent="0.3">
      <c r="A48" s="70" t="s">
        <v>83</v>
      </c>
      <c r="B48" s="91"/>
      <c r="C48" s="74" t="s">
        <v>100</v>
      </c>
      <c r="D48" s="64" t="s">
        <v>4</v>
      </c>
      <c r="E48" s="65">
        <v>232.2</v>
      </c>
      <c r="F48" s="65">
        <v>4</v>
      </c>
      <c r="G48" s="72">
        <v>5</v>
      </c>
      <c r="H48" s="66"/>
      <c r="I48" s="66"/>
      <c r="J48" s="66"/>
      <c r="K48" s="67"/>
      <c r="L48" s="66"/>
      <c r="M48" s="66"/>
      <c r="N48" s="68"/>
      <c r="O48" s="68"/>
      <c r="P48" s="68"/>
      <c r="Q48" s="68"/>
      <c r="R48" s="68"/>
    </row>
    <row r="49" spans="1:18" s="69" customFormat="1" x14ac:dyDescent="0.3">
      <c r="A49" s="70"/>
      <c r="B49" s="91"/>
      <c r="C49" s="75" t="s">
        <v>72</v>
      </c>
      <c r="D49" s="64" t="s">
        <v>4</v>
      </c>
      <c r="E49" s="65">
        <v>232.2</v>
      </c>
      <c r="F49" s="65">
        <v>2</v>
      </c>
      <c r="G49" s="72">
        <v>5</v>
      </c>
      <c r="H49" s="66"/>
      <c r="I49" s="66"/>
      <c r="J49" s="66"/>
      <c r="K49" s="67"/>
      <c r="L49" s="66"/>
      <c r="M49" s="66"/>
      <c r="N49" s="68"/>
      <c r="O49" s="68"/>
      <c r="P49" s="68"/>
      <c r="Q49" s="68"/>
      <c r="R49" s="68"/>
    </row>
    <row r="50" spans="1:18" s="69" customFormat="1" x14ac:dyDescent="0.3">
      <c r="A50" s="70"/>
      <c r="B50" s="91"/>
      <c r="C50" s="75" t="s">
        <v>68</v>
      </c>
      <c r="D50" s="64" t="s">
        <v>41</v>
      </c>
      <c r="E50" s="72">
        <v>1</v>
      </c>
      <c r="F50" s="65">
        <v>1</v>
      </c>
      <c r="G50" s="72">
        <v>5</v>
      </c>
      <c r="H50" s="66"/>
      <c r="I50" s="66"/>
      <c r="J50" s="66"/>
      <c r="K50" s="67"/>
      <c r="L50" s="66"/>
      <c r="M50" s="66"/>
      <c r="N50" s="68"/>
      <c r="O50" s="68"/>
      <c r="P50" s="68"/>
      <c r="Q50" s="68"/>
      <c r="R50" s="68"/>
    </row>
    <row r="51" spans="1:18" s="69" customFormat="1" x14ac:dyDescent="0.3">
      <c r="A51" s="70"/>
      <c r="B51" s="91"/>
      <c r="C51" s="75"/>
      <c r="D51" s="64"/>
      <c r="E51" s="72"/>
      <c r="F51" s="118"/>
      <c r="G51" s="119"/>
      <c r="H51" s="66"/>
      <c r="I51" s="66"/>
      <c r="J51" s="66"/>
      <c r="K51" s="67"/>
      <c r="L51" s="66"/>
      <c r="M51" s="66"/>
      <c r="N51" s="68"/>
      <c r="O51" s="68"/>
      <c r="P51" s="68">
        <f t="shared" ref="P51" si="1">ROUND(K51*E51,2)</f>
        <v>0</v>
      </c>
      <c r="Q51" s="68"/>
      <c r="R51" s="68"/>
    </row>
    <row r="52" spans="1:18" s="96" customFormat="1" x14ac:dyDescent="0.3">
      <c r="A52" s="136" t="s">
        <v>43</v>
      </c>
      <c r="B52" s="137"/>
      <c r="C52" s="137"/>
      <c r="D52" s="93"/>
      <c r="E52" s="93"/>
      <c r="F52" s="94"/>
      <c r="G52" s="94"/>
      <c r="H52" s="93"/>
      <c r="I52" s="93"/>
      <c r="J52" s="93"/>
      <c r="K52" s="93"/>
      <c r="L52" s="93"/>
      <c r="M52" s="93"/>
      <c r="N52" s="95">
        <f>SUM(N12:N51)</f>
        <v>0</v>
      </c>
      <c r="O52" s="95">
        <f t="shared" ref="O52:R52" si="2">SUM(O12:O51)</f>
        <v>0</v>
      </c>
      <c r="P52" s="95">
        <f t="shared" si="2"/>
        <v>0</v>
      </c>
      <c r="Q52" s="95">
        <f t="shared" si="2"/>
        <v>0</v>
      </c>
      <c r="R52" s="95">
        <f t="shared" si="2"/>
        <v>0</v>
      </c>
    </row>
    <row r="53" spans="1:18" s="96" customFormat="1" x14ac:dyDescent="0.3">
      <c r="A53" s="136" t="s">
        <v>94</v>
      </c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8"/>
      <c r="M53" s="93"/>
      <c r="N53" s="95"/>
      <c r="O53" s="95"/>
      <c r="P53" s="95"/>
      <c r="Q53" s="95"/>
      <c r="R53" s="95">
        <f>R52</f>
        <v>0</v>
      </c>
    </row>
    <row r="54" spans="1:18" s="102" customFormat="1" x14ac:dyDescent="0.3">
      <c r="A54" s="97"/>
      <c r="B54" s="97"/>
      <c r="C54" s="97"/>
      <c r="D54" s="98"/>
      <c r="E54" s="97"/>
      <c r="F54" s="97"/>
      <c r="G54" s="97"/>
      <c r="H54" s="97"/>
      <c r="I54" s="97"/>
      <c r="J54" s="97"/>
      <c r="K54" s="97"/>
      <c r="L54" s="99" t="s">
        <v>25</v>
      </c>
      <c r="M54" s="100" t="s">
        <v>108</v>
      </c>
      <c r="N54" s="97"/>
      <c r="O54" s="97"/>
      <c r="P54" s="97"/>
      <c r="Q54" s="97"/>
      <c r="R54" s="101" t="e">
        <f>R53*M54</f>
        <v>#VALUE!</v>
      </c>
    </row>
    <row r="55" spans="1:18" s="102" customFormat="1" x14ac:dyDescent="0.3">
      <c r="A55" s="97"/>
      <c r="B55" s="97"/>
      <c r="C55" s="97"/>
      <c r="D55" s="98"/>
      <c r="E55" s="97"/>
      <c r="F55" s="97"/>
      <c r="G55" s="97"/>
      <c r="H55" s="97"/>
      <c r="I55" s="97"/>
      <c r="J55" s="97"/>
      <c r="K55" s="97"/>
      <c r="L55" s="99" t="s">
        <v>24</v>
      </c>
      <c r="M55" s="100" t="s">
        <v>108</v>
      </c>
      <c r="N55" s="97"/>
      <c r="O55" s="97"/>
      <c r="P55" s="97"/>
      <c r="Q55" s="97"/>
      <c r="R55" s="101" t="e">
        <f>R53*M55</f>
        <v>#VALUE!</v>
      </c>
    </row>
    <row r="56" spans="1:18" s="107" customFormat="1" x14ac:dyDescent="0.3">
      <c r="A56" s="103"/>
      <c r="B56" s="103"/>
      <c r="C56" s="103"/>
      <c r="D56" s="104"/>
      <c r="E56" s="103"/>
      <c r="F56" s="103"/>
      <c r="G56" s="103"/>
      <c r="H56" s="103"/>
      <c r="I56" s="103"/>
      <c r="J56" s="103"/>
      <c r="K56" s="103"/>
      <c r="L56" s="105" t="s">
        <v>23</v>
      </c>
      <c r="M56" s="103"/>
      <c r="N56" s="103"/>
      <c r="O56" s="103"/>
      <c r="P56" s="103"/>
      <c r="Q56" s="103"/>
      <c r="R56" s="106" t="e">
        <f>SUM(R53:R55)</f>
        <v>#VALUE!</v>
      </c>
    </row>
    <row r="57" spans="1:18" s="102" customFormat="1" x14ac:dyDescent="0.3">
      <c r="D57" s="108"/>
    </row>
    <row r="58" spans="1:18" x14ac:dyDescent="0.3">
      <c r="D58" s="108"/>
    </row>
    <row r="59" spans="1:18" x14ac:dyDescent="0.3">
      <c r="A59" s="109" t="s">
        <v>10</v>
      </c>
      <c r="B59" s="110"/>
      <c r="C59" s="109"/>
      <c r="D59" s="109"/>
      <c r="E59" s="111"/>
      <c r="F59" s="111"/>
      <c r="G59" s="111"/>
      <c r="H59" s="112"/>
      <c r="K59" s="109" t="s">
        <v>9</v>
      </c>
      <c r="L59" s="109"/>
      <c r="M59" s="110"/>
      <c r="N59" s="113"/>
      <c r="O59" s="113"/>
      <c r="P59" s="114"/>
      <c r="Q59" s="111"/>
      <c r="R59" s="115"/>
    </row>
    <row r="60" spans="1:18" x14ac:dyDescent="0.3">
      <c r="E60" s="108"/>
      <c r="F60" s="108"/>
      <c r="G60" s="108"/>
      <c r="H60" s="116" t="s">
        <v>8</v>
      </c>
      <c r="R60" s="116" t="s">
        <v>8</v>
      </c>
    </row>
    <row r="61" spans="1:18" x14ac:dyDescent="0.3">
      <c r="E61" s="108"/>
      <c r="F61" s="108"/>
      <c r="G61" s="108"/>
      <c r="H61" s="116"/>
      <c r="R61" s="116"/>
    </row>
    <row r="62" spans="1:18" x14ac:dyDescent="0.3">
      <c r="E62" s="108"/>
      <c r="F62" s="108"/>
      <c r="G62" s="108"/>
      <c r="H62" s="116"/>
      <c r="R62" s="116"/>
    </row>
    <row r="63" spans="1:18" x14ac:dyDescent="0.3">
      <c r="B63" s="117"/>
      <c r="C63" s="117"/>
    </row>
    <row r="64" spans="1:18" x14ac:dyDescent="0.3">
      <c r="B64" s="117"/>
      <c r="C64" s="117"/>
    </row>
  </sheetData>
  <mergeCells count="11">
    <mergeCell ref="A53:L53"/>
    <mergeCell ref="A52:C52"/>
    <mergeCell ref="H9:M9"/>
    <mergeCell ref="N9:R9"/>
    <mergeCell ref="N7:O7"/>
    <mergeCell ref="P7:Q7"/>
    <mergeCell ref="A9:A10"/>
    <mergeCell ref="B9:B10"/>
    <mergeCell ref="D9:D10"/>
    <mergeCell ref="E9:E10"/>
    <mergeCell ref="C9:C10"/>
  </mergeCells>
  <conditionalFormatting sqref="C24:D24">
    <cfRule type="cellIs" dxfId="0" priority="1" operator="equal">
      <formula>0</formula>
    </cfRule>
  </conditionalFormatting>
  <pageMargins left="0.51181102362204722" right="0.51181102362204722" top="0.94488188976377963" bottom="0.59055118110236227" header="0.31496062992125984" footer="0.31496062992125984"/>
  <pageSetup paperSize="9" scale="79" fitToHeight="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KOPT</vt:lpstr>
      <vt:lpstr>Rupnīcas iela 1</vt:lpstr>
      <vt:lpstr>KOPT!Print_Area</vt:lpstr>
      <vt:lpstr>'Rupnīcas iela 1'!Print_Area</vt:lpstr>
      <vt:lpstr>'Rupnīcas iela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Daudzdzivoklu majas balkonu atjaunosana OUS-tames</dc:title>
  <dc:creator>MarisF</dc:creator>
  <cp:lastModifiedBy>Kristine</cp:lastModifiedBy>
  <cp:lastPrinted>2019-04-05T12:16:25Z</cp:lastPrinted>
  <dcterms:created xsi:type="dcterms:W3CDTF">2019-03-22T17:16:00Z</dcterms:created>
  <dcterms:modified xsi:type="dcterms:W3CDTF">2023-09-11T11:03:16Z</dcterms:modified>
</cp:coreProperties>
</file>